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/>
  <mc:AlternateContent xmlns:mc="http://schemas.openxmlformats.org/markup-compatibility/2006">
    <mc:Choice Requires="x15">
      <x15ac:absPath xmlns:x15ac="http://schemas.microsoft.com/office/spreadsheetml/2010/11/ac" url="T:\FINaTHS\investice THS\KNIHOVNA\_VZ Přední studovna + Hlavní knihovna\"/>
    </mc:Choice>
  </mc:AlternateContent>
  <xr:revisionPtr revIDLastSave="0" documentId="13_ncr:1_{015E0470-8C16-4092-B274-4845DA107B18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Rekapitulace" sheetId="5" r:id="rId1"/>
    <sheet name="Rekapitulace stavby - studovna" sheetId="1" r:id="rId2"/>
    <sheet name="Oprava studovny" sheetId="2" r:id="rId3"/>
    <sheet name="Rekapitulace stavby - knihovna" sheetId="3" r:id="rId4"/>
    <sheet name="Oprava knihovn..." sheetId="4" r:id="rId5"/>
  </sheets>
  <definedNames>
    <definedName name="_xlnm._FilterDatabase" localSheetId="4" hidden="1">'Oprava knihovn...'!$C$138:$K$297</definedName>
    <definedName name="_xlnm._FilterDatabase" localSheetId="2" hidden="1">'Oprava studovny'!$C$128:$K$2063</definedName>
    <definedName name="_xlnm.Print_Area" localSheetId="4">'Oprava knihovn...'!$C$82:$J$122,'Oprava knihovn...'!$C$128:$J$297</definedName>
    <definedName name="_xlnm.Print_Area" localSheetId="2">'Oprava studovny'!$C$45:$J$110,'Oprava studovny'!$C$116:$J$2063</definedName>
    <definedName name="_xlnm.Print_Area" localSheetId="3">'Rekapitulace stavby - knihovna'!$D$4:$AO$76,'Rekapitulace stavby - knihovna'!$C$82:$AQ$96</definedName>
    <definedName name="_xlnm.Print_Area" localSheetId="1">'Rekapitulace stavby - studovna'!$D$4:$AO$36,'Rekapitulace stavby - studovna'!$C$42:$AQ$56</definedName>
    <definedName name="_xlnm.Print_Titles" localSheetId="4">'Oprava knihovn...'!$138:$138</definedName>
    <definedName name="_xlnm.Print_Titles" localSheetId="2">'Oprava studovny'!$128:$128</definedName>
    <definedName name="_xlnm.Print_Titles" localSheetId="3">'Rekapitulace stavby - knihovna'!$92:$92</definedName>
    <definedName name="_xlnm.Print_Titles" localSheetId="1">'Rekapitulace stavby - studovna'!$52:$52</definedName>
  </definedNames>
  <calcPr calcId="191029"/>
</workbook>
</file>

<file path=xl/calcChain.xml><?xml version="1.0" encoding="utf-8"?>
<calcChain xmlns="http://schemas.openxmlformats.org/spreadsheetml/2006/main">
  <c r="BK297" i="4" l="1"/>
  <c r="BI297" i="4"/>
  <c r="BH297" i="4"/>
  <c r="BG297" i="4"/>
  <c r="BF297" i="4"/>
  <c r="BE297" i="4"/>
  <c r="T297" i="4"/>
  <c r="T296" i="4" s="1"/>
  <c r="R297" i="4"/>
  <c r="P297" i="4"/>
  <c r="J297" i="4"/>
  <c r="BK296" i="4"/>
  <c r="R296" i="4"/>
  <c r="P296" i="4"/>
  <c r="J296" i="4"/>
  <c r="J121" i="4" s="1"/>
  <c r="BK295" i="4"/>
  <c r="BI295" i="4"/>
  <c r="BH295" i="4"/>
  <c r="BG295" i="4"/>
  <c r="BF295" i="4"/>
  <c r="BE295" i="4"/>
  <c r="T295" i="4"/>
  <c r="T294" i="4" s="1"/>
  <c r="R295" i="4"/>
  <c r="R294" i="4" s="1"/>
  <c r="P295" i="4"/>
  <c r="J295" i="4"/>
  <c r="BK294" i="4"/>
  <c r="P294" i="4"/>
  <c r="J294" i="4"/>
  <c r="J120" i="4" s="1"/>
  <c r="BK293" i="4"/>
  <c r="BK292" i="4" s="1"/>
  <c r="BI293" i="4"/>
  <c r="BH293" i="4"/>
  <c r="BG293" i="4"/>
  <c r="BF293" i="4"/>
  <c r="BE293" i="4"/>
  <c r="T293" i="4"/>
  <c r="R293" i="4"/>
  <c r="R292" i="4" s="1"/>
  <c r="P293" i="4"/>
  <c r="P292" i="4" s="1"/>
  <c r="P291" i="4" s="1"/>
  <c r="J293" i="4"/>
  <c r="T292" i="4"/>
  <c r="BK289" i="4"/>
  <c r="BI289" i="4"/>
  <c r="BH289" i="4"/>
  <c r="BG289" i="4"/>
  <c r="BF289" i="4"/>
  <c r="T289" i="4"/>
  <c r="R289" i="4"/>
  <c r="P289" i="4"/>
  <c r="J289" i="4"/>
  <c r="BE289" i="4" s="1"/>
  <c r="BK288" i="4"/>
  <c r="BI288" i="4"/>
  <c r="BH288" i="4"/>
  <c r="BG288" i="4"/>
  <c r="BF288" i="4"/>
  <c r="T288" i="4"/>
  <c r="R288" i="4"/>
  <c r="P288" i="4"/>
  <c r="J288" i="4"/>
  <c r="BE288" i="4" s="1"/>
  <c r="BK287" i="4"/>
  <c r="BK286" i="4" s="1"/>
  <c r="J286" i="4" s="1"/>
  <c r="J117" i="4" s="1"/>
  <c r="BI287" i="4"/>
  <c r="BH287" i="4"/>
  <c r="BG287" i="4"/>
  <c r="BF287" i="4"/>
  <c r="BE287" i="4"/>
  <c r="T287" i="4"/>
  <c r="R287" i="4"/>
  <c r="R286" i="4" s="1"/>
  <c r="P287" i="4"/>
  <c r="P286" i="4" s="1"/>
  <c r="J287" i="4"/>
  <c r="T286" i="4"/>
  <c r="BK285" i="4"/>
  <c r="BI285" i="4"/>
  <c r="BH285" i="4"/>
  <c r="BG285" i="4"/>
  <c r="BF285" i="4"/>
  <c r="T285" i="4"/>
  <c r="R285" i="4"/>
  <c r="P285" i="4"/>
  <c r="J285" i="4"/>
  <c r="BE285" i="4" s="1"/>
  <c r="BK284" i="4"/>
  <c r="BI284" i="4"/>
  <c r="BH284" i="4"/>
  <c r="BG284" i="4"/>
  <c r="BF284" i="4"/>
  <c r="T284" i="4"/>
  <c r="R284" i="4"/>
  <c r="P284" i="4"/>
  <c r="J284" i="4"/>
  <c r="BE284" i="4" s="1"/>
  <c r="BK283" i="4"/>
  <c r="BI283" i="4"/>
  <c r="BH283" i="4"/>
  <c r="BG283" i="4"/>
  <c r="BF283" i="4"/>
  <c r="BE283" i="4"/>
  <c r="T283" i="4"/>
  <c r="R283" i="4"/>
  <c r="P283" i="4"/>
  <c r="J283" i="4"/>
  <c r="BK282" i="4"/>
  <c r="BI282" i="4"/>
  <c r="BH282" i="4"/>
  <c r="BG282" i="4"/>
  <c r="BF282" i="4"/>
  <c r="BE282" i="4"/>
  <c r="T282" i="4"/>
  <c r="R282" i="4"/>
  <c r="P282" i="4"/>
  <c r="J282" i="4"/>
  <c r="BK281" i="4"/>
  <c r="BI281" i="4"/>
  <c r="BH281" i="4"/>
  <c r="BG281" i="4"/>
  <c r="BF281" i="4"/>
  <c r="T281" i="4"/>
  <c r="R281" i="4"/>
  <c r="P281" i="4"/>
  <c r="J281" i="4"/>
  <c r="BE281" i="4" s="1"/>
  <c r="BK279" i="4"/>
  <c r="BI279" i="4"/>
  <c r="BH279" i="4"/>
  <c r="BG279" i="4"/>
  <c r="BF279" i="4"/>
  <c r="T279" i="4"/>
  <c r="R279" i="4"/>
  <c r="P279" i="4"/>
  <c r="J279" i="4"/>
  <c r="BE279" i="4" s="1"/>
  <c r="BK277" i="4"/>
  <c r="BI277" i="4"/>
  <c r="BH277" i="4"/>
  <c r="BG277" i="4"/>
  <c r="BF277" i="4"/>
  <c r="BE277" i="4"/>
  <c r="T277" i="4"/>
  <c r="R277" i="4"/>
  <c r="P277" i="4"/>
  <c r="J277" i="4"/>
  <c r="BK275" i="4"/>
  <c r="BI275" i="4"/>
  <c r="BH275" i="4"/>
  <c r="BG275" i="4"/>
  <c r="BF275" i="4"/>
  <c r="BE275" i="4"/>
  <c r="T275" i="4"/>
  <c r="R275" i="4"/>
  <c r="P275" i="4"/>
  <c r="J275" i="4"/>
  <c r="BK274" i="4"/>
  <c r="BI274" i="4"/>
  <c r="BH274" i="4"/>
  <c r="BG274" i="4"/>
  <c r="BF274" i="4"/>
  <c r="T274" i="4"/>
  <c r="R274" i="4"/>
  <c r="P274" i="4"/>
  <c r="J274" i="4"/>
  <c r="BE274" i="4" s="1"/>
  <c r="BK273" i="4"/>
  <c r="BI273" i="4"/>
  <c r="BH273" i="4"/>
  <c r="BG273" i="4"/>
  <c r="BF273" i="4"/>
  <c r="T273" i="4"/>
  <c r="R273" i="4"/>
  <c r="P273" i="4"/>
  <c r="J273" i="4"/>
  <c r="BE273" i="4" s="1"/>
  <c r="BK272" i="4"/>
  <c r="BI272" i="4"/>
  <c r="BH272" i="4"/>
  <c r="BG272" i="4"/>
  <c r="BF272" i="4"/>
  <c r="BE272" i="4"/>
  <c r="T272" i="4"/>
  <c r="R272" i="4"/>
  <c r="P272" i="4"/>
  <c r="J272" i="4"/>
  <c r="BK271" i="4"/>
  <c r="BI271" i="4"/>
  <c r="BH271" i="4"/>
  <c r="BG271" i="4"/>
  <c r="BF271" i="4"/>
  <c r="BE271" i="4"/>
  <c r="T271" i="4"/>
  <c r="R271" i="4"/>
  <c r="P271" i="4"/>
  <c r="J271" i="4"/>
  <c r="BK270" i="4"/>
  <c r="BI270" i="4"/>
  <c r="BH270" i="4"/>
  <c r="BG270" i="4"/>
  <c r="BF270" i="4"/>
  <c r="T270" i="4"/>
  <c r="R270" i="4"/>
  <c r="P270" i="4"/>
  <c r="P266" i="4" s="1"/>
  <c r="J270" i="4"/>
  <c r="BE270" i="4" s="1"/>
  <c r="BK269" i="4"/>
  <c r="BI269" i="4"/>
  <c r="BH269" i="4"/>
  <c r="BG269" i="4"/>
  <c r="BF269" i="4"/>
  <c r="T269" i="4"/>
  <c r="R269" i="4"/>
  <c r="P269" i="4"/>
  <c r="J269" i="4"/>
  <c r="BE269" i="4" s="1"/>
  <c r="BK268" i="4"/>
  <c r="BI268" i="4"/>
  <c r="BH268" i="4"/>
  <c r="BG268" i="4"/>
  <c r="BF268" i="4"/>
  <c r="T268" i="4"/>
  <c r="R268" i="4"/>
  <c r="P268" i="4"/>
  <c r="J268" i="4"/>
  <c r="BE268" i="4" s="1"/>
  <c r="BK267" i="4"/>
  <c r="BI267" i="4"/>
  <c r="BH267" i="4"/>
  <c r="BG267" i="4"/>
  <c r="BF267" i="4"/>
  <c r="BE267" i="4"/>
  <c r="T267" i="4"/>
  <c r="R267" i="4"/>
  <c r="R266" i="4" s="1"/>
  <c r="P267" i="4"/>
  <c r="J267" i="4"/>
  <c r="T266" i="4"/>
  <c r="BK265" i="4"/>
  <c r="BK264" i="4" s="1"/>
  <c r="J264" i="4" s="1"/>
  <c r="J115" i="4" s="1"/>
  <c r="BI265" i="4"/>
  <c r="BH265" i="4"/>
  <c r="BG265" i="4"/>
  <c r="BF265" i="4"/>
  <c r="T265" i="4"/>
  <c r="R265" i="4"/>
  <c r="P265" i="4"/>
  <c r="P264" i="4" s="1"/>
  <c r="J265" i="4"/>
  <c r="BE265" i="4" s="1"/>
  <c r="T264" i="4"/>
  <c r="R264" i="4"/>
  <c r="BK263" i="4"/>
  <c r="BI263" i="4"/>
  <c r="BH263" i="4"/>
  <c r="BG263" i="4"/>
  <c r="BF263" i="4"/>
  <c r="T263" i="4"/>
  <c r="R263" i="4"/>
  <c r="P263" i="4"/>
  <c r="J263" i="4"/>
  <c r="BE263" i="4" s="1"/>
  <c r="BK262" i="4"/>
  <c r="BI262" i="4"/>
  <c r="BH262" i="4"/>
  <c r="BG262" i="4"/>
  <c r="BF262" i="4"/>
  <c r="BE262" i="4"/>
  <c r="T262" i="4"/>
  <c r="R262" i="4"/>
  <c r="P262" i="4"/>
  <c r="J262" i="4"/>
  <c r="BK261" i="4"/>
  <c r="BI261" i="4"/>
  <c r="BH261" i="4"/>
  <c r="BG261" i="4"/>
  <c r="BF261" i="4"/>
  <c r="T261" i="4"/>
  <c r="R261" i="4"/>
  <c r="R260" i="4" s="1"/>
  <c r="P261" i="4"/>
  <c r="P260" i="4" s="1"/>
  <c r="J261" i="4"/>
  <c r="BE261" i="4" s="1"/>
  <c r="T260" i="4"/>
  <c r="BK259" i="4"/>
  <c r="BI259" i="4"/>
  <c r="BH259" i="4"/>
  <c r="BG259" i="4"/>
  <c r="BF259" i="4"/>
  <c r="T259" i="4"/>
  <c r="T258" i="4" s="1"/>
  <c r="R259" i="4"/>
  <c r="P259" i="4"/>
  <c r="P258" i="4" s="1"/>
  <c r="J259" i="4"/>
  <c r="BE259" i="4" s="1"/>
  <c r="BK258" i="4"/>
  <c r="J258" i="4" s="1"/>
  <c r="J113" i="4" s="1"/>
  <c r="R258" i="4"/>
  <c r="BK257" i="4"/>
  <c r="BI257" i="4"/>
  <c r="BH257" i="4"/>
  <c r="BG257" i="4"/>
  <c r="BF257" i="4"/>
  <c r="T257" i="4"/>
  <c r="R257" i="4"/>
  <c r="P257" i="4"/>
  <c r="J257" i="4"/>
  <c r="BE257" i="4" s="1"/>
  <c r="BK256" i="4"/>
  <c r="BI256" i="4"/>
  <c r="BH256" i="4"/>
  <c r="BG256" i="4"/>
  <c r="BF256" i="4"/>
  <c r="T256" i="4"/>
  <c r="R256" i="4"/>
  <c r="P256" i="4"/>
  <c r="J256" i="4"/>
  <c r="BE256" i="4" s="1"/>
  <c r="BK255" i="4"/>
  <c r="BI255" i="4"/>
  <c r="BH255" i="4"/>
  <c r="BG255" i="4"/>
  <c r="BF255" i="4"/>
  <c r="T255" i="4"/>
  <c r="T253" i="4" s="1"/>
  <c r="R255" i="4"/>
  <c r="R253" i="4" s="1"/>
  <c r="P255" i="4"/>
  <c r="J255" i="4"/>
  <c r="BE255" i="4" s="1"/>
  <c r="BK254" i="4"/>
  <c r="BI254" i="4"/>
  <c r="BH254" i="4"/>
  <c r="BG254" i="4"/>
  <c r="BF254" i="4"/>
  <c r="T254" i="4"/>
  <c r="R254" i="4"/>
  <c r="P254" i="4"/>
  <c r="J254" i="4"/>
  <c r="BE254" i="4" s="1"/>
  <c r="P253" i="4"/>
  <c r="BK252" i="4"/>
  <c r="BK251" i="4" s="1"/>
  <c r="J251" i="4" s="1"/>
  <c r="J111" i="4" s="1"/>
  <c r="BI252" i="4"/>
  <c r="BH252" i="4"/>
  <c r="BG252" i="4"/>
  <c r="BF252" i="4"/>
  <c r="T252" i="4"/>
  <c r="T251" i="4" s="1"/>
  <c r="R252" i="4"/>
  <c r="P252" i="4"/>
  <c r="J252" i="4"/>
  <c r="BE252" i="4" s="1"/>
  <c r="R251" i="4"/>
  <c r="P251" i="4"/>
  <c r="BK250" i="4"/>
  <c r="BI250" i="4"/>
  <c r="BH250" i="4"/>
  <c r="BG250" i="4"/>
  <c r="BF250" i="4"/>
  <c r="T250" i="4"/>
  <c r="R250" i="4"/>
  <c r="P250" i="4"/>
  <c r="J250" i="4"/>
  <c r="BE250" i="4" s="1"/>
  <c r="BK249" i="4"/>
  <c r="BI249" i="4"/>
  <c r="BH249" i="4"/>
  <c r="BG249" i="4"/>
  <c r="BF249" i="4"/>
  <c r="T249" i="4"/>
  <c r="R249" i="4"/>
  <c r="P249" i="4"/>
  <c r="J249" i="4"/>
  <c r="BE249" i="4" s="1"/>
  <c r="BK248" i="4"/>
  <c r="BI248" i="4"/>
  <c r="BH248" i="4"/>
  <c r="BG248" i="4"/>
  <c r="BF248" i="4"/>
  <c r="T248" i="4"/>
  <c r="R248" i="4"/>
  <c r="P248" i="4"/>
  <c r="J248" i="4"/>
  <c r="BE248" i="4" s="1"/>
  <c r="BK247" i="4"/>
  <c r="BI247" i="4"/>
  <c r="BH247" i="4"/>
  <c r="BG247" i="4"/>
  <c r="BF247" i="4"/>
  <c r="T247" i="4"/>
  <c r="R247" i="4"/>
  <c r="P247" i="4"/>
  <c r="P243" i="4" s="1"/>
  <c r="J247" i="4"/>
  <c r="BE247" i="4" s="1"/>
  <c r="BK246" i="4"/>
  <c r="BI246" i="4"/>
  <c r="BH246" i="4"/>
  <c r="BG246" i="4"/>
  <c r="BF246" i="4"/>
  <c r="T246" i="4"/>
  <c r="R246" i="4"/>
  <c r="P246" i="4"/>
  <c r="J246" i="4"/>
  <c r="BE246" i="4" s="1"/>
  <c r="BK245" i="4"/>
  <c r="BI245" i="4"/>
  <c r="BH245" i="4"/>
  <c r="BG245" i="4"/>
  <c r="BF245" i="4"/>
  <c r="T245" i="4"/>
  <c r="R245" i="4"/>
  <c r="P245" i="4"/>
  <c r="J245" i="4"/>
  <c r="BE245" i="4" s="1"/>
  <c r="BK244" i="4"/>
  <c r="BI244" i="4"/>
  <c r="BH244" i="4"/>
  <c r="BG244" i="4"/>
  <c r="BF244" i="4"/>
  <c r="T244" i="4"/>
  <c r="R244" i="4"/>
  <c r="R243" i="4" s="1"/>
  <c r="P244" i="4"/>
  <c r="J244" i="4"/>
  <c r="BE244" i="4" s="1"/>
  <c r="T243" i="4"/>
  <c r="BK242" i="4"/>
  <c r="BI242" i="4"/>
  <c r="BH242" i="4"/>
  <c r="BG242" i="4"/>
  <c r="BF242" i="4"/>
  <c r="BE242" i="4"/>
  <c r="T242" i="4"/>
  <c r="R242" i="4"/>
  <c r="P242" i="4"/>
  <c r="J242" i="4"/>
  <c r="BK241" i="4"/>
  <c r="BI241" i="4"/>
  <c r="BH241" i="4"/>
  <c r="BG241" i="4"/>
  <c r="BF241" i="4"/>
  <c r="T241" i="4"/>
  <c r="R241" i="4"/>
  <c r="P241" i="4"/>
  <c r="J241" i="4"/>
  <c r="BE241" i="4" s="1"/>
  <c r="BK240" i="4"/>
  <c r="BI240" i="4"/>
  <c r="BH240" i="4"/>
  <c r="BG240" i="4"/>
  <c r="BF240" i="4"/>
  <c r="T240" i="4"/>
  <c r="R240" i="4"/>
  <c r="R236" i="4" s="1"/>
  <c r="P240" i="4"/>
  <c r="J240" i="4"/>
  <c r="BE240" i="4" s="1"/>
  <c r="BK239" i="4"/>
  <c r="BI239" i="4"/>
  <c r="BH239" i="4"/>
  <c r="BG239" i="4"/>
  <c r="BF239" i="4"/>
  <c r="T239" i="4"/>
  <c r="R239" i="4"/>
  <c r="P239" i="4"/>
  <c r="J239" i="4"/>
  <c r="BE239" i="4" s="1"/>
  <c r="BK238" i="4"/>
  <c r="BI238" i="4"/>
  <c r="BH238" i="4"/>
  <c r="BG238" i="4"/>
  <c r="BF238" i="4"/>
  <c r="T238" i="4"/>
  <c r="R238" i="4"/>
  <c r="P238" i="4"/>
  <c r="J238" i="4"/>
  <c r="BE238" i="4" s="1"/>
  <c r="BK237" i="4"/>
  <c r="BI237" i="4"/>
  <c r="BH237" i="4"/>
  <c r="BG237" i="4"/>
  <c r="BF237" i="4"/>
  <c r="T237" i="4"/>
  <c r="T236" i="4" s="1"/>
  <c r="R237" i="4"/>
  <c r="P237" i="4"/>
  <c r="P236" i="4" s="1"/>
  <c r="J237" i="4"/>
  <c r="BE237" i="4" s="1"/>
  <c r="BK234" i="4"/>
  <c r="BI234" i="4"/>
  <c r="BH234" i="4"/>
  <c r="BG234" i="4"/>
  <c r="BF234" i="4"/>
  <c r="BE234" i="4"/>
  <c r="T234" i="4"/>
  <c r="R234" i="4"/>
  <c r="P234" i="4"/>
  <c r="J234" i="4"/>
  <c r="BK233" i="4"/>
  <c r="BI233" i="4"/>
  <c r="BH233" i="4"/>
  <c r="BG233" i="4"/>
  <c r="BF233" i="4"/>
  <c r="T233" i="4"/>
  <c r="R233" i="4"/>
  <c r="P233" i="4"/>
  <c r="J233" i="4"/>
  <c r="BE233" i="4" s="1"/>
  <c r="BK232" i="4"/>
  <c r="BI232" i="4"/>
  <c r="BH232" i="4"/>
  <c r="BG232" i="4"/>
  <c r="BF232" i="4"/>
  <c r="T232" i="4"/>
  <c r="R232" i="4"/>
  <c r="P232" i="4"/>
  <c r="J232" i="4"/>
  <c r="BE232" i="4" s="1"/>
  <c r="BK231" i="4"/>
  <c r="BI231" i="4"/>
  <c r="BH231" i="4"/>
  <c r="BG231" i="4"/>
  <c r="BF231" i="4"/>
  <c r="T231" i="4"/>
  <c r="R231" i="4"/>
  <c r="P231" i="4"/>
  <c r="J231" i="4"/>
  <c r="BE231" i="4" s="1"/>
  <c r="BK230" i="4"/>
  <c r="BI230" i="4"/>
  <c r="BH230" i="4"/>
  <c r="BG230" i="4"/>
  <c r="BF230" i="4"/>
  <c r="T230" i="4"/>
  <c r="T226" i="4" s="1"/>
  <c r="R230" i="4"/>
  <c r="P230" i="4"/>
  <c r="J230" i="4"/>
  <c r="BE230" i="4" s="1"/>
  <c r="BK229" i="4"/>
  <c r="BI229" i="4"/>
  <c r="BH229" i="4"/>
  <c r="BG229" i="4"/>
  <c r="BF229" i="4"/>
  <c r="T229" i="4"/>
  <c r="R229" i="4"/>
  <c r="P229" i="4"/>
  <c r="J229" i="4"/>
  <c r="BE229" i="4" s="1"/>
  <c r="BK228" i="4"/>
  <c r="BI228" i="4"/>
  <c r="BH228" i="4"/>
  <c r="BG228" i="4"/>
  <c r="BF228" i="4"/>
  <c r="T228" i="4"/>
  <c r="R228" i="4"/>
  <c r="P228" i="4"/>
  <c r="J228" i="4"/>
  <c r="BE228" i="4" s="1"/>
  <c r="BK227" i="4"/>
  <c r="BI227" i="4"/>
  <c r="BH227" i="4"/>
  <c r="BG227" i="4"/>
  <c r="BF227" i="4"/>
  <c r="T227" i="4"/>
  <c r="R227" i="4"/>
  <c r="R226" i="4" s="1"/>
  <c r="P227" i="4"/>
  <c r="P226" i="4" s="1"/>
  <c r="J227" i="4"/>
  <c r="BE227" i="4" s="1"/>
  <c r="BK225" i="4"/>
  <c r="BI225" i="4"/>
  <c r="BH225" i="4"/>
  <c r="BG225" i="4"/>
  <c r="BF225" i="4"/>
  <c r="T225" i="4"/>
  <c r="R225" i="4"/>
  <c r="P225" i="4"/>
  <c r="P221" i="4" s="1"/>
  <c r="J225" i="4"/>
  <c r="BE225" i="4" s="1"/>
  <c r="BK224" i="4"/>
  <c r="BI224" i="4"/>
  <c r="BH224" i="4"/>
  <c r="BG224" i="4"/>
  <c r="BF224" i="4"/>
  <c r="T224" i="4"/>
  <c r="R224" i="4"/>
  <c r="R221" i="4" s="1"/>
  <c r="P224" i="4"/>
  <c r="J224" i="4"/>
  <c r="BE224" i="4" s="1"/>
  <c r="BK223" i="4"/>
  <c r="BI223" i="4"/>
  <c r="BH223" i="4"/>
  <c r="BG223" i="4"/>
  <c r="BF223" i="4"/>
  <c r="T223" i="4"/>
  <c r="R223" i="4"/>
  <c r="P223" i="4"/>
  <c r="J223" i="4"/>
  <c r="BE223" i="4" s="1"/>
  <c r="BK222" i="4"/>
  <c r="BI222" i="4"/>
  <c r="BH222" i="4"/>
  <c r="BG222" i="4"/>
  <c r="BF222" i="4"/>
  <c r="BE222" i="4"/>
  <c r="T222" i="4"/>
  <c r="R222" i="4"/>
  <c r="P222" i="4"/>
  <c r="J222" i="4"/>
  <c r="T221" i="4"/>
  <c r="BK220" i="4"/>
  <c r="BI220" i="4"/>
  <c r="BH220" i="4"/>
  <c r="BG220" i="4"/>
  <c r="BF220" i="4"/>
  <c r="T220" i="4"/>
  <c r="R220" i="4"/>
  <c r="P220" i="4"/>
  <c r="J220" i="4"/>
  <c r="BE220" i="4" s="1"/>
  <c r="BK219" i="4"/>
  <c r="BI219" i="4"/>
  <c r="BH219" i="4"/>
  <c r="BG219" i="4"/>
  <c r="BF219" i="4"/>
  <c r="T219" i="4"/>
  <c r="R219" i="4"/>
  <c r="P219" i="4"/>
  <c r="J219" i="4"/>
  <c r="BE219" i="4" s="1"/>
  <c r="BK218" i="4"/>
  <c r="BI218" i="4"/>
  <c r="BH218" i="4"/>
  <c r="BG218" i="4"/>
  <c r="BF218" i="4"/>
  <c r="T218" i="4"/>
  <c r="R218" i="4"/>
  <c r="R214" i="4" s="1"/>
  <c r="P218" i="4"/>
  <c r="P214" i="4" s="1"/>
  <c r="J218" i="4"/>
  <c r="BE218" i="4" s="1"/>
  <c r="BK217" i="4"/>
  <c r="BI217" i="4"/>
  <c r="BH217" i="4"/>
  <c r="BG217" i="4"/>
  <c r="BF217" i="4"/>
  <c r="T217" i="4"/>
  <c r="T214" i="4" s="1"/>
  <c r="R217" i="4"/>
  <c r="P217" i="4"/>
  <c r="J217" i="4"/>
  <c r="BE217" i="4" s="1"/>
  <c r="BK216" i="4"/>
  <c r="BI216" i="4"/>
  <c r="BH216" i="4"/>
  <c r="BG216" i="4"/>
  <c r="BF216" i="4"/>
  <c r="T216" i="4"/>
  <c r="R216" i="4"/>
  <c r="P216" i="4"/>
  <c r="J216" i="4"/>
  <c r="BE216" i="4" s="1"/>
  <c r="BK215" i="4"/>
  <c r="BI215" i="4"/>
  <c r="BH215" i="4"/>
  <c r="BG215" i="4"/>
  <c r="BF215" i="4"/>
  <c r="T215" i="4"/>
  <c r="R215" i="4"/>
  <c r="P215" i="4"/>
  <c r="J215" i="4"/>
  <c r="BE215" i="4" s="1"/>
  <c r="BK213" i="4"/>
  <c r="BI213" i="4"/>
  <c r="BH213" i="4"/>
  <c r="BG213" i="4"/>
  <c r="BF213" i="4"/>
  <c r="T213" i="4"/>
  <c r="R213" i="4"/>
  <c r="P213" i="4"/>
  <c r="J213" i="4"/>
  <c r="BE213" i="4" s="1"/>
  <c r="BK212" i="4"/>
  <c r="BI212" i="4"/>
  <c r="BH212" i="4"/>
  <c r="BG212" i="4"/>
  <c r="BF212" i="4"/>
  <c r="T212" i="4"/>
  <c r="R212" i="4"/>
  <c r="P212" i="4"/>
  <c r="J212" i="4"/>
  <c r="BE212" i="4" s="1"/>
  <c r="BK211" i="4"/>
  <c r="BI211" i="4"/>
  <c r="BH211" i="4"/>
  <c r="BG211" i="4"/>
  <c r="BF211" i="4"/>
  <c r="T211" i="4"/>
  <c r="R211" i="4"/>
  <c r="P211" i="4"/>
  <c r="J211" i="4"/>
  <c r="BE211" i="4" s="1"/>
  <c r="BK210" i="4"/>
  <c r="BI210" i="4"/>
  <c r="BH210" i="4"/>
  <c r="BG210" i="4"/>
  <c r="BF210" i="4"/>
  <c r="T210" i="4"/>
  <c r="R210" i="4"/>
  <c r="P210" i="4"/>
  <c r="J210" i="4"/>
  <c r="BE210" i="4" s="1"/>
  <c r="BK209" i="4"/>
  <c r="BI209" i="4"/>
  <c r="BH209" i="4"/>
  <c r="BG209" i="4"/>
  <c r="BF209" i="4"/>
  <c r="T209" i="4"/>
  <c r="R209" i="4"/>
  <c r="P209" i="4"/>
  <c r="J209" i="4"/>
  <c r="BE209" i="4" s="1"/>
  <c r="BK208" i="4"/>
  <c r="BI208" i="4"/>
  <c r="BH208" i="4"/>
  <c r="BG208" i="4"/>
  <c r="BF208" i="4"/>
  <c r="T208" i="4"/>
  <c r="R208" i="4"/>
  <c r="P208" i="4"/>
  <c r="J208" i="4"/>
  <c r="BE208" i="4" s="1"/>
  <c r="BK207" i="4"/>
  <c r="BI207" i="4"/>
  <c r="BH207" i="4"/>
  <c r="BG207" i="4"/>
  <c r="BF207" i="4"/>
  <c r="T207" i="4"/>
  <c r="T205" i="4" s="1"/>
  <c r="R207" i="4"/>
  <c r="R205" i="4" s="1"/>
  <c r="P207" i="4"/>
  <c r="J207" i="4"/>
  <c r="BE207" i="4" s="1"/>
  <c r="BK206" i="4"/>
  <c r="BI206" i="4"/>
  <c r="BH206" i="4"/>
  <c r="BG206" i="4"/>
  <c r="BF206" i="4"/>
  <c r="T206" i="4"/>
  <c r="R206" i="4"/>
  <c r="P206" i="4"/>
  <c r="J206" i="4"/>
  <c r="BE206" i="4" s="1"/>
  <c r="P205" i="4"/>
  <c r="BK204" i="4"/>
  <c r="BI204" i="4"/>
  <c r="BH204" i="4"/>
  <c r="BG204" i="4"/>
  <c r="BF204" i="4"/>
  <c r="T204" i="4"/>
  <c r="R204" i="4"/>
  <c r="P204" i="4"/>
  <c r="J204" i="4"/>
  <c r="BE204" i="4" s="1"/>
  <c r="BK203" i="4"/>
  <c r="BI203" i="4"/>
  <c r="BH203" i="4"/>
  <c r="BG203" i="4"/>
  <c r="BF203" i="4"/>
  <c r="T203" i="4"/>
  <c r="R203" i="4"/>
  <c r="P203" i="4"/>
  <c r="J203" i="4"/>
  <c r="BE203" i="4" s="1"/>
  <c r="BK202" i="4"/>
  <c r="BI202" i="4"/>
  <c r="BH202" i="4"/>
  <c r="BG202" i="4"/>
  <c r="BF202" i="4"/>
  <c r="T202" i="4"/>
  <c r="R202" i="4"/>
  <c r="P202" i="4"/>
  <c r="J202" i="4"/>
  <c r="BE202" i="4" s="1"/>
  <c r="BK201" i="4"/>
  <c r="BI201" i="4"/>
  <c r="BH201" i="4"/>
  <c r="BG201" i="4"/>
  <c r="BF201" i="4"/>
  <c r="T201" i="4"/>
  <c r="R201" i="4"/>
  <c r="P201" i="4"/>
  <c r="J201" i="4"/>
  <c r="BE201" i="4" s="1"/>
  <c r="BK200" i="4"/>
  <c r="BI200" i="4"/>
  <c r="BH200" i="4"/>
  <c r="BG200" i="4"/>
  <c r="BF200" i="4"/>
  <c r="T200" i="4"/>
  <c r="T196" i="4" s="1"/>
  <c r="R200" i="4"/>
  <c r="P200" i="4"/>
  <c r="J200" i="4"/>
  <c r="BE200" i="4" s="1"/>
  <c r="BK199" i="4"/>
  <c r="BI199" i="4"/>
  <c r="BH199" i="4"/>
  <c r="BG199" i="4"/>
  <c r="BF199" i="4"/>
  <c r="T199" i="4"/>
  <c r="R199" i="4"/>
  <c r="P199" i="4"/>
  <c r="J199" i="4"/>
  <c r="BE199" i="4" s="1"/>
  <c r="BK198" i="4"/>
  <c r="BI198" i="4"/>
  <c r="BH198" i="4"/>
  <c r="BG198" i="4"/>
  <c r="BF198" i="4"/>
  <c r="T198" i="4"/>
  <c r="R198" i="4"/>
  <c r="P198" i="4"/>
  <c r="J198" i="4"/>
  <c r="BE198" i="4" s="1"/>
  <c r="BK197" i="4"/>
  <c r="BI197" i="4"/>
  <c r="BH197" i="4"/>
  <c r="BG197" i="4"/>
  <c r="BF197" i="4"/>
  <c r="T197" i="4"/>
  <c r="R197" i="4"/>
  <c r="R196" i="4" s="1"/>
  <c r="P197" i="4"/>
  <c r="P196" i="4" s="1"/>
  <c r="J197" i="4"/>
  <c r="BE197" i="4" s="1"/>
  <c r="BK195" i="4"/>
  <c r="BI195" i="4"/>
  <c r="BH195" i="4"/>
  <c r="BG195" i="4"/>
  <c r="BF195" i="4"/>
  <c r="T195" i="4"/>
  <c r="R195" i="4"/>
  <c r="P195" i="4"/>
  <c r="J195" i="4"/>
  <c r="BE195" i="4" s="1"/>
  <c r="BK194" i="4"/>
  <c r="BI194" i="4"/>
  <c r="BH194" i="4"/>
  <c r="BG194" i="4"/>
  <c r="BF194" i="4"/>
  <c r="T194" i="4"/>
  <c r="R194" i="4"/>
  <c r="P194" i="4"/>
  <c r="J194" i="4"/>
  <c r="BE194" i="4" s="1"/>
  <c r="BK193" i="4"/>
  <c r="BI193" i="4"/>
  <c r="BH193" i="4"/>
  <c r="BG193" i="4"/>
  <c r="BF193" i="4"/>
  <c r="T193" i="4"/>
  <c r="R193" i="4"/>
  <c r="P193" i="4"/>
  <c r="J193" i="4"/>
  <c r="BE193" i="4" s="1"/>
  <c r="BK192" i="4"/>
  <c r="BI192" i="4"/>
  <c r="BH192" i="4"/>
  <c r="BG192" i="4"/>
  <c r="BF192" i="4"/>
  <c r="BE192" i="4"/>
  <c r="T192" i="4"/>
  <c r="R192" i="4"/>
  <c r="P192" i="4"/>
  <c r="J192" i="4"/>
  <c r="BK191" i="4"/>
  <c r="BI191" i="4"/>
  <c r="BH191" i="4"/>
  <c r="BG191" i="4"/>
  <c r="BF191" i="4"/>
  <c r="T191" i="4"/>
  <c r="R191" i="4"/>
  <c r="P191" i="4"/>
  <c r="J191" i="4"/>
  <c r="BE191" i="4" s="1"/>
  <c r="BK190" i="4"/>
  <c r="BI190" i="4"/>
  <c r="BH190" i="4"/>
  <c r="BG190" i="4"/>
  <c r="BF190" i="4"/>
  <c r="T190" i="4"/>
  <c r="R190" i="4"/>
  <c r="P190" i="4"/>
  <c r="J190" i="4"/>
  <c r="BE190" i="4" s="1"/>
  <c r="BK189" i="4"/>
  <c r="BI189" i="4"/>
  <c r="BH189" i="4"/>
  <c r="BG189" i="4"/>
  <c r="BF189" i="4"/>
  <c r="T189" i="4"/>
  <c r="R189" i="4"/>
  <c r="P189" i="4"/>
  <c r="J189" i="4"/>
  <c r="BE189" i="4" s="1"/>
  <c r="BK188" i="4"/>
  <c r="BI188" i="4"/>
  <c r="BH188" i="4"/>
  <c r="BG188" i="4"/>
  <c r="BF188" i="4"/>
  <c r="T188" i="4"/>
  <c r="R188" i="4"/>
  <c r="P188" i="4"/>
  <c r="J188" i="4"/>
  <c r="BE188" i="4" s="1"/>
  <c r="BK187" i="4"/>
  <c r="BI187" i="4"/>
  <c r="BH187" i="4"/>
  <c r="BG187" i="4"/>
  <c r="BF187" i="4"/>
  <c r="T187" i="4"/>
  <c r="R187" i="4"/>
  <c r="P187" i="4"/>
  <c r="P183" i="4" s="1"/>
  <c r="J187" i="4"/>
  <c r="BE187" i="4" s="1"/>
  <c r="BK186" i="4"/>
  <c r="BI186" i="4"/>
  <c r="BH186" i="4"/>
  <c r="BG186" i="4"/>
  <c r="BF186" i="4"/>
  <c r="T186" i="4"/>
  <c r="R186" i="4"/>
  <c r="P186" i="4"/>
  <c r="J186" i="4"/>
  <c r="BE186" i="4" s="1"/>
  <c r="BK185" i="4"/>
  <c r="BI185" i="4"/>
  <c r="BH185" i="4"/>
  <c r="BG185" i="4"/>
  <c r="BF185" i="4"/>
  <c r="BE185" i="4"/>
  <c r="T185" i="4"/>
  <c r="R185" i="4"/>
  <c r="P185" i="4"/>
  <c r="J185" i="4"/>
  <c r="BK184" i="4"/>
  <c r="BI184" i="4"/>
  <c r="BH184" i="4"/>
  <c r="BG184" i="4"/>
  <c r="BF184" i="4"/>
  <c r="T184" i="4"/>
  <c r="R184" i="4"/>
  <c r="R183" i="4" s="1"/>
  <c r="P184" i="4"/>
  <c r="J184" i="4"/>
  <c r="BE184" i="4" s="1"/>
  <c r="T183" i="4"/>
  <c r="BK180" i="4"/>
  <c r="BK179" i="4" s="1"/>
  <c r="J179" i="4" s="1"/>
  <c r="J99" i="4" s="1"/>
  <c r="BI180" i="4"/>
  <c r="BH180" i="4"/>
  <c r="BG180" i="4"/>
  <c r="BF180" i="4"/>
  <c r="T180" i="4"/>
  <c r="T179" i="4" s="1"/>
  <c r="R180" i="4"/>
  <c r="P180" i="4"/>
  <c r="P179" i="4" s="1"/>
  <c r="J180" i="4"/>
  <c r="BE180" i="4" s="1"/>
  <c r="R179" i="4"/>
  <c r="BK178" i="4"/>
  <c r="BI178" i="4"/>
  <c r="BH178" i="4"/>
  <c r="BG178" i="4"/>
  <c r="BF178" i="4"/>
  <c r="T178" i="4"/>
  <c r="R178" i="4"/>
  <c r="P178" i="4"/>
  <c r="J178" i="4"/>
  <c r="BE178" i="4" s="1"/>
  <c r="BK176" i="4"/>
  <c r="BI176" i="4"/>
  <c r="BH176" i="4"/>
  <c r="BG176" i="4"/>
  <c r="BF176" i="4"/>
  <c r="T176" i="4"/>
  <c r="R176" i="4"/>
  <c r="P176" i="4"/>
  <c r="J176" i="4"/>
  <c r="BE176" i="4" s="1"/>
  <c r="BK175" i="4"/>
  <c r="BI175" i="4"/>
  <c r="BH175" i="4"/>
  <c r="BG175" i="4"/>
  <c r="BF175" i="4"/>
  <c r="T175" i="4"/>
  <c r="T173" i="4" s="1"/>
  <c r="R175" i="4"/>
  <c r="R173" i="4" s="1"/>
  <c r="P175" i="4"/>
  <c r="J175" i="4"/>
  <c r="BE175" i="4" s="1"/>
  <c r="BK174" i="4"/>
  <c r="BI174" i="4"/>
  <c r="BH174" i="4"/>
  <c r="BG174" i="4"/>
  <c r="BF174" i="4"/>
  <c r="T174" i="4"/>
  <c r="R174" i="4"/>
  <c r="P174" i="4"/>
  <c r="J174" i="4"/>
  <c r="BE174" i="4" s="1"/>
  <c r="P173" i="4"/>
  <c r="BK171" i="4"/>
  <c r="BI171" i="4"/>
  <c r="BH171" i="4"/>
  <c r="BG171" i="4"/>
  <c r="BF171" i="4"/>
  <c r="T171" i="4"/>
  <c r="R171" i="4"/>
  <c r="P171" i="4"/>
  <c r="J171" i="4"/>
  <c r="BE171" i="4" s="1"/>
  <c r="BK170" i="4"/>
  <c r="BI170" i="4"/>
  <c r="BH170" i="4"/>
  <c r="BG170" i="4"/>
  <c r="BF170" i="4"/>
  <c r="T170" i="4"/>
  <c r="R170" i="4"/>
  <c r="P170" i="4"/>
  <c r="J170" i="4"/>
  <c r="BE170" i="4" s="1"/>
  <c r="BK168" i="4"/>
  <c r="BI168" i="4"/>
  <c r="BH168" i="4"/>
  <c r="BG168" i="4"/>
  <c r="BF168" i="4"/>
  <c r="T168" i="4"/>
  <c r="R168" i="4"/>
  <c r="P168" i="4"/>
  <c r="J168" i="4"/>
  <c r="BE168" i="4" s="1"/>
  <c r="BK167" i="4"/>
  <c r="BK164" i="4" s="1"/>
  <c r="J164" i="4" s="1"/>
  <c r="J97" i="4" s="1"/>
  <c r="BI167" i="4"/>
  <c r="BH167" i="4"/>
  <c r="BG167" i="4"/>
  <c r="BF167" i="4"/>
  <c r="T167" i="4"/>
  <c r="R167" i="4"/>
  <c r="P167" i="4"/>
  <c r="P164" i="4" s="1"/>
  <c r="J167" i="4"/>
  <c r="BE167" i="4" s="1"/>
  <c r="BK166" i="4"/>
  <c r="BI166" i="4"/>
  <c r="BH166" i="4"/>
  <c r="BG166" i="4"/>
  <c r="BF166" i="4"/>
  <c r="T166" i="4"/>
  <c r="T164" i="4" s="1"/>
  <c r="R166" i="4"/>
  <c r="P166" i="4"/>
  <c r="J166" i="4"/>
  <c r="BE166" i="4" s="1"/>
  <c r="BK165" i="4"/>
  <c r="BI165" i="4"/>
  <c r="BH165" i="4"/>
  <c r="BG165" i="4"/>
  <c r="BF165" i="4"/>
  <c r="T165" i="4"/>
  <c r="R165" i="4"/>
  <c r="P165" i="4"/>
  <c r="J165" i="4"/>
  <c r="BE165" i="4" s="1"/>
  <c r="R164" i="4"/>
  <c r="BK162" i="4"/>
  <c r="BI162" i="4"/>
  <c r="BH162" i="4"/>
  <c r="BG162" i="4"/>
  <c r="BF162" i="4"/>
  <c r="T162" i="4"/>
  <c r="R162" i="4"/>
  <c r="P162" i="4"/>
  <c r="J162" i="4"/>
  <c r="BE162" i="4" s="1"/>
  <c r="BK160" i="4"/>
  <c r="BI160" i="4"/>
  <c r="BH160" i="4"/>
  <c r="BG160" i="4"/>
  <c r="BF160" i="4"/>
  <c r="T160" i="4"/>
  <c r="R160" i="4"/>
  <c r="P160" i="4"/>
  <c r="J160" i="4"/>
  <c r="BE160" i="4" s="1"/>
  <c r="BK158" i="4"/>
  <c r="BI158" i="4"/>
  <c r="BH158" i="4"/>
  <c r="BG158" i="4"/>
  <c r="BF158" i="4"/>
  <c r="T158" i="4"/>
  <c r="R158" i="4"/>
  <c r="P158" i="4"/>
  <c r="J158" i="4"/>
  <c r="BE158" i="4" s="1"/>
  <c r="BK156" i="4"/>
  <c r="BI156" i="4"/>
  <c r="BH156" i="4"/>
  <c r="BG156" i="4"/>
  <c r="BF156" i="4"/>
  <c r="T156" i="4"/>
  <c r="R156" i="4"/>
  <c r="P156" i="4"/>
  <c r="J156" i="4"/>
  <c r="BE156" i="4" s="1"/>
  <c r="BK154" i="4"/>
  <c r="BI154" i="4"/>
  <c r="BH154" i="4"/>
  <c r="BG154" i="4"/>
  <c r="BF154" i="4"/>
  <c r="T154" i="4"/>
  <c r="R154" i="4"/>
  <c r="P154" i="4"/>
  <c r="J154" i="4"/>
  <c r="BE154" i="4" s="1"/>
  <c r="BK152" i="4"/>
  <c r="BI152" i="4"/>
  <c r="BH152" i="4"/>
  <c r="BG152" i="4"/>
  <c r="BF152" i="4"/>
  <c r="T152" i="4"/>
  <c r="R152" i="4"/>
  <c r="P152" i="4"/>
  <c r="J152" i="4"/>
  <c r="BE152" i="4" s="1"/>
  <c r="BK151" i="4"/>
  <c r="BI151" i="4"/>
  <c r="BH151" i="4"/>
  <c r="BG151" i="4"/>
  <c r="BF151" i="4"/>
  <c r="T151" i="4"/>
  <c r="R151" i="4"/>
  <c r="P151" i="4"/>
  <c r="J151" i="4"/>
  <c r="BE151" i="4" s="1"/>
  <c r="BK149" i="4"/>
  <c r="BI149" i="4"/>
  <c r="BH149" i="4"/>
  <c r="BG149" i="4"/>
  <c r="BF149" i="4"/>
  <c r="T149" i="4"/>
  <c r="R149" i="4"/>
  <c r="P149" i="4"/>
  <c r="J149" i="4"/>
  <c r="BE149" i="4" s="1"/>
  <c r="BK147" i="4"/>
  <c r="BI147" i="4"/>
  <c r="BH147" i="4"/>
  <c r="BG147" i="4"/>
  <c r="BF147" i="4"/>
  <c r="T147" i="4"/>
  <c r="R147" i="4"/>
  <c r="P147" i="4"/>
  <c r="J147" i="4"/>
  <c r="BE147" i="4" s="1"/>
  <c r="BK145" i="4"/>
  <c r="BI145" i="4"/>
  <c r="BH145" i="4"/>
  <c r="BG145" i="4"/>
  <c r="BF145" i="4"/>
  <c r="T145" i="4"/>
  <c r="R145" i="4"/>
  <c r="P145" i="4"/>
  <c r="J145" i="4"/>
  <c r="BE145" i="4" s="1"/>
  <c r="BK143" i="4"/>
  <c r="BI143" i="4"/>
  <c r="BH143" i="4"/>
  <c r="BG143" i="4"/>
  <c r="BF143" i="4"/>
  <c r="T143" i="4"/>
  <c r="R143" i="4"/>
  <c r="P143" i="4"/>
  <c r="P141" i="4" s="1"/>
  <c r="J143" i="4"/>
  <c r="BE143" i="4" s="1"/>
  <c r="BK142" i="4"/>
  <c r="BI142" i="4"/>
  <c r="BH142" i="4"/>
  <c r="BG142" i="4"/>
  <c r="BF142" i="4"/>
  <c r="T142" i="4"/>
  <c r="T141" i="4" s="1"/>
  <c r="R142" i="4"/>
  <c r="R141" i="4" s="1"/>
  <c r="R140" i="4" s="1"/>
  <c r="P142" i="4"/>
  <c r="J142" i="4"/>
  <c r="BE142" i="4" s="1"/>
  <c r="J135" i="4"/>
  <c r="F135" i="4"/>
  <c r="F133" i="4"/>
  <c r="E131" i="4"/>
  <c r="J89" i="4"/>
  <c r="F89" i="4"/>
  <c r="F87" i="4"/>
  <c r="E85" i="4"/>
  <c r="J35" i="4"/>
  <c r="J34" i="4"/>
  <c r="AY95" i="3" s="1"/>
  <c r="J33" i="4"/>
  <c r="J22" i="4"/>
  <c r="E22" i="4"/>
  <c r="J136" i="4" s="1"/>
  <c r="J21" i="4"/>
  <c r="J16" i="4"/>
  <c r="E16" i="4"/>
  <c r="F136" i="4" s="1"/>
  <c r="J15" i="4"/>
  <c r="J10" i="4"/>
  <c r="J133" i="4" s="1"/>
  <c r="AX95" i="3"/>
  <c r="AS94" i="3"/>
  <c r="AM90" i="3"/>
  <c r="L90" i="3"/>
  <c r="AM89" i="3"/>
  <c r="L89" i="3"/>
  <c r="AM87" i="3"/>
  <c r="L87" i="3"/>
  <c r="L85" i="3"/>
  <c r="L84" i="3"/>
  <c r="F34" i="4" l="1"/>
  <c r="BC95" i="3" s="1"/>
  <c r="BC94" i="3" s="1"/>
  <c r="W32" i="3" s="1"/>
  <c r="BK236" i="4"/>
  <c r="J236" i="4" s="1"/>
  <c r="J109" i="4" s="1"/>
  <c r="BK221" i="4"/>
  <c r="J221" i="4" s="1"/>
  <c r="J106" i="4" s="1"/>
  <c r="BK214" i="4"/>
  <c r="J214" i="4" s="1"/>
  <c r="J105" i="4" s="1"/>
  <c r="BK260" i="4"/>
  <c r="J260" i="4" s="1"/>
  <c r="J114" i="4" s="1"/>
  <c r="BK226" i="4"/>
  <c r="J226" i="4" s="1"/>
  <c r="J107" i="4" s="1"/>
  <c r="BK243" i="4"/>
  <c r="J243" i="4" s="1"/>
  <c r="J110" i="4" s="1"/>
  <c r="BK266" i="4"/>
  <c r="J266" i="4" s="1"/>
  <c r="J116" i="4" s="1"/>
  <c r="BK183" i="4"/>
  <c r="J183" i="4" s="1"/>
  <c r="J102" i="4" s="1"/>
  <c r="BK173" i="4"/>
  <c r="J173" i="4" s="1"/>
  <c r="J98" i="4" s="1"/>
  <c r="BK253" i="4"/>
  <c r="J253" i="4" s="1"/>
  <c r="J112" i="4" s="1"/>
  <c r="BK196" i="4"/>
  <c r="J196" i="4" s="1"/>
  <c r="J103" i="4" s="1"/>
  <c r="F35" i="4"/>
  <c r="BD95" i="3" s="1"/>
  <c r="BD94" i="3" s="1"/>
  <c r="W33" i="3" s="1"/>
  <c r="J32" i="4"/>
  <c r="AW95" i="3" s="1"/>
  <c r="BK205" i="4"/>
  <c r="J205" i="4" s="1"/>
  <c r="J104" i="4" s="1"/>
  <c r="BK141" i="4"/>
  <c r="J141" i="4" s="1"/>
  <c r="J96" i="4" s="1"/>
  <c r="F33" i="4"/>
  <c r="BB95" i="3" s="1"/>
  <c r="BB94" i="3" s="1"/>
  <c r="W31" i="3" s="1"/>
  <c r="T140" i="4"/>
  <c r="T182" i="4"/>
  <c r="T181" i="4" s="1"/>
  <c r="T235" i="4"/>
  <c r="R182" i="4"/>
  <c r="R235" i="4"/>
  <c r="T291" i="4"/>
  <c r="AY94" i="3"/>
  <c r="BK291" i="4"/>
  <c r="J291" i="4" s="1"/>
  <c r="J118" i="4" s="1"/>
  <c r="J292" i="4"/>
  <c r="J119" i="4" s="1"/>
  <c r="R291" i="4"/>
  <c r="P235" i="4"/>
  <c r="J31" i="4"/>
  <c r="AV95" i="3" s="1"/>
  <c r="AT95" i="3" s="1"/>
  <c r="F31" i="4"/>
  <c r="AZ95" i="3" s="1"/>
  <c r="AZ94" i="3" s="1"/>
  <c r="P140" i="4"/>
  <c r="P182" i="4"/>
  <c r="P181" i="4" s="1"/>
  <c r="J87" i="4"/>
  <c r="F90" i="4"/>
  <c r="J90" i="4"/>
  <c r="BK235" i="4"/>
  <c r="J235" i="4" s="1"/>
  <c r="J108" i="4" s="1"/>
  <c r="F32" i="4"/>
  <c r="BA95" i="3" s="1"/>
  <c r="BA94" i="3" s="1"/>
  <c r="BK182" i="4" l="1"/>
  <c r="BK140" i="4"/>
  <c r="J140" i="4" s="1"/>
  <c r="J95" i="4" s="1"/>
  <c r="AX94" i="3"/>
  <c r="AV94" i="3"/>
  <c r="W29" i="3"/>
  <c r="R181" i="4"/>
  <c r="R139" i="4" s="1"/>
  <c r="AW94" i="3"/>
  <c r="AK30" i="3" s="1"/>
  <c r="W30" i="3"/>
  <c r="J182" i="4"/>
  <c r="J101" i="4" s="1"/>
  <c r="BK181" i="4"/>
  <c r="J181" i="4" s="1"/>
  <c r="J100" i="4" s="1"/>
  <c r="T139" i="4"/>
  <c r="P139" i="4"/>
  <c r="AU95" i="3" s="1"/>
  <c r="AU94" i="3" s="1"/>
  <c r="AK29" i="3" l="1"/>
  <c r="AT94" i="3"/>
  <c r="BK139" i="4"/>
  <c r="J139" i="4" s="1"/>
  <c r="J94" i="4" l="1"/>
  <c r="J28" i="4"/>
  <c r="AG95" i="3" l="1"/>
  <c r="J37" i="4"/>
  <c r="AN95" i="3" l="1"/>
  <c r="AG94" i="3"/>
  <c r="AK26" i="3" l="1"/>
  <c r="AN94" i="3"/>
  <c r="J37" i="2"/>
  <c r="J36" i="2"/>
  <c r="AY55" i="1"/>
  <c r="J35" i="2"/>
  <c r="AX55" i="1"/>
  <c r="BI2062" i="2"/>
  <c r="BH2062" i="2"/>
  <c r="BG2062" i="2"/>
  <c r="BF2062" i="2"/>
  <c r="T2062" i="2"/>
  <c r="T2061" i="2"/>
  <c r="R2062" i="2"/>
  <c r="R2061" i="2"/>
  <c r="P2062" i="2"/>
  <c r="P2061" i="2" s="1"/>
  <c r="BI2060" i="2"/>
  <c r="BH2060" i="2"/>
  <c r="BG2060" i="2"/>
  <c r="BF2060" i="2"/>
  <c r="T2060" i="2"/>
  <c r="T2059" i="2"/>
  <c r="R2060" i="2"/>
  <c r="R2059" i="2" s="1"/>
  <c r="P2060" i="2"/>
  <c r="P2059" i="2" s="1"/>
  <c r="BI2058" i="2"/>
  <c r="BH2058" i="2"/>
  <c r="BG2058" i="2"/>
  <c r="BF2058" i="2"/>
  <c r="T2058" i="2"/>
  <c r="T2057" i="2" s="1"/>
  <c r="R2058" i="2"/>
  <c r="R2057" i="2" s="1"/>
  <c r="P2058" i="2"/>
  <c r="P2057" i="2" s="1"/>
  <c r="BI2055" i="2"/>
  <c r="BH2055" i="2"/>
  <c r="BG2055" i="2"/>
  <c r="BF2055" i="2"/>
  <c r="T2055" i="2"/>
  <c r="R2055" i="2"/>
  <c r="P2055" i="2"/>
  <c r="BI2053" i="2"/>
  <c r="BH2053" i="2"/>
  <c r="BG2053" i="2"/>
  <c r="BF2053" i="2"/>
  <c r="T2053" i="2"/>
  <c r="R2053" i="2"/>
  <c r="P2053" i="2"/>
  <c r="BI2050" i="2"/>
  <c r="BH2050" i="2"/>
  <c r="BG2050" i="2"/>
  <c r="BF2050" i="2"/>
  <c r="T2050" i="2"/>
  <c r="T2049" i="2" s="1"/>
  <c r="R2050" i="2"/>
  <c r="R2049" i="2" s="1"/>
  <c r="P2050" i="2"/>
  <c r="P2049" i="2" s="1"/>
  <c r="BI2047" i="2"/>
  <c r="BH2047" i="2"/>
  <c r="BG2047" i="2"/>
  <c r="BF2047" i="2"/>
  <c r="T2047" i="2"/>
  <c r="R2047" i="2"/>
  <c r="P2047" i="2"/>
  <c r="BI2046" i="2"/>
  <c r="BH2046" i="2"/>
  <c r="BG2046" i="2"/>
  <c r="BF2046" i="2"/>
  <c r="T2046" i="2"/>
  <c r="R2046" i="2"/>
  <c r="P2046" i="2"/>
  <c r="BI2045" i="2"/>
  <c r="BH2045" i="2"/>
  <c r="BG2045" i="2"/>
  <c r="BF2045" i="2"/>
  <c r="T2045" i="2"/>
  <c r="R2045" i="2"/>
  <c r="P2045" i="2"/>
  <c r="BI2044" i="2"/>
  <c r="BH2044" i="2"/>
  <c r="BG2044" i="2"/>
  <c r="BF2044" i="2"/>
  <c r="T2044" i="2"/>
  <c r="R2044" i="2"/>
  <c r="P2044" i="2"/>
  <c r="BI2043" i="2"/>
  <c r="BH2043" i="2"/>
  <c r="BG2043" i="2"/>
  <c r="BF2043" i="2"/>
  <c r="T2043" i="2"/>
  <c r="R2043" i="2"/>
  <c r="P2043" i="2"/>
  <c r="BI2042" i="2"/>
  <c r="BH2042" i="2"/>
  <c r="BG2042" i="2"/>
  <c r="BF2042" i="2"/>
  <c r="T2042" i="2"/>
  <c r="R2042" i="2"/>
  <c r="P2042" i="2"/>
  <c r="BI2041" i="2"/>
  <c r="BH2041" i="2"/>
  <c r="BG2041" i="2"/>
  <c r="BF2041" i="2"/>
  <c r="T2041" i="2"/>
  <c r="R2041" i="2"/>
  <c r="P2041" i="2"/>
  <c r="BI2040" i="2"/>
  <c r="BH2040" i="2"/>
  <c r="BG2040" i="2"/>
  <c r="BF2040" i="2"/>
  <c r="T2040" i="2"/>
  <c r="R2040" i="2"/>
  <c r="P2040" i="2"/>
  <c r="BI2039" i="2"/>
  <c r="BH2039" i="2"/>
  <c r="BG2039" i="2"/>
  <c r="BF2039" i="2"/>
  <c r="T2039" i="2"/>
  <c r="R2039" i="2"/>
  <c r="P2039" i="2"/>
  <c r="BI2038" i="2"/>
  <c r="BH2038" i="2"/>
  <c r="BG2038" i="2"/>
  <c r="BF2038" i="2"/>
  <c r="T2038" i="2"/>
  <c r="R2038" i="2"/>
  <c r="P2038" i="2"/>
  <c r="BI2036" i="2"/>
  <c r="BH2036" i="2"/>
  <c r="BG2036" i="2"/>
  <c r="BF2036" i="2"/>
  <c r="T2036" i="2"/>
  <c r="R2036" i="2"/>
  <c r="P2036" i="2"/>
  <c r="BI2035" i="2"/>
  <c r="BH2035" i="2"/>
  <c r="BG2035" i="2"/>
  <c r="BF2035" i="2"/>
  <c r="T2035" i="2"/>
  <c r="R2035" i="2"/>
  <c r="P2035" i="2"/>
  <c r="BI2034" i="2"/>
  <c r="BH2034" i="2"/>
  <c r="BG2034" i="2"/>
  <c r="BF2034" i="2"/>
  <c r="T2034" i="2"/>
  <c r="R2034" i="2"/>
  <c r="P2034" i="2"/>
  <c r="BI2033" i="2"/>
  <c r="BH2033" i="2"/>
  <c r="BG2033" i="2"/>
  <c r="BF2033" i="2"/>
  <c r="T2033" i="2"/>
  <c r="R2033" i="2"/>
  <c r="P2033" i="2"/>
  <c r="BI2032" i="2"/>
  <c r="BH2032" i="2"/>
  <c r="BG2032" i="2"/>
  <c r="BF2032" i="2"/>
  <c r="T2032" i="2"/>
  <c r="R2032" i="2"/>
  <c r="P2032" i="2"/>
  <c r="BI2030" i="2"/>
  <c r="BH2030" i="2"/>
  <c r="BG2030" i="2"/>
  <c r="BF2030" i="2"/>
  <c r="T2030" i="2"/>
  <c r="T2029" i="2" s="1"/>
  <c r="R2030" i="2"/>
  <c r="R2029" i="2"/>
  <c r="P2030" i="2"/>
  <c r="P2029" i="2"/>
  <c r="BI2028" i="2"/>
  <c r="BH2028" i="2"/>
  <c r="BG2028" i="2"/>
  <c r="BF2028" i="2"/>
  <c r="T2028" i="2"/>
  <c r="R2028" i="2"/>
  <c r="P2028" i="2"/>
  <c r="BI2027" i="2"/>
  <c r="BH2027" i="2"/>
  <c r="BG2027" i="2"/>
  <c r="BF2027" i="2"/>
  <c r="T2027" i="2"/>
  <c r="R2027" i="2"/>
  <c r="P2027" i="2"/>
  <c r="BI2026" i="2"/>
  <c r="BH2026" i="2"/>
  <c r="BG2026" i="2"/>
  <c r="BF2026" i="2"/>
  <c r="T2026" i="2"/>
  <c r="R2026" i="2"/>
  <c r="P2026" i="2"/>
  <c r="BI2025" i="2"/>
  <c r="BH2025" i="2"/>
  <c r="BG2025" i="2"/>
  <c r="BF2025" i="2"/>
  <c r="T2025" i="2"/>
  <c r="R2025" i="2"/>
  <c r="P2025" i="2"/>
  <c r="BI2024" i="2"/>
  <c r="BH2024" i="2"/>
  <c r="BG2024" i="2"/>
  <c r="BF2024" i="2"/>
  <c r="T2024" i="2"/>
  <c r="R2024" i="2"/>
  <c r="P2024" i="2"/>
  <c r="BI2023" i="2"/>
  <c r="BH2023" i="2"/>
  <c r="BG2023" i="2"/>
  <c r="BF2023" i="2"/>
  <c r="T2023" i="2"/>
  <c r="R2023" i="2"/>
  <c r="P2023" i="2"/>
  <c r="BI1933" i="2"/>
  <c r="BH1933" i="2"/>
  <c r="BG1933" i="2"/>
  <c r="BF1933" i="2"/>
  <c r="T1933" i="2"/>
  <c r="R1933" i="2"/>
  <c r="P1933" i="2"/>
  <c r="BI1915" i="2"/>
  <c r="BH1915" i="2"/>
  <c r="BG1915" i="2"/>
  <c r="BF1915" i="2"/>
  <c r="T1915" i="2"/>
  <c r="R1915" i="2"/>
  <c r="P1915" i="2"/>
  <c r="BI1869" i="2"/>
  <c r="BH1869" i="2"/>
  <c r="BG1869" i="2"/>
  <c r="BF1869" i="2"/>
  <c r="T1869" i="2"/>
  <c r="R1869" i="2"/>
  <c r="P1869" i="2"/>
  <c r="BI1851" i="2"/>
  <c r="BH1851" i="2"/>
  <c r="BG1851" i="2"/>
  <c r="BF1851" i="2"/>
  <c r="T1851" i="2"/>
  <c r="R1851" i="2"/>
  <c r="P1851" i="2"/>
  <c r="BI1808" i="2"/>
  <c r="BH1808" i="2"/>
  <c r="BG1808" i="2"/>
  <c r="BF1808" i="2"/>
  <c r="T1808" i="2"/>
  <c r="R1808" i="2"/>
  <c r="P1808" i="2"/>
  <c r="BI1790" i="2"/>
  <c r="BH1790" i="2"/>
  <c r="BG1790" i="2"/>
  <c r="BF1790" i="2"/>
  <c r="T1790" i="2"/>
  <c r="R1790" i="2"/>
  <c r="P1790" i="2"/>
  <c r="BI1703" i="2"/>
  <c r="BH1703" i="2"/>
  <c r="BG1703" i="2"/>
  <c r="BF1703" i="2"/>
  <c r="T1703" i="2"/>
  <c r="R1703" i="2"/>
  <c r="P1703" i="2"/>
  <c r="BI1654" i="2"/>
  <c r="BH1654" i="2"/>
  <c r="BG1654" i="2"/>
  <c r="BF1654" i="2"/>
  <c r="T1654" i="2"/>
  <c r="R1654" i="2"/>
  <c r="P1654" i="2"/>
  <c r="BI1606" i="2"/>
  <c r="BH1606" i="2"/>
  <c r="BG1606" i="2"/>
  <c r="BF1606" i="2"/>
  <c r="T1606" i="2"/>
  <c r="R1606" i="2"/>
  <c r="P1606" i="2"/>
  <c r="BI1572" i="2"/>
  <c r="BH1572" i="2"/>
  <c r="BG1572" i="2"/>
  <c r="BF1572" i="2"/>
  <c r="T1572" i="2"/>
  <c r="R1572" i="2"/>
  <c r="P1572" i="2"/>
  <c r="BI1543" i="2"/>
  <c r="BH1543" i="2"/>
  <c r="BG1543" i="2"/>
  <c r="BF1543" i="2"/>
  <c r="T1543" i="2"/>
  <c r="R1543" i="2"/>
  <c r="P1543" i="2"/>
  <c r="BI1499" i="2"/>
  <c r="BH1499" i="2"/>
  <c r="BG1499" i="2"/>
  <c r="BF1499" i="2"/>
  <c r="T1499" i="2"/>
  <c r="R1499" i="2"/>
  <c r="P1499" i="2"/>
  <c r="BI1488" i="2"/>
  <c r="BH1488" i="2"/>
  <c r="BG1488" i="2"/>
  <c r="BF1488" i="2"/>
  <c r="T1488" i="2"/>
  <c r="R1488" i="2"/>
  <c r="P1488" i="2"/>
  <c r="BI1487" i="2"/>
  <c r="BH1487" i="2"/>
  <c r="BG1487" i="2"/>
  <c r="BF1487" i="2"/>
  <c r="T1487" i="2"/>
  <c r="R1487" i="2"/>
  <c r="P1487" i="2"/>
  <c r="BI1486" i="2"/>
  <c r="BH1486" i="2"/>
  <c r="BG1486" i="2"/>
  <c r="BF1486" i="2"/>
  <c r="T1486" i="2"/>
  <c r="R1486" i="2"/>
  <c r="P1486" i="2"/>
  <c r="BI1485" i="2"/>
  <c r="BH1485" i="2"/>
  <c r="BG1485" i="2"/>
  <c r="BF1485" i="2"/>
  <c r="T1485" i="2"/>
  <c r="R1485" i="2"/>
  <c r="P1485" i="2"/>
  <c r="BI1481" i="2"/>
  <c r="BH1481" i="2"/>
  <c r="BG1481" i="2"/>
  <c r="BF1481" i="2"/>
  <c r="T1481" i="2"/>
  <c r="R1481" i="2"/>
  <c r="P1481" i="2"/>
  <c r="BI1477" i="2"/>
  <c r="BH1477" i="2"/>
  <c r="BG1477" i="2"/>
  <c r="BF1477" i="2"/>
  <c r="T1477" i="2"/>
  <c r="R1477" i="2"/>
  <c r="P1477" i="2"/>
  <c r="BI1474" i="2"/>
  <c r="BH1474" i="2"/>
  <c r="BG1474" i="2"/>
  <c r="BF1474" i="2"/>
  <c r="T1474" i="2"/>
  <c r="R1474" i="2"/>
  <c r="P1474" i="2"/>
  <c r="BI1473" i="2"/>
  <c r="BH1473" i="2"/>
  <c r="BG1473" i="2"/>
  <c r="BF1473" i="2"/>
  <c r="T1473" i="2"/>
  <c r="R1473" i="2"/>
  <c r="P1473" i="2"/>
  <c r="BI1471" i="2"/>
  <c r="BH1471" i="2"/>
  <c r="BG1471" i="2"/>
  <c r="BF1471" i="2"/>
  <c r="T1471" i="2"/>
  <c r="R1471" i="2"/>
  <c r="P1471" i="2"/>
  <c r="BI1470" i="2"/>
  <c r="BH1470" i="2"/>
  <c r="BG1470" i="2"/>
  <c r="BF1470" i="2"/>
  <c r="T1470" i="2"/>
  <c r="R1470" i="2"/>
  <c r="P1470" i="2"/>
  <c r="BI1467" i="2"/>
  <c r="BH1467" i="2"/>
  <c r="BG1467" i="2"/>
  <c r="BF1467" i="2"/>
  <c r="T1467" i="2"/>
  <c r="R1467" i="2"/>
  <c r="P1467" i="2"/>
  <c r="BI1448" i="2"/>
  <c r="BH1448" i="2"/>
  <c r="BG1448" i="2"/>
  <c r="BF1448" i="2"/>
  <c r="T1448" i="2"/>
  <c r="R1448" i="2"/>
  <c r="P1448" i="2"/>
  <c r="BI1430" i="2"/>
  <c r="BH1430" i="2"/>
  <c r="BG1430" i="2"/>
  <c r="BF1430" i="2"/>
  <c r="T1430" i="2"/>
  <c r="R1430" i="2"/>
  <c r="P1430" i="2"/>
  <c r="BI1411" i="2"/>
  <c r="BH1411" i="2"/>
  <c r="BG1411" i="2"/>
  <c r="BF1411" i="2"/>
  <c r="T1411" i="2"/>
  <c r="R1411" i="2"/>
  <c r="P1411" i="2"/>
  <c r="BI1394" i="2"/>
  <c r="BH1394" i="2"/>
  <c r="BG1394" i="2"/>
  <c r="BF1394" i="2"/>
  <c r="T1394" i="2"/>
  <c r="R1394" i="2"/>
  <c r="P1394" i="2"/>
  <c r="BI1389" i="2"/>
  <c r="BH1389" i="2"/>
  <c r="BG1389" i="2"/>
  <c r="BF1389" i="2"/>
  <c r="T1389" i="2"/>
  <c r="R1389" i="2"/>
  <c r="P1389" i="2"/>
  <c r="BI1386" i="2"/>
  <c r="BH1386" i="2"/>
  <c r="BG1386" i="2"/>
  <c r="BF1386" i="2"/>
  <c r="T1386" i="2"/>
  <c r="R1386" i="2"/>
  <c r="P1386" i="2"/>
  <c r="BI1381" i="2"/>
  <c r="BH1381" i="2"/>
  <c r="BG1381" i="2"/>
  <c r="BF1381" i="2"/>
  <c r="T1381" i="2"/>
  <c r="R1381" i="2"/>
  <c r="P1381" i="2"/>
  <c r="BI1378" i="2"/>
  <c r="BH1378" i="2"/>
  <c r="BG1378" i="2"/>
  <c r="BF1378" i="2"/>
  <c r="T1378" i="2"/>
  <c r="R1378" i="2"/>
  <c r="P1378" i="2"/>
  <c r="BI1375" i="2"/>
  <c r="BH1375" i="2"/>
  <c r="BG1375" i="2"/>
  <c r="BF1375" i="2"/>
  <c r="T1375" i="2"/>
  <c r="R1375" i="2"/>
  <c r="P1375" i="2"/>
  <c r="BI1372" i="2"/>
  <c r="BH1372" i="2"/>
  <c r="BG1372" i="2"/>
  <c r="BF1372" i="2"/>
  <c r="T1372" i="2"/>
  <c r="R1372" i="2"/>
  <c r="P1372" i="2"/>
  <c r="BI1369" i="2"/>
  <c r="BH1369" i="2"/>
  <c r="BG1369" i="2"/>
  <c r="BF1369" i="2"/>
  <c r="T1369" i="2"/>
  <c r="R1369" i="2"/>
  <c r="P1369" i="2"/>
  <c r="BI1366" i="2"/>
  <c r="BH1366" i="2"/>
  <c r="BG1366" i="2"/>
  <c r="BF1366" i="2"/>
  <c r="T1366" i="2"/>
  <c r="R1366" i="2"/>
  <c r="P1366" i="2"/>
  <c r="BI1364" i="2"/>
  <c r="BH1364" i="2"/>
  <c r="BG1364" i="2"/>
  <c r="BF1364" i="2"/>
  <c r="T1364" i="2"/>
  <c r="R1364" i="2"/>
  <c r="P1364" i="2"/>
  <c r="BI1350" i="2"/>
  <c r="BH1350" i="2"/>
  <c r="BG1350" i="2"/>
  <c r="BF1350" i="2"/>
  <c r="T1350" i="2"/>
  <c r="R1350" i="2"/>
  <c r="P1350" i="2"/>
  <c r="BI1344" i="2"/>
  <c r="BH1344" i="2"/>
  <c r="BG1344" i="2"/>
  <c r="BF1344" i="2"/>
  <c r="T1344" i="2"/>
  <c r="R1344" i="2"/>
  <c r="P1344" i="2"/>
  <c r="BI1341" i="2"/>
  <c r="BH1341" i="2"/>
  <c r="BG1341" i="2"/>
  <c r="BF1341" i="2"/>
  <c r="T1341" i="2"/>
  <c r="R1341" i="2"/>
  <c r="P1341" i="2"/>
  <c r="BI1339" i="2"/>
  <c r="BH1339" i="2"/>
  <c r="BG1339" i="2"/>
  <c r="BF1339" i="2"/>
  <c r="T1339" i="2"/>
  <c r="R1339" i="2"/>
  <c r="P1339" i="2"/>
  <c r="BI1337" i="2"/>
  <c r="BH1337" i="2"/>
  <c r="BG1337" i="2"/>
  <c r="BF1337" i="2"/>
  <c r="T1337" i="2"/>
  <c r="R1337" i="2"/>
  <c r="P1337" i="2"/>
  <c r="BI1334" i="2"/>
  <c r="BH1334" i="2"/>
  <c r="BG1334" i="2"/>
  <c r="BF1334" i="2"/>
  <c r="T1334" i="2"/>
  <c r="R1334" i="2"/>
  <c r="P1334" i="2"/>
  <c r="BI1331" i="2"/>
  <c r="BH1331" i="2"/>
  <c r="BG1331" i="2"/>
  <c r="BF1331" i="2"/>
  <c r="T1331" i="2"/>
  <c r="R1331" i="2"/>
  <c r="P1331" i="2"/>
  <c r="BI1328" i="2"/>
  <c r="BH1328" i="2"/>
  <c r="BG1328" i="2"/>
  <c r="BF1328" i="2"/>
  <c r="T1328" i="2"/>
  <c r="R1328" i="2"/>
  <c r="P1328" i="2"/>
  <c r="BI1325" i="2"/>
  <c r="BH1325" i="2"/>
  <c r="BG1325" i="2"/>
  <c r="BF1325" i="2"/>
  <c r="T1325" i="2"/>
  <c r="R1325" i="2"/>
  <c r="P1325" i="2"/>
  <c r="BI1322" i="2"/>
  <c r="BH1322" i="2"/>
  <c r="BG1322" i="2"/>
  <c r="BF1322" i="2"/>
  <c r="T1322" i="2"/>
  <c r="R1322" i="2"/>
  <c r="P1322" i="2"/>
  <c r="BI1309" i="2"/>
  <c r="BH1309" i="2"/>
  <c r="BG1309" i="2"/>
  <c r="BF1309" i="2"/>
  <c r="T1309" i="2"/>
  <c r="R1309" i="2"/>
  <c r="P1309" i="2"/>
  <c r="BI1306" i="2"/>
  <c r="BH1306" i="2"/>
  <c r="BG1306" i="2"/>
  <c r="BF1306" i="2"/>
  <c r="T1306" i="2"/>
  <c r="R1306" i="2"/>
  <c r="P1306" i="2"/>
  <c r="BI1305" i="2"/>
  <c r="BH1305" i="2"/>
  <c r="BG1305" i="2"/>
  <c r="BF1305" i="2"/>
  <c r="T1305" i="2"/>
  <c r="R1305" i="2"/>
  <c r="P1305" i="2"/>
  <c r="BI1303" i="2"/>
  <c r="BH1303" i="2"/>
  <c r="BG1303" i="2"/>
  <c r="BF1303" i="2"/>
  <c r="T1303" i="2"/>
  <c r="R1303" i="2"/>
  <c r="P1303" i="2"/>
  <c r="BI1301" i="2"/>
  <c r="BH1301" i="2"/>
  <c r="BG1301" i="2"/>
  <c r="BF1301" i="2"/>
  <c r="T1301" i="2"/>
  <c r="R1301" i="2"/>
  <c r="P1301" i="2"/>
  <c r="BI1300" i="2"/>
  <c r="BH1300" i="2"/>
  <c r="BG1300" i="2"/>
  <c r="BF1300" i="2"/>
  <c r="T1300" i="2"/>
  <c r="R1300" i="2"/>
  <c r="P1300" i="2"/>
  <c r="BI1298" i="2"/>
  <c r="BH1298" i="2"/>
  <c r="BG1298" i="2"/>
  <c r="BF1298" i="2"/>
  <c r="T1298" i="2"/>
  <c r="R1298" i="2"/>
  <c r="P1298" i="2"/>
  <c r="BI1295" i="2"/>
  <c r="BH1295" i="2"/>
  <c r="BG1295" i="2"/>
  <c r="BF1295" i="2"/>
  <c r="T1295" i="2"/>
  <c r="R1295" i="2"/>
  <c r="P1295" i="2"/>
  <c r="BI1292" i="2"/>
  <c r="BH1292" i="2"/>
  <c r="BG1292" i="2"/>
  <c r="BF1292" i="2"/>
  <c r="T1292" i="2"/>
  <c r="R1292" i="2"/>
  <c r="P1292" i="2"/>
  <c r="BI1291" i="2"/>
  <c r="BH1291" i="2"/>
  <c r="BG1291" i="2"/>
  <c r="BF1291" i="2"/>
  <c r="T1291" i="2"/>
  <c r="R1291" i="2"/>
  <c r="P1291" i="2"/>
  <c r="BI1287" i="2"/>
  <c r="BH1287" i="2"/>
  <c r="BG1287" i="2"/>
  <c r="BF1287" i="2"/>
  <c r="T1287" i="2"/>
  <c r="R1287" i="2"/>
  <c r="P1287" i="2"/>
  <c r="BI1285" i="2"/>
  <c r="BH1285" i="2"/>
  <c r="BG1285" i="2"/>
  <c r="BF1285" i="2"/>
  <c r="T1285" i="2"/>
  <c r="R1285" i="2"/>
  <c r="P1285" i="2"/>
  <c r="BI1282" i="2"/>
  <c r="BH1282" i="2"/>
  <c r="BG1282" i="2"/>
  <c r="BF1282" i="2"/>
  <c r="T1282" i="2"/>
  <c r="R1282" i="2"/>
  <c r="P1282" i="2"/>
  <c r="BI1281" i="2"/>
  <c r="BH1281" i="2"/>
  <c r="BG1281" i="2"/>
  <c r="BF1281" i="2"/>
  <c r="T1281" i="2"/>
  <c r="R1281" i="2"/>
  <c r="P1281" i="2"/>
  <c r="BI1280" i="2"/>
  <c r="BH1280" i="2"/>
  <c r="BG1280" i="2"/>
  <c r="BF1280" i="2"/>
  <c r="T1280" i="2"/>
  <c r="R1280" i="2"/>
  <c r="P1280" i="2"/>
  <c r="BI1278" i="2"/>
  <c r="BH1278" i="2"/>
  <c r="BG1278" i="2"/>
  <c r="BF1278" i="2"/>
  <c r="T1278" i="2"/>
  <c r="R1278" i="2"/>
  <c r="P1278" i="2"/>
  <c r="BI1277" i="2"/>
  <c r="BH1277" i="2"/>
  <c r="BG1277" i="2"/>
  <c r="BF1277" i="2"/>
  <c r="T1277" i="2"/>
  <c r="R1277" i="2"/>
  <c r="P1277" i="2"/>
  <c r="BI1276" i="2"/>
  <c r="BH1276" i="2"/>
  <c r="BG1276" i="2"/>
  <c r="BF1276" i="2"/>
  <c r="T1276" i="2"/>
  <c r="R1276" i="2"/>
  <c r="P1276" i="2"/>
  <c r="BI1275" i="2"/>
  <c r="BH1275" i="2"/>
  <c r="BG1275" i="2"/>
  <c r="BF1275" i="2"/>
  <c r="T1275" i="2"/>
  <c r="R1275" i="2"/>
  <c r="P1275" i="2"/>
  <c r="BI1274" i="2"/>
  <c r="BH1274" i="2"/>
  <c r="BG1274" i="2"/>
  <c r="BF1274" i="2"/>
  <c r="T1274" i="2"/>
  <c r="R1274" i="2"/>
  <c r="P1274" i="2"/>
  <c r="BI1273" i="2"/>
  <c r="BH1273" i="2"/>
  <c r="BG1273" i="2"/>
  <c r="BF1273" i="2"/>
  <c r="T1273" i="2"/>
  <c r="R1273" i="2"/>
  <c r="P1273" i="2"/>
  <c r="BI1272" i="2"/>
  <c r="BH1272" i="2"/>
  <c r="BG1272" i="2"/>
  <c r="BF1272" i="2"/>
  <c r="T1272" i="2"/>
  <c r="R1272" i="2"/>
  <c r="P1272" i="2"/>
  <c r="BI1271" i="2"/>
  <c r="BH1271" i="2"/>
  <c r="BG1271" i="2"/>
  <c r="BF1271" i="2"/>
  <c r="T1271" i="2"/>
  <c r="R1271" i="2"/>
  <c r="P1271" i="2"/>
  <c r="BI1270" i="2"/>
  <c r="BH1270" i="2"/>
  <c r="BG1270" i="2"/>
  <c r="BF1270" i="2"/>
  <c r="T1270" i="2"/>
  <c r="R1270" i="2"/>
  <c r="P1270" i="2"/>
  <c r="BI1269" i="2"/>
  <c r="BH1269" i="2"/>
  <c r="BG1269" i="2"/>
  <c r="BF1269" i="2"/>
  <c r="T1269" i="2"/>
  <c r="R1269" i="2"/>
  <c r="P1269" i="2"/>
  <c r="BI1268" i="2"/>
  <c r="BH1268" i="2"/>
  <c r="BG1268" i="2"/>
  <c r="BF1268" i="2"/>
  <c r="T1268" i="2"/>
  <c r="R1268" i="2"/>
  <c r="P1268" i="2"/>
  <c r="BI1267" i="2"/>
  <c r="BH1267" i="2"/>
  <c r="BG1267" i="2"/>
  <c r="BF1267" i="2"/>
  <c r="T1267" i="2"/>
  <c r="R1267" i="2"/>
  <c r="P1267" i="2"/>
  <c r="BI1266" i="2"/>
  <c r="BH1266" i="2"/>
  <c r="BG1266" i="2"/>
  <c r="BF1266" i="2"/>
  <c r="T1266" i="2"/>
  <c r="R1266" i="2"/>
  <c r="P1266" i="2"/>
  <c r="BI1265" i="2"/>
  <c r="BH1265" i="2"/>
  <c r="BG1265" i="2"/>
  <c r="BF1265" i="2"/>
  <c r="T1265" i="2"/>
  <c r="R1265" i="2"/>
  <c r="P1265" i="2"/>
  <c r="BI1263" i="2"/>
  <c r="BH1263" i="2"/>
  <c r="BG1263" i="2"/>
  <c r="BF1263" i="2"/>
  <c r="T1263" i="2"/>
  <c r="R1263" i="2"/>
  <c r="P1263" i="2"/>
  <c r="BI1262" i="2"/>
  <c r="BH1262" i="2"/>
  <c r="BG1262" i="2"/>
  <c r="BF1262" i="2"/>
  <c r="T1262" i="2"/>
  <c r="R1262" i="2"/>
  <c r="P1262" i="2"/>
  <c r="BI1260" i="2"/>
  <c r="BH1260" i="2"/>
  <c r="BG1260" i="2"/>
  <c r="BF1260" i="2"/>
  <c r="T1260" i="2"/>
  <c r="R1260" i="2"/>
  <c r="P1260" i="2"/>
  <c r="BI1259" i="2"/>
  <c r="BH1259" i="2"/>
  <c r="BG1259" i="2"/>
  <c r="BF1259" i="2"/>
  <c r="T1259" i="2"/>
  <c r="R1259" i="2"/>
  <c r="P1259" i="2"/>
  <c r="BI1258" i="2"/>
  <c r="BH1258" i="2"/>
  <c r="BG1258" i="2"/>
  <c r="BF1258" i="2"/>
  <c r="T1258" i="2"/>
  <c r="R1258" i="2"/>
  <c r="P1258" i="2"/>
  <c r="BI1257" i="2"/>
  <c r="BH1257" i="2"/>
  <c r="BG1257" i="2"/>
  <c r="BF1257" i="2"/>
  <c r="T1257" i="2"/>
  <c r="R1257" i="2"/>
  <c r="P1257" i="2"/>
  <c r="BI1256" i="2"/>
  <c r="BH1256" i="2"/>
  <c r="BG1256" i="2"/>
  <c r="BF1256" i="2"/>
  <c r="T1256" i="2"/>
  <c r="R1256" i="2"/>
  <c r="P1256" i="2"/>
  <c r="BI1255" i="2"/>
  <c r="BH1255" i="2"/>
  <c r="BG1255" i="2"/>
  <c r="BF1255" i="2"/>
  <c r="T1255" i="2"/>
  <c r="R1255" i="2"/>
  <c r="P1255" i="2"/>
  <c r="BI1254" i="2"/>
  <c r="BH1254" i="2"/>
  <c r="BG1254" i="2"/>
  <c r="BF1254" i="2"/>
  <c r="T1254" i="2"/>
  <c r="R1254" i="2"/>
  <c r="P1254" i="2"/>
  <c r="BI1253" i="2"/>
  <c r="BH1253" i="2"/>
  <c r="BG1253" i="2"/>
  <c r="BF1253" i="2"/>
  <c r="T1253" i="2"/>
  <c r="R1253" i="2"/>
  <c r="P1253" i="2"/>
  <c r="BI1252" i="2"/>
  <c r="BH1252" i="2"/>
  <c r="BG1252" i="2"/>
  <c r="BF1252" i="2"/>
  <c r="T1252" i="2"/>
  <c r="R1252" i="2"/>
  <c r="P1252" i="2"/>
  <c r="BI1251" i="2"/>
  <c r="BH1251" i="2"/>
  <c r="BG1251" i="2"/>
  <c r="BF1251" i="2"/>
  <c r="T1251" i="2"/>
  <c r="R1251" i="2"/>
  <c r="P1251" i="2"/>
  <c r="BI1248" i="2"/>
  <c r="BH1248" i="2"/>
  <c r="BG1248" i="2"/>
  <c r="BF1248" i="2"/>
  <c r="T1248" i="2"/>
  <c r="R1248" i="2"/>
  <c r="P1248" i="2"/>
  <c r="BI1247" i="2"/>
  <c r="BH1247" i="2"/>
  <c r="BG1247" i="2"/>
  <c r="BF1247" i="2"/>
  <c r="T1247" i="2"/>
  <c r="R1247" i="2"/>
  <c r="P1247" i="2"/>
  <c r="BI1244" i="2"/>
  <c r="BH1244" i="2"/>
  <c r="BG1244" i="2"/>
  <c r="BF1244" i="2"/>
  <c r="T1244" i="2"/>
  <c r="R1244" i="2"/>
  <c r="P1244" i="2"/>
  <c r="BI1241" i="2"/>
  <c r="BH1241" i="2"/>
  <c r="BG1241" i="2"/>
  <c r="BF1241" i="2"/>
  <c r="T1241" i="2"/>
  <c r="R1241" i="2"/>
  <c r="P1241" i="2"/>
  <c r="BI1240" i="2"/>
  <c r="BH1240" i="2"/>
  <c r="BG1240" i="2"/>
  <c r="BF1240" i="2"/>
  <c r="T1240" i="2"/>
  <c r="R1240" i="2"/>
  <c r="P1240" i="2"/>
  <c r="BI1238" i="2"/>
  <c r="BH1238" i="2"/>
  <c r="BG1238" i="2"/>
  <c r="BF1238" i="2"/>
  <c r="T1238" i="2"/>
  <c r="R1238" i="2"/>
  <c r="P1238" i="2"/>
  <c r="BI1234" i="2"/>
  <c r="BH1234" i="2"/>
  <c r="BG1234" i="2"/>
  <c r="BF1234" i="2"/>
  <c r="T1234" i="2"/>
  <c r="R1234" i="2"/>
  <c r="P1234" i="2"/>
  <c r="BI1231" i="2"/>
  <c r="BH1231" i="2"/>
  <c r="BG1231" i="2"/>
  <c r="BF1231" i="2"/>
  <c r="T1231" i="2"/>
  <c r="R1231" i="2"/>
  <c r="P1231" i="2"/>
  <c r="BI1227" i="2"/>
  <c r="BH1227" i="2"/>
  <c r="BG1227" i="2"/>
  <c r="BF1227" i="2"/>
  <c r="T1227" i="2"/>
  <c r="R1227" i="2"/>
  <c r="P1227" i="2"/>
  <c r="BI1224" i="2"/>
  <c r="BH1224" i="2"/>
  <c r="BG1224" i="2"/>
  <c r="BF1224" i="2"/>
  <c r="T1224" i="2"/>
  <c r="R1224" i="2"/>
  <c r="P1224" i="2"/>
  <c r="BI1219" i="2"/>
  <c r="BH1219" i="2"/>
  <c r="BG1219" i="2"/>
  <c r="BF1219" i="2"/>
  <c r="T1219" i="2"/>
  <c r="R1219" i="2"/>
  <c r="P1219" i="2"/>
  <c r="BI1217" i="2"/>
  <c r="BH1217" i="2"/>
  <c r="BG1217" i="2"/>
  <c r="BF1217" i="2"/>
  <c r="T1217" i="2"/>
  <c r="R1217" i="2"/>
  <c r="P1217" i="2"/>
  <c r="BI1216" i="2"/>
  <c r="BH1216" i="2"/>
  <c r="BG1216" i="2"/>
  <c r="BF1216" i="2"/>
  <c r="T1216" i="2"/>
  <c r="R1216" i="2"/>
  <c r="P1216" i="2"/>
  <c r="BI1215" i="2"/>
  <c r="BH1215" i="2"/>
  <c r="BG1215" i="2"/>
  <c r="BF1215" i="2"/>
  <c r="T1215" i="2"/>
  <c r="R1215" i="2"/>
  <c r="P1215" i="2"/>
  <c r="BI1214" i="2"/>
  <c r="BH1214" i="2"/>
  <c r="BG1214" i="2"/>
  <c r="BF1214" i="2"/>
  <c r="T1214" i="2"/>
  <c r="R1214" i="2"/>
  <c r="P1214" i="2"/>
  <c r="BI1212" i="2"/>
  <c r="BH1212" i="2"/>
  <c r="BG1212" i="2"/>
  <c r="BF1212" i="2"/>
  <c r="T1212" i="2"/>
  <c r="R1212" i="2"/>
  <c r="P1212" i="2"/>
  <c r="BI1211" i="2"/>
  <c r="BH1211" i="2"/>
  <c r="BG1211" i="2"/>
  <c r="BF1211" i="2"/>
  <c r="T1211" i="2"/>
  <c r="R1211" i="2"/>
  <c r="P1211" i="2"/>
  <c r="BI1210" i="2"/>
  <c r="BH1210" i="2"/>
  <c r="BG1210" i="2"/>
  <c r="BF1210" i="2"/>
  <c r="T1210" i="2"/>
  <c r="R1210" i="2"/>
  <c r="P1210" i="2"/>
  <c r="BI1209" i="2"/>
  <c r="BH1209" i="2"/>
  <c r="BG1209" i="2"/>
  <c r="BF1209" i="2"/>
  <c r="T1209" i="2"/>
  <c r="R1209" i="2"/>
  <c r="P1209" i="2"/>
  <c r="BI1208" i="2"/>
  <c r="BH1208" i="2"/>
  <c r="BG1208" i="2"/>
  <c r="BF1208" i="2"/>
  <c r="T1208" i="2"/>
  <c r="R1208" i="2"/>
  <c r="P1208" i="2"/>
  <c r="BI1207" i="2"/>
  <c r="BH1207" i="2"/>
  <c r="BG1207" i="2"/>
  <c r="BF1207" i="2"/>
  <c r="T1207" i="2"/>
  <c r="R1207" i="2"/>
  <c r="P1207" i="2"/>
  <c r="BI1206" i="2"/>
  <c r="BH1206" i="2"/>
  <c r="BG1206" i="2"/>
  <c r="BF1206" i="2"/>
  <c r="T1206" i="2"/>
  <c r="R1206" i="2"/>
  <c r="P1206" i="2"/>
  <c r="BI1205" i="2"/>
  <c r="BH1205" i="2"/>
  <c r="BG1205" i="2"/>
  <c r="BF1205" i="2"/>
  <c r="T1205" i="2"/>
  <c r="R1205" i="2"/>
  <c r="P1205" i="2"/>
  <c r="BI1204" i="2"/>
  <c r="BH1204" i="2"/>
  <c r="BG1204" i="2"/>
  <c r="BF1204" i="2"/>
  <c r="T1204" i="2"/>
  <c r="R1204" i="2"/>
  <c r="P1204" i="2"/>
  <c r="BI1202" i="2"/>
  <c r="BH1202" i="2"/>
  <c r="BG1202" i="2"/>
  <c r="BF1202" i="2"/>
  <c r="T1202" i="2"/>
  <c r="T1201" i="2" s="1"/>
  <c r="R1202" i="2"/>
  <c r="R1201" i="2" s="1"/>
  <c r="P1202" i="2"/>
  <c r="P1201" i="2"/>
  <c r="BI1200" i="2"/>
  <c r="BH1200" i="2"/>
  <c r="BG1200" i="2"/>
  <c r="BF1200" i="2"/>
  <c r="T1200" i="2"/>
  <c r="R1200" i="2"/>
  <c r="P1200" i="2"/>
  <c r="BI1199" i="2"/>
  <c r="BH1199" i="2"/>
  <c r="BG1199" i="2"/>
  <c r="BF1199" i="2"/>
  <c r="T1199" i="2"/>
  <c r="R1199" i="2"/>
  <c r="P1199" i="2"/>
  <c r="BI1198" i="2"/>
  <c r="BH1198" i="2"/>
  <c r="BG1198" i="2"/>
  <c r="BF1198" i="2"/>
  <c r="T1198" i="2"/>
  <c r="R1198" i="2"/>
  <c r="P1198" i="2"/>
  <c r="BI1197" i="2"/>
  <c r="BH1197" i="2"/>
  <c r="BG1197" i="2"/>
  <c r="BF1197" i="2"/>
  <c r="T1197" i="2"/>
  <c r="R1197" i="2"/>
  <c r="P1197" i="2"/>
  <c r="BI1196" i="2"/>
  <c r="BH1196" i="2"/>
  <c r="BG1196" i="2"/>
  <c r="BF1196" i="2"/>
  <c r="T1196" i="2"/>
  <c r="R1196" i="2"/>
  <c r="P1196" i="2"/>
  <c r="BI1195" i="2"/>
  <c r="BH1195" i="2"/>
  <c r="BG1195" i="2"/>
  <c r="BF1195" i="2"/>
  <c r="T1195" i="2"/>
  <c r="R1195" i="2"/>
  <c r="P1195" i="2"/>
  <c r="BI1194" i="2"/>
  <c r="BH1194" i="2"/>
  <c r="BG1194" i="2"/>
  <c r="BF1194" i="2"/>
  <c r="T1194" i="2"/>
  <c r="R1194" i="2"/>
  <c r="P1194" i="2"/>
  <c r="BI1192" i="2"/>
  <c r="BH1192" i="2"/>
  <c r="BG1192" i="2"/>
  <c r="BF1192" i="2"/>
  <c r="T1192" i="2"/>
  <c r="R1192" i="2"/>
  <c r="P1192" i="2"/>
  <c r="BI1191" i="2"/>
  <c r="BH1191" i="2"/>
  <c r="BG1191" i="2"/>
  <c r="BF1191" i="2"/>
  <c r="T1191" i="2"/>
  <c r="R1191" i="2"/>
  <c r="P1191" i="2"/>
  <c r="BI1190" i="2"/>
  <c r="BH1190" i="2"/>
  <c r="BG1190" i="2"/>
  <c r="BF1190" i="2"/>
  <c r="T1190" i="2"/>
  <c r="R1190" i="2"/>
  <c r="P1190" i="2"/>
  <c r="BI1189" i="2"/>
  <c r="BH1189" i="2"/>
  <c r="BG1189" i="2"/>
  <c r="BF1189" i="2"/>
  <c r="T1189" i="2"/>
  <c r="R1189" i="2"/>
  <c r="P1189" i="2"/>
  <c r="BI1188" i="2"/>
  <c r="BH1188" i="2"/>
  <c r="BG1188" i="2"/>
  <c r="BF1188" i="2"/>
  <c r="T1188" i="2"/>
  <c r="R1188" i="2"/>
  <c r="P1188" i="2"/>
  <c r="BI1187" i="2"/>
  <c r="BH1187" i="2"/>
  <c r="BG1187" i="2"/>
  <c r="BF1187" i="2"/>
  <c r="T1187" i="2"/>
  <c r="R1187" i="2"/>
  <c r="P1187" i="2"/>
  <c r="BI1186" i="2"/>
  <c r="BH1186" i="2"/>
  <c r="BG1186" i="2"/>
  <c r="BF1186" i="2"/>
  <c r="T1186" i="2"/>
  <c r="R1186" i="2"/>
  <c r="P1186" i="2"/>
  <c r="BI1185" i="2"/>
  <c r="BH1185" i="2"/>
  <c r="BG1185" i="2"/>
  <c r="BF1185" i="2"/>
  <c r="T1185" i="2"/>
  <c r="R1185" i="2"/>
  <c r="P1185" i="2"/>
  <c r="BI1184" i="2"/>
  <c r="BH1184" i="2"/>
  <c r="BG1184" i="2"/>
  <c r="BF1184" i="2"/>
  <c r="T1184" i="2"/>
  <c r="R1184" i="2"/>
  <c r="P1184" i="2"/>
  <c r="BI1183" i="2"/>
  <c r="BH1183" i="2"/>
  <c r="BG1183" i="2"/>
  <c r="BF1183" i="2"/>
  <c r="T1183" i="2"/>
  <c r="R1183" i="2"/>
  <c r="P1183" i="2"/>
  <c r="BI1182" i="2"/>
  <c r="BH1182" i="2"/>
  <c r="BG1182" i="2"/>
  <c r="BF1182" i="2"/>
  <c r="T1182" i="2"/>
  <c r="R1182" i="2"/>
  <c r="P1182" i="2"/>
  <c r="BI1180" i="2"/>
  <c r="BH1180" i="2"/>
  <c r="BG1180" i="2"/>
  <c r="BF1180" i="2"/>
  <c r="T1180" i="2"/>
  <c r="R1180" i="2"/>
  <c r="P1180" i="2"/>
  <c r="BI1179" i="2"/>
  <c r="BH1179" i="2"/>
  <c r="BG1179" i="2"/>
  <c r="BF1179" i="2"/>
  <c r="T1179" i="2"/>
  <c r="R1179" i="2"/>
  <c r="P1179" i="2"/>
  <c r="BI1178" i="2"/>
  <c r="BH1178" i="2"/>
  <c r="BG1178" i="2"/>
  <c r="BF1178" i="2"/>
  <c r="T1178" i="2"/>
  <c r="R1178" i="2"/>
  <c r="P1178" i="2"/>
  <c r="BI1177" i="2"/>
  <c r="BH1177" i="2"/>
  <c r="BG1177" i="2"/>
  <c r="BF1177" i="2"/>
  <c r="T1177" i="2"/>
  <c r="R1177" i="2"/>
  <c r="P1177" i="2"/>
  <c r="BI1176" i="2"/>
  <c r="BH1176" i="2"/>
  <c r="BG1176" i="2"/>
  <c r="BF1176" i="2"/>
  <c r="T1176" i="2"/>
  <c r="R1176" i="2"/>
  <c r="P1176" i="2"/>
  <c r="BI1175" i="2"/>
  <c r="BH1175" i="2"/>
  <c r="BG1175" i="2"/>
  <c r="BF1175" i="2"/>
  <c r="T1175" i="2"/>
  <c r="R1175" i="2"/>
  <c r="P1175" i="2"/>
  <c r="BI1174" i="2"/>
  <c r="BH1174" i="2"/>
  <c r="BG1174" i="2"/>
  <c r="BF1174" i="2"/>
  <c r="T1174" i="2"/>
  <c r="R1174" i="2"/>
  <c r="P1174" i="2"/>
  <c r="BI1173" i="2"/>
  <c r="BH1173" i="2"/>
  <c r="BG1173" i="2"/>
  <c r="BF1173" i="2"/>
  <c r="T1173" i="2"/>
  <c r="R1173" i="2"/>
  <c r="P1173" i="2"/>
  <c r="BI1172" i="2"/>
  <c r="BH1172" i="2"/>
  <c r="BG1172" i="2"/>
  <c r="BF1172" i="2"/>
  <c r="T1172" i="2"/>
  <c r="R1172" i="2"/>
  <c r="P1172" i="2"/>
  <c r="BI1171" i="2"/>
  <c r="BH1171" i="2"/>
  <c r="BG1171" i="2"/>
  <c r="BF1171" i="2"/>
  <c r="T1171" i="2"/>
  <c r="R1171" i="2"/>
  <c r="P1171" i="2"/>
  <c r="BI1170" i="2"/>
  <c r="BH1170" i="2"/>
  <c r="BG1170" i="2"/>
  <c r="BF1170" i="2"/>
  <c r="T1170" i="2"/>
  <c r="R1170" i="2"/>
  <c r="P1170" i="2"/>
  <c r="BI1169" i="2"/>
  <c r="BH1169" i="2"/>
  <c r="BG1169" i="2"/>
  <c r="BF1169" i="2"/>
  <c r="T1169" i="2"/>
  <c r="R1169" i="2"/>
  <c r="P1169" i="2"/>
  <c r="BI1168" i="2"/>
  <c r="BH1168" i="2"/>
  <c r="BG1168" i="2"/>
  <c r="BF1168" i="2"/>
  <c r="T1168" i="2"/>
  <c r="R1168" i="2"/>
  <c r="P1168" i="2"/>
  <c r="BI1167" i="2"/>
  <c r="BH1167" i="2"/>
  <c r="BG1167" i="2"/>
  <c r="BF1167" i="2"/>
  <c r="T1167" i="2"/>
  <c r="R1167" i="2"/>
  <c r="P1167" i="2"/>
  <c r="BI1166" i="2"/>
  <c r="BH1166" i="2"/>
  <c r="BG1166" i="2"/>
  <c r="BF1166" i="2"/>
  <c r="T1166" i="2"/>
  <c r="R1166" i="2"/>
  <c r="P1166" i="2"/>
  <c r="BI1165" i="2"/>
  <c r="BH1165" i="2"/>
  <c r="BG1165" i="2"/>
  <c r="BF1165" i="2"/>
  <c r="T1165" i="2"/>
  <c r="R1165" i="2"/>
  <c r="P1165" i="2"/>
  <c r="BI1164" i="2"/>
  <c r="BH1164" i="2"/>
  <c r="BG1164" i="2"/>
  <c r="BF1164" i="2"/>
  <c r="T1164" i="2"/>
  <c r="R1164" i="2"/>
  <c r="P1164" i="2"/>
  <c r="BI1163" i="2"/>
  <c r="BH1163" i="2"/>
  <c r="BG1163" i="2"/>
  <c r="BF1163" i="2"/>
  <c r="T1163" i="2"/>
  <c r="R1163" i="2"/>
  <c r="P1163" i="2"/>
  <c r="BI1160" i="2"/>
  <c r="BH1160" i="2"/>
  <c r="BG1160" i="2"/>
  <c r="BF1160" i="2"/>
  <c r="T1160" i="2"/>
  <c r="R1160" i="2"/>
  <c r="P1160" i="2"/>
  <c r="BI1159" i="2"/>
  <c r="BH1159" i="2"/>
  <c r="BG1159" i="2"/>
  <c r="BF1159" i="2"/>
  <c r="T1159" i="2"/>
  <c r="R1159" i="2"/>
  <c r="P1159" i="2"/>
  <c r="BI1158" i="2"/>
  <c r="BH1158" i="2"/>
  <c r="BG1158" i="2"/>
  <c r="BF1158" i="2"/>
  <c r="T1158" i="2"/>
  <c r="R1158" i="2"/>
  <c r="P1158" i="2"/>
  <c r="BI1157" i="2"/>
  <c r="BH1157" i="2"/>
  <c r="BG1157" i="2"/>
  <c r="BF1157" i="2"/>
  <c r="T1157" i="2"/>
  <c r="R1157" i="2"/>
  <c r="P1157" i="2"/>
  <c r="BI1156" i="2"/>
  <c r="BH1156" i="2"/>
  <c r="BG1156" i="2"/>
  <c r="BF1156" i="2"/>
  <c r="T1156" i="2"/>
  <c r="R1156" i="2"/>
  <c r="P1156" i="2"/>
  <c r="BI1155" i="2"/>
  <c r="BH1155" i="2"/>
  <c r="BG1155" i="2"/>
  <c r="BF1155" i="2"/>
  <c r="T1155" i="2"/>
  <c r="R1155" i="2"/>
  <c r="P1155" i="2"/>
  <c r="BI1154" i="2"/>
  <c r="BH1154" i="2"/>
  <c r="BG1154" i="2"/>
  <c r="BF1154" i="2"/>
  <c r="T1154" i="2"/>
  <c r="R1154" i="2"/>
  <c r="P1154" i="2"/>
  <c r="BI1153" i="2"/>
  <c r="BH1153" i="2"/>
  <c r="BG1153" i="2"/>
  <c r="BF1153" i="2"/>
  <c r="T1153" i="2"/>
  <c r="R1153" i="2"/>
  <c r="P1153" i="2"/>
  <c r="BI1152" i="2"/>
  <c r="BH1152" i="2"/>
  <c r="BG1152" i="2"/>
  <c r="BF1152" i="2"/>
  <c r="T1152" i="2"/>
  <c r="R1152" i="2"/>
  <c r="P1152" i="2"/>
  <c r="BI1151" i="2"/>
  <c r="BH1151" i="2"/>
  <c r="BG1151" i="2"/>
  <c r="BF1151" i="2"/>
  <c r="T1151" i="2"/>
  <c r="R1151" i="2"/>
  <c r="P1151" i="2"/>
  <c r="BI1150" i="2"/>
  <c r="BH1150" i="2"/>
  <c r="BG1150" i="2"/>
  <c r="BF1150" i="2"/>
  <c r="T1150" i="2"/>
  <c r="R1150" i="2"/>
  <c r="P1150" i="2"/>
  <c r="BI1149" i="2"/>
  <c r="BH1149" i="2"/>
  <c r="BG1149" i="2"/>
  <c r="BF1149" i="2"/>
  <c r="T1149" i="2"/>
  <c r="R1149" i="2"/>
  <c r="P1149" i="2"/>
  <c r="BI1148" i="2"/>
  <c r="BH1148" i="2"/>
  <c r="BG1148" i="2"/>
  <c r="BF1148" i="2"/>
  <c r="T1148" i="2"/>
  <c r="R1148" i="2"/>
  <c r="P1148" i="2"/>
  <c r="BI1147" i="2"/>
  <c r="BH1147" i="2"/>
  <c r="BG1147" i="2"/>
  <c r="BF1147" i="2"/>
  <c r="T1147" i="2"/>
  <c r="R1147" i="2"/>
  <c r="P1147" i="2"/>
  <c r="BI1146" i="2"/>
  <c r="BH1146" i="2"/>
  <c r="BG1146" i="2"/>
  <c r="BF1146" i="2"/>
  <c r="T1146" i="2"/>
  <c r="R1146" i="2"/>
  <c r="P1146" i="2"/>
  <c r="BI1145" i="2"/>
  <c r="BH1145" i="2"/>
  <c r="BG1145" i="2"/>
  <c r="BF1145" i="2"/>
  <c r="T1145" i="2"/>
  <c r="R1145" i="2"/>
  <c r="P1145" i="2"/>
  <c r="BI1144" i="2"/>
  <c r="BH1144" i="2"/>
  <c r="BG1144" i="2"/>
  <c r="BF1144" i="2"/>
  <c r="T1144" i="2"/>
  <c r="R1144" i="2"/>
  <c r="P1144" i="2"/>
  <c r="BI1142" i="2"/>
  <c r="BH1142" i="2"/>
  <c r="BG1142" i="2"/>
  <c r="BF1142" i="2"/>
  <c r="T1142" i="2"/>
  <c r="R1142" i="2"/>
  <c r="P1142" i="2"/>
  <c r="BI1141" i="2"/>
  <c r="BH1141" i="2"/>
  <c r="BG1141" i="2"/>
  <c r="BF1141" i="2"/>
  <c r="T1141" i="2"/>
  <c r="R1141" i="2"/>
  <c r="P1141" i="2"/>
  <c r="BI1140" i="2"/>
  <c r="BH1140" i="2"/>
  <c r="BG1140" i="2"/>
  <c r="BF1140" i="2"/>
  <c r="T1140" i="2"/>
  <c r="R1140" i="2"/>
  <c r="P1140" i="2"/>
  <c r="BI1139" i="2"/>
  <c r="BH1139" i="2"/>
  <c r="BG1139" i="2"/>
  <c r="BF1139" i="2"/>
  <c r="T1139" i="2"/>
  <c r="R1139" i="2"/>
  <c r="P1139" i="2"/>
  <c r="BI1138" i="2"/>
  <c r="BH1138" i="2"/>
  <c r="BG1138" i="2"/>
  <c r="BF1138" i="2"/>
  <c r="T1138" i="2"/>
  <c r="R1138" i="2"/>
  <c r="P1138" i="2"/>
  <c r="BI1137" i="2"/>
  <c r="BH1137" i="2"/>
  <c r="BG1137" i="2"/>
  <c r="BF1137" i="2"/>
  <c r="T1137" i="2"/>
  <c r="R1137" i="2"/>
  <c r="P1137" i="2"/>
  <c r="BI1136" i="2"/>
  <c r="BH1136" i="2"/>
  <c r="BG1136" i="2"/>
  <c r="BF1136" i="2"/>
  <c r="T1136" i="2"/>
  <c r="R1136" i="2"/>
  <c r="P1136" i="2"/>
  <c r="BI1135" i="2"/>
  <c r="BH1135" i="2"/>
  <c r="BG1135" i="2"/>
  <c r="BF1135" i="2"/>
  <c r="T1135" i="2"/>
  <c r="R1135" i="2"/>
  <c r="P1135" i="2"/>
  <c r="BI1134" i="2"/>
  <c r="BH1134" i="2"/>
  <c r="BG1134" i="2"/>
  <c r="BF1134" i="2"/>
  <c r="T1134" i="2"/>
  <c r="R1134" i="2"/>
  <c r="P1134" i="2"/>
  <c r="BI1132" i="2"/>
  <c r="BH1132" i="2"/>
  <c r="BG1132" i="2"/>
  <c r="BF1132" i="2"/>
  <c r="T1132" i="2"/>
  <c r="R1132" i="2"/>
  <c r="P1132" i="2"/>
  <c r="BI1131" i="2"/>
  <c r="BH1131" i="2"/>
  <c r="BG1131" i="2"/>
  <c r="BF1131" i="2"/>
  <c r="T1131" i="2"/>
  <c r="R1131" i="2"/>
  <c r="P1131" i="2"/>
  <c r="BI1130" i="2"/>
  <c r="BH1130" i="2"/>
  <c r="BG1130" i="2"/>
  <c r="BF1130" i="2"/>
  <c r="T1130" i="2"/>
  <c r="R1130" i="2"/>
  <c r="P1130" i="2"/>
  <c r="BI1129" i="2"/>
  <c r="BH1129" i="2"/>
  <c r="BG1129" i="2"/>
  <c r="BF1129" i="2"/>
  <c r="T1129" i="2"/>
  <c r="R1129" i="2"/>
  <c r="P1129" i="2"/>
  <c r="BI1128" i="2"/>
  <c r="BH1128" i="2"/>
  <c r="BG1128" i="2"/>
  <c r="BF1128" i="2"/>
  <c r="T1128" i="2"/>
  <c r="R1128" i="2"/>
  <c r="P1128" i="2"/>
  <c r="BI1127" i="2"/>
  <c r="BH1127" i="2"/>
  <c r="BG1127" i="2"/>
  <c r="BF1127" i="2"/>
  <c r="T1127" i="2"/>
  <c r="R1127" i="2"/>
  <c r="P1127" i="2"/>
  <c r="BI1126" i="2"/>
  <c r="BH1126" i="2"/>
  <c r="BG1126" i="2"/>
  <c r="BF1126" i="2"/>
  <c r="T1126" i="2"/>
  <c r="R1126" i="2"/>
  <c r="P1126" i="2"/>
  <c r="BI1125" i="2"/>
  <c r="BH1125" i="2"/>
  <c r="BG1125" i="2"/>
  <c r="BF1125" i="2"/>
  <c r="T1125" i="2"/>
  <c r="R1125" i="2"/>
  <c r="P1125" i="2"/>
  <c r="BI1124" i="2"/>
  <c r="BH1124" i="2"/>
  <c r="BG1124" i="2"/>
  <c r="BF1124" i="2"/>
  <c r="T1124" i="2"/>
  <c r="R1124" i="2"/>
  <c r="P1124" i="2"/>
  <c r="BI1123" i="2"/>
  <c r="BH1123" i="2"/>
  <c r="BG1123" i="2"/>
  <c r="BF1123" i="2"/>
  <c r="T1123" i="2"/>
  <c r="R1123" i="2"/>
  <c r="P1123" i="2"/>
  <c r="BI1122" i="2"/>
  <c r="BH1122" i="2"/>
  <c r="BG1122" i="2"/>
  <c r="BF1122" i="2"/>
  <c r="T1122" i="2"/>
  <c r="R1122" i="2"/>
  <c r="P1122" i="2"/>
  <c r="BI1121" i="2"/>
  <c r="BH1121" i="2"/>
  <c r="BG1121" i="2"/>
  <c r="BF1121" i="2"/>
  <c r="T1121" i="2"/>
  <c r="R1121" i="2"/>
  <c r="P1121" i="2"/>
  <c r="BI1120" i="2"/>
  <c r="BH1120" i="2"/>
  <c r="BG1120" i="2"/>
  <c r="BF1120" i="2"/>
  <c r="T1120" i="2"/>
  <c r="R1120" i="2"/>
  <c r="P1120" i="2"/>
  <c r="BI1119" i="2"/>
  <c r="BH1119" i="2"/>
  <c r="BG1119" i="2"/>
  <c r="BF1119" i="2"/>
  <c r="T1119" i="2"/>
  <c r="R1119" i="2"/>
  <c r="P1119" i="2"/>
  <c r="BI1118" i="2"/>
  <c r="BH1118" i="2"/>
  <c r="BG1118" i="2"/>
  <c r="BF1118" i="2"/>
  <c r="T1118" i="2"/>
  <c r="R1118" i="2"/>
  <c r="P1118" i="2"/>
  <c r="BI1117" i="2"/>
  <c r="BH1117" i="2"/>
  <c r="BG1117" i="2"/>
  <c r="BF1117" i="2"/>
  <c r="T1117" i="2"/>
  <c r="R1117" i="2"/>
  <c r="P1117" i="2"/>
  <c r="BI1116" i="2"/>
  <c r="BH1116" i="2"/>
  <c r="BG1116" i="2"/>
  <c r="BF1116" i="2"/>
  <c r="T1116" i="2"/>
  <c r="R1116" i="2"/>
  <c r="P1116" i="2"/>
  <c r="BI1114" i="2"/>
  <c r="BH1114" i="2"/>
  <c r="BG1114" i="2"/>
  <c r="BF1114" i="2"/>
  <c r="T1114" i="2"/>
  <c r="R1114" i="2"/>
  <c r="P1114" i="2"/>
  <c r="BI1113" i="2"/>
  <c r="BH1113" i="2"/>
  <c r="BG1113" i="2"/>
  <c r="BF1113" i="2"/>
  <c r="T1113" i="2"/>
  <c r="R1113" i="2"/>
  <c r="P1113" i="2"/>
  <c r="BI1112" i="2"/>
  <c r="BH1112" i="2"/>
  <c r="BG1112" i="2"/>
  <c r="BF1112" i="2"/>
  <c r="T1112" i="2"/>
  <c r="R1112" i="2"/>
  <c r="P1112" i="2"/>
  <c r="BI1110" i="2"/>
  <c r="BH1110" i="2"/>
  <c r="BG1110" i="2"/>
  <c r="BF1110" i="2"/>
  <c r="T1110" i="2"/>
  <c r="R1110" i="2"/>
  <c r="P1110" i="2"/>
  <c r="BI1109" i="2"/>
  <c r="BH1109" i="2"/>
  <c r="BG1109" i="2"/>
  <c r="BF1109" i="2"/>
  <c r="T1109" i="2"/>
  <c r="R1109" i="2"/>
  <c r="P1109" i="2"/>
  <c r="BI1108" i="2"/>
  <c r="BH1108" i="2"/>
  <c r="BG1108" i="2"/>
  <c r="BF1108" i="2"/>
  <c r="T1108" i="2"/>
  <c r="R1108" i="2"/>
  <c r="P1108" i="2"/>
  <c r="BI1107" i="2"/>
  <c r="BH1107" i="2"/>
  <c r="BG1107" i="2"/>
  <c r="BF1107" i="2"/>
  <c r="T1107" i="2"/>
  <c r="R1107" i="2"/>
  <c r="P1107" i="2"/>
  <c r="BI1106" i="2"/>
  <c r="BH1106" i="2"/>
  <c r="BG1106" i="2"/>
  <c r="BF1106" i="2"/>
  <c r="T1106" i="2"/>
  <c r="R1106" i="2"/>
  <c r="P1106" i="2"/>
  <c r="BI1105" i="2"/>
  <c r="BH1105" i="2"/>
  <c r="BG1105" i="2"/>
  <c r="BF1105" i="2"/>
  <c r="T1105" i="2"/>
  <c r="R1105" i="2"/>
  <c r="P1105" i="2"/>
  <c r="BI1104" i="2"/>
  <c r="BH1104" i="2"/>
  <c r="BG1104" i="2"/>
  <c r="BF1104" i="2"/>
  <c r="T1104" i="2"/>
  <c r="R1104" i="2"/>
  <c r="P1104" i="2"/>
  <c r="BI1103" i="2"/>
  <c r="BH1103" i="2"/>
  <c r="BG1103" i="2"/>
  <c r="BF1103" i="2"/>
  <c r="T1103" i="2"/>
  <c r="R1103" i="2"/>
  <c r="P1103" i="2"/>
  <c r="BI1102" i="2"/>
  <c r="BH1102" i="2"/>
  <c r="BG1102" i="2"/>
  <c r="BF1102" i="2"/>
  <c r="T1102" i="2"/>
  <c r="R1102" i="2"/>
  <c r="P1102" i="2"/>
  <c r="BI1101" i="2"/>
  <c r="BH1101" i="2"/>
  <c r="BG1101" i="2"/>
  <c r="BF1101" i="2"/>
  <c r="T1101" i="2"/>
  <c r="R1101" i="2"/>
  <c r="P1101" i="2"/>
  <c r="BI1100" i="2"/>
  <c r="BH1100" i="2"/>
  <c r="BG1100" i="2"/>
  <c r="BF1100" i="2"/>
  <c r="T1100" i="2"/>
  <c r="R1100" i="2"/>
  <c r="P1100" i="2"/>
  <c r="BI1099" i="2"/>
  <c r="BH1099" i="2"/>
  <c r="BG1099" i="2"/>
  <c r="BF1099" i="2"/>
  <c r="T1099" i="2"/>
  <c r="R1099" i="2"/>
  <c r="P1099" i="2"/>
  <c r="BI1098" i="2"/>
  <c r="BH1098" i="2"/>
  <c r="BG1098" i="2"/>
  <c r="BF1098" i="2"/>
  <c r="T1098" i="2"/>
  <c r="R1098" i="2"/>
  <c r="P1098" i="2"/>
  <c r="BI1097" i="2"/>
  <c r="BH1097" i="2"/>
  <c r="BG1097" i="2"/>
  <c r="BF1097" i="2"/>
  <c r="T1097" i="2"/>
  <c r="R1097" i="2"/>
  <c r="P1097" i="2"/>
  <c r="BI1096" i="2"/>
  <c r="BH1096" i="2"/>
  <c r="BG1096" i="2"/>
  <c r="BF1096" i="2"/>
  <c r="T1096" i="2"/>
  <c r="R1096" i="2"/>
  <c r="P1096" i="2"/>
  <c r="BI1095" i="2"/>
  <c r="BH1095" i="2"/>
  <c r="BG1095" i="2"/>
  <c r="BF1095" i="2"/>
  <c r="T1095" i="2"/>
  <c r="R1095" i="2"/>
  <c r="P1095" i="2"/>
  <c r="BI1094" i="2"/>
  <c r="BH1094" i="2"/>
  <c r="BG1094" i="2"/>
  <c r="BF1094" i="2"/>
  <c r="T1094" i="2"/>
  <c r="R1094" i="2"/>
  <c r="P1094" i="2"/>
  <c r="BI1093" i="2"/>
  <c r="BH1093" i="2"/>
  <c r="BG1093" i="2"/>
  <c r="BF1093" i="2"/>
  <c r="T1093" i="2"/>
  <c r="R1093" i="2"/>
  <c r="P1093" i="2"/>
  <c r="BI1092" i="2"/>
  <c r="BH1092" i="2"/>
  <c r="BG1092" i="2"/>
  <c r="BF1092" i="2"/>
  <c r="T1092" i="2"/>
  <c r="R1092" i="2"/>
  <c r="P1092" i="2"/>
  <c r="BI1091" i="2"/>
  <c r="BH1091" i="2"/>
  <c r="BG1091" i="2"/>
  <c r="BF1091" i="2"/>
  <c r="T1091" i="2"/>
  <c r="R1091" i="2"/>
  <c r="P1091" i="2"/>
  <c r="BI1089" i="2"/>
  <c r="BH1089" i="2"/>
  <c r="BG1089" i="2"/>
  <c r="BF1089" i="2"/>
  <c r="T1089" i="2"/>
  <c r="R1089" i="2"/>
  <c r="P1089" i="2"/>
  <c r="BI1088" i="2"/>
  <c r="BH1088" i="2"/>
  <c r="BG1088" i="2"/>
  <c r="BF1088" i="2"/>
  <c r="T1088" i="2"/>
  <c r="R1088" i="2"/>
  <c r="P1088" i="2"/>
  <c r="BI1087" i="2"/>
  <c r="BH1087" i="2"/>
  <c r="BG1087" i="2"/>
  <c r="BF1087" i="2"/>
  <c r="T1087" i="2"/>
  <c r="R1087" i="2"/>
  <c r="P1087" i="2"/>
  <c r="BI1086" i="2"/>
  <c r="BH1086" i="2"/>
  <c r="BG1086" i="2"/>
  <c r="BF1086" i="2"/>
  <c r="T1086" i="2"/>
  <c r="R1086" i="2"/>
  <c r="P1086" i="2"/>
  <c r="BI1085" i="2"/>
  <c r="BH1085" i="2"/>
  <c r="BG1085" i="2"/>
  <c r="BF1085" i="2"/>
  <c r="T1085" i="2"/>
  <c r="R1085" i="2"/>
  <c r="P1085" i="2"/>
  <c r="BI1084" i="2"/>
  <c r="BH1084" i="2"/>
  <c r="BG1084" i="2"/>
  <c r="BF1084" i="2"/>
  <c r="T1084" i="2"/>
  <c r="R1084" i="2"/>
  <c r="P1084" i="2"/>
  <c r="BI1083" i="2"/>
  <c r="BH1083" i="2"/>
  <c r="BG1083" i="2"/>
  <c r="BF1083" i="2"/>
  <c r="T1083" i="2"/>
  <c r="R1083" i="2"/>
  <c r="P1083" i="2"/>
  <c r="BI1082" i="2"/>
  <c r="BH1082" i="2"/>
  <c r="BG1082" i="2"/>
  <c r="BF1082" i="2"/>
  <c r="T1082" i="2"/>
  <c r="R1082" i="2"/>
  <c r="P1082" i="2"/>
  <c r="BI1081" i="2"/>
  <c r="BH1081" i="2"/>
  <c r="BG1081" i="2"/>
  <c r="BF1081" i="2"/>
  <c r="T1081" i="2"/>
  <c r="R1081" i="2"/>
  <c r="P1081" i="2"/>
  <c r="BI1080" i="2"/>
  <c r="BH1080" i="2"/>
  <c r="BG1080" i="2"/>
  <c r="BF1080" i="2"/>
  <c r="T1080" i="2"/>
  <c r="R1080" i="2"/>
  <c r="P1080" i="2"/>
  <c r="BI1079" i="2"/>
  <c r="BH1079" i="2"/>
  <c r="BG1079" i="2"/>
  <c r="BF1079" i="2"/>
  <c r="T1079" i="2"/>
  <c r="R1079" i="2"/>
  <c r="P1079" i="2"/>
  <c r="BI1078" i="2"/>
  <c r="BH1078" i="2"/>
  <c r="BG1078" i="2"/>
  <c r="BF1078" i="2"/>
  <c r="T1078" i="2"/>
  <c r="R1078" i="2"/>
  <c r="P1078" i="2"/>
  <c r="BI1077" i="2"/>
  <c r="BH1077" i="2"/>
  <c r="BG1077" i="2"/>
  <c r="BF1077" i="2"/>
  <c r="T1077" i="2"/>
  <c r="R1077" i="2"/>
  <c r="P1077" i="2"/>
  <c r="BI1076" i="2"/>
  <c r="BH1076" i="2"/>
  <c r="BG1076" i="2"/>
  <c r="BF1076" i="2"/>
  <c r="T1076" i="2"/>
  <c r="R1076" i="2"/>
  <c r="P1076" i="2"/>
  <c r="BI1072" i="2"/>
  <c r="BH1072" i="2"/>
  <c r="BG1072" i="2"/>
  <c r="BF1072" i="2"/>
  <c r="T1072" i="2"/>
  <c r="R1072" i="2"/>
  <c r="P1072" i="2"/>
  <c r="BI1070" i="2"/>
  <c r="BH1070" i="2"/>
  <c r="BG1070" i="2"/>
  <c r="BF1070" i="2"/>
  <c r="T1070" i="2"/>
  <c r="R1070" i="2"/>
  <c r="P1070" i="2"/>
  <c r="BI1068" i="2"/>
  <c r="BH1068" i="2"/>
  <c r="BG1068" i="2"/>
  <c r="BF1068" i="2"/>
  <c r="T1068" i="2"/>
  <c r="R1068" i="2"/>
  <c r="P1068" i="2"/>
  <c r="BI1066" i="2"/>
  <c r="BH1066" i="2"/>
  <c r="BG1066" i="2"/>
  <c r="BF1066" i="2"/>
  <c r="T1066" i="2"/>
  <c r="R1066" i="2"/>
  <c r="P1066" i="2"/>
  <c r="BI1064" i="2"/>
  <c r="BH1064" i="2"/>
  <c r="BG1064" i="2"/>
  <c r="BF1064" i="2"/>
  <c r="T1064" i="2"/>
  <c r="R1064" i="2"/>
  <c r="P1064" i="2"/>
  <c r="BI1062" i="2"/>
  <c r="BH1062" i="2"/>
  <c r="BG1062" i="2"/>
  <c r="BF1062" i="2"/>
  <c r="T1062" i="2"/>
  <c r="R1062" i="2"/>
  <c r="P1062" i="2"/>
  <c r="BI1061" i="2"/>
  <c r="BH1061" i="2"/>
  <c r="BG1061" i="2"/>
  <c r="BF1061" i="2"/>
  <c r="T1061" i="2"/>
  <c r="R1061" i="2"/>
  <c r="P1061" i="2"/>
  <c r="BI1059" i="2"/>
  <c r="BH1059" i="2"/>
  <c r="BG1059" i="2"/>
  <c r="BF1059" i="2"/>
  <c r="T1059" i="2"/>
  <c r="R1059" i="2"/>
  <c r="P1059" i="2"/>
  <c r="BI1054" i="2"/>
  <c r="BH1054" i="2"/>
  <c r="BG1054" i="2"/>
  <c r="BF1054" i="2"/>
  <c r="T1054" i="2"/>
  <c r="R1054" i="2"/>
  <c r="P1054" i="2"/>
  <c r="BI1052" i="2"/>
  <c r="BH1052" i="2"/>
  <c r="BG1052" i="2"/>
  <c r="BF1052" i="2"/>
  <c r="T1052" i="2"/>
  <c r="R1052" i="2"/>
  <c r="P1052" i="2"/>
  <c r="BI1049" i="2"/>
  <c r="BH1049" i="2"/>
  <c r="BG1049" i="2"/>
  <c r="BF1049" i="2"/>
  <c r="T1049" i="2"/>
  <c r="R1049" i="2"/>
  <c r="P1049" i="2"/>
  <c r="BI1048" i="2"/>
  <c r="BH1048" i="2"/>
  <c r="BG1048" i="2"/>
  <c r="BF1048" i="2"/>
  <c r="T1048" i="2"/>
  <c r="R1048" i="2"/>
  <c r="P1048" i="2"/>
  <c r="BI1046" i="2"/>
  <c r="BH1046" i="2"/>
  <c r="BG1046" i="2"/>
  <c r="BF1046" i="2"/>
  <c r="T1046" i="2"/>
  <c r="R1046" i="2"/>
  <c r="P1046" i="2"/>
  <c r="BI1044" i="2"/>
  <c r="BH1044" i="2"/>
  <c r="BG1044" i="2"/>
  <c r="BF1044" i="2"/>
  <c r="T1044" i="2"/>
  <c r="R1044" i="2"/>
  <c r="P1044" i="2"/>
  <c r="BI1041" i="2"/>
  <c r="BH1041" i="2"/>
  <c r="BG1041" i="2"/>
  <c r="BF1041" i="2"/>
  <c r="T1041" i="2"/>
  <c r="R1041" i="2"/>
  <c r="P1041" i="2"/>
  <c r="BI1040" i="2"/>
  <c r="BH1040" i="2"/>
  <c r="BG1040" i="2"/>
  <c r="BF1040" i="2"/>
  <c r="T1040" i="2"/>
  <c r="R1040" i="2"/>
  <c r="P1040" i="2"/>
  <c r="BI1038" i="2"/>
  <c r="BH1038" i="2"/>
  <c r="BG1038" i="2"/>
  <c r="BF1038" i="2"/>
  <c r="T1038" i="2"/>
  <c r="R1038" i="2"/>
  <c r="P1038" i="2"/>
  <c r="BI1036" i="2"/>
  <c r="BH1036" i="2"/>
  <c r="BG1036" i="2"/>
  <c r="BF1036" i="2"/>
  <c r="T1036" i="2"/>
  <c r="R1036" i="2"/>
  <c r="P1036" i="2"/>
  <c r="BI1034" i="2"/>
  <c r="BH1034" i="2"/>
  <c r="BG1034" i="2"/>
  <c r="BF1034" i="2"/>
  <c r="T1034" i="2"/>
  <c r="R1034" i="2"/>
  <c r="P1034" i="2"/>
  <c r="BI1032" i="2"/>
  <c r="BH1032" i="2"/>
  <c r="BG1032" i="2"/>
  <c r="BF1032" i="2"/>
  <c r="T1032" i="2"/>
  <c r="R1032" i="2"/>
  <c r="P1032" i="2"/>
  <c r="BI1030" i="2"/>
  <c r="BH1030" i="2"/>
  <c r="BG1030" i="2"/>
  <c r="BF1030" i="2"/>
  <c r="T1030" i="2"/>
  <c r="R1030" i="2"/>
  <c r="P1030" i="2"/>
  <c r="BI1029" i="2"/>
  <c r="BH1029" i="2"/>
  <c r="BG1029" i="2"/>
  <c r="BF1029" i="2"/>
  <c r="T1029" i="2"/>
  <c r="R1029" i="2"/>
  <c r="P1029" i="2"/>
  <c r="BI1027" i="2"/>
  <c r="BH1027" i="2"/>
  <c r="BG1027" i="2"/>
  <c r="BF1027" i="2"/>
  <c r="T1027" i="2"/>
  <c r="R1027" i="2"/>
  <c r="P1027" i="2"/>
  <c r="BI1026" i="2"/>
  <c r="BH1026" i="2"/>
  <c r="BG1026" i="2"/>
  <c r="BF1026" i="2"/>
  <c r="T1026" i="2"/>
  <c r="R1026" i="2"/>
  <c r="P1026" i="2"/>
  <c r="BI1025" i="2"/>
  <c r="BH1025" i="2"/>
  <c r="BG1025" i="2"/>
  <c r="BF1025" i="2"/>
  <c r="T1025" i="2"/>
  <c r="R1025" i="2"/>
  <c r="P1025" i="2"/>
  <c r="BI1023" i="2"/>
  <c r="BH1023" i="2"/>
  <c r="BG1023" i="2"/>
  <c r="BF1023" i="2"/>
  <c r="T1023" i="2"/>
  <c r="R1023" i="2"/>
  <c r="P1023" i="2"/>
  <c r="BI1020" i="2"/>
  <c r="BH1020" i="2"/>
  <c r="BG1020" i="2"/>
  <c r="BF1020" i="2"/>
  <c r="T1020" i="2"/>
  <c r="R1020" i="2"/>
  <c r="P1020" i="2"/>
  <c r="BI1018" i="2"/>
  <c r="BH1018" i="2"/>
  <c r="BG1018" i="2"/>
  <c r="BF1018" i="2"/>
  <c r="T1018" i="2"/>
  <c r="R1018" i="2"/>
  <c r="P1018" i="2"/>
  <c r="BI1016" i="2"/>
  <c r="BH1016" i="2"/>
  <c r="BG1016" i="2"/>
  <c r="BF1016" i="2"/>
  <c r="T1016" i="2"/>
  <c r="R1016" i="2"/>
  <c r="P1016" i="2"/>
  <c r="BI1014" i="2"/>
  <c r="BH1014" i="2"/>
  <c r="BG1014" i="2"/>
  <c r="BF1014" i="2"/>
  <c r="T1014" i="2"/>
  <c r="R1014" i="2"/>
  <c r="P1014" i="2"/>
  <c r="BI1012" i="2"/>
  <c r="BH1012" i="2"/>
  <c r="BG1012" i="2"/>
  <c r="BF1012" i="2"/>
  <c r="T1012" i="2"/>
  <c r="R1012" i="2"/>
  <c r="P1012" i="2"/>
  <c r="BI1010" i="2"/>
  <c r="BH1010" i="2"/>
  <c r="BG1010" i="2"/>
  <c r="BF1010" i="2"/>
  <c r="T1010" i="2"/>
  <c r="R1010" i="2"/>
  <c r="P1010" i="2"/>
  <c r="BI1008" i="2"/>
  <c r="BH1008" i="2"/>
  <c r="BG1008" i="2"/>
  <c r="BF1008" i="2"/>
  <c r="T1008" i="2"/>
  <c r="R1008" i="2"/>
  <c r="P1008" i="2"/>
  <c r="BI1006" i="2"/>
  <c r="BH1006" i="2"/>
  <c r="BG1006" i="2"/>
  <c r="BF1006" i="2"/>
  <c r="T1006" i="2"/>
  <c r="R1006" i="2"/>
  <c r="P1006" i="2"/>
  <c r="BI1004" i="2"/>
  <c r="BH1004" i="2"/>
  <c r="BG1004" i="2"/>
  <c r="BF1004" i="2"/>
  <c r="T1004" i="2"/>
  <c r="R1004" i="2"/>
  <c r="P1004" i="2"/>
  <c r="BI1003" i="2"/>
  <c r="BH1003" i="2"/>
  <c r="BG1003" i="2"/>
  <c r="BF1003" i="2"/>
  <c r="T1003" i="2"/>
  <c r="R1003" i="2"/>
  <c r="P1003" i="2"/>
  <c r="BI1001" i="2"/>
  <c r="BH1001" i="2"/>
  <c r="BG1001" i="2"/>
  <c r="BF1001" i="2"/>
  <c r="T1001" i="2"/>
  <c r="R1001" i="2"/>
  <c r="P1001" i="2"/>
  <c r="BI999" i="2"/>
  <c r="BH999" i="2"/>
  <c r="BG999" i="2"/>
  <c r="BF999" i="2"/>
  <c r="T999" i="2"/>
  <c r="R999" i="2"/>
  <c r="P999" i="2"/>
  <c r="BI996" i="2"/>
  <c r="BH996" i="2"/>
  <c r="BG996" i="2"/>
  <c r="BF996" i="2"/>
  <c r="T996" i="2"/>
  <c r="R996" i="2"/>
  <c r="P996" i="2"/>
  <c r="BI995" i="2"/>
  <c r="BH995" i="2"/>
  <c r="BG995" i="2"/>
  <c r="BF995" i="2"/>
  <c r="T995" i="2"/>
  <c r="R995" i="2"/>
  <c r="P995" i="2"/>
  <c r="BI994" i="2"/>
  <c r="BH994" i="2"/>
  <c r="BG994" i="2"/>
  <c r="BF994" i="2"/>
  <c r="T994" i="2"/>
  <c r="R994" i="2"/>
  <c r="P994" i="2"/>
  <c r="BI992" i="2"/>
  <c r="BH992" i="2"/>
  <c r="BG992" i="2"/>
  <c r="BF992" i="2"/>
  <c r="T992" i="2"/>
  <c r="R992" i="2"/>
  <c r="P992" i="2"/>
  <c r="BI990" i="2"/>
  <c r="BH990" i="2"/>
  <c r="BG990" i="2"/>
  <c r="BF990" i="2"/>
  <c r="T990" i="2"/>
  <c r="R990" i="2"/>
  <c r="P990" i="2"/>
  <c r="BI989" i="2"/>
  <c r="BH989" i="2"/>
  <c r="BG989" i="2"/>
  <c r="BF989" i="2"/>
  <c r="T989" i="2"/>
  <c r="R989" i="2"/>
  <c r="P989" i="2"/>
  <c r="BI988" i="2"/>
  <c r="BH988" i="2"/>
  <c r="BG988" i="2"/>
  <c r="BF988" i="2"/>
  <c r="T988" i="2"/>
  <c r="R988" i="2"/>
  <c r="P988" i="2"/>
  <c r="BI986" i="2"/>
  <c r="BH986" i="2"/>
  <c r="BG986" i="2"/>
  <c r="BF986" i="2"/>
  <c r="T986" i="2"/>
  <c r="R986" i="2"/>
  <c r="P986" i="2"/>
  <c r="BI984" i="2"/>
  <c r="BH984" i="2"/>
  <c r="BG984" i="2"/>
  <c r="BF984" i="2"/>
  <c r="T984" i="2"/>
  <c r="R984" i="2"/>
  <c r="P984" i="2"/>
  <c r="BI982" i="2"/>
  <c r="BH982" i="2"/>
  <c r="BG982" i="2"/>
  <c r="BF982" i="2"/>
  <c r="T982" i="2"/>
  <c r="R982" i="2"/>
  <c r="P982" i="2"/>
  <c r="BI980" i="2"/>
  <c r="BH980" i="2"/>
  <c r="BG980" i="2"/>
  <c r="BF980" i="2"/>
  <c r="T980" i="2"/>
  <c r="R980" i="2"/>
  <c r="P980" i="2"/>
  <c r="BI978" i="2"/>
  <c r="BH978" i="2"/>
  <c r="BG978" i="2"/>
  <c r="BF978" i="2"/>
  <c r="T978" i="2"/>
  <c r="R978" i="2"/>
  <c r="P978" i="2"/>
  <c r="BI976" i="2"/>
  <c r="BH976" i="2"/>
  <c r="BG976" i="2"/>
  <c r="BF976" i="2"/>
  <c r="T976" i="2"/>
  <c r="R976" i="2"/>
  <c r="P976" i="2"/>
  <c r="BI973" i="2"/>
  <c r="BH973" i="2"/>
  <c r="BG973" i="2"/>
  <c r="BF973" i="2"/>
  <c r="T973" i="2"/>
  <c r="R973" i="2"/>
  <c r="P973" i="2"/>
  <c r="BI970" i="2"/>
  <c r="BH970" i="2"/>
  <c r="BG970" i="2"/>
  <c r="BF970" i="2"/>
  <c r="T970" i="2"/>
  <c r="R970" i="2"/>
  <c r="P970" i="2"/>
  <c r="BI967" i="2"/>
  <c r="BH967" i="2"/>
  <c r="BG967" i="2"/>
  <c r="BF967" i="2"/>
  <c r="T967" i="2"/>
  <c r="R967" i="2"/>
  <c r="P967" i="2"/>
  <c r="BI965" i="2"/>
  <c r="BH965" i="2"/>
  <c r="BG965" i="2"/>
  <c r="BF965" i="2"/>
  <c r="T965" i="2"/>
  <c r="R965" i="2"/>
  <c r="P965" i="2"/>
  <c r="BI962" i="2"/>
  <c r="BH962" i="2"/>
  <c r="BG962" i="2"/>
  <c r="BF962" i="2"/>
  <c r="T962" i="2"/>
  <c r="R962" i="2"/>
  <c r="P962" i="2"/>
  <c r="BI958" i="2"/>
  <c r="BH958" i="2"/>
  <c r="BG958" i="2"/>
  <c r="BF958" i="2"/>
  <c r="T958" i="2"/>
  <c r="T957" i="2" s="1"/>
  <c r="R958" i="2"/>
  <c r="R957" i="2" s="1"/>
  <c r="P958" i="2"/>
  <c r="P957" i="2" s="1"/>
  <c r="BI956" i="2"/>
  <c r="BH956" i="2"/>
  <c r="BG956" i="2"/>
  <c r="BF956" i="2"/>
  <c r="T956" i="2"/>
  <c r="R956" i="2"/>
  <c r="P956" i="2"/>
  <c r="BI950" i="2"/>
  <c r="BH950" i="2"/>
  <c r="BG950" i="2"/>
  <c r="BF950" i="2"/>
  <c r="T950" i="2"/>
  <c r="R950" i="2"/>
  <c r="P950" i="2"/>
  <c r="BI946" i="2"/>
  <c r="BH946" i="2"/>
  <c r="BG946" i="2"/>
  <c r="BF946" i="2"/>
  <c r="T946" i="2"/>
  <c r="R946" i="2"/>
  <c r="P946" i="2"/>
  <c r="BI942" i="2"/>
  <c r="BH942" i="2"/>
  <c r="BG942" i="2"/>
  <c r="BF942" i="2"/>
  <c r="T942" i="2"/>
  <c r="R942" i="2"/>
  <c r="P942" i="2"/>
  <c r="BI939" i="2"/>
  <c r="BH939" i="2"/>
  <c r="BG939" i="2"/>
  <c r="BF939" i="2"/>
  <c r="T939" i="2"/>
  <c r="R939" i="2"/>
  <c r="P939" i="2"/>
  <c r="BI935" i="2"/>
  <c r="BH935" i="2"/>
  <c r="BG935" i="2"/>
  <c r="BF935" i="2"/>
  <c r="T935" i="2"/>
  <c r="R935" i="2"/>
  <c r="P935" i="2"/>
  <c r="BI933" i="2"/>
  <c r="BH933" i="2"/>
  <c r="BG933" i="2"/>
  <c r="BF933" i="2"/>
  <c r="T933" i="2"/>
  <c r="R933" i="2"/>
  <c r="P933" i="2"/>
  <c r="BI931" i="2"/>
  <c r="BH931" i="2"/>
  <c r="BG931" i="2"/>
  <c r="BF931" i="2"/>
  <c r="T931" i="2"/>
  <c r="R931" i="2"/>
  <c r="P931" i="2"/>
  <c r="BI926" i="2"/>
  <c r="BH926" i="2"/>
  <c r="BG926" i="2"/>
  <c r="BF926" i="2"/>
  <c r="T926" i="2"/>
  <c r="R926" i="2"/>
  <c r="P926" i="2"/>
  <c r="BI922" i="2"/>
  <c r="BH922" i="2"/>
  <c r="BG922" i="2"/>
  <c r="BF922" i="2"/>
  <c r="T922" i="2"/>
  <c r="R922" i="2"/>
  <c r="P922" i="2"/>
  <c r="BI918" i="2"/>
  <c r="BH918" i="2"/>
  <c r="BG918" i="2"/>
  <c r="BF918" i="2"/>
  <c r="T918" i="2"/>
  <c r="R918" i="2"/>
  <c r="P918" i="2"/>
  <c r="BI913" i="2"/>
  <c r="BH913" i="2"/>
  <c r="BG913" i="2"/>
  <c r="BF913" i="2"/>
  <c r="T913" i="2"/>
  <c r="R913" i="2"/>
  <c r="P913" i="2"/>
  <c r="BI908" i="2"/>
  <c r="BH908" i="2"/>
  <c r="BG908" i="2"/>
  <c r="BF908" i="2"/>
  <c r="T908" i="2"/>
  <c r="R908" i="2"/>
  <c r="P908" i="2"/>
  <c r="BI901" i="2"/>
  <c r="BH901" i="2"/>
  <c r="BG901" i="2"/>
  <c r="BF901" i="2"/>
  <c r="T901" i="2"/>
  <c r="R901" i="2"/>
  <c r="P901" i="2"/>
  <c r="BI896" i="2"/>
  <c r="BH896" i="2"/>
  <c r="BG896" i="2"/>
  <c r="BF896" i="2"/>
  <c r="T896" i="2"/>
  <c r="R896" i="2"/>
  <c r="P896" i="2"/>
  <c r="BI891" i="2"/>
  <c r="BH891" i="2"/>
  <c r="BG891" i="2"/>
  <c r="BF891" i="2"/>
  <c r="T891" i="2"/>
  <c r="R891" i="2"/>
  <c r="P891" i="2"/>
  <c r="BI884" i="2"/>
  <c r="BH884" i="2"/>
  <c r="BG884" i="2"/>
  <c r="BF884" i="2"/>
  <c r="T884" i="2"/>
  <c r="R884" i="2"/>
  <c r="P884" i="2"/>
  <c r="BI879" i="2"/>
  <c r="BH879" i="2"/>
  <c r="BG879" i="2"/>
  <c r="BF879" i="2"/>
  <c r="T879" i="2"/>
  <c r="R879" i="2"/>
  <c r="P879" i="2"/>
  <c r="BI872" i="2"/>
  <c r="BH872" i="2"/>
  <c r="BG872" i="2"/>
  <c r="BF872" i="2"/>
  <c r="T872" i="2"/>
  <c r="R872" i="2"/>
  <c r="P872" i="2"/>
  <c r="BI867" i="2"/>
  <c r="BH867" i="2"/>
  <c r="BG867" i="2"/>
  <c r="BF867" i="2"/>
  <c r="T867" i="2"/>
  <c r="R867" i="2"/>
  <c r="P867" i="2"/>
  <c r="BI860" i="2"/>
  <c r="BH860" i="2"/>
  <c r="BG860" i="2"/>
  <c r="BF860" i="2"/>
  <c r="T860" i="2"/>
  <c r="R860" i="2"/>
  <c r="P860" i="2"/>
  <c r="BI858" i="2"/>
  <c r="BH858" i="2"/>
  <c r="BG858" i="2"/>
  <c r="BF858" i="2"/>
  <c r="T858" i="2"/>
  <c r="R858" i="2"/>
  <c r="P858" i="2"/>
  <c r="BI854" i="2"/>
  <c r="BH854" i="2"/>
  <c r="BG854" i="2"/>
  <c r="BF854" i="2"/>
  <c r="T854" i="2"/>
  <c r="R854" i="2"/>
  <c r="P854" i="2"/>
  <c r="BI849" i="2"/>
  <c r="BH849" i="2"/>
  <c r="BG849" i="2"/>
  <c r="BF849" i="2"/>
  <c r="T849" i="2"/>
  <c r="R849" i="2"/>
  <c r="P849" i="2"/>
  <c r="BI844" i="2"/>
  <c r="BH844" i="2"/>
  <c r="BG844" i="2"/>
  <c r="BF844" i="2"/>
  <c r="T844" i="2"/>
  <c r="R844" i="2"/>
  <c r="P844" i="2"/>
  <c r="BI837" i="2"/>
  <c r="BH837" i="2"/>
  <c r="BG837" i="2"/>
  <c r="BF837" i="2"/>
  <c r="T837" i="2"/>
  <c r="R837" i="2"/>
  <c r="P837" i="2"/>
  <c r="BI832" i="2"/>
  <c r="BH832" i="2"/>
  <c r="BG832" i="2"/>
  <c r="BF832" i="2"/>
  <c r="T832" i="2"/>
  <c r="R832" i="2"/>
  <c r="P832" i="2"/>
  <c r="BI827" i="2"/>
  <c r="BH827" i="2"/>
  <c r="BG827" i="2"/>
  <c r="BF827" i="2"/>
  <c r="T827" i="2"/>
  <c r="R827" i="2"/>
  <c r="P827" i="2"/>
  <c r="BI820" i="2"/>
  <c r="BH820" i="2"/>
  <c r="BG820" i="2"/>
  <c r="BF820" i="2"/>
  <c r="T820" i="2"/>
  <c r="R820" i="2"/>
  <c r="P820" i="2"/>
  <c r="BI813" i="2"/>
  <c r="BH813" i="2"/>
  <c r="BG813" i="2"/>
  <c r="BF813" i="2"/>
  <c r="T813" i="2"/>
  <c r="R813" i="2"/>
  <c r="P813" i="2"/>
  <c r="BI808" i="2"/>
  <c r="BH808" i="2"/>
  <c r="BG808" i="2"/>
  <c r="BF808" i="2"/>
  <c r="T808" i="2"/>
  <c r="R808" i="2"/>
  <c r="P808" i="2"/>
  <c r="BI806" i="2"/>
  <c r="BH806" i="2"/>
  <c r="BG806" i="2"/>
  <c r="BF806" i="2"/>
  <c r="T806" i="2"/>
  <c r="R806" i="2"/>
  <c r="P806" i="2"/>
  <c r="BI804" i="2"/>
  <c r="BH804" i="2"/>
  <c r="BG804" i="2"/>
  <c r="BF804" i="2"/>
  <c r="T804" i="2"/>
  <c r="R804" i="2"/>
  <c r="P804" i="2"/>
  <c r="BI802" i="2"/>
  <c r="BH802" i="2"/>
  <c r="BG802" i="2"/>
  <c r="BF802" i="2"/>
  <c r="T802" i="2"/>
  <c r="R802" i="2"/>
  <c r="P802" i="2"/>
  <c r="BI800" i="2"/>
  <c r="BH800" i="2"/>
  <c r="BG800" i="2"/>
  <c r="BF800" i="2"/>
  <c r="T800" i="2"/>
  <c r="R800" i="2"/>
  <c r="P800" i="2"/>
  <c r="BI796" i="2"/>
  <c r="BH796" i="2"/>
  <c r="BG796" i="2"/>
  <c r="BF796" i="2"/>
  <c r="T796" i="2"/>
  <c r="R796" i="2"/>
  <c r="P796" i="2"/>
  <c r="BI789" i="2"/>
  <c r="BH789" i="2"/>
  <c r="BG789" i="2"/>
  <c r="BF789" i="2"/>
  <c r="T789" i="2"/>
  <c r="R789" i="2"/>
  <c r="P789" i="2"/>
  <c r="BI783" i="2"/>
  <c r="BH783" i="2"/>
  <c r="BG783" i="2"/>
  <c r="BF783" i="2"/>
  <c r="T783" i="2"/>
  <c r="R783" i="2"/>
  <c r="P783" i="2"/>
  <c r="BI776" i="2"/>
  <c r="BH776" i="2"/>
  <c r="BG776" i="2"/>
  <c r="BF776" i="2"/>
  <c r="T776" i="2"/>
  <c r="R776" i="2"/>
  <c r="P776" i="2"/>
  <c r="BI771" i="2"/>
  <c r="BH771" i="2"/>
  <c r="BG771" i="2"/>
  <c r="BF771" i="2"/>
  <c r="T771" i="2"/>
  <c r="R771" i="2"/>
  <c r="P771" i="2"/>
  <c r="BI768" i="2"/>
  <c r="BH768" i="2"/>
  <c r="BG768" i="2"/>
  <c r="BF768" i="2"/>
  <c r="T768" i="2"/>
  <c r="R768" i="2"/>
  <c r="P768" i="2"/>
  <c r="BI765" i="2"/>
  <c r="BH765" i="2"/>
  <c r="BG765" i="2"/>
  <c r="BF765" i="2"/>
  <c r="T765" i="2"/>
  <c r="R765" i="2"/>
  <c r="P765" i="2"/>
  <c r="BI762" i="2"/>
  <c r="BH762" i="2"/>
  <c r="BG762" i="2"/>
  <c r="BF762" i="2"/>
  <c r="T762" i="2"/>
  <c r="R762" i="2"/>
  <c r="P762" i="2"/>
  <c r="BI759" i="2"/>
  <c r="BH759" i="2"/>
  <c r="BG759" i="2"/>
  <c r="BF759" i="2"/>
  <c r="T759" i="2"/>
  <c r="R759" i="2"/>
  <c r="P759" i="2"/>
  <c r="BI754" i="2"/>
  <c r="BH754" i="2"/>
  <c r="BG754" i="2"/>
  <c r="BF754" i="2"/>
  <c r="T754" i="2"/>
  <c r="R754" i="2"/>
  <c r="P754" i="2"/>
  <c r="BI752" i="2"/>
  <c r="BH752" i="2"/>
  <c r="BG752" i="2"/>
  <c r="BF752" i="2"/>
  <c r="T752" i="2"/>
  <c r="R752" i="2"/>
  <c r="P752" i="2"/>
  <c r="BI750" i="2"/>
  <c r="BH750" i="2"/>
  <c r="BG750" i="2"/>
  <c r="BF750" i="2"/>
  <c r="T750" i="2"/>
  <c r="R750" i="2"/>
  <c r="P750" i="2"/>
  <c r="BI749" i="2"/>
  <c r="BH749" i="2"/>
  <c r="BG749" i="2"/>
  <c r="BF749" i="2"/>
  <c r="T749" i="2"/>
  <c r="R749" i="2"/>
  <c r="P749" i="2"/>
  <c r="BI739" i="2"/>
  <c r="BH739" i="2"/>
  <c r="BG739" i="2"/>
  <c r="BF739" i="2"/>
  <c r="T739" i="2"/>
  <c r="R739" i="2"/>
  <c r="P739" i="2"/>
  <c r="BI738" i="2"/>
  <c r="BH738" i="2"/>
  <c r="BG738" i="2"/>
  <c r="BF738" i="2"/>
  <c r="T738" i="2"/>
  <c r="R738" i="2"/>
  <c r="P738" i="2"/>
  <c r="BI734" i="2"/>
  <c r="BH734" i="2"/>
  <c r="BG734" i="2"/>
  <c r="BF734" i="2"/>
  <c r="T734" i="2"/>
  <c r="R734" i="2"/>
  <c r="P734" i="2"/>
  <c r="BI733" i="2"/>
  <c r="BH733" i="2"/>
  <c r="BG733" i="2"/>
  <c r="BF733" i="2"/>
  <c r="T733" i="2"/>
  <c r="R733" i="2"/>
  <c r="P733" i="2"/>
  <c r="BI723" i="2"/>
  <c r="BH723" i="2"/>
  <c r="BG723" i="2"/>
  <c r="BF723" i="2"/>
  <c r="T723" i="2"/>
  <c r="R723" i="2"/>
  <c r="P723" i="2"/>
  <c r="BI718" i="2"/>
  <c r="BH718" i="2"/>
  <c r="BG718" i="2"/>
  <c r="BF718" i="2"/>
  <c r="T718" i="2"/>
  <c r="R718" i="2"/>
  <c r="P718" i="2"/>
  <c r="BI714" i="2"/>
  <c r="BH714" i="2"/>
  <c r="BG714" i="2"/>
  <c r="BF714" i="2"/>
  <c r="T714" i="2"/>
  <c r="R714" i="2"/>
  <c r="P714" i="2"/>
  <c r="BI708" i="2"/>
  <c r="BH708" i="2"/>
  <c r="BG708" i="2"/>
  <c r="BF708" i="2"/>
  <c r="T708" i="2"/>
  <c r="R708" i="2"/>
  <c r="P708" i="2"/>
  <c r="BI704" i="2"/>
  <c r="BH704" i="2"/>
  <c r="BG704" i="2"/>
  <c r="BF704" i="2"/>
  <c r="T704" i="2"/>
  <c r="R704" i="2"/>
  <c r="P704" i="2"/>
  <c r="BI702" i="2"/>
  <c r="BH702" i="2"/>
  <c r="BG702" i="2"/>
  <c r="BF702" i="2"/>
  <c r="T702" i="2"/>
  <c r="R702" i="2"/>
  <c r="P702" i="2"/>
  <c r="BI701" i="2"/>
  <c r="BH701" i="2"/>
  <c r="BG701" i="2"/>
  <c r="BF701" i="2"/>
  <c r="T701" i="2"/>
  <c r="R701" i="2"/>
  <c r="P701" i="2"/>
  <c r="BI698" i="2"/>
  <c r="BH698" i="2"/>
  <c r="BG698" i="2"/>
  <c r="BF698" i="2"/>
  <c r="T698" i="2"/>
  <c r="R698" i="2"/>
  <c r="P698" i="2"/>
  <c r="BI696" i="2"/>
  <c r="BH696" i="2"/>
  <c r="BG696" i="2"/>
  <c r="BF696" i="2"/>
  <c r="T696" i="2"/>
  <c r="R696" i="2"/>
  <c r="P696" i="2"/>
  <c r="BI693" i="2"/>
  <c r="BH693" i="2"/>
  <c r="BG693" i="2"/>
  <c r="BF693" i="2"/>
  <c r="T693" i="2"/>
  <c r="R693" i="2"/>
  <c r="P693" i="2"/>
  <c r="BI683" i="2"/>
  <c r="BH683" i="2"/>
  <c r="BG683" i="2"/>
  <c r="BF683" i="2"/>
  <c r="T683" i="2"/>
  <c r="R683" i="2"/>
  <c r="P683" i="2"/>
  <c r="BI681" i="2"/>
  <c r="BH681" i="2"/>
  <c r="BG681" i="2"/>
  <c r="BF681" i="2"/>
  <c r="T681" i="2"/>
  <c r="R681" i="2"/>
  <c r="P681" i="2"/>
  <c r="BI678" i="2"/>
  <c r="BH678" i="2"/>
  <c r="BG678" i="2"/>
  <c r="BF678" i="2"/>
  <c r="T678" i="2"/>
  <c r="R678" i="2"/>
  <c r="P678" i="2"/>
  <c r="BI607" i="2"/>
  <c r="BH607" i="2"/>
  <c r="BG607" i="2"/>
  <c r="BF607" i="2"/>
  <c r="T607" i="2"/>
  <c r="R607" i="2"/>
  <c r="P607" i="2"/>
  <c r="BI602" i="2"/>
  <c r="BH602" i="2"/>
  <c r="BG602" i="2"/>
  <c r="BF602" i="2"/>
  <c r="T602" i="2"/>
  <c r="R602" i="2"/>
  <c r="P602" i="2"/>
  <c r="BI529" i="2"/>
  <c r="BH529" i="2"/>
  <c r="BG529" i="2"/>
  <c r="BF529" i="2"/>
  <c r="T529" i="2"/>
  <c r="R529" i="2"/>
  <c r="P529" i="2"/>
  <c r="BI523" i="2"/>
  <c r="BH523" i="2"/>
  <c r="BG523" i="2"/>
  <c r="BF523" i="2"/>
  <c r="T523" i="2"/>
  <c r="R523" i="2"/>
  <c r="P523" i="2"/>
  <c r="BI518" i="2"/>
  <c r="BH518" i="2"/>
  <c r="BG518" i="2"/>
  <c r="BF518" i="2"/>
  <c r="T518" i="2"/>
  <c r="R518" i="2"/>
  <c r="P518" i="2"/>
  <c r="BI445" i="2"/>
  <c r="BH445" i="2"/>
  <c r="BG445" i="2"/>
  <c r="BF445" i="2"/>
  <c r="T445" i="2"/>
  <c r="R445" i="2"/>
  <c r="P445" i="2"/>
  <c r="BI440" i="2"/>
  <c r="BH440" i="2"/>
  <c r="BG440" i="2"/>
  <c r="BF440" i="2"/>
  <c r="T440" i="2"/>
  <c r="R440" i="2"/>
  <c r="P440" i="2"/>
  <c r="BI368" i="2"/>
  <c r="BH368" i="2"/>
  <c r="BG368" i="2"/>
  <c r="BF368" i="2"/>
  <c r="T368" i="2"/>
  <c r="R368" i="2"/>
  <c r="P368" i="2"/>
  <c r="BI359" i="2"/>
  <c r="BH359" i="2"/>
  <c r="BG359" i="2"/>
  <c r="BF359" i="2"/>
  <c r="T359" i="2"/>
  <c r="R359" i="2"/>
  <c r="P359" i="2"/>
  <c r="BI320" i="2"/>
  <c r="BH320" i="2"/>
  <c r="BG320" i="2"/>
  <c r="BF320" i="2"/>
  <c r="T320" i="2"/>
  <c r="R320" i="2"/>
  <c r="P320" i="2"/>
  <c r="BI280" i="2"/>
  <c r="BH280" i="2"/>
  <c r="BG280" i="2"/>
  <c r="BF280" i="2"/>
  <c r="T280" i="2"/>
  <c r="R280" i="2"/>
  <c r="P280" i="2"/>
  <c r="BI247" i="2"/>
  <c r="BH247" i="2"/>
  <c r="BG247" i="2"/>
  <c r="BF247" i="2"/>
  <c r="T247" i="2"/>
  <c r="R247" i="2"/>
  <c r="P247" i="2"/>
  <c r="BI239" i="2"/>
  <c r="BH239" i="2"/>
  <c r="BG239" i="2"/>
  <c r="BF239" i="2"/>
  <c r="T239" i="2"/>
  <c r="R239" i="2"/>
  <c r="P239" i="2"/>
  <c r="BI235" i="2"/>
  <c r="BH235" i="2"/>
  <c r="BG235" i="2"/>
  <c r="BF235" i="2"/>
  <c r="T235" i="2"/>
  <c r="R235" i="2"/>
  <c r="P235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4" i="2"/>
  <c r="BH214" i="2"/>
  <c r="BG214" i="2"/>
  <c r="BF214" i="2"/>
  <c r="T214" i="2"/>
  <c r="R214" i="2"/>
  <c r="P214" i="2"/>
  <c r="BI210" i="2"/>
  <c r="BH210" i="2"/>
  <c r="BG210" i="2"/>
  <c r="BF210" i="2"/>
  <c r="T210" i="2"/>
  <c r="R210" i="2"/>
  <c r="P210" i="2"/>
  <c r="BI203" i="2"/>
  <c r="BH203" i="2"/>
  <c r="BG203" i="2"/>
  <c r="BF203" i="2"/>
  <c r="T203" i="2"/>
  <c r="R203" i="2"/>
  <c r="P203" i="2"/>
  <c r="BI199" i="2"/>
  <c r="BH199" i="2"/>
  <c r="BG199" i="2"/>
  <c r="BF199" i="2"/>
  <c r="T199" i="2"/>
  <c r="R199" i="2"/>
  <c r="P199" i="2"/>
  <c r="BI195" i="2"/>
  <c r="BH195" i="2"/>
  <c r="BG195" i="2"/>
  <c r="BF195" i="2"/>
  <c r="T195" i="2"/>
  <c r="R195" i="2"/>
  <c r="P195" i="2"/>
  <c r="BI191" i="2"/>
  <c r="BH191" i="2"/>
  <c r="BG191" i="2"/>
  <c r="BF191" i="2"/>
  <c r="T191" i="2"/>
  <c r="R191" i="2"/>
  <c r="P191" i="2"/>
  <c r="BI182" i="2"/>
  <c r="BH182" i="2"/>
  <c r="BG182" i="2"/>
  <c r="BF182" i="2"/>
  <c r="T182" i="2"/>
  <c r="R182" i="2"/>
  <c r="P182" i="2"/>
  <c r="BI172" i="2"/>
  <c r="BH172" i="2"/>
  <c r="BG172" i="2"/>
  <c r="BF172" i="2"/>
  <c r="T172" i="2"/>
  <c r="R172" i="2"/>
  <c r="P172" i="2"/>
  <c r="BI162" i="2"/>
  <c r="BH162" i="2"/>
  <c r="BG162" i="2"/>
  <c r="BF162" i="2"/>
  <c r="T162" i="2"/>
  <c r="R162" i="2"/>
  <c r="P162" i="2"/>
  <c r="BI157" i="2"/>
  <c r="BH157" i="2"/>
  <c r="BG157" i="2"/>
  <c r="BF157" i="2"/>
  <c r="T157" i="2"/>
  <c r="R157" i="2"/>
  <c r="P157" i="2"/>
  <c r="BI153" i="2"/>
  <c r="BH153" i="2"/>
  <c r="BG153" i="2"/>
  <c r="BF153" i="2"/>
  <c r="T153" i="2"/>
  <c r="R153" i="2"/>
  <c r="P153" i="2"/>
  <c r="BI146" i="2"/>
  <c r="BH146" i="2"/>
  <c r="BG146" i="2"/>
  <c r="BF146" i="2"/>
  <c r="T146" i="2"/>
  <c r="R146" i="2"/>
  <c r="P146" i="2"/>
  <c r="BI139" i="2"/>
  <c r="BH139" i="2"/>
  <c r="BG139" i="2"/>
  <c r="BF139" i="2"/>
  <c r="T139" i="2"/>
  <c r="R139" i="2"/>
  <c r="P139" i="2"/>
  <c r="BI132" i="2"/>
  <c r="BH132" i="2"/>
  <c r="BG132" i="2"/>
  <c r="BF132" i="2"/>
  <c r="T132" i="2"/>
  <c r="R132" i="2"/>
  <c r="P132" i="2"/>
  <c r="J125" i="2"/>
  <c r="F125" i="2"/>
  <c r="F123" i="2"/>
  <c r="E121" i="2"/>
  <c r="J54" i="2"/>
  <c r="F54" i="2"/>
  <c r="F52" i="2"/>
  <c r="E50" i="2"/>
  <c r="J24" i="2"/>
  <c r="E24" i="2"/>
  <c r="J126" i="2" s="1"/>
  <c r="J23" i="2"/>
  <c r="J18" i="2"/>
  <c r="E18" i="2"/>
  <c r="F126" i="2" s="1"/>
  <c r="J17" i="2"/>
  <c r="J12" i="2"/>
  <c r="J123" i="2"/>
  <c r="E7" i="2"/>
  <c r="E119" i="2"/>
  <c r="L50" i="1"/>
  <c r="AM50" i="1"/>
  <c r="AM49" i="1"/>
  <c r="L49" i="1"/>
  <c r="AM47" i="1"/>
  <c r="L47" i="1"/>
  <c r="L45" i="1"/>
  <c r="L44" i="1"/>
  <c r="J2027" i="2"/>
  <c r="J1485" i="2"/>
  <c r="J1344" i="2"/>
  <c r="J1309" i="2"/>
  <c r="BK1251" i="2"/>
  <c r="BK1205" i="2"/>
  <c r="J1119" i="2"/>
  <c r="J996" i="2"/>
  <c r="J837" i="2"/>
  <c r="J359" i="2"/>
  <c r="BK1474" i="2"/>
  <c r="J1244" i="2"/>
  <c r="J1188" i="2"/>
  <c r="BK1137" i="2"/>
  <c r="BK1085" i="2"/>
  <c r="BK1040" i="2"/>
  <c r="J962" i="2"/>
  <c r="BK858" i="2"/>
  <c r="BK681" i="2"/>
  <c r="J172" i="2"/>
  <c r="J2044" i="2"/>
  <c r="J1808" i="2"/>
  <c r="J1473" i="2"/>
  <c r="BK1287" i="2"/>
  <c r="J1231" i="2"/>
  <c r="BK1165" i="2"/>
  <c r="J1135" i="2"/>
  <c r="BK1054" i="2"/>
  <c r="J854" i="2"/>
  <c r="J750" i="2"/>
  <c r="BK368" i="2"/>
  <c r="J2028" i="2"/>
  <c r="BK1499" i="2"/>
  <c r="J1268" i="2"/>
  <c r="BK1195" i="2"/>
  <c r="BK1178" i="2"/>
  <c r="J1146" i="2"/>
  <c r="J1125" i="2"/>
  <c r="J1088" i="2"/>
  <c r="BK1032" i="2"/>
  <c r="J956" i="2"/>
  <c r="BK844" i="2"/>
  <c r="J739" i="2"/>
  <c r="J681" i="2"/>
  <c r="BK220" i="2"/>
  <c r="BK2062" i="2"/>
  <c r="J2024" i="2"/>
  <c r="BK1473" i="2"/>
  <c r="J1325" i="2"/>
  <c r="J1292" i="2"/>
  <c r="BK1269" i="2"/>
  <c r="J1234" i="2"/>
  <c r="J1211" i="2"/>
  <c r="BK1191" i="2"/>
  <c r="BK1147" i="2"/>
  <c r="J1128" i="2"/>
  <c r="BK1108" i="2"/>
  <c r="BK1094" i="2"/>
  <c r="J1078" i="2"/>
  <c r="BK996" i="2"/>
  <c r="J896" i="2"/>
  <c r="J783" i="2"/>
  <c r="J718" i="2"/>
  <c r="J199" i="2"/>
  <c r="J2050" i="2"/>
  <c r="BK2028" i="2"/>
  <c r="J1306" i="2"/>
  <c r="J1256" i="2"/>
  <c r="BK1141" i="2"/>
  <c r="BK1070" i="2"/>
  <c r="J982" i="2"/>
  <c r="BK908" i="2"/>
  <c r="BK723" i="2"/>
  <c r="BK199" i="2"/>
  <c r="J1274" i="2"/>
  <c r="BK1208" i="2"/>
  <c r="J1167" i="2"/>
  <c r="J1155" i="2"/>
  <c r="BK1119" i="2"/>
  <c r="BK1100" i="2"/>
  <c r="J1064" i="2"/>
  <c r="BK1014" i="2"/>
  <c r="J973" i="2"/>
  <c r="J908" i="2"/>
  <c r="J723" i="2"/>
  <c r="J218" i="2"/>
  <c r="J2030" i="2"/>
  <c r="BK1448" i="2"/>
  <c r="BK1369" i="2"/>
  <c r="BK1306" i="2"/>
  <c r="BK1244" i="2"/>
  <c r="J1212" i="2"/>
  <c r="BK1189" i="2"/>
  <c r="BK1160" i="2"/>
  <c r="BK1064" i="2"/>
  <c r="J1020" i="2"/>
  <c r="BK958" i="2"/>
  <c r="J827" i="2"/>
  <c r="J220" i="2"/>
  <c r="J2047" i="2"/>
  <c r="BK2027" i="2"/>
  <c r="BK1375" i="2"/>
  <c r="J1334" i="2"/>
  <c r="BK1277" i="2"/>
  <c r="J1269" i="2"/>
  <c r="BK1263" i="2"/>
  <c r="J1219" i="2"/>
  <c r="J1177" i="2"/>
  <c r="BK1167" i="2"/>
  <c r="J1151" i="2"/>
  <c r="J1136" i="2"/>
  <c r="J1114" i="2"/>
  <c r="BK1096" i="2"/>
  <c r="BK1052" i="2"/>
  <c r="J1034" i="2"/>
  <c r="J1010" i="2"/>
  <c r="BK984" i="2"/>
  <c r="J931" i="2"/>
  <c r="BK759" i="2"/>
  <c r="BK230" i="2"/>
  <c r="J2060" i="2"/>
  <c r="BK1488" i="2"/>
  <c r="J1386" i="2"/>
  <c r="BK1337" i="2"/>
  <c r="J1262" i="2"/>
  <c r="BK1176" i="2"/>
  <c r="J1110" i="2"/>
  <c r="BK978" i="2"/>
  <c r="J683" i="2"/>
  <c r="BK182" i="2"/>
  <c r="BK2039" i="2"/>
  <c r="J1298" i="2"/>
  <c r="J1238" i="2"/>
  <c r="BK1177" i="2"/>
  <c r="BK1151" i="2"/>
  <c r="BK1121" i="2"/>
  <c r="J1080" i="2"/>
  <c r="J1068" i="2"/>
  <c r="J1026" i="2"/>
  <c r="J984" i="2"/>
  <c r="J320" i="2"/>
  <c r="J1113" i="2"/>
  <c r="BK765" i="2"/>
  <c r="BK162" i="2"/>
  <c r="J2053" i="2"/>
  <c r="BK1295" i="2"/>
  <c r="J1254" i="2"/>
  <c r="J1199" i="2"/>
  <c r="BK1168" i="2"/>
  <c r="J1070" i="2"/>
  <c r="J1032" i="2"/>
  <c r="BK982" i="2"/>
  <c r="BK884" i="2"/>
  <c r="J796" i="2"/>
  <c r="BK678" i="2"/>
  <c r="J235" i="2"/>
  <c r="J1654" i="2"/>
  <c r="BK1467" i="2"/>
  <c r="J1378" i="2"/>
  <c r="J1328" i="2"/>
  <c r="BK1285" i="2"/>
  <c r="J1252" i="2"/>
  <c r="J1208" i="2"/>
  <c r="BK1206" i="2"/>
  <c r="BK1152" i="2"/>
  <c r="BK1077" i="2"/>
  <c r="BK942" i="2"/>
  <c r="J2055" i="2"/>
  <c r="BK1344" i="2"/>
  <c r="BK1260" i="2"/>
  <c r="BK1209" i="2"/>
  <c r="J1175" i="2"/>
  <c r="J1153" i="2"/>
  <c r="J1116" i="2"/>
  <c r="BK1087" i="2"/>
  <c r="BK1078" i="2"/>
  <c r="J1046" i="2"/>
  <c r="BK1016" i="2"/>
  <c r="BK980" i="2"/>
  <c r="J806" i="2"/>
  <c r="BK733" i="2"/>
  <c r="BK195" i="2"/>
  <c r="BK2058" i="2"/>
  <c r="J2040" i="2"/>
  <c r="BK1851" i="2"/>
  <c r="BK1485" i="2"/>
  <c r="J1350" i="2"/>
  <c r="J1260" i="2"/>
  <c r="BK1171" i="2"/>
  <c r="J1154" i="2"/>
  <c r="J1137" i="2"/>
  <c r="BK1088" i="2"/>
  <c r="BK1025" i="2"/>
  <c r="J820" i="2"/>
  <c r="BK771" i="2"/>
  <c r="BK718" i="2"/>
  <c r="BK529" i="2"/>
  <c r="BK2042" i="2"/>
  <c r="BK1572" i="2"/>
  <c r="J1301" i="2"/>
  <c r="BK1278" i="2"/>
  <c r="BK1217" i="2"/>
  <c r="BK1186" i="2"/>
  <c r="J1171" i="2"/>
  <c r="J1152" i="2"/>
  <c r="J1134" i="2"/>
  <c r="J1102" i="2"/>
  <c r="J1081" i="2"/>
  <c r="J1040" i="2"/>
  <c r="BK1006" i="2"/>
  <c r="J970" i="2"/>
  <c r="BK922" i="2"/>
  <c r="J768" i="2"/>
  <c r="BK702" i="2"/>
  <c r="BK359" i="2"/>
  <c r="J146" i="2"/>
  <c r="J2058" i="2"/>
  <c r="J1933" i="2"/>
  <c r="BK1487" i="2"/>
  <c r="BK1470" i="2"/>
  <c r="J1322" i="2"/>
  <c r="J1277" i="2"/>
  <c r="J1248" i="2"/>
  <c r="J1217" i="2"/>
  <c r="BK1199" i="2"/>
  <c r="J1186" i="2"/>
  <c r="BK1172" i="2"/>
  <c r="J1126" i="2"/>
  <c r="BK1107" i="2"/>
  <c r="BK1092" i="2"/>
  <c r="BK1027" i="2"/>
  <c r="J995" i="2"/>
  <c r="J879" i="2"/>
  <c r="J802" i="2"/>
  <c r="J754" i="2"/>
  <c r="BK607" i="2"/>
  <c r="BK214" i="2"/>
  <c r="BK157" i="2"/>
  <c r="J2038" i="2"/>
  <c r="J1487" i="2"/>
  <c r="BK1291" i="2"/>
  <c r="BK1252" i="2"/>
  <c r="J1241" i="2"/>
  <c r="BK1210" i="2"/>
  <c r="J1191" i="2"/>
  <c r="BK1184" i="2"/>
  <c r="J1131" i="2"/>
  <c r="BK1105" i="2"/>
  <c r="J1079" i="2"/>
  <c r="BK1026" i="2"/>
  <c r="J1006" i="2"/>
  <c r="BK962" i="2"/>
  <c r="BK891" i="2"/>
  <c r="J776" i="2"/>
  <c r="BK693" i="2"/>
  <c r="BK239" i="2"/>
  <c r="J1869" i="2"/>
  <c r="J1339" i="2"/>
  <c r="BK1292" i="2"/>
  <c r="BK1273" i="2"/>
  <c r="J1207" i="2"/>
  <c r="BK1173" i="2"/>
  <c r="J1158" i="2"/>
  <c r="J1144" i="2"/>
  <c r="BK1125" i="2"/>
  <c r="BK1116" i="2"/>
  <c r="J1101" i="2"/>
  <c r="BK1097" i="2"/>
  <c r="BK1061" i="2"/>
  <c r="BK1029" i="2"/>
  <c r="J976" i="2"/>
  <c r="BK965" i="2"/>
  <c r="J765" i="2"/>
  <c r="BK602" i="2"/>
  <c r="BK146" i="2"/>
  <c r="BK2032" i="2"/>
  <c r="J2023" i="2"/>
  <c r="J1499" i="2"/>
  <c r="BK1389" i="2"/>
  <c r="J1381" i="2"/>
  <c r="J1364" i="2"/>
  <c r="BK1322" i="2"/>
  <c r="J1271" i="2"/>
  <c r="J1247" i="2"/>
  <c r="J1215" i="2"/>
  <c r="J1202" i="2"/>
  <c r="J1169" i="2"/>
  <c r="J1130" i="2"/>
  <c r="J1108" i="2"/>
  <c r="BK1062" i="2"/>
  <c r="BK1010" i="2"/>
  <c r="BK994" i="2"/>
  <c r="J933" i="2"/>
  <c r="J749" i="2"/>
  <c r="J182" i="2"/>
  <c r="BK2045" i="2"/>
  <c r="BK2038" i="2"/>
  <c r="BK1481" i="2"/>
  <c r="J1369" i="2"/>
  <c r="J1303" i="2"/>
  <c r="J1287" i="2"/>
  <c r="BK1274" i="2"/>
  <c r="BK1268" i="2"/>
  <c r="BK1258" i="2"/>
  <c r="BK1234" i="2"/>
  <c r="BK1194" i="2"/>
  <c r="BK1192" i="2"/>
  <c r="J1176" i="2"/>
  <c r="BK1174" i="2"/>
  <c r="BK1164" i="2"/>
  <c r="BK1153" i="2"/>
  <c r="J1145" i="2"/>
  <c r="BK1138" i="2"/>
  <c r="J1121" i="2"/>
  <c r="J1112" i="2"/>
  <c r="BK1101" i="2"/>
  <c r="J1092" i="2"/>
  <c r="J1085" i="2"/>
  <c r="BK1046" i="2"/>
  <c r="BK1023" i="2"/>
  <c r="J1004" i="2"/>
  <c r="J988" i="2"/>
  <c r="BK970" i="2"/>
  <c r="BK946" i="2"/>
  <c r="BK837" i="2"/>
  <c r="BK796" i="2"/>
  <c r="J762" i="2"/>
  <c r="BK708" i="2"/>
  <c r="BK440" i="2"/>
  <c r="J195" i="2"/>
  <c r="BK2034" i="2"/>
  <c r="J1474" i="2"/>
  <c r="BK1350" i="2"/>
  <c r="J1331" i="2"/>
  <c r="J1282" i="2"/>
  <c r="BK1256" i="2"/>
  <c r="J1216" i="2"/>
  <c r="BK1202" i="2"/>
  <c r="BK1155" i="2"/>
  <c r="J1100" i="2"/>
  <c r="J980" i="2"/>
  <c r="BK879" i="2"/>
  <c r="J523" i="2"/>
  <c r="J153" i="2"/>
  <c r="J1389" i="2"/>
  <c r="BK1275" i="2"/>
  <c r="BK1224" i="2"/>
  <c r="BK1182" i="2"/>
  <c r="BK1170" i="2"/>
  <c r="J1122" i="2"/>
  <c r="BK1082" i="2"/>
  <c r="J1066" i="2"/>
  <c r="J1027" i="2"/>
  <c r="J1014" i="2"/>
  <c r="BK939" i="2"/>
  <c r="BK832" i="2"/>
  <c r="BK739" i="2"/>
  <c r="BK247" i="2"/>
  <c r="J162" i="2"/>
  <c r="J2042" i="2"/>
  <c r="J1703" i="2"/>
  <c r="BK1471" i="2"/>
  <c r="J1305" i="2"/>
  <c r="J1259" i="2"/>
  <c r="J1200" i="2"/>
  <c r="J1168" i="2"/>
  <c r="J1138" i="2"/>
  <c r="BK1113" i="2"/>
  <c r="J1083" i="2"/>
  <c r="BK956" i="2"/>
  <c r="BK896" i="2"/>
  <c r="J808" i="2"/>
  <c r="J759" i="2"/>
  <c r="BK698" i="2"/>
  <c r="BK2046" i="2"/>
  <c r="BK2036" i="2"/>
  <c r="J1790" i="2"/>
  <c r="BK1477" i="2"/>
  <c r="J1280" i="2"/>
  <c r="J1205" i="2"/>
  <c r="J1184" i="2"/>
  <c r="BK1149" i="2"/>
  <c r="J1142" i="2"/>
  <c r="BK1110" i="2"/>
  <c r="BK1068" i="2"/>
  <c r="J1041" i="2"/>
  <c r="BK1020" i="2"/>
  <c r="J990" i="2"/>
  <c r="BK935" i="2"/>
  <c r="J800" i="2"/>
  <c r="J607" i="2"/>
  <c r="BK235" i="2"/>
  <c r="J203" i="2"/>
  <c r="BK2060" i="2"/>
  <c r="BK2025" i="2"/>
  <c r="BK1703" i="2"/>
  <c r="J1448" i="2"/>
  <c r="BK1298" i="2"/>
  <c r="BK1272" i="2"/>
  <c r="BK1247" i="2"/>
  <c r="BK1231" i="2"/>
  <c r="J1214" i="2"/>
  <c r="BK1190" i="2"/>
  <c r="BK1150" i="2"/>
  <c r="J1132" i="2"/>
  <c r="J1123" i="2"/>
  <c r="BK1106" i="2"/>
  <c r="J1097" i="2"/>
  <c r="BK1076" i="2"/>
  <c r="BK999" i="2"/>
  <c r="J901" i="2"/>
  <c r="J804" i="2"/>
  <c r="J789" i="2"/>
  <c r="BK749" i="2"/>
  <c r="J698" i="2"/>
  <c r="J210" i="2"/>
  <c r="J2043" i="2"/>
  <c r="J2036" i="2"/>
  <c r="J1851" i="2"/>
  <c r="J1375" i="2"/>
  <c r="BK1212" i="2"/>
  <c r="BK1135" i="2"/>
  <c r="BK1112" i="2"/>
  <c r="BK1038" i="2"/>
  <c r="BK992" i="2"/>
  <c r="BK950" i="2"/>
  <c r="J860" i="2"/>
  <c r="BK696" i="2"/>
  <c r="BK1808" i="2"/>
  <c r="J1276" i="2"/>
  <c r="J1204" i="2"/>
  <c r="BK1163" i="2"/>
  <c r="J1140" i="2"/>
  <c r="BK1131" i="2"/>
  <c r="BK1104" i="2"/>
  <c r="J1091" i="2"/>
  <c r="BK1044" i="2"/>
  <c r="BK1003" i="2"/>
  <c r="J967" i="2"/>
  <c r="BK750" i="2"/>
  <c r="BK191" i="2"/>
  <c r="BK2041" i="2"/>
  <c r="J1606" i="2"/>
  <c r="BK1411" i="2"/>
  <c r="J1372" i="2"/>
  <c r="BK1328" i="2"/>
  <c r="J1266" i="2"/>
  <c r="BK1240" i="2"/>
  <c r="BK1211" i="2"/>
  <c r="J1187" i="2"/>
  <c r="BK1156" i="2"/>
  <c r="J1096" i="2"/>
  <c r="J1044" i="2"/>
  <c r="BK990" i="2"/>
  <c r="BK931" i="2"/>
  <c r="J602" i="2"/>
  <c r="BK172" i="2"/>
  <c r="BK2040" i="2"/>
  <c r="BK1543" i="2"/>
  <c r="BK1364" i="2"/>
  <c r="J1291" i="2"/>
  <c r="BK1270" i="2"/>
  <c r="BK1266" i="2"/>
  <c r="J1253" i="2"/>
  <c r="J1209" i="2"/>
  <c r="J1183" i="2"/>
  <c r="BK1169" i="2"/>
  <c r="J1163" i="2"/>
  <c r="BK1146" i="2"/>
  <c r="J1139" i="2"/>
  <c r="BK1123" i="2"/>
  <c r="J1106" i="2"/>
  <c r="BK1091" i="2"/>
  <c r="BK1079" i="2"/>
  <c r="BK1041" i="2"/>
  <c r="J1016" i="2"/>
  <c r="J999" i="2"/>
  <c r="J950" i="2"/>
  <c r="BK867" i="2"/>
  <c r="BK802" i="2"/>
  <c r="BK783" i="2"/>
  <c r="BK738" i="2"/>
  <c r="BK523" i="2"/>
  <c r="BK1915" i="2"/>
  <c r="J1471" i="2"/>
  <c r="J1341" i="2"/>
  <c r="J1263" i="2"/>
  <c r="BK1198" i="2"/>
  <c r="J1104" i="2"/>
  <c r="J958" i="2"/>
  <c r="J884" i="2"/>
  <c r="J518" i="2"/>
  <c r="BK1187" i="2"/>
  <c r="J1087" i="2"/>
  <c r="J891" i="2"/>
  <c r="J696" i="2"/>
  <c r="J157" i="2"/>
  <c r="J2033" i="2"/>
  <c r="J1257" i="2"/>
  <c r="BK1204" i="2"/>
  <c r="BK1148" i="2"/>
  <c r="J1109" i="2"/>
  <c r="J1077" i="2"/>
  <c r="J1018" i="2"/>
  <c r="J942" i="2"/>
  <c r="BK854" i="2"/>
  <c r="J704" i="2"/>
  <c r="J280" i="2"/>
  <c r="BK2055" i="2"/>
  <c r="BK1869" i="2"/>
  <c r="J1411" i="2"/>
  <c r="BK1282" i="2"/>
  <c r="J1258" i="2"/>
  <c r="J1172" i="2"/>
  <c r="J1148" i="2"/>
  <c r="BK1098" i="2"/>
  <c r="J1059" i="2"/>
  <c r="BK926" i="2"/>
  <c r="BK789" i="2"/>
  <c r="J678" i="2"/>
  <c r="BK2044" i="2"/>
  <c r="BK1486" i="2"/>
  <c r="J1273" i="2"/>
  <c r="J1197" i="2"/>
  <c r="J1147" i="2"/>
  <c r="BK1128" i="2"/>
  <c r="BK1084" i="2"/>
  <c r="BK1059" i="2"/>
  <c r="BK1008" i="2"/>
  <c r="J939" i="2"/>
  <c r="J813" i="2"/>
  <c r="J714" i="2"/>
  <c r="J229" i="2"/>
  <c r="BK132" i="2"/>
  <c r="J2026" i="2"/>
  <c r="J1477" i="2"/>
  <c r="J1300" i="2"/>
  <c r="BK1280" i="2"/>
  <c r="BK1259" i="2"/>
  <c r="J1210" i="2"/>
  <c r="J1182" i="2"/>
  <c r="BK1140" i="2"/>
  <c r="BK1117" i="2"/>
  <c r="J1084" i="2"/>
  <c r="J1062" i="2"/>
  <c r="J913" i="2"/>
  <c r="BK808" i="2"/>
  <c r="BK776" i="2"/>
  <c r="J708" i="2"/>
  <c r="J231" i="2"/>
  <c r="BK2050" i="2"/>
  <c r="J2032" i="2"/>
  <c r="J1488" i="2"/>
  <c r="J1272" i="2"/>
  <c r="BK1197" i="2"/>
  <c r="J1150" i="2"/>
  <c r="BK1126" i="2"/>
  <c r="J1095" i="2"/>
  <c r="BK1066" i="2"/>
  <c r="J1008" i="2"/>
  <c r="BK967" i="2"/>
  <c r="BK901" i="2"/>
  <c r="J738" i="2"/>
  <c r="BK231" i="2"/>
  <c r="BK2053" i="2"/>
  <c r="J1295" i="2"/>
  <c r="BK1262" i="2"/>
  <c r="J1170" i="2"/>
  <c r="BK1154" i="2"/>
  <c r="J1117" i="2"/>
  <c r="BK1099" i="2"/>
  <c r="BK1086" i="2"/>
  <c r="J1030" i="2"/>
  <c r="J872" i="2"/>
  <c r="BK701" i="2"/>
  <c r="BK210" i="2"/>
  <c r="BK2047" i="2"/>
  <c r="J1467" i="2"/>
  <c r="BK1366" i="2"/>
  <c r="BK1301" i="2"/>
  <c r="J1251" i="2"/>
  <c r="J1227" i="2"/>
  <c r="BK1196" i="2"/>
  <c r="BK1180" i="2"/>
  <c r="J1164" i="2"/>
  <c r="BK1109" i="2"/>
  <c r="J1052" i="2"/>
  <c r="BK1004" i="2"/>
  <c r="J965" i="2"/>
  <c r="J844" i="2"/>
  <c r="BK820" i="2"/>
  <c r="BK518" i="2"/>
  <c r="BK139" i="2"/>
  <c r="J2041" i="2"/>
  <c r="BK2035" i="2"/>
  <c r="BK1933" i="2"/>
  <c r="J1430" i="2"/>
  <c r="BK1341" i="2"/>
  <c r="BK1281" i="2"/>
  <c r="BK1276" i="2"/>
  <c r="BK1267" i="2"/>
  <c r="BK1255" i="2"/>
  <c r="BK1227" i="2"/>
  <c r="J1198" i="2"/>
  <c r="J1190" i="2"/>
  <c r="BK1175" i="2"/>
  <c r="J1166" i="2"/>
  <c r="BK1157" i="2"/>
  <c r="J1149" i="2"/>
  <c r="J1141" i="2"/>
  <c r="J1127" i="2"/>
  <c r="BK1120" i="2"/>
  <c r="J1107" i="2"/>
  <c r="J1093" i="2"/>
  <c r="BK1089" i="2"/>
  <c r="J1054" i="2"/>
  <c r="J1029" i="2"/>
  <c r="J1001" i="2"/>
  <c r="J986" i="2"/>
  <c r="BK976" i="2"/>
  <c r="J935" i="2"/>
  <c r="BK860" i="2"/>
  <c r="J832" i="2"/>
  <c r="J771" i="2"/>
  <c r="J752" i="2"/>
  <c r="J529" i="2"/>
  <c r="J214" i="2"/>
  <c r="BK2043" i="2"/>
  <c r="J1543" i="2"/>
  <c r="J1470" i="2"/>
  <c r="BK1325" i="2"/>
  <c r="J1255" i="2"/>
  <c r="BK1207" i="2"/>
  <c r="J1118" i="2"/>
  <c r="J1076" i="2"/>
  <c r="BK714" i="2"/>
  <c r="J239" i="2"/>
  <c r="J2035" i="2"/>
  <c r="BK1334" i="2"/>
  <c r="BK1241" i="2"/>
  <c r="J1180" i="2"/>
  <c r="BK1144" i="2"/>
  <c r="BK1103" i="2"/>
  <c r="J1048" i="2"/>
  <c r="BK1012" i="2"/>
  <c r="BK918" i="2"/>
  <c r="BK754" i="2"/>
  <c r="J440" i="2"/>
  <c r="J132" i="2"/>
  <c r="BK2023" i="2"/>
  <c r="BK1654" i="2"/>
  <c r="BK1378" i="2"/>
  <c r="J1270" i="2"/>
  <c r="J1206" i="2"/>
  <c r="J1160" i="2"/>
  <c r="BK1124" i="2"/>
  <c r="J1089" i="2"/>
  <c r="J989" i="2"/>
  <c r="BK800" i="2"/>
  <c r="BK683" i="2"/>
  <c r="J2045" i="2"/>
  <c r="J1915" i="2"/>
  <c r="J1481" i="2"/>
  <c r="BK1300" i="2"/>
  <c r="J1224" i="2"/>
  <c r="J1179" i="2"/>
  <c r="BK1166" i="2"/>
  <c r="BK1139" i="2"/>
  <c r="J1105" i="2"/>
  <c r="BK1080" i="2"/>
  <c r="BK1030" i="2"/>
  <c r="J992" i="2"/>
  <c r="J946" i="2"/>
  <c r="J849" i="2"/>
  <c r="BK762" i="2"/>
  <c r="BK445" i="2"/>
  <c r="J139" i="2"/>
  <c r="BK2033" i="2"/>
  <c r="BK1606" i="2"/>
  <c r="BK1430" i="2"/>
  <c r="J1285" i="2"/>
  <c r="J1240" i="2"/>
  <c r="J1196" i="2"/>
  <c r="J1173" i="2"/>
  <c r="BK1145" i="2"/>
  <c r="BK1122" i="2"/>
  <c r="J1098" i="2"/>
  <c r="BK1072" i="2"/>
  <c r="J926" i="2"/>
  <c r="BK806" i="2"/>
  <c r="BK734" i="2"/>
  <c r="J445" i="2"/>
  <c r="J191" i="2"/>
  <c r="BK2030" i="2"/>
  <c r="BK1331" i="2"/>
  <c r="BK1257" i="2"/>
  <c r="BK1219" i="2"/>
  <c r="BK1188" i="2"/>
  <c r="BK1134" i="2"/>
  <c r="BK1118" i="2"/>
  <c r="J1072" i="2"/>
  <c r="J1025" i="2"/>
  <c r="J978" i="2"/>
  <c r="J918" i="2"/>
  <c r="J858" i="2"/>
  <c r="J247" i="2"/>
  <c r="AS54" i="1"/>
  <c r="BK1309" i="2"/>
  <c r="BK1179" i="2"/>
  <c r="J1156" i="2"/>
  <c r="BK1136" i="2"/>
  <c r="J1120" i="2"/>
  <c r="BK1102" i="2"/>
  <c r="J1082" i="2"/>
  <c r="J1023" i="2"/>
  <c r="BK988" i="2"/>
  <c r="BK804" i="2"/>
  <c r="J230" i="2"/>
  <c r="BK1159" i="2"/>
  <c r="BK989" i="2"/>
  <c r="J693" i="2"/>
  <c r="BK280" i="2"/>
  <c r="J2062" i="2"/>
  <c r="J1337" i="2"/>
  <c r="BK1216" i="2"/>
  <c r="J1174" i="2"/>
  <c r="J1124" i="2"/>
  <c r="J1086" i="2"/>
  <c r="J1038" i="2"/>
  <c r="J1003" i="2"/>
  <c r="J922" i="2"/>
  <c r="BK752" i="2"/>
  <c r="J368" i="2"/>
  <c r="J2046" i="2"/>
  <c r="J1486" i="2"/>
  <c r="BK1372" i="2"/>
  <c r="J1275" i="2"/>
  <c r="BK1253" i="2"/>
  <c r="BK1185" i="2"/>
  <c r="BK1142" i="2"/>
  <c r="BK1093" i="2"/>
  <c r="BK1034" i="2"/>
  <c r="BK813" i="2"/>
  <c r="BK704" i="2"/>
  <c r="BK153" i="2"/>
  <c r="BK2026" i="2"/>
  <c r="BK1303" i="2"/>
  <c r="BK1254" i="2"/>
  <c r="BK1200" i="2"/>
  <c r="J1185" i="2"/>
  <c r="J1157" i="2"/>
  <c r="J1129" i="2"/>
  <c r="J1094" i="2"/>
  <c r="J1061" i="2"/>
  <c r="J1012" i="2"/>
  <c r="BK986" i="2"/>
  <c r="BK872" i="2"/>
  <c r="J734" i="2"/>
  <c r="J701" i="2"/>
  <c r="BK226" i="2"/>
  <c r="J2034" i="2"/>
  <c r="BK1790" i="2"/>
  <c r="BK1394" i="2"/>
  <c r="J1281" i="2"/>
  <c r="J1265" i="2"/>
  <c r="BK1215" i="2"/>
  <c r="J1195" i="2"/>
  <c r="BK1158" i="2"/>
  <c r="BK1127" i="2"/>
  <c r="J1103" i="2"/>
  <c r="BK1081" i="2"/>
  <c r="BK1036" i="2"/>
  <c r="J994" i="2"/>
  <c r="J867" i="2"/>
  <c r="BK768" i="2"/>
  <c r="J702" i="2"/>
  <c r="BK203" i="2"/>
  <c r="J2039" i="2"/>
  <c r="BK2024" i="2"/>
  <c r="BK1381" i="2"/>
  <c r="BK1271" i="2"/>
  <c r="BK1248" i="2"/>
  <c r="BK1238" i="2"/>
  <c r="J1194" i="2"/>
  <c r="J1189" i="2"/>
  <c r="BK1183" i="2"/>
  <c r="BK1130" i="2"/>
  <c r="BK1083" i="2"/>
  <c r="BK1049" i="2"/>
  <c r="BK1018" i="2"/>
  <c r="BK973" i="2"/>
  <c r="BK913" i="2"/>
  <c r="BK827" i="2"/>
  <c r="BK320" i="2"/>
  <c r="BK218" i="2"/>
  <c r="J1366" i="2"/>
  <c r="BK1305" i="2"/>
  <c r="J1267" i="2"/>
  <c r="J1178" i="2"/>
  <c r="J1159" i="2"/>
  <c r="BK1132" i="2"/>
  <c r="BK1114" i="2"/>
  <c r="BK1095" i="2"/>
  <c r="BK1048" i="2"/>
  <c r="J1036" i="2"/>
  <c r="BK1001" i="2"/>
  <c r="BK933" i="2"/>
  <c r="J733" i="2"/>
  <c r="BK229" i="2"/>
  <c r="J2025" i="2"/>
  <c r="J1572" i="2"/>
  <c r="J1394" i="2"/>
  <c r="BK1386" i="2"/>
  <c r="BK1339" i="2"/>
  <c r="J1278" i="2"/>
  <c r="BK1265" i="2"/>
  <c r="BK1214" i="2"/>
  <c r="J1192" i="2"/>
  <c r="J1165" i="2"/>
  <c r="BK1129" i="2"/>
  <c r="J1099" i="2"/>
  <c r="J1049" i="2"/>
  <c r="BK995" i="2"/>
  <c r="BK849" i="2"/>
  <c r="J226" i="2"/>
  <c r="AK35" i="3" l="1"/>
  <c r="J20" i="5" s="1"/>
  <c r="J18" i="5"/>
  <c r="F37" i="2"/>
  <c r="BD55" i="1" s="1"/>
  <c r="BD54" i="1" s="1"/>
  <c r="W33" i="1" s="1"/>
  <c r="F35" i="2"/>
  <c r="BB55" i="1" s="1"/>
  <c r="BB54" i="1" s="1"/>
  <c r="W31" i="1" s="1"/>
  <c r="F36" i="2"/>
  <c r="BC55" i="1" s="1"/>
  <c r="BC54" i="1" s="1"/>
  <c r="W32" i="1" s="1"/>
  <c r="R234" i="2"/>
  <c r="T975" i="2"/>
  <c r="BK1043" i="2"/>
  <c r="J1043" i="2"/>
  <c r="J72" i="2" s="1"/>
  <c r="R1075" i="2"/>
  <c r="P1133" i="2"/>
  <c r="R1181" i="2"/>
  <c r="BK1218" i="2"/>
  <c r="J1218" i="2" s="1"/>
  <c r="J87" i="2" s="1"/>
  <c r="P1233" i="2"/>
  <c r="P1294" i="2"/>
  <c r="BK225" i="2"/>
  <c r="J225" i="2" s="1"/>
  <c r="J62" i="2" s="1"/>
  <c r="P930" i="2"/>
  <c r="T998" i="2"/>
  <c r="P1090" i="2"/>
  <c r="BK1162" i="2"/>
  <c r="J1162" i="2" s="1"/>
  <c r="J81" i="2" s="1"/>
  <c r="R1193" i="2"/>
  <c r="BK1243" i="2"/>
  <c r="J1243" i="2" s="1"/>
  <c r="J89" i="2" s="1"/>
  <c r="P1308" i="2"/>
  <c r="R1343" i="2"/>
  <c r="P131" i="2"/>
  <c r="R930" i="2"/>
  <c r="R961" i="2"/>
  <c r="BK1051" i="2"/>
  <c r="J1051" i="2" s="1"/>
  <c r="J73" i="2" s="1"/>
  <c r="BK1143" i="2"/>
  <c r="J1143" i="2"/>
  <c r="J79" i="2"/>
  <c r="T1243" i="2"/>
  <c r="R1294" i="2"/>
  <c r="BK1330" i="2"/>
  <c r="J1330" i="2" s="1"/>
  <c r="J93" i="2" s="1"/>
  <c r="R1330" i="2"/>
  <c r="T1343" i="2"/>
  <c r="BK930" i="2"/>
  <c r="J930" i="2"/>
  <c r="J65" i="2" s="1"/>
  <c r="BK998" i="2"/>
  <c r="J998" i="2" s="1"/>
  <c r="J70" i="2" s="1"/>
  <c r="BK1111" i="2"/>
  <c r="J1111" i="2"/>
  <c r="J77" i="2"/>
  <c r="P1162" i="2"/>
  <c r="BK1203" i="2"/>
  <c r="J1203" i="2"/>
  <c r="J85" i="2" s="1"/>
  <c r="R1218" i="2"/>
  <c r="BK1308" i="2"/>
  <c r="J1308" i="2"/>
  <c r="J92" i="2"/>
  <c r="P1330" i="2"/>
  <c r="P1388" i="2"/>
  <c r="T703" i="2"/>
  <c r="P961" i="2"/>
  <c r="P1051" i="2"/>
  <c r="T1143" i="2"/>
  <c r="BK1193" i="2"/>
  <c r="J1193" i="2"/>
  <c r="J83" i="2"/>
  <c r="R1243" i="2"/>
  <c r="R1308" i="2"/>
  <c r="P1343" i="2"/>
  <c r="R1388" i="2"/>
  <c r="P1466" i="2"/>
  <c r="P703" i="2"/>
  <c r="T961" i="2"/>
  <c r="R1051" i="2"/>
  <c r="R1143" i="2"/>
  <c r="T1181" i="2"/>
  <c r="P1203" i="2"/>
  <c r="P1213" i="2"/>
  <c r="T1218" i="2"/>
  <c r="P1284" i="2"/>
  <c r="T1284" i="2"/>
  <c r="R1476" i="2"/>
  <c r="T930" i="2"/>
  <c r="R975" i="2"/>
  <c r="R1043" i="2"/>
  <c r="BK1090" i="2"/>
  <c r="J1090" i="2" s="1"/>
  <c r="J76" i="2" s="1"/>
  <c r="BK1133" i="2"/>
  <c r="J1133" i="2"/>
  <c r="J78" i="2" s="1"/>
  <c r="R1162" i="2"/>
  <c r="R1161" i="2" s="1"/>
  <c r="P1193" i="2"/>
  <c r="P1702" i="2"/>
  <c r="BK131" i="2"/>
  <c r="J131" i="2" s="1"/>
  <c r="J61" i="2" s="1"/>
  <c r="T225" i="2"/>
  <c r="P998" i="2"/>
  <c r="BK1075" i="2"/>
  <c r="J1075" i="2" s="1"/>
  <c r="J75" i="2" s="1"/>
  <c r="BK1476" i="2"/>
  <c r="J1476" i="2" s="1"/>
  <c r="J97" i="2" s="1"/>
  <c r="R131" i="2"/>
  <c r="R225" i="2"/>
  <c r="BK975" i="2"/>
  <c r="J975" i="2" s="1"/>
  <c r="J69" i="2" s="1"/>
  <c r="P1043" i="2"/>
  <c r="R1111" i="2"/>
  <c r="T1702" i="2"/>
  <c r="R2031" i="2"/>
  <c r="P234" i="2"/>
  <c r="R998" i="2"/>
  <c r="T1043" i="2"/>
  <c r="P1111" i="2"/>
  <c r="BK1181" i="2"/>
  <c r="J1181" i="2" s="1"/>
  <c r="J82" i="2" s="1"/>
  <c r="R1203" i="2"/>
  <c r="T1213" i="2"/>
  <c r="R1233" i="2"/>
  <c r="T1308" i="2"/>
  <c r="T1330" i="2"/>
  <c r="T1388" i="2"/>
  <c r="T1466" i="2"/>
  <c r="P2022" i="2"/>
  <c r="R2037" i="2"/>
  <c r="R2052" i="2"/>
  <c r="R2048" i="2" s="1"/>
  <c r="BK234" i="2"/>
  <c r="J234" i="2" s="1"/>
  <c r="J63" i="2" s="1"/>
  <c r="BK1022" i="2"/>
  <c r="J1022" i="2"/>
  <c r="J71" i="2" s="1"/>
  <c r="R1090" i="2"/>
  <c r="T1133" i="2"/>
  <c r="P1181" i="2"/>
  <c r="BK1702" i="2"/>
  <c r="J1702" i="2" s="1"/>
  <c r="J98" i="2" s="1"/>
  <c r="R2022" i="2"/>
  <c r="R2021" i="2" s="1"/>
  <c r="T2031" i="2"/>
  <c r="BK2052" i="2"/>
  <c r="J2052" i="2" s="1"/>
  <c r="J106" i="2" s="1"/>
  <c r="T131" i="2"/>
  <c r="P225" i="2"/>
  <c r="BK961" i="2"/>
  <c r="J961" i="2" s="1"/>
  <c r="J68" i="2" s="1"/>
  <c r="R1022" i="2"/>
  <c r="T1090" i="2"/>
  <c r="T1162" i="2"/>
  <c r="T1193" i="2"/>
  <c r="BK1213" i="2"/>
  <c r="J1213" i="2"/>
  <c r="J86" i="2" s="1"/>
  <c r="R1213" i="2"/>
  <c r="BK1233" i="2"/>
  <c r="J1233" i="2" s="1"/>
  <c r="J88" i="2" s="1"/>
  <c r="BK1284" i="2"/>
  <c r="J1284" i="2" s="1"/>
  <c r="J90" i="2" s="1"/>
  <c r="T1294" i="2"/>
  <c r="BK1343" i="2"/>
  <c r="J1343" i="2" s="1"/>
  <c r="J94" i="2" s="1"/>
  <c r="BK1388" i="2"/>
  <c r="J1388" i="2" s="1"/>
  <c r="J95" i="2" s="1"/>
  <c r="BK1466" i="2"/>
  <c r="J1466" i="2" s="1"/>
  <c r="J96" i="2" s="1"/>
  <c r="R1466" i="2"/>
  <c r="BK2022" i="2"/>
  <c r="J2022" i="2"/>
  <c r="J100" i="2" s="1"/>
  <c r="P2037" i="2"/>
  <c r="T234" i="2"/>
  <c r="P975" i="2"/>
  <c r="T1051" i="2"/>
  <c r="T1111" i="2"/>
  <c r="P1243" i="2"/>
  <c r="R1284" i="2"/>
  <c r="T1476" i="2"/>
  <c r="T2022" i="2"/>
  <c r="P2031" i="2"/>
  <c r="P2052" i="2"/>
  <c r="P2048" i="2"/>
  <c r="R703" i="2"/>
  <c r="T1022" i="2"/>
  <c r="P1075" i="2"/>
  <c r="P1074" i="2"/>
  <c r="P1143" i="2"/>
  <c r="T1203" i="2"/>
  <c r="P1218" i="2"/>
  <c r="T1233" i="2"/>
  <c r="BK1294" i="2"/>
  <c r="J1294" i="2" s="1"/>
  <c r="J91" i="2" s="1"/>
  <c r="P1476" i="2"/>
  <c r="BK2031" i="2"/>
  <c r="J2031" i="2"/>
  <c r="J102" i="2" s="1"/>
  <c r="T2037" i="2"/>
  <c r="T2052" i="2"/>
  <c r="T2048" i="2" s="1"/>
  <c r="BK703" i="2"/>
  <c r="J703" i="2"/>
  <c r="J64" i="2" s="1"/>
  <c r="P1022" i="2"/>
  <c r="T1075" i="2"/>
  <c r="T1074" i="2"/>
  <c r="R1133" i="2"/>
  <c r="R1702" i="2"/>
  <c r="BK2037" i="2"/>
  <c r="J2037" i="2"/>
  <c r="J103" i="2" s="1"/>
  <c r="BK1201" i="2"/>
  <c r="J1201" i="2" s="1"/>
  <c r="J84" i="2" s="1"/>
  <c r="BK2029" i="2"/>
  <c r="J2029" i="2" s="1"/>
  <c r="J101" i="2" s="1"/>
  <c r="BK2057" i="2"/>
  <c r="J2057" i="2" s="1"/>
  <c r="J107" i="2" s="1"/>
  <c r="BK957" i="2"/>
  <c r="J957" i="2"/>
  <c r="J66" i="2" s="1"/>
  <c r="BK2061" i="2"/>
  <c r="J2061" i="2"/>
  <c r="J109" i="2"/>
  <c r="BK2059" i="2"/>
  <c r="J2059" i="2"/>
  <c r="J108" i="2" s="1"/>
  <c r="BK2049" i="2"/>
  <c r="J2049" i="2" s="1"/>
  <c r="J105" i="2" s="1"/>
  <c r="BE172" i="2"/>
  <c r="BE220" i="2"/>
  <c r="BE239" i="2"/>
  <c r="BE320" i="2"/>
  <c r="BE696" i="2"/>
  <c r="BE714" i="2"/>
  <c r="BE739" i="2"/>
  <c r="BE813" i="2"/>
  <c r="BE891" i="2"/>
  <c r="BE956" i="2"/>
  <c r="BE958" i="2"/>
  <c r="BE962" i="2"/>
  <c r="BE967" i="2"/>
  <c r="BE992" i="2"/>
  <c r="BE1070" i="2"/>
  <c r="BE1081" i="2"/>
  <c r="BE1087" i="2"/>
  <c r="BE1094" i="2"/>
  <c r="BE1099" i="2"/>
  <c r="BE1100" i="2"/>
  <c r="BE1130" i="2"/>
  <c r="BE1148" i="2"/>
  <c r="BE1152" i="2"/>
  <c r="BE1187" i="2"/>
  <c r="BE1188" i="2"/>
  <c r="BE1195" i="2"/>
  <c r="BE1202" i="2"/>
  <c r="BE1210" i="2"/>
  <c r="BE1214" i="2"/>
  <c r="BE1256" i="2"/>
  <c r="BE1275" i="2"/>
  <c r="BE1278" i="2"/>
  <c r="BE1306" i="2"/>
  <c r="BE1325" i="2"/>
  <c r="BE1366" i="2"/>
  <c r="BE1381" i="2"/>
  <c r="BE2023" i="2"/>
  <c r="BE2024" i="2"/>
  <c r="BE2028" i="2"/>
  <c r="BE2032" i="2"/>
  <c r="BE2044" i="2"/>
  <c r="BE2046" i="2"/>
  <c r="BE2050" i="2"/>
  <c r="E48" i="2"/>
  <c r="BE210" i="2"/>
  <c r="BE231" i="2"/>
  <c r="BE280" i="2"/>
  <c r="BE678" i="2"/>
  <c r="BE762" i="2"/>
  <c r="BE768" i="2"/>
  <c r="BE776" i="2"/>
  <c r="BE808" i="2"/>
  <c r="BE872" i="2"/>
  <c r="BE939" i="2"/>
  <c r="BE1006" i="2"/>
  <c r="BE1014" i="2"/>
  <c r="BE1026" i="2"/>
  <c r="BE1072" i="2"/>
  <c r="BE1077" i="2"/>
  <c r="BE1080" i="2"/>
  <c r="BE1085" i="2"/>
  <c r="BE1088" i="2"/>
  <c r="BE1091" i="2"/>
  <c r="BE1116" i="2"/>
  <c r="BE1117" i="2"/>
  <c r="BE1123" i="2"/>
  <c r="BE1138" i="2"/>
  <c r="BE1142" i="2"/>
  <c r="BE1145" i="2"/>
  <c r="BE1151" i="2"/>
  <c r="BE1153" i="2"/>
  <c r="BE1163" i="2"/>
  <c r="BE1173" i="2"/>
  <c r="BE1179" i="2"/>
  <c r="BE1184" i="2"/>
  <c r="BE1208" i="2"/>
  <c r="BE1212" i="2"/>
  <c r="BE1252" i="2"/>
  <c r="BE1254" i="2"/>
  <c r="BE1259" i="2"/>
  <c r="BE1260" i="2"/>
  <c r="BE1262" i="2"/>
  <c r="BE1263" i="2"/>
  <c r="BE1273" i="2"/>
  <c r="BE1280" i="2"/>
  <c r="BE1287" i="2"/>
  <c r="BE1291" i="2"/>
  <c r="BE1295" i="2"/>
  <c r="BE1298" i="2"/>
  <c r="BE1344" i="2"/>
  <c r="BE1378" i="2"/>
  <c r="BE1386" i="2"/>
  <c r="BE1430" i="2"/>
  <c r="BE1470" i="2"/>
  <c r="BE1471" i="2"/>
  <c r="BE1933" i="2"/>
  <c r="BE2027" i="2"/>
  <c r="BE2033" i="2"/>
  <c r="BE2040" i="2"/>
  <c r="F55" i="2"/>
  <c r="BE139" i="2"/>
  <c r="BE162" i="2"/>
  <c r="BE199" i="2"/>
  <c r="BE226" i="2"/>
  <c r="BE368" i="2"/>
  <c r="BE681" i="2"/>
  <c r="BE749" i="2"/>
  <c r="BE789" i="2"/>
  <c r="BE800" i="2"/>
  <c r="BE884" i="2"/>
  <c r="BE922" i="2"/>
  <c r="BE942" i="2"/>
  <c r="BE946" i="2"/>
  <c r="BE994" i="2"/>
  <c r="BE1012" i="2"/>
  <c r="BE1016" i="2"/>
  <c r="BE1018" i="2"/>
  <c r="BE1034" i="2"/>
  <c r="BE1083" i="2"/>
  <c r="BE1112" i="2"/>
  <c r="BE1113" i="2"/>
  <c r="BE1124" i="2"/>
  <c r="BE1128" i="2"/>
  <c r="BE1129" i="2"/>
  <c r="BE1134" i="2"/>
  <c r="BE1146" i="2"/>
  <c r="BE1182" i="2"/>
  <c r="BE1198" i="2"/>
  <c r="BE1205" i="2"/>
  <c r="BE1234" i="2"/>
  <c r="BE1269" i="2"/>
  <c r="BE1282" i="2"/>
  <c r="BE1328" i="2"/>
  <c r="BE1331" i="2"/>
  <c r="BE1606" i="2"/>
  <c r="BE2053" i="2"/>
  <c r="BE2055" i="2"/>
  <c r="BE2062" i="2"/>
  <c r="BE157" i="2"/>
  <c r="BE191" i="2"/>
  <c r="BE195" i="2"/>
  <c r="BE203" i="2"/>
  <c r="BE214" i="2"/>
  <c r="BE359" i="2"/>
  <c r="BE440" i="2"/>
  <c r="BE518" i="2"/>
  <c r="BE529" i="2"/>
  <c r="BE607" i="2"/>
  <c r="BE701" i="2"/>
  <c r="BE718" i="2"/>
  <c r="BE754" i="2"/>
  <c r="BE806" i="2"/>
  <c r="BE849" i="2"/>
  <c r="BE926" i="2"/>
  <c r="BE989" i="2"/>
  <c r="BE990" i="2"/>
  <c r="BE995" i="2"/>
  <c r="BE1020" i="2"/>
  <c r="BE1029" i="2"/>
  <c r="BE1054" i="2"/>
  <c r="BE1061" i="2"/>
  <c r="BE1062" i="2"/>
  <c r="BE1084" i="2"/>
  <c r="BE1098" i="2"/>
  <c r="BE1103" i="2"/>
  <c r="BE1122" i="2"/>
  <c r="BE1137" i="2"/>
  <c r="BE1158" i="2"/>
  <c r="BE1168" i="2"/>
  <c r="BE1171" i="2"/>
  <c r="BE1175" i="2"/>
  <c r="BE1209" i="2"/>
  <c r="BE1216" i="2"/>
  <c r="BE1258" i="2"/>
  <c r="BE1322" i="2"/>
  <c r="BE1350" i="2"/>
  <c r="BE1389" i="2"/>
  <c r="BE1394" i="2"/>
  <c r="BE1411" i="2"/>
  <c r="BE1473" i="2"/>
  <c r="BE1474" i="2"/>
  <c r="BE1477" i="2"/>
  <c r="BE1481" i="2"/>
  <c r="BE1485" i="2"/>
  <c r="BE1499" i="2"/>
  <c r="BE1654" i="2"/>
  <c r="BE2026" i="2"/>
  <c r="BE2041" i="2"/>
  <c r="BE2042" i="2"/>
  <c r="BE2047" i="2"/>
  <c r="J52" i="2"/>
  <c r="BE132" i="2"/>
  <c r="BE146" i="2"/>
  <c r="BE738" i="2"/>
  <c r="BE796" i="2"/>
  <c r="BE950" i="2"/>
  <c r="BE982" i="2"/>
  <c r="BE986" i="2"/>
  <c r="BE988" i="2"/>
  <c r="BE1003" i="2"/>
  <c r="BE1008" i="2"/>
  <c r="BE1030" i="2"/>
  <c r="BE1032" i="2"/>
  <c r="BE1068" i="2"/>
  <c r="BE1104" i="2"/>
  <c r="BE1121" i="2"/>
  <c r="BE1136" i="2"/>
  <c r="BE1141" i="2"/>
  <c r="BE1144" i="2"/>
  <c r="BE1149" i="2"/>
  <c r="BE1169" i="2"/>
  <c r="BE1177" i="2"/>
  <c r="BE1178" i="2"/>
  <c r="BE1180" i="2"/>
  <c r="BE1196" i="2"/>
  <c r="BE1211" i="2"/>
  <c r="BE1215" i="2"/>
  <c r="BE1238" i="2"/>
  <c r="BE1251" i="2"/>
  <c r="BE1257" i="2"/>
  <c r="BE1268" i="2"/>
  <c r="BE1274" i="2"/>
  <c r="BE1301" i="2"/>
  <c r="BE1303" i="2"/>
  <c r="BE1369" i="2"/>
  <c r="BE1808" i="2"/>
  <c r="BE2036" i="2"/>
  <c r="BE2038" i="2"/>
  <c r="BE2058" i="2"/>
  <c r="J55" i="2"/>
  <c r="BE153" i="2"/>
  <c r="BE523" i="2"/>
  <c r="BE693" i="2"/>
  <c r="BE704" i="2"/>
  <c r="BE723" i="2"/>
  <c r="BE733" i="2"/>
  <c r="BE750" i="2"/>
  <c r="BE771" i="2"/>
  <c r="BE804" i="2"/>
  <c r="BE820" i="2"/>
  <c r="BE827" i="2"/>
  <c r="BE832" i="2"/>
  <c r="BE867" i="2"/>
  <c r="BE879" i="2"/>
  <c r="BE901" i="2"/>
  <c r="BE913" i="2"/>
  <c r="BE980" i="2"/>
  <c r="BE1023" i="2"/>
  <c r="BE1027" i="2"/>
  <c r="BE1076" i="2"/>
  <c r="BE1086" i="2"/>
  <c r="BE1089" i="2"/>
  <c r="BE1092" i="2"/>
  <c r="BE1096" i="2"/>
  <c r="BE1106" i="2"/>
  <c r="BE1108" i="2"/>
  <c r="BE1109" i="2"/>
  <c r="BE1118" i="2"/>
  <c r="BE1147" i="2"/>
  <c r="BE1154" i="2"/>
  <c r="BE1155" i="2"/>
  <c r="BE1159" i="2"/>
  <c r="BE1160" i="2"/>
  <c r="BE1189" i="2"/>
  <c r="BE1190" i="2"/>
  <c r="BE1192" i="2"/>
  <c r="BE1199" i="2"/>
  <c r="BE1204" i="2"/>
  <c r="BE1219" i="2"/>
  <c r="BE1241" i="2"/>
  <c r="BE1253" i="2"/>
  <c r="BE1255" i="2"/>
  <c r="BE1266" i="2"/>
  <c r="BE1285" i="2"/>
  <c r="BE1543" i="2"/>
  <c r="BE1915" i="2"/>
  <c r="BE2025" i="2"/>
  <c r="BE2039" i="2"/>
  <c r="BE2060" i="2"/>
  <c r="BE230" i="2"/>
  <c r="BE235" i="2"/>
  <c r="BE247" i="2"/>
  <c r="BE765" i="2"/>
  <c r="BE802" i="2"/>
  <c r="BE858" i="2"/>
  <c r="BE860" i="2"/>
  <c r="BE908" i="2"/>
  <c r="BE918" i="2"/>
  <c r="BE931" i="2"/>
  <c r="BE973" i="2"/>
  <c r="BE976" i="2"/>
  <c r="BE1001" i="2"/>
  <c r="BE1004" i="2"/>
  <c r="BE1010" i="2"/>
  <c r="BE1036" i="2"/>
  <c r="BE1038" i="2"/>
  <c r="BE1040" i="2"/>
  <c r="BE1044" i="2"/>
  <c r="BE1046" i="2"/>
  <c r="BE1066" i="2"/>
  <c r="BE1079" i="2"/>
  <c r="BE1120" i="2"/>
  <c r="BE1126" i="2"/>
  <c r="BE1131" i="2"/>
  <c r="BE1132" i="2"/>
  <c r="BE1150" i="2"/>
  <c r="BE1174" i="2"/>
  <c r="BE1186" i="2"/>
  <c r="BE1191" i="2"/>
  <c r="BE1194" i="2"/>
  <c r="BE1197" i="2"/>
  <c r="BE1207" i="2"/>
  <c r="BE1217" i="2"/>
  <c r="BE1224" i="2"/>
  <c r="BE1248" i="2"/>
  <c r="BE1309" i="2"/>
  <c r="BE1337" i="2"/>
  <c r="BE1341" i="2"/>
  <c r="BE1487" i="2"/>
  <c r="BE1488" i="2"/>
  <c r="BE1572" i="2"/>
  <c r="BE2034" i="2"/>
  <c r="BE2035" i="2"/>
  <c r="BE2043" i="2"/>
  <c r="BE2045" i="2"/>
  <c r="BE182" i="2"/>
  <c r="BE229" i="2"/>
  <c r="BE445" i="2"/>
  <c r="BE602" i="2"/>
  <c r="BE683" i="2"/>
  <c r="BE698" i="2"/>
  <c r="BE708" i="2"/>
  <c r="BE759" i="2"/>
  <c r="BE783" i="2"/>
  <c r="BE837" i="2"/>
  <c r="BE896" i="2"/>
  <c r="BE933" i="2"/>
  <c r="BE970" i="2"/>
  <c r="BE978" i="2"/>
  <c r="BE996" i="2"/>
  <c r="BE999" i="2"/>
  <c r="BE1025" i="2"/>
  <c r="BE1041" i="2"/>
  <c r="BE1049" i="2"/>
  <c r="BE1052" i="2"/>
  <c r="BE1059" i="2"/>
  <c r="BE1064" i="2"/>
  <c r="BE1101" i="2"/>
  <c r="BE1105" i="2"/>
  <c r="BE1110" i="2"/>
  <c r="BE1119" i="2"/>
  <c r="BE1125" i="2"/>
  <c r="BE1127" i="2"/>
  <c r="BE1139" i="2"/>
  <c r="BE1140" i="2"/>
  <c r="BE1157" i="2"/>
  <c r="BE1164" i="2"/>
  <c r="BE1165" i="2"/>
  <c r="BE1166" i="2"/>
  <c r="BE1172" i="2"/>
  <c r="BE1176" i="2"/>
  <c r="BE1183" i="2"/>
  <c r="BE1185" i="2"/>
  <c r="BE1267" i="2"/>
  <c r="BE1271" i="2"/>
  <c r="BE1281" i="2"/>
  <c r="BE1300" i="2"/>
  <c r="BE1339" i="2"/>
  <c r="BE1364" i="2"/>
  <c r="BE1375" i="2"/>
  <c r="BE1467" i="2"/>
  <c r="BE1486" i="2"/>
  <c r="BE1703" i="2"/>
  <c r="BE1869" i="2"/>
  <c r="BE2030" i="2"/>
  <c r="BE218" i="2"/>
  <c r="BE702" i="2"/>
  <c r="BE734" i="2"/>
  <c r="BE752" i="2"/>
  <c r="BE844" i="2"/>
  <c r="BE854" i="2"/>
  <c r="BE935" i="2"/>
  <c r="BE965" i="2"/>
  <c r="BE984" i="2"/>
  <c r="BE1048" i="2"/>
  <c r="BE1078" i="2"/>
  <c r="BE1082" i="2"/>
  <c r="BE1093" i="2"/>
  <c r="BE1095" i="2"/>
  <c r="BE1097" i="2"/>
  <c r="BE1102" i="2"/>
  <c r="BE1107" i="2"/>
  <c r="BE1114" i="2"/>
  <c r="BE1135" i="2"/>
  <c r="BE1156" i="2"/>
  <c r="BE1167" i="2"/>
  <c r="BE1170" i="2"/>
  <c r="BE1200" i="2"/>
  <c r="BE1206" i="2"/>
  <c r="BE1227" i="2"/>
  <c r="BE1231" i="2"/>
  <c r="BE1240" i="2"/>
  <c r="BE1244" i="2"/>
  <c r="BE1247" i="2"/>
  <c r="BE1265" i="2"/>
  <c r="BE1270" i="2"/>
  <c r="BE1272" i="2"/>
  <c r="BE1276" i="2"/>
  <c r="BE1277" i="2"/>
  <c r="BE1292" i="2"/>
  <c r="BE1305" i="2"/>
  <c r="BE1334" i="2"/>
  <c r="BE1372" i="2"/>
  <c r="BE1448" i="2"/>
  <c r="BE1790" i="2"/>
  <c r="BE1851" i="2"/>
  <c r="F34" i="2"/>
  <c r="J34" i="2"/>
  <c r="T130" i="2" l="1"/>
  <c r="P1161" i="2"/>
  <c r="T2021" i="2"/>
  <c r="P960" i="2"/>
  <c r="P130" i="2"/>
  <c r="P2021" i="2"/>
  <c r="R130" i="2"/>
  <c r="R1074" i="2"/>
  <c r="R960" i="2" s="1"/>
  <c r="T1161" i="2"/>
  <c r="T960" i="2"/>
  <c r="BA55" i="1"/>
  <c r="BA54" i="1" s="1"/>
  <c r="W30" i="1" s="1"/>
  <c r="AW55" i="1"/>
  <c r="BK1074" i="2"/>
  <c r="BK960" i="2" s="1"/>
  <c r="J960" i="2" s="1"/>
  <c r="J67" i="2" s="1"/>
  <c r="J1074" i="2"/>
  <c r="J74" i="2"/>
  <c r="BK130" i="2"/>
  <c r="J130" i="2" s="1"/>
  <c r="J60" i="2" s="1"/>
  <c r="BK1161" i="2"/>
  <c r="J1161" i="2"/>
  <c r="J80" i="2" s="1"/>
  <c r="BK2021" i="2"/>
  <c r="J2021" i="2"/>
  <c r="J99" i="2" s="1"/>
  <c r="BK2048" i="2"/>
  <c r="J2048" i="2" s="1"/>
  <c r="J104" i="2" s="1"/>
  <c r="AY54" i="1"/>
  <c r="J33" i="2"/>
  <c r="AV55" i="1" s="1"/>
  <c r="AT55" i="1" s="1"/>
  <c r="AX54" i="1"/>
  <c r="F33" i="2"/>
  <c r="AZ55" i="1" s="1"/>
  <c r="AZ54" i="1" s="1"/>
  <c r="AV54" i="1" s="1"/>
  <c r="AK29" i="1" s="1"/>
  <c r="R129" i="2" l="1"/>
  <c r="P129" i="2"/>
  <c r="AU55" i="1"/>
  <c r="T129" i="2"/>
  <c r="BK129" i="2"/>
  <c r="J129" i="2" s="1"/>
  <c r="J59" i="2" s="1"/>
  <c r="AU54" i="1"/>
  <c r="AW54" i="1"/>
  <c r="AK30" i="1" s="1"/>
  <c r="W29" i="1"/>
  <c r="AT54" i="1" l="1"/>
  <c r="J30" i="2"/>
  <c r="AG55" i="1" s="1"/>
  <c r="AG54" i="1" s="1"/>
  <c r="AK26" i="1" s="1"/>
  <c r="AK35" i="1" l="1"/>
  <c r="J16" i="5" s="1"/>
  <c r="J24" i="5" s="1"/>
  <c r="J14" i="5"/>
  <c r="J22" i="5" s="1"/>
  <c r="AN54" i="1"/>
  <c r="J39" i="2"/>
  <c r="AN55" i="1"/>
</calcChain>
</file>

<file path=xl/sharedStrings.xml><?xml version="1.0" encoding="utf-8"?>
<sst xmlns="http://schemas.openxmlformats.org/spreadsheetml/2006/main" count="21254" uniqueCount="2745">
  <si>
    <t>Export Komplet</t>
  </si>
  <si>
    <t>VZ</t>
  </si>
  <si>
    <t>2.0</t>
  </si>
  <si>
    <t>ZAMOK</t>
  </si>
  <si>
    <t>False</t>
  </si>
  <si>
    <t>{257029b6-197d-4987-9112-abfff4315bbb}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</si>
  <si>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</si>
  <si>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</si>
  <si>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</si>
  <si>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</si>
  <si>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</si>
  <si>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</si>
  <si>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</si>
  <si>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</si>
  <si>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20220726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</si>
  <si>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</si>
  <si>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</si>
  <si>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Oprava studovny v knihovně Národohospodářského ústavu AV ČR v.v.i. revize26.7.2022</t>
  </si>
  <si>
    <t>KSO:</t>
  </si>
  <si>
    <t/>
  </si>
  <si>
    <t>CC-CZ:</t>
  </si>
  <si>
    <t>Místo:</t>
  </si>
  <si>
    <t>Praha 1</t>
  </si>
  <si>
    <t>Datum:</t>
  </si>
  <si>
    <t>15. 7. 2022</t>
  </si>
  <si>
    <t>Zadavatel:</t>
  </si>
  <si>
    <t>IČ:</t>
  </si>
  <si>
    <t>Národohospodářský ústav AV ČR, Praha 1</t>
  </si>
  <si>
    <t>DIČ:</t>
  </si>
  <si>
    <t>Uchazeč:</t>
  </si>
  <si>
    <t>Vyplň údaj</t>
  </si>
  <si>
    <t>Projektant:</t>
  </si>
  <si>
    <t>73660680</t>
  </si>
  <si>
    <t>Ing.arch Ivo Heller, Hradec Králové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</si>
  <si>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</si>
  <si>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</si>
  <si>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</si>
  <si>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</si>
  <si>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</si>
  <si>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</si>
  <si>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</si>
  <si>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</si>
  <si>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</si>
  <si>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</si>
  <si>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</si>
  <si>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</si>
  <si>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</si>
  <si>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</si>
  <si>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</si>
  <si>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</si>
  <si>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</si>
  <si>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</si>
  <si>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</si>
  <si>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</si>
  <si>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</si>
  <si>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</si>
  <si>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</si>
  <si>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</si>
  <si>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</si>
  <si>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</si>
  <si>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</si>
  <si>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</si>
  <si>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</si>
  <si>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</si>
  <si>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</si>
  <si>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</si>
  <si>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</si>
  <si>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</si>
  <si>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</si>
  <si>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</si>
  <si>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</si>
  <si>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</si>
  <si>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</si>
  <si>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</si>
  <si>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</si>
  <si>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</si>
  <si>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</si>
  <si>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</si>
  <si>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HEL001-01</t>
  </si>
  <si>
    <t>Oprava studovny</t>
  </si>
  <si>
    <t>STA</t>
  </si>
  <si>
    <t>1</t>
  </si>
  <si>
    <t>{5db50e6b-6c0c-4c40-896d-8fc3fb1f60c5}</t>
  </si>
  <si>
    <t>2</t>
  </si>
  <si>
    <t>KRYCÍ LIST SOUPISU PRACÍ</t>
  </si>
  <si>
    <t>Objekt:</t>
  </si>
  <si>
    <t>HEL001-01 - Oprava studovny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</si>
  <si>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</si>
  <si>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</si>
  <si>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</si>
  <si>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</si>
  <si>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</si>
  <si>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</si>
  <si>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</si>
  <si>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</si>
  <si>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práce-bourání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</si>
  <si>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</si>
  <si>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</si>
  <si>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</si>
  <si>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</si>
  <si>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</si>
  <si>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</si>
  <si>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</si>
  <si>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</si>
  <si>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</si>
  <si>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</si>
  <si>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  74111 - ROZVADĚČ RP0.2 prvky silové</t>
  </si>
  <si>
    <t xml:space="preserve">      74112 - Kompletační materiál</t>
  </si>
  <si>
    <t xml:space="preserve">      74113 - Upevňovací a úložný materiál </t>
  </si>
  <si>
    <t xml:space="preserve">      74114 - Kabely-silnoproud</t>
  </si>
  <si>
    <t xml:space="preserve">      74115 - Svítidla – montáže</t>
  </si>
  <si>
    <t xml:space="preserve">    742 - Elektroinstalace - slaboproud</t>
  </si>
  <si>
    <t xml:space="preserve">      74211 - Dodávka ostatních zařízení a materiálu</t>
  </si>
  <si>
    <t xml:space="preserve">      74212 - Dodávka SKS</t>
  </si>
  <si>
    <t xml:space="preserve">      74213 - Montáže dle ceníku C22M</t>
  </si>
  <si>
    <t xml:space="preserve">      74214 - Montáže dle ceníku C21M</t>
  </si>
  <si>
    <t xml:space="preserve">      74215 - Montáže ostatní</t>
  </si>
  <si>
    <t xml:space="preserve">      74216 - Práce dle ceníku C46M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</si>
  <si>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</si>
  <si>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</si>
  <si>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</si>
  <si>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</si>
  <si>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</si>
  <si>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772 - Podlahy z kamene</t>
  </si>
  <si>
    <t xml:space="preserve">    773 - Podlahy z litého teraca</t>
  </si>
  <si>
    <t xml:space="preserve">    775 - Podlahy skládané (parkety, vlysy, lamely aj.)</t>
  </si>
  <si>
    <t xml:space="preserve">    776 - Podlahy povlakové</t>
  </si>
  <si>
    <t xml:space="preserve">    782 - Dokončovací práce - obklady z kamene</t>
  </si>
  <si>
    <t xml:space="preserve">    783 - Dokončovací práce - nátěry</t>
  </si>
  <si>
    <t xml:space="preserve">    784 - Dokončovací práce - malby a tapety</t>
  </si>
  <si>
    <t xml:space="preserve">    24-M - Montáže vzduchotechnických zařízení</t>
  </si>
  <si>
    <t xml:space="preserve">      2401 - Studovna - stávající zařízení - Přívod</t>
  </si>
  <si>
    <t xml:space="preserve">      2402 - Studovna - stávající zařízení - Odvod</t>
  </si>
  <si>
    <t xml:space="preserve">      2403 - Studovna + tichá studovna - chlazení - cirk multisplit</t>
  </si>
  <si>
    <t xml:space="preserve">      2404 - Ostatní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</si>
  <si>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</si>
  <si>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</si>
  <si>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</si>
  <si>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</si>
  <si>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</si>
  <si>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</si>
  <si>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</si>
  <si>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</si>
  <si>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</si>
  <si>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</si>
  <si>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</si>
  <si>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</si>
  <si>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</si>
  <si>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</si>
  <si>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</si>
  <si>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</si>
  <si>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</si>
  <si>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</si>
  <si>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</si>
  <si>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</si>
  <si>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</si>
  <si>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</si>
  <si>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</si>
  <si>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</si>
  <si>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</si>
  <si>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310235241</t>
  </si>
  <si>
    <t>Zazdívka otvorů ve zdivu nadzákladovém cihlami pálenými plochy do 0,0225 m2, ve zdi tl. do 300 mm</t>
  </si>
  <si>
    <t>kus</t>
  </si>
  <si>
    <t>4</t>
  </si>
  <si>
    <t>346346811</t>
  </si>
  <si>
    <t>Online PSC</t>
  </si>
  <si>
    <t>https://podminky.urs.cz/item/CS_URS_2022_01/310235241</t>
  </si>
  <si>
    <t>VV</t>
  </si>
  <si>
    <t>"kanal"</t>
  </si>
  <si>
    <t>"vzt"</t>
  </si>
  <si>
    <t>Součet</t>
  </si>
  <si>
    <t>310235261</t>
  </si>
  <si>
    <t>Zazdívka otvorů ve zdivu nadzákladovém cihlami pálenými plochy do 0,0225 m2, ve zdi tl. přes 450 do 600 mm</t>
  </si>
  <si>
    <t>50679971</t>
  </si>
  <si>
    <t>https://podminky.urs.cz/item/CS_URS_2022_01/310235261</t>
  </si>
  <si>
    <t>"voda"</t>
  </si>
  <si>
    <t>310236261</t>
  </si>
  <si>
    <t>Zazdívka otvorů ve zdivu nadzákladovém cihlami pálenými plochy přes 0,0225 m2 do 0,09 m2, ve zdi tl. přes 450 do 600 mm</t>
  </si>
  <si>
    <t>-1548587300</t>
  </si>
  <si>
    <t>https://podminky.urs.cz/item/CS_URS_2022_01/310236261</t>
  </si>
  <si>
    <t>"silno"</t>
  </si>
  <si>
    <t>310236271</t>
  </si>
  <si>
    <t>Zazdívka otvorů pl do 0,09 m2 ve zdivu nadzákladovém cihlami pálenými tl do 900 mm</t>
  </si>
  <si>
    <t>-1380291606</t>
  </si>
  <si>
    <t>2+1</t>
  </si>
  <si>
    <t>5</t>
  </si>
  <si>
    <t>310237241</t>
  </si>
  <si>
    <t>Zazdívka otvorů ve zdivu nadzákladovém cihlami pálenými plochy přes 0,09 m2 do 0,25 m2, ve zdi tl. do 300 mm</t>
  </si>
  <si>
    <t>1574201184</t>
  </si>
  <si>
    <t>https://podminky.urs.cz/item/CS_URS_2022_01/310237241</t>
  </si>
  <si>
    <t>6</t>
  </si>
  <si>
    <t>317234421</t>
  </si>
  <si>
    <t>Doklínování ocelové konstrukce a zdiva ocelovými kovanými klíny</t>
  </si>
  <si>
    <t>m</t>
  </si>
  <si>
    <t>-1533480613</t>
  </si>
  <si>
    <t>"IPE120"</t>
  </si>
  <si>
    <t>1,0</t>
  </si>
  <si>
    <t>"L120"</t>
  </si>
  <si>
    <t>1,0*2*2</t>
  </si>
  <si>
    <t>"tr 324"</t>
  </si>
  <si>
    <t>3,14*0,324*2</t>
  </si>
  <si>
    <t>"tr 426"</t>
  </si>
  <si>
    <t>3,14*0,426*2</t>
  </si>
  <si>
    <t>7</t>
  </si>
  <si>
    <t>317234431</t>
  </si>
  <si>
    <t xml:space="preserve">Vyplnění spár.tl. &lt;30mm cementovou maltou </t>
  </si>
  <si>
    <t>m2</t>
  </si>
  <si>
    <t>754927536</t>
  </si>
  <si>
    <t>1,0*0,18</t>
  </si>
  <si>
    <t>1,0*0,12*2*2</t>
  </si>
  <si>
    <t>3,14*0,324*0,48</t>
  </si>
  <si>
    <t>3,14*0,426*0,73</t>
  </si>
  <si>
    <t>8</t>
  </si>
  <si>
    <t>317941121</t>
  </si>
  <si>
    <t>Osazování ocelových válcovaných nosníků na zdivu I nebo IE nebo U nebo UE nebo L do č. 12 nebo výšky do 120 mm</t>
  </si>
  <si>
    <t>t</t>
  </si>
  <si>
    <t>-2004633196</t>
  </si>
  <si>
    <t>https://podminky.urs.cz/item/CS_URS_2022_01/317941121</t>
  </si>
  <si>
    <t>1,0*10,4*0,001</t>
  </si>
  <si>
    <t>1,0*18,2*0,001*2*2</t>
  </si>
  <si>
    <t>"60/6"</t>
  </si>
  <si>
    <t>0,5*2,8*0,001*2*2</t>
  </si>
  <si>
    <t>9</t>
  </si>
  <si>
    <t>M</t>
  </si>
  <si>
    <t>130104440</t>
  </si>
  <si>
    <t>úhelník ocelový rovnostranný, v jakosti 11 375, 120 x 120 x 10 mm</t>
  </si>
  <si>
    <t>1665230164</t>
  </si>
  <si>
    <t>1,0*18,2*0,001*2*2*1,08</t>
  </si>
  <si>
    <t>10</t>
  </si>
  <si>
    <t>130107440</t>
  </si>
  <si>
    <t>ocel profilová IPE, v jakosti 11 375, h=120 mm</t>
  </si>
  <si>
    <t>-475706840</t>
  </si>
  <si>
    <t>1,0*10,4*0,001*1,08</t>
  </si>
  <si>
    <t>11</t>
  </si>
  <si>
    <t>130102420</t>
  </si>
  <si>
    <t>tyč ocelová plochá, v jakosti 11 375, 60 x 6  mm</t>
  </si>
  <si>
    <t>885007780</t>
  </si>
  <si>
    <t>0,5*2,8*0,001*2*2*1,08</t>
  </si>
  <si>
    <t>12</t>
  </si>
  <si>
    <t>317941125</t>
  </si>
  <si>
    <t>Osazování ocelových válcovaných nosníků na zdivu I nebo IE nebo U nebo UE nebo L č. 24 a výše nebo výšky přes 220 mm</t>
  </si>
  <si>
    <t>67528482</t>
  </si>
  <si>
    <t>https://podminky.urs.cz/item/CS_URS_2022_01/317941125</t>
  </si>
  <si>
    <t>0,48*63,5*0,001</t>
  </si>
  <si>
    <t>0,73*84,0*0,001</t>
  </si>
  <si>
    <t>13</t>
  </si>
  <si>
    <t>140111125</t>
  </si>
  <si>
    <t>trubka ocelová bezešvá hladká jakost 11 353, 426 x 8,0 mm</t>
  </si>
  <si>
    <t>-1664106530</t>
  </si>
  <si>
    <t>0,73*1,08</t>
  </si>
  <si>
    <t>14</t>
  </si>
  <si>
    <t>140111120</t>
  </si>
  <si>
    <t>trubka ocelová bezešvá hladká jakost 11 353, 324 x 8,0 mm</t>
  </si>
  <si>
    <t>364320155</t>
  </si>
  <si>
    <t>0,48*1,08</t>
  </si>
  <si>
    <t>340235212</t>
  </si>
  <si>
    <t>Zazdívka otvorů v příčkách nebo stěnách cihlami plnými pálenými plochy do 0,0225 m2, tloušťky přes 100 mm</t>
  </si>
  <si>
    <t>265573441</t>
  </si>
  <si>
    <t>https://podminky.urs.cz/item/CS_URS_2022_01/340235212</t>
  </si>
  <si>
    <t>16</t>
  </si>
  <si>
    <t>341941001</t>
  </si>
  <si>
    <t>Nosné nebo spojovací svary ocelových doplňkových konstrukcí kromě betonářské oceli, tloušťky svaru do 10 mm</t>
  </si>
  <si>
    <t>902568066</t>
  </si>
  <si>
    <t>https://podminky.urs.cz/item/CS_URS_2022_01/341941001</t>
  </si>
  <si>
    <t>"překlad L120"</t>
  </si>
  <si>
    <t>0,12*2*4*2</t>
  </si>
  <si>
    <t>Vodorovné konstrukce</t>
  </si>
  <si>
    <t>17</t>
  </si>
  <si>
    <t>434191421</t>
  </si>
  <si>
    <t>Osazování schodišťových stupňů kamenných s vyspárováním styčných spár, s provizorním dřevěným zábradlím a dočasným zakrytím stupnic prkny na desku, stupňů broušených nebo leštěných</t>
  </si>
  <si>
    <t>451671096</t>
  </si>
  <si>
    <t>https://podminky.urs.cz/item/CS_URS_2022_01/434191421</t>
  </si>
  <si>
    <t>1,3*3+1,2</t>
  </si>
  <si>
    <t>18</t>
  </si>
  <si>
    <t>583880241</t>
  </si>
  <si>
    <t>prvky stavební z přírodního kamene masivní (stupně schodišťové, značky měřičské) stupně schodišťové masivní  žulové stupeň schodišťový snímaný s drážkou výžlabková podstupnice- leštěný v=1650  š=330  l=1300</t>
  </si>
  <si>
    <t>-2006215271</t>
  </si>
  <si>
    <t>432</t>
  </si>
  <si>
    <t>583880242</t>
  </si>
  <si>
    <t>prvky stavební z přírodního kamene masivní (stupně schodišťové, značky měřičské) stupně schodišťové masivní  žulové stupeň schodišťový snímaný s drážkou výžlabková podstupnice- leštěný v=1650  š=540  l=1190</t>
  </si>
  <si>
    <t>-1657461974</t>
  </si>
  <si>
    <t>19</t>
  </si>
  <si>
    <t>434311113</t>
  </si>
  <si>
    <t>Stupně dusané z betonu prostého nebo prokládaného kamenem na terén nebo na desku bez potěru, se zahlazením povrchu tř. C 12/15</t>
  </si>
  <si>
    <t>-1543180857</t>
  </si>
  <si>
    <t>https://podminky.urs.cz/item/CS_URS_2022_01/434311113</t>
  </si>
  <si>
    <t>"podklad pod žulové stupně" 3*1,3+1,2</t>
  </si>
  <si>
    <t>Úpravy povrchů, podlahy a osazování výplní</t>
  </si>
  <si>
    <t>20</t>
  </si>
  <si>
    <t>611135101</t>
  </si>
  <si>
    <t>Hrubá výplň rýh maltou jakékoli šířky rýhy ve stropech</t>
  </si>
  <si>
    <t>1115450069</t>
  </si>
  <si>
    <t>https://podminky.urs.cz/item/CS_URS_2022_01/611135101</t>
  </si>
  <si>
    <t>30,0*0,03</t>
  </si>
  <si>
    <t>611181101</t>
  </si>
  <si>
    <t>Minerální stěrka tl.do 3 mm vnitřních rovných stropů</t>
  </si>
  <si>
    <t>306867555</t>
  </si>
  <si>
    <t>"míst 104"</t>
  </si>
  <si>
    <t>1,085*1,205</t>
  </si>
  <si>
    <t>Mezisoučet</t>
  </si>
  <si>
    <t>"míst 107"</t>
  </si>
  <si>
    <t>0,97*1,4</t>
  </si>
  <si>
    <t>22</t>
  </si>
  <si>
    <t>611181103</t>
  </si>
  <si>
    <t>Minerální stěrka tl.do 3 mm vnitřních kleneb nebo skořepin</t>
  </si>
  <si>
    <t>-465119642</t>
  </si>
  <si>
    <t>"míst 102"</t>
  </si>
  <si>
    <t>3,14*(1,34+1,38)*7,58</t>
  </si>
  <si>
    <t>3,14*2,6*0,5*1,34*6</t>
  </si>
  <si>
    <t>-2,6*(3,14*2,6*0,5)*0,5*6</t>
  </si>
  <si>
    <t>"míst 103"</t>
  </si>
  <si>
    <t>7,56*4,67*0,5*2</t>
  </si>
  <si>
    <t>(9,18+1,45)/2*4,63*2</t>
  </si>
  <si>
    <t>3,14*2,5*0,5*1,4*2</t>
  </si>
  <si>
    <t>3,14*2,5*0,5*1,3*8</t>
  </si>
  <si>
    <t>-2,5*(3,14*2,5*0,5)*0,5*10</t>
  </si>
  <si>
    <t>"míst 106"</t>
  </si>
  <si>
    <t>4*3,14*(1,13*1,38)*0,5</t>
  </si>
  <si>
    <t>4*3,14*(1,3*1,38)*0,5</t>
  </si>
  <si>
    <t>3,14*2,25*0,5*1,38*2</t>
  </si>
  <si>
    <t>3,14*2,76*0,5*1,13*2</t>
  </si>
  <si>
    <t>3,14*2,6*0,5*1,38*4</t>
  </si>
  <si>
    <t>3,14*2,76*0,5*1,3*4</t>
  </si>
  <si>
    <t>3,14*(1,38+1,42)*0,5*0,63*2</t>
  </si>
  <si>
    <t>3,14*(1,38+1,41)*0,5*0,2</t>
  </si>
  <si>
    <t>3,14*(1,29+1,32)*0,5*0,4*2</t>
  </si>
  <si>
    <t>3,14*(1,3+1,34)*0,5*0,735</t>
  </si>
  <si>
    <t>3,14*(1,29+1,41)*0,5*0,24</t>
  </si>
  <si>
    <t>3,14*(0,95+1,04)*0,5*0,23</t>
  </si>
  <si>
    <t>-2,25*(3,14*1,38*0,5)*0,5*2</t>
  </si>
  <si>
    <t>-2,76*(3,14*1,13*0,5)*0,5*2</t>
  </si>
  <si>
    <t>-2,6*(3,14*1,38*0,5)*0,5*4</t>
  </si>
  <si>
    <t>-2,76*(3,14*1,3*0,5)*0,5*4</t>
  </si>
  <si>
    <t>407</t>
  </si>
  <si>
    <t>611321131</t>
  </si>
  <si>
    <t>Potažení vnitřních ploch vápenocementovým štukem tloušťky do 3 mm vodorovných konstrukcí stropů rovných</t>
  </si>
  <si>
    <t>1004170940</t>
  </si>
  <si>
    <t>https://podminky.urs.cz/item/CS_URS_2022_01/611321131</t>
  </si>
  <si>
    <t>406</t>
  </si>
  <si>
    <t>611325412</t>
  </si>
  <si>
    <t>Oprava vápenocementové omítky vnitřních ploch hladké, tloušťky do 20 mm stropů, v rozsahu opravované plochy přes 10 do 30%</t>
  </si>
  <si>
    <t>-542900421</t>
  </si>
  <si>
    <t>24</t>
  </si>
  <si>
    <t>612135101</t>
  </si>
  <si>
    <t>Hrubá výplň rýh maltou jakékoli šířky rýhy ve stěnách</t>
  </si>
  <si>
    <t>-1968667997</t>
  </si>
  <si>
    <t>https://podminky.urs.cz/item/CS_URS_2022_01/612135101</t>
  </si>
  <si>
    <t>(21,45+7,0)*0,07</t>
  </si>
  <si>
    <t>(3,0+20,8)*0,1</t>
  </si>
  <si>
    <t>(2,0+1,0)*0,15</t>
  </si>
  <si>
    <t>13,6*0,2</t>
  </si>
  <si>
    <t>312,0*0,03</t>
  </si>
  <si>
    <t>300,0*0,03</t>
  </si>
  <si>
    <t>404</t>
  </si>
  <si>
    <t>612142001</t>
  </si>
  <si>
    <t>Potažení vnitřních ploch pletivem v ploše nebo pruzích, na plném podkladu sklovláknitým vtlačením do tmelu stěn</t>
  </si>
  <si>
    <t>1185098483</t>
  </si>
  <si>
    <t>(2,685+7,58+2,665+7,58)*2,34</t>
  </si>
  <si>
    <t>3,14*(1,34*1,38)*0,5*2</t>
  </si>
  <si>
    <t>3,14*(1,3*1,38)*0,5*4</t>
  </si>
  <si>
    <t>(1,115+2,19+2,19)*0,31</t>
  </si>
  <si>
    <t>(1,675+3,47+3,47)*0,12</t>
  </si>
  <si>
    <t>(1,825+3,47+3,47)*0,495</t>
  </si>
  <si>
    <t>(1,825+3,47+3,47)*0,075</t>
  </si>
  <si>
    <t>-1,45*2,64</t>
  </si>
  <si>
    <t>-0,84*2,0</t>
  </si>
  <si>
    <t>9,175*2,34</t>
  </si>
  <si>
    <t>9,19*2,34</t>
  </si>
  <si>
    <t>7,56*2,36</t>
  </si>
  <si>
    <t>7,56*2,34</t>
  </si>
  <si>
    <t>3,14*(1,25*1,4)*0,5*2</t>
  </si>
  <si>
    <t>3,14*(1,25*1,3)*0,5*8</t>
  </si>
  <si>
    <t>(1,675+3,46+3,46)*0,12*2</t>
  </si>
  <si>
    <t>(1,825+3,46+3,46)*0,495*2</t>
  </si>
  <si>
    <t>(1,825+3,46+3,46)*0,075*2</t>
  </si>
  <si>
    <t>(2,13+3,43+3,43)*0,12*2</t>
  </si>
  <si>
    <t>(2,28+3,43+3,43)*0,495*2</t>
  </si>
  <si>
    <t>(2,28+3,43+3,43)*0,075*2</t>
  </si>
  <si>
    <t>-1,45*2,64*2</t>
  </si>
  <si>
    <t>-2,06*2,61</t>
  </si>
  <si>
    <t>-0,85*2,0</t>
  </si>
  <si>
    <t>-0,86*2,0</t>
  </si>
  <si>
    <t>-2,58*2,35</t>
  </si>
  <si>
    <t>-3,14*1,29*1,29*0,5</t>
  </si>
  <si>
    <t>(1,025+1,085)*2*2,2</t>
  </si>
  <si>
    <t>(8,9+2,76)*2*3,0</t>
  </si>
  <si>
    <t>0,24*3,0*2</t>
  </si>
  <si>
    <t>0,735*3,0*2</t>
  </si>
  <si>
    <t>0,4*3,0*2*2</t>
  </si>
  <si>
    <t>0,065*3,41*2</t>
  </si>
  <si>
    <t>(1,19+2,18+2,18)*0,545</t>
  </si>
  <si>
    <t>3,14*(1,38*1,41)*0,5</t>
  </si>
  <si>
    <t>3,14*(1,13*1,17)*0,5*2</t>
  </si>
  <si>
    <t>3,14*(1,28*1,41)*0,5</t>
  </si>
  <si>
    <t>3,14*(1,3*1,34)*0,5</t>
  </si>
  <si>
    <t>3,14*(1,29*1,32)*0,5*2</t>
  </si>
  <si>
    <t>3,14*(1,38*1,49)*0,5</t>
  </si>
  <si>
    <t>(0,87+0,58+0,29)*0,163*2</t>
  </si>
  <si>
    <t>-0,8*2,0</t>
  </si>
  <si>
    <t>-1,39*2,2</t>
  </si>
  <si>
    <t>-1,58*0,65</t>
  </si>
  <si>
    <t>-1,89*3,44</t>
  </si>
  <si>
    <t>-3,14*0,9*0,9*0,5</t>
  </si>
  <si>
    <t>-2,58*3,05</t>
  </si>
  <si>
    <t>(1,08+1,08+1,39)*2,7</t>
  </si>
  <si>
    <t>"míst 108"</t>
  </si>
  <si>
    <t>(2,16+1,01)*2*2,6</t>
  </si>
  <si>
    <t>26</t>
  </si>
  <si>
    <t>612321121</t>
  </si>
  <si>
    <t>Omítka vápenocementová vnitřních ploch nanášená ručně jednovrstvá, tloušťky do 10 mm hladká svislých konstrukcí stěn</t>
  </si>
  <si>
    <t>1958574167</t>
  </si>
  <si>
    <t>https://podminky.urs.cz/item/CS_URS_2022_01/612321121</t>
  </si>
  <si>
    <t>"po obkladu"</t>
  </si>
  <si>
    <t>(1,165+1,0+0,65)*1,5</t>
  </si>
  <si>
    <t>408</t>
  </si>
  <si>
    <t>612321131</t>
  </si>
  <si>
    <t>Potažení vnitřních ploch vápenocementovým štukem tloušťky do 3 mm svislých konstrukcí stěn</t>
  </si>
  <si>
    <t>-583072889</t>
  </si>
  <si>
    <t>https://podminky.urs.cz/item/CS_URS_2022_01/612321131</t>
  </si>
  <si>
    <t>27</t>
  </si>
  <si>
    <t>612325221</t>
  </si>
  <si>
    <t>Vápenocementová omítka jednotlivých malých ploch štuková na stěnách, plochy jednotlivě do 0,09 m2</t>
  </si>
  <si>
    <t>1272981116</t>
  </si>
  <si>
    <t>https://podminky.urs.cz/item/CS_URS_2022_01/612325221</t>
  </si>
  <si>
    <t>"eketro sut"</t>
  </si>
  <si>
    <t>28</t>
  </si>
  <si>
    <t>612325301</t>
  </si>
  <si>
    <t>Vápenocementová omítka ostění nebo nadpraží hladká</t>
  </si>
  <si>
    <t>-2136011910</t>
  </si>
  <si>
    <t>https://podminky.urs.cz/item/CS_URS_2022_01/612325301</t>
  </si>
  <si>
    <t>"40/40"</t>
  </si>
  <si>
    <t>0,4*0,505*4*2</t>
  </si>
  <si>
    <t>2,7*0,1*2</t>
  </si>
  <si>
    <t>405</t>
  </si>
  <si>
    <t>612325412</t>
  </si>
  <si>
    <t>Oprava vápenocementové omítky vnitřních ploch hladké, tloušťky do 20 mm stěn, v rozsahu opravované plochy přes 10 do 30%</t>
  </si>
  <si>
    <t>393903149</t>
  </si>
  <si>
    <t>-4,223</t>
  </si>
  <si>
    <t>30</t>
  </si>
  <si>
    <t>619991001</t>
  </si>
  <si>
    <t>Zakrytí vnitřních ploch před znečištěním včetně pozdějšího odkrytí podlah fólií přilepenou lepící páskou</t>
  </si>
  <si>
    <t>1994033472</t>
  </si>
  <si>
    <t>https://podminky.urs.cz/item/CS_URS_2022_01/619991001</t>
  </si>
  <si>
    <t>94,41</t>
  </si>
  <si>
    <t>6,4*2,2</t>
  </si>
  <si>
    <t>31</t>
  </si>
  <si>
    <t>619991011</t>
  </si>
  <si>
    <t>Zakrytí vnitřních ploch před znečištěním včetně pozdějšího odkrytí konstrukcí a prvků obalením fólií a přelepením páskou</t>
  </si>
  <si>
    <t>-2004084714</t>
  </si>
  <si>
    <t>https://podminky.urs.cz/item/CS_URS_2022_01/619991011</t>
  </si>
  <si>
    <t>"okno 6101"</t>
  </si>
  <si>
    <t>1,32*2,58</t>
  </si>
  <si>
    <t>1,67*0,2</t>
  </si>
  <si>
    <t>"okno 6102"</t>
  </si>
  <si>
    <t>"okno 6103"</t>
  </si>
  <si>
    <t>1,94*2,58</t>
  </si>
  <si>
    <t>2,13*0,2</t>
  </si>
  <si>
    <t>"okno 6104"</t>
  </si>
  <si>
    <t>"Okenice 6101"</t>
  </si>
  <si>
    <t>1,37*2,63*2</t>
  </si>
  <si>
    <t>"okenice 6102"</t>
  </si>
  <si>
    <t>"okenice 6103"</t>
  </si>
  <si>
    <t>1,99*2,63*2</t>
  </si>
  <si>
    <t>"okenice 6104"</t>
  </si>
  <si>
    <t>"stěna 6202"</t>
  </si>
  <si>
    <t>1,89*3,44*2</t>
  </si>
  <si>
    <t>3,14*0,9*0,9*0,5*2</t>
  </si>
  <si>
    <t>"stěna 6203"</t>
  </si>
  <si>
    <t>2,58*2,35*2</t>
  </si>
  <si>
    <t>3,14*1,29*1,29*0,5*2</t>
  </si>
  <si>
    <t>"stěna 6204"</t>
  </si>
  <si>
    <t>2,58*3,05*2</t>
  </si>
  <si>
    <t>"dvdře 6206"</t>
  </si>
  <si>
    <t>0,85*2,025*2</t>
  </si>
  <si>
    <t>"záruben6206"</t>
  </si>
  <si>
    <t>(0,8+2,0+2,0)*0,18+(2,15*0,15*4)+(0,8*0,15*2)</t>
  </si>
  <si>
    <t>"dveře 6207"</t>
  </si>
  <si>
    <t>0,91*2,035*2</t>
  </si>
  <si>
    <t>"záruben 6207"</t>
  </si>
  <si>
    <t>(0,86+2,01+2,01)*0,18+(2,15*0,15*4)+(0,86*0,15*2)</t>
  </si>
  <si>
    <t>"dveře 6208"</t>
  </si>
  <si>
    <t>0,9*2,025*2</t>
  </si>
  <si>
    <t>"záruben 6208"</t>
  </si>
  <si>
    <t>(0,85+2,0+2,0)*0,1+(2,15*0,15*4)+(0,85*0,15*2)</t>
  </si>
  <si>
    <t>"dveře 6209"</t>
  </si>
  <si>
    <t>0,89*2,025*2</t>
  </si>
  <si>
    <t>"záruben 6209"</t>
  </si>
  <si>
    <t>(0,84+2,01+2,01)*0,18+(2,15*0,15*4)+(0,84*0,15*2)</t>
  </si>
  <si>
    <t>425</t>
  </si>
  <si>
    <t>631311125</t>
  </si>
  <si>
    <t>Mazanina z betonu prostého bez zvýšených nároků na prostředí tl. přes 80 do 120 mm tř. C 20/25</t>
  </si>
  <si>
    <t>m3</t>
  </si>
  <si>
    <t>-1575501672</t>
  </si>
  <si>
    <t>https://podminky.urs.cz/item/CS_URS_2022_01/631311125</t>
  </si>
  <si>
    <t>138,54*0,1</t>
  </si>
  <si>
    <t>426</t>
  </si>
  <si>
    <t>631319173</t>
  </si>
  <si>
    <t>Příplatek k cenám mazanin za stržení povrchu spodní vrstvy mazaniny latí před vložením výztuže nebo pletiva pro tl. obou vrstev mazaniny přes 80 do 120 mm</t>
  </si>
  <si>
    <t>1558367473</t>
  </si>
  <si>
    <t>https://podminky.urs.cz/item/CS_URS_2022_01/631319173</t>
  </si>
  <si>
    <t>34</t>
  </si>
  <si>
    <t>631362021</t>
  </si>
  <si>
    <t>Výztuž mazanin ze svařovaných sítí z drátů typu KARI</t>
  </si>
  <si>
    <t>-260571017</t>
  </si>
  <si>
    <t>https://podminky.urs.cz/item/CS_URS_2022_01/631362021</t>
  </si>
  <si>
    <t>"podlaha 5102, míst 104"</t>
  </si>
  <si>
    <t>1,353*2,96*0,001</t>
  </si>
  <si>
    <t>"podlaha 5105, míst 107,108"</t>
  </si>
  <si>
    <t>3,805*2,96*0,001</t>
  </si>
  <si>
    <t>"podlaha 5101" 0,001*(21,52+72,34+1,29)</t>
  </si>
  <si>
    <t>"mazanina pod schody" 0,9*1,3*0,001</t>
  </si>
  <si>
    <t>"skladba 5102" (9,2+30,22++1,36)*0,001</t>
  </si>
  <si>
    <t>427</t>
  </si>
  <si>
    <t>635211121</t>
  </si>
  <si>
    <t>Násyp lehký pod podlahy s udusáním a urovnáním povrchu z keramzitu</t>
  </si>
  <si>
    <t>-1262702675</t>
  </si>
  <si>
    <t>https://podminky.urs.cz/item/CS_URS_2022_01/635211121</t>
  </si>
  <si>
    <t>21,88*0,12+65,62*0,11+6,7*0,08+1,29*0,11+9,2*0,1+30,22*0,1+1,36*0,1+2,25*0,1</t>
  </si>
  <si>
    <t>35</t>
  </si>
  <si>
    <t>635211129</t>
  </si>
  <si>
    <t>Zřízení vrstvy z geotextilie v rovině nebo ve sklonu do 1:5 š do 3 m</t>
  </si>
  <si>
    <t>300612682</t>
  </si>
  <si>
    <t>138,54</t>
  </si>
  <si>
    <t>36</t>
  </si>
  <si>
    <t>693110621</t>
  </si>
  <si>
    <t>geotextilie netkaná 300 g/m2, šíře 300 cm</t>
  </si>
  <si>
    <t>-1088444206</t>
  </si>
  <si>
    <t>138,54*1,1</t>
  </si>
  <si>
    <t>37</t>
  </si>
  <si>
    <t>644941113</t>
  </si>
  <si>
    <t>Osazování ventilačních mřížek velikosti do 400 x 400 mm</t>
  </si>
  <si>
    <t>-519364375</t>
  </si>
  <si>
    <t>38</t>
  </si>
  <si>
    <t>429731175</t>
  </si>
  <si>
    <t>mřížka hliníková, barva bílá, výplň plech děrovaný, vel. 350x350 mm, 7303</t>
  </si>
  <si>
    <t>-592187948</t>
  </si>
  <si>
    <t>Ostatní konstrukce a práce-bourání</t>
  </si>
  <si>
    <t>39</t>
  </si>
  <si>
    <t>949101111</t>
  </si>
  <si>
    <t>Lešení pomocné pracovní pro objekty pozemních staveb pro zatížení do 150 kg/m2, o výšce lešeňové podlahy do 1,9 m</t>
  </si>
  <si>
    <t>835782565</t>
  </si>
  <si>
    <t>https://podminky.urs.cz/item/CS_URS_2022_01/949101111</t>
  </si>
  <si>
    <t>4,22+1,36+2,25</t>
  </si>
  <si>
    <t>40</t>
  </si>
  <si>
    <t>949101112</t>
  </si>
  <si>
    <t>Lešení pomocné pracovní pro objekty pozemních staveb pro zatížení do 150 kg/m2, o výšce lešeňové podlahy přes 1,9 do 3,5 m</t>
  </si>
  <si>
    <t>2082026283</t>
  </si>
  <si>
    <t>https://podminky.urs.cz/item/CS_URS_2022_01/949101112</t>
  </si>
  <si>
    <t>9,91+11,7+72,34+9,2+30,22+2,74</t>
  </si>
  <si>
    <t>2,6*1,2*2</t>
  </si>
  <si>
    <t>2,8*1,2</t>
  </si>
  <si>
    <t>41</t>
  </si>
  <si>
    <t>952901111</t>
  </si>
  <si>
    <t>Vyčištění budov nebo objektů před předáním do užívání budov bytové nebo občanské výstavby, světlé výšky podlaží do 4 m</t>
  </si>
  <si>
    <t>-1464178501</t>
  </si>
  <si>
    <t>https://podminky.urs.cz/item/CS_URS_2022_01/952901111</t>
  </si>
  <si>
    <t>9,91+11,7+4,22+1,36+2,25</t>
  </si>
  <si>
    <t>42</t>
  </si>
  <si>
    <t>952901114</t>
  </si>
  <si>
    <t>Vyčištění budov nebo objektů před předáním do užívání budov bytové nebo občanské výstavby, světlé výšky podlaží přes 4 m</t>
  </si>
  <si>
    <t>-1330770445</t>
  </si>
  <si>
    <t>https://podminky.urs.cz/item/CS_URS_2022_01/952901114</t>
  </si>
  <si>
    <t>72,34+9,2+30,22+2,74</t>
  </si>
  <si>
    <t>92,95+118,03</t>
  </si>
  <si>
    <t>43</t>
  </si>
  <si>
    <t>953953111</t>
  </si>
  <si>
    <t>Ochrana hladkých stěn fólií, prkny nebo deskami z dřevotřísky</t>
  </si>
  <si>
    <t>-861435063</t>
  </si>
  <si>
    <t>"míst 105"</t>
  </si>
  <si>
    <t>0,9*2,0*4</t>
  </si>
  <si>
    <t>"míst 101"</t>
  </si>
  <si>
    <t>1,35*2,0</t>
  </si>
  <si>
    <t>2,0*2,0</t>
  </si>
  <si>
    <t>1,75*2,0</t>
  </si>
  <si>
    <t>3,6*2,0*4</t>
  </si>
  <si>
    <t>2,0*2,0*2</t>
  </si>
  <si>
    <t>44</t>
  </si>
  <si>
    <t>953953121</t>
  </si>
  <si>
    <t>Demontáž ochrany hladkých stěn z fólie, prken nebo desek z dřevotřísky</t>
  </si>
  <si>
    <t>-1587880534</t>
  </si>
  <si>
    <t>45</t>
  </si>
  <si>
    <t>953953411</t>
  </si>
  <si>
    <t>Ochrana schodišťových stupňů prkny a fólií</t>
  </si>
  <si>
    <t>1842627699</t>
  </si>
  <si>
    <t>"schody 106"</t>
  </si>
  <si>
    <t>(1,31+1,19+1,19)*(0,163+0,29)</t>
  </si>
  <si>
    <t>46</t>
  </si>
  <si>
    <t>953953421</t>
  </si>
  <si>
    <t>Demontáž ochrany schodišťových stupňů z prken a fólie</t>
  </si>
  <si>
    <t>-1033732950</t>
  </si>
  <si>
    <t>47</t>
  </si>
  <si>
    <t>953953611</t>
  </si>
  <si>
    <t>Ochrana podlah z prken, fólie a desek z dřevotřísky</t>
  </si>
  <si>
    <t>-18021458</t>
  </si>
  <si>
    <t>"podlaha 5103, míst 105"</t>
  </si>
  <si>
    <t>9,2</t>
  </si>
  <si>
    <t>"Podlaha 5104, míst 106"</t>
  </si>
  <si>
    <t>28,006</t>
  </si>
  <si>
    <t>"míst 110"</t>
  </si>
  <si>
    <t>2,6*1,5*2</t>
  </si>
  <si>
    <t>2,4*6,6</t>
  </si>
  <si>
    <t>48</t>
  </si>
  <si>
    <t>953953621</t>
  </si>
  <si>
    <t>Demontáž ochrany podlah z prken, fólie a desek z dřevotřísky</t>
  </si>
  <si>
    <t>1052526297</t>
  </si>
  <si>
    <t>430</t>
  </si>
  <si>
    <t>953961212</t>
  </si>
  <si>
    <t>Kotvy chemické s vyvrtáním otvoru do betonu, železobetonu nebo tvrdého kamene chemická patrona, velikost M 10, hloubka 90 mm</t>
  </si>
  <si>
    <t>1148823397</t>
  </si>
  <si>
    <t>https://podminky.urs.cz/item/CS_URS_2022_01/953961212</t>
  </si>
  <si>
    <t>431</t>
  </si>
  <si>
    <t>953965115</t>
  </si>
  <si>
    <t>Kotvy chemické s vyvrtáním otvoru kotevní šrouby pro chemické kotvy, velikost M 10, délka 130 mm</t>
  </si>
  <si>
    <t>842226774</t>
  </si>
  <si>
    <t>https://podminky.urs.cz/item/CS_URS_2022_01/953965115</t>
  </si>
  <si>
    <t>51</t>
  </si>
  <si>
    <t>962031132</t>
  </si>
  <si>
    <t>Bourání příček z cihel, tvárnic nebo příčkovek z cihel pálených, plných nebo dutých na maltu vápennou nebo vápenocementovou, tl. do 100 mm</t>
  </si>
  <si>
    <t>880170210</t>
  </si>
  <si>
    <t>https://podminky.urs.cz/item/CS_URS_2022_01/962031132</t>
  </si>
  <si>
    <t>1,4*2,7</t>
  </si>
  <si>
    <t>52</t>
  </si>
  <si>
    <t>963022819</t>
  </si>
  <si>
    <t>Bourání kamenných schodišťových stupňů oblých, rovných nebo kosých zhotovených na místě</t>
  </si>
  <si>
    <t>997993902</t>
  </si>
  <si>
    <t>https://podminky.urs.cz/item/CS_URS_2022_01/963022819</t>
  </si>
  <si>
    <t>"schody ve 106 u 107" 3*1,3</t>
  </si>
  <si>
    <t>409</t>
  </si>
  <si>
    <t>965042241</t>
  </si>
  <si>
    <t>Bourání mazanin betonových nebo z litého asfaltu tl. přes 100 mm, plochy přes 4 m2</t>
  </si>
  <si>
    <t>-1753580212</t>
  </si>
  <si>
    <t>https://podminky.urs.cz/item/CS_URS_2022_01/965042241</t>
  </si>
  <si>
    <t>43,03*0,15</t>
  </si>
  <si>
    <t>54</t>
  </si>
  <si>
    <t>965081213</t>
  </si>
  <si>
    <t>Bourání podlah z dlaždic bez podkladního lože nebo mazaniny, s jakoukoliv výplní spár keramických nebo xylolitových tl. do 10 mm, plochy přes 1 m2</t>
  </si>
  <si>
    <t>-481222983</t>
  </si>
  <si>
    <t>https://podminky.urs.cz/item/CS_URS_2022_01/965081213</t>
  </si>
  <si>
    <t>43,03</t>
  </si>
  <si>
    <t>410</t>
  </si>
  <si>
    <t>965081223</t>
  </si>
  <si>
    <t>Bourání podlah z dlaždic bez podkladního lože nebo mazaniny, s jakoukoliv výplní spár keramických nebo xylolitových tl. přes 10 mm plochy přes 1 m2</t>
  </si>
  <si>
    <t>1598211250</t>
  </si>
  <si>
    <t>https://podminky.urs.cz/item/CS_URS_2022_01/965081223</t>
  </si>
  <si>
    <t>"místm" 1,03" 7,48</t>
  </si>
  <si>
    <t>55</t>
  </si>
  <si>
    <t>965082922</t>
  </si>
  <si>
    <t>Odstranění násypu pod podlahami nebo ochranného násypu na střechách tl. do 100 mm, plochy do 2 m2</t>
  </si>
  <si>
    <t>-20048354</t>
  </si>
  <si>
    <t>https://podminky.urs.cz/item/CS_URS_2022_01/965082922</t>
  </si>
  <si>
    <t>"kanály"</t>
  </si>
  <si>
    <t>21,4*0,25*0,1</t>
  </si>
  <si>
    <t>56</t>
  </si>
  <si>
    <t>965082923</t>
  </si>
  <si>
    <t>Odstranění násypu pod podlahami nebo ochranného násypu na střechách tl. do 100 mm, plochy přes 2 m2</t>
  </si>
  <si>
    <t>-240179172</t>
  </si>
  <si>
    <t>https://podminky.urs.cz/item/CS_URS_2022_01/965082923</t>
  </si>
  <si>
    <t>"M1.05" 9,2*0,05</t>
  </si>
  <si>
    <t>"M1.06" 30,22*0,05</t>
  </si>
  <si>
    <t>"M1.07" 1,36*0,05</t>
  </si>
  <si>
    <t>"M1.08" 2,25*0,1</t>
  </si>
  <si>
    <t>411</t>
  </si>
  <si>
    <t>965082941</t>
  </si>
  <si>
    <t>Odstranění násypu pod podlahami nebo ochranného násypu na střechách tl. přes 200 mm jakékoliv plochy</t>
  </si>
  <si>
    <t>-66793765</t>
  </si>
  <si>
    <t>https://podminky.urs.cz/item/CS_URS_2022_01/965082941</t>
  </si>
  <si>
    <t>"M1.02" 21,88*0,24</t>
  </si>
  <si>
    <t>"M1.03" 45,72*0,32+19,48*0,19</t>
  </si>
  <si>
    <t>"M104" 1,29*0,3</t>
  </si>
  <si>
    <t>57</t>
  </si>
  <si>
    <t>967031132</t>
  </si>
  <si>
    <t>Přisekání (špicování) plošné nebo rovných ostění zdiva z cihel pálených rovných ostění, bez odstupu, po hrubém vybourání otvorů, na maltu vápennou nebo vápenocementovou</t>
  </si>
  <si>
    <t>-1369255058</t>
  </si>
  <si>
    <t>https://podminky.urs.cz/item/CS_URS_2022_01/967031132</t>
  </si>
  <si>
    <t>0,4*0,5*4*2</t>
  </si>
  <si>
    <t>"příčka"</t>
  </si>
  <si>
    <t>58</t>
  </si>
  <si>
    <t>968072455</t>
  </si>
  <si>
    <t>Vybourání kovových rámů oken s křídly, dveřních zárubní, vrat, stěn, ostění nebo obkladů dveřních zárubní, plochy do 2 m2</t>
  </si>
  <si>
    <t>-366346058</t>
  </si>
  <si>
    <t>https://podminky.urs.cz/item/CS_URS_2022_01/968072455</t>
  </si>
  <si>
    <t>0,8*2,0*2</t>
  </si>
  <si>
    <t>59</t>
  </si>
  <si>
    <t>971033131</t>
  </si>
  <si>
    <t>Vybourání otvorů ve zdivu základovém nebo nadzákladovém z cihel, tvárnic, příčkovek z cihel pálených na maltu vápennou nebo vápenocementovou průměru profilu do 60 mm, tl. do 150 mm</t>
  </si>
  <si>
    <t>-1058354346</t>
  </si>
  <si>
    <t>https://podminky.urs.cz/item/CS_URS_2022_01/971033131</t>
  </si>
  <si>
    <t>60</t>
  </si>
  <si>
    <t>971033141</t>
  </si>
  <si>
    <t>Vybourání otvorů ve zdivu základovém nebo nadzákladovém z cihel, tvárnic, příčkovek z cihel pálených na maltu vápennou nebo vápenocementovou průměru profilu do 60 mm, tl. do 300 mm</t>
  </si>
  <si>
    <t>-77415152</t>
  </si>
  <si>
    <t>https://podminky.urs.cz/item/CS_URS_2022_01/971033141</t>
  </si>
  <si>
    <t>61</t>
  </si>
  <si>
    <t>971033161</t>
  </si>
  <si>
    <t>Vybourání otvorů ve zdivu základovém nebo nadzákladovém z cihel, tvárnic, příčkovek z cihel pálených na maltu vápennou nebo vápenocementovou průměru profilu do 60 mm, tl. do 600 mm</t>
  </si>
  <si>
    <t>-404361057</t>
  </si>
  <si>
    <t>https://podminky.urs.cz/item/CS_URS_2022_01/971033161</t>
  </si>
  <si>
    <t>62</t>
  </si>
  <si>
    <t>971033171</t>
  </si>
  <si>
    <t>Vybourání otvorů ve zdivu základovém nebo nadzákladovém z cihel, tvárnic, příčkovek z cihel pálených na maltu vápennou nebo vápenocementovou průměru profilu do 60 mm, tl. do 750 mm</t>
  </si>
  <si>
    <t>-1167025968</t>
  </si>
  <si>
    <t>https://podminky.urs.cz/item/CS_URS_2022_01/971033171</t>
  </si>
  <si>
    <t>63</t>
  </si>
  <si>
    <t>971033231</t>
  </si>
  <si>
    <t>Vybourání otvorů ve zdivu základovém nebo nadzákladovém z cihel, tvárnic, příčkovek z cihel pálených na maltu vápennou nebo vápenocementovou plochy do 0,0225 m2, tl. do 150 mm</t>
  </si>
  <si>
    <t>-1592598081</t>
  </si>
  <si>
    <t>https://podminky.urs.cz/item/CS_URS_2022_01/971033231</t>
  </si>
  <si>
    <t>64</t>
  </si>
  <si>
    <t>971033241</t>
  </si>
  <si>
    <t>Vybourání otvorů ve zdivu základovém nebo nadzákladovém z cihel, tvárnic, příčkovek z cihel pálených na maltu vápennou nebo vápenocementovou plochy do 0,0225 m2, tl. do 300 mm</t>
  </si>
  <si>
    <t>-1257429280</t>
  </si>
  <si>
    <t>https://podminky.urs.cz/item/CS_URS_2022_01/971033241</t>
  </si>
  <si>
    <t>65</t>
  </si>
  <si>
    <t>971033261</t>
  </si>
  <si>
    <t>Vybourání otvorů ve zdivu základovém nebo nadzákladovém z cihel, tvárnic, příčkovek z cihel pálených na maltu vápennou nebo vápenocementovou plochy do 0,0225 m2, tl. do 600 mm</t>
  </si>
  <si>
    <t>684824350</t>
  </si>
  <si>
    <t>https://podminky.urs.cz/item/CS_URS_2022_01/971033261</t>
  </si>
  <si>
    <t>66</t>
  </si>
  <si>
    <t>971033361</t>
  </si>
  <si>
    <t>Vybourání otvorů ve zdivu základovém nebo nadzákladovém z cihel, tvárnic, příčkovek z cihel pálených na maltu vápennou nebo vápenocementovou plochy do 0,09 m2, tl. do 600 mm</t>
  </si>
  <si>
    <t>-821473344</t>
  </si>
  <si>
    <t>https://podminky.urs.cz/item/CS_URS_2022_01/971033361</t>
  </si>
  <si>
    <t>67</t>
  </si>
  <si>
    <t>971033381</t>
  </si>
  <si>
    <t>Vybourání otvorů ve zdivu základovém nebo nadzákladovém z cihel, tvárnic, příčkovek z cihel pálených na maltu vápennou nebo vápenocementovou plochy do 0,09 m2, tl. do 900 mm</t>
  </si>
  <si>
    <t>-409460090</t>
  </si>
  <si>
    <t>https://podminky.urs.cz/item/CS_URS_2022_01/971033381</t>
  </si>
  <si>
    <t>68</t>
  </si>
  <si>
    <t>971033461</t>
  </si>
  <si>
    <t>Vybourání otvorů ve zdivu základovém nebo nadzákladovém z cihel, tvárnic, příčkovek z cihel pálených na maltu vápennou nebo vápenocementovou plochy do 0,25 m2, tl. do 600 mm</t>
  </si>
  <si>
    <t>-1103531475</t>
  </si>
  <si>
    <t>https://podminky.urs.cz/item/CS_URS_2022_01/971033461</t>
  </si>
  <si>
    <t>"tr 326"</t>
  </si>
  <si>
    <t>69</t>
  </si>
  <si>
    <t>971033471</t>
  </si>
  <si>
    <t>Vybourání otvorů ve zdivu základovém nebo nadzákladovém z cihel, tvárnic, příčkovek z cihel pálených na maltu vápennou nebo vápenocementovou plochy do 0,25 m2, tl. do 750 mm</t>
  </si>
  <si>
    <t>588916521</t>
  </si>
  <si>
    <t>https://podminky.urs.cz/item/CS_URS_2022_01/971033471</t>
  </si>
  <si>
    <t>70</t>
  </si>
  <si>
    <t>971033541</t>
  </si>
  <si>
    <t>Vybourání otvorů ve zdivu základovém nebo nadzákladovém z cihel, tvárnic, příčkovek z cihel pálených na maltu vápennou nebo vápenocementovou plochy do 1 m2, tl. do 300 mm</t>
  </si>
  <si>
    <t>-1697184621</t>
  </si>
  <si>
    <t>https://podminky.urs.cz/item/CS_URS_2022_01/971033541</t>
  </si>
  <si>
    <t>"do kuch"</t>
  </si>
  <si>
    <t>0,75*0,45*0,18</t>
  </si>
  <si>
    <t>71</t>
  </si>
  <si>
    <t>973031616</t>
  </si>
  <si>
    <t>Vysekání výklenků nebo kapes ve zdivu z cihel na maltu vápennou nebo vápenocementovou kapes pro špalíky a krabice, velikosti do 100x100x50 mm</t>
  </si>
  <si>
    <t>-875916225</t>
  </si>
  <si>
    <t>https://podminky.urs.cz/item/CS_URS_2022_01/973031616</t>
  </si>
  <si>
    <t>95+13</t>
  </si>
  <si>
    <t>72</t>
  </si>
  <si>
    <t>973031619</t>
  </si>
  <si>
    <t>Vysekání výklenků nebo kapes ve zdivu z cihel na maltu vápennou nebo vápenocementovou kapes pro špalíky a krabice, velikosti do 150x150x100 mm</t>
  </si>
  <si>
    <t>-18036851</t>
  </si>
  <si>
    <t>https://podminky.urs.cz/item/CS_URS_2022_01/973031619</t>
  </si>
  <si>
    <t>73</t>
  </si>
  <si>
    <t>974031121</t>
  </si>
  <si>
    <t>Vysekání rýh ve zdivu cihelném na maltu vápennou nebo vápenocementovou do hl. 30 mm a šířky do 30 mm</t>
  </si>
  <si>
    <t>632985166</t>
  </si>
  <si>
    <t>https://podminky.urs.cz/item/CS_URS_2022_01/974031121</t>
  </si>
  <si>
    <t>12,0</t>
  </si>
  <si>
    <t>"slabo"</t>
  </si>
  <si>
    <t>300,0</t>
  </si>
  <si>
    <t>74</t>
  </si>
  <si>
    <t>974031132</t>
  </si>
  <si>
    <t>Vysekání rýh ve zdivu cihelném na maltu vápennou nebo vápenocementovou do hl. 50 mm a šířky do 70 mm</t>
  </si>
  <si>
    <t>369088004</t>
  </si>
  <si>
    <t>https://podminky.urs.cz/item/CS_URS_2022_01/974031132</t>
  </si>
  <si>
    <t>5,5+9,5+0,75+3,2+2,5</t>
  </si>
  <si>
    <t>75</t>
  </si>
  <si>
    <t>974031142</t>
  </si>
  <si>
    <t>Vysekání rýh ve zdivu cihelném na maltu vápennou nebo vápenocementovou do hl. 70 mm a šířky do 70 mm</t>
  </si>
  <si>
    <t>-22282757</t>
  </si>
  <si>
    <t>https://podminky.urs.cz/item/CS_URS_2022_01/974031142</t>
  </si>
  <si>
    <t>1,7+1,3</t>
  </si>
  <si>
    <t>2,0+2,0</t>
  </si>
  <si>
    <t>76</t>
  </si>
  <si>
    <t>974031143</t>
  </si>
  <si>
    <t>Vysekání rýh ve zdivu cihelném na maltu vápennou nebo vápenocementovou do hl. 70 mm a šířky do 100 mm</t>
  </si>
  <si>
    <t>-1174405611</t>
  </si>
  <si>
    <t>https://podminky.urs.cz/item/CS_URS_2022_01/974031143</t>
  </si>
  <si>
    <t>5,0+6,1+9,7</t>
  </si>
  <si>
    <t>77</t>
  </si>
  <si>
    <t>974031144</t>
  </si>
  <si>
    <t>Vysekání rýh ve zdivu cihelném na maltu vápennou nebo vápenocementovou do hl. 70 mm a šířky do 150 mm</t>
  </si>
  <si>
    <t>1079972883</t>
  </si>
  <si>
    <t>https://podminky.urs.cz/item/CS_URS_2022_01/974031144</t>
  </si>
  <si>
    <t>2,0</t>
  </si>
  <si>
    <t>78</t>
  </si>
  <si>
    <t>974031145</t>
  </si>
  <si>
    <t>Vysekání rýh ve zdivu cihelném na maltu vápennou nebo vápenocementovou do hl. 70 mm a šířky do 200 mm</t>
  </si>
  <si>
    <t>-1609620828</t>
  </si>
  <si>
    <t>https://podminky.urs.cz/item/CS_URS_2022_01/974031145</t>
  </si>
  <si>
    <t>3,6+10,0</t>
  </si>
  <si>
    <t>79</t>
  </si>
  <si>
    <t>974031153</t>
  </si>
  <si>
    <t>Vysekání rýh ve zdivu cihelném na maltu vápennou nebo vápenocementovou do hl. 100 mm a šířky do 100 mm</t>
  </si>
  <si>
    <t>-427805337</t>
  </si>
  <si>
    <t>https://podminky.urs.cz/item/CS_URS_2022_01/974031153</t>
  </si>
  <si>
    <t>2,5+0,5</t>
  </si>
  <si>
    <t>80</t>
  </si>
  <si>
    <t>974031664</t>
  </si>
  <si>
    <t>Vysekání rýh ve zdivu cihelném na maltu vápennou nebo vápenocementovou pro vtahování nosníků do zdí, před vybouráním otvoru do hl. 150 mm, při v. nosníku do 150 mm</t>
  </si>
  <si>
    <t>101757645</t>
  </si>
  <si>
    <t>https://podminky.urs.cz/item/CS_URS_2022_01/974031664</t>
  </si>
  <si>
    <t>81</t>
  </si>
  <si>
    <t>974082112</t>
  </si>
  <si>
    <t>Vysekání rýh pro ploché vodiče v omítce vápenné nebo vápenocementové stěn, šířky do 30 mm</t>
  </si>
  <si>
    <t>1367866476</t>
  </si>
  <si>
    <t>https://podminky.urs.cz/item/CS_URS_2022_01/974082112</t>
  </si>
  <si>
    <t>300</t>
  </si>
  <si>
    <t>82</t>
  </si>
  <si>
    <t>974082172</t>
  </si>
  <si>
    <t>Vysekání rýh pro ploché vodiče v omítce vápenné nebo vápenocementové stropů nebo kleneb, šířky do 30 mm</t>
  </si>
  <si>
    <t>913396964</t>
  </si>
  <si>
    <t>https://podminky.urs.cz/item/CS_URS_2022_01/974082172</t>
  </si>
  <si>
    <t>83</t>
  </si>
  <si>
    <t>978011121</t>
  </si>
  <si>
    <t>Otlučení vápenných nebo vápenocementových omítek vnitřních ploch stropů, v rozsahu přes 5 do 10 %</t>
  </si>
  <si>
    <t>661267071</t>
  </si>
  <si>
    <t>https://podminky.urs.cz/item/CS_URS_2022_01/978011121</t>
  </si>
  <si>
    <t>234,757</t>
  </si>
  <si>
    <t>84</t>
  </si>
  <si>
    <t>978013121</t>
  </si>
  <si>
    <t>Otlučení vápenných nebo vápenocementových omítek vnitřních ploch stěn s vyškrabáním spar, s očištěním zdiva, v rozsahu přes 5 do 10 %</t>
  </si>
  <si>
    <t>-544607012</t>
  </si>
  <si>
    <t>https://podminky.urs.cz/item/CS_URS_2022_01/978013121</t>
  </si>
  <si>
    <t>258,51</t>
  </si>
  <si>
    <t>85</t>
  </si>
  <si>
    <t>978059541</t>
  </si>
  <si>
    <t>Odsekání obkladů stěn včetně otlučení podkladní omítky až na zdivo z obkládaček vnitřních, z jakýchkoliv materiálů, plochy přes 1 m2</t>
  </si>
  <si>
    <t>1099666984</t>
  </si>
  <si>
    <t>https://podminky.urs.cz/item/CS_URS_2022_01/978059541</t>
  </si>
  <si>
    <t>997</t>
  </si>
  <si>
    <t>Přesun sutě</t>
  </si>
  <si>
    <t>86</t>
  </si>
  <si>
    <t>997013111</t>
  </si>
  <si>
    <t>Vnitrostaveništní doprava suti a vybouraných hmot vodorovně do 50 m svisle s použitím mechanizace pro budovy a haly výšky do 6 m</t>
  </si>
  <si>
    <t>1660070223</t>
  </si>
  <si>
    <t>https://podminky.urs.cz/item/CS_URS_2022_01/997013111</t>
  </si>
  <si>
    <t>87</t>
  </si>
  <si>
    <t>997013501</t>
  </si>
  <si>
    <t>Odvoz suti a vybouraných hmot na skládku nebo meziskládku se složením, na vzdálenost do 1 km</t>
  </si>
  <si>
    <t>-51660053</t>
  </si>
  <si>
    <t>https://podminky.urs.cz/item/CS_URS_2022_01/997013501</t>
  </si>
  <si>
    <t>88</t>
  </si>
  <si>
    <t>997013509</t>
  </si>
  <si>
    <t>Odvoz suti a vybouraných hmot na skládku nebo meziskládku se složením, na vzdálenost Příplatek k ceně za každý další i započatý 1 km přes 1 km</t>
  </si>
  <si>
    <t>957300311</t>
  </si>
  <si>
    <t>https://podminky.urs.cz/item/CS_URS_2022_01/997013509</t>
  </si>
  <si>
    <t>19,94*24</t>
  </si>
  <si>
    <t>89</t>
  </si>
  <si>
    <t>997013801</t>
  </si>
  <si>
    <t>Poplatek za uložení stavebního betonového odpadu na skládce (skládkovné)</t>
  </si>
  <si>
    <t>-904395674</t>
  </si>
  <si>
    <t>0,568</t>
  </si>
  <si>
    <t>90</t>
  </si>
  <si>
    <t>997013811</t>
  </si>
  <si>
    <t>Poplatek za uložení stavebního odpadu na skládce (skládkovné) dřevěného zatříděného do Katalogu odpadů pod kódem 17 02 01</t>
  </si>
  <si>
    <t>-1348568083</t>
  </si>
  <si>
    <t>https://podminky.urs.cz/item/CS_URS_2022_01/997013811</t>
  </si>
  <si>
    <t>1,719+2,905+1,432</t>
  </si>
  <si>
    <t>91</t>
  </si>
  <si>
    <t>997013813</t>
  </si>
  <si>
    <t>Poplatek za uložení stavebního odpadu na skládce (skládkovné) z plastických hmot zatříděného do Katalogu odpadů pod kódem 17 02 03</t>
  </si>
  <si>
    <t>2050686669</t>
  </si>
  <si>
    <t>https://podminky.urs.cz/item/CS_URS_2022_01/997013813</t>
  </si>
  <si>
    <t>0,398</t>
  </si>
  <si>
    <t>92</t>
  </si>
  <si>
    <t>997013831</t>
  </si>
  <si>
    <t>Poplatek za uložení stavebního směsného odpadu na skládce (skládkovné)</t>
  </si>
  <si>
    <t>-1192256064</t>
  </si>
  <si>
    <t>19,94</t>
  </si>
  <si>
    <t>-0,568</t>
  </si>
  <si>
    <t>-6,056</t>
  </si>
  <si>
    <t>-0,398</t>
  </si>
  <si>
    <t>379</t>
  </si>
  <si>
    <t>998552812</t>
  </si>
  <si>
    <t>PHP PG6 hasící schopnost 34A</t>
  </si>
  <si>
    <t>-1061360168</t>
  </si>
  <si>
    <t>998</t>
  </si>
  <si>
    <t>Přesun hmot</t>
  </si>
  <si>
    <t>93</t>
  </si>
  <si>
    <t>998011001</t>
  </si>
  <si>
    <t>Přesun hmot pro budovy občanské výstavby, bydlení, výrobu a služby s nosnou svislou konstrukcí zděnou z cihel, tvárnic nebo kamene vodorovná dopravní vzdálenost do 100 m pro budovy výšky do 6 m</t>
  </si>
  <si>
    <t>1245279559</t>
  </si>
  <si>
    <t>https://podminky.urs.cz/item/CS_URS_2022_01/998011001</t>
  </si>
  <si>
    <t>PSV</t>
  </si>
  <si>
    <t>Práce a dodávky PSV</t>
  </si>
  <si>
    <t>713</t>
  </si>
  <si>
    <t>Izolace tepelné</t>
  </si>
  <si>
    <t>94</t>
  </si>
  <si>
    <t>713121131</t>
  </si>
  <si>
    <t>Montáž tepelné izolace podlah parotěsnými reflexními pásy, tloušťka izolace do 5 mm</t>
  </si>
  <si>
    <t>-1835909960</t>
  </si>
  <si>
    <t>https://podminky.urs.cz/item/CS_URS_2022_01/713121131</t>
  </si>
  <si>
    <t>"separační PE folie" 138,54</t>
  </si>
  <si>
    <t>95</t>
  </si>
  <si>
    <t>283233140</t>
  </si>
  <si>
    <t>fólie z polyetylénu a jednoduché výrobky z nich fólie PE kluzná OKJ I tl 0,05 / 0,1 / 0,15 / 0,2 mm tl. 0,2 mm, 2 x 50 m, 100 m2/role</t>
  </si>
  <si>
    <t>32</t>
  </si>
  <si>
    <t>520456996</t>
  </si>
  <si>
    <t>138,54*1,2</t>
  </si>
  <si>
    <t>96</t>
  </si>
  <si>
    <t>713121211</t>
  </si>
  <si>
    <t>Montáž tepelné izolace podlah okrajovými pásky kladenými volně</t>
  </si>
  <si>
    <t>-1460950390</t>
  </si>
  <si>
    <t>https://podminky.urs.cz/item/CS_URS_2022_01/713121211</t>
  </si>
  <si>
    <t>110,68</t>
  </si>
  <si>
    <t>97</t>
  </si>
  <si>
    <t>631527001</t>
  </si>
  <si>
    <t>pásek podlahový 15x50x1000 mm</t>
  </si>
  <si>
    <t>605135138</t>
  </si>
  <si>
    <t>110,68*1,02</t>
  </si>
  <si>
    <t>98</t>
  </si>
  <si>
    <t>998713101</t>
  </si>
  <si>
    <t>Přesun hmot pro izolace tepelné stanovený z hmotnosti přesunovaného materiálu vodorovná dopravní vzdálenost do 50 m v objektech výšky do 6 m</t>
  </si>
  <si>
    <t>-288453904</t>
  </si>
  <si>
    <t>https://podminky.urs.cz/item/CS_URS_2022_01/998713101</t>
  </si>
  <si>
    <t>721</t>
  </si>
  <si>
    <t>Zdravotechnika - vnitřní kanalizace</t>
  </si>
  <si>
    <t>99</t>
  </si>
  <si>
    <t>721170973</t>
  </si>
  <si>
    <t>Opravy odpadního potrubí plastového krácení trub DN 70</t>
  </si>
  <si>
    <t>1024973133</t>
  </si>
  <si>
    <t>https://podminky.urs.cz/item/CS_URS_2022_01/721170973</t>
  </si>
  <si>
    <t>100</t>
  </si>
  <si>
    <t>721171803</t>
  </si>
  <si>
    <t>Demontáž potrubí z novodurových trub odpadních nebo připojovacích do D 75</t>
  </si>
  <si>
    <t>1235086074</t>
  </si>
  <si>
    <t>https://podminky.urs.cz/item/CS_URS_2022_01/721171803</t>
  </si>
  <si>
    <t>101</t>
  </si>
  <si>
    <t>721171905</t>
  </si>
  <si>
    <t>Opravy odpadního potrubí plastového vsazení odbočky do potrubí DN 110</t>
  </si>
  <si>
    <t>-2113255891</t>
  </si>
  <si>
    <t>https://podminky.urs.cz/item/CS_URS_2022_01/721171905</t>
  </si>
  <si>
    <t>102</t>
  </si>
  <si>
    <t>721171914</t>
  </si>
  <si>
    <t>Opravy odpadního potrubí plastového propojení dosavadního potrubí DN 75</t>
  </si>
  <si>
    <t>-1317399174</t>
  </si>
  <si>
    <t>https://podminky.urs.cz/item/CS_URS_2022_01/721171914</t>
  </si>
  <si>
    <t>103</t>
  </si>
  <si>
    <t>721174024</t>
  </si>
  <si>
    <t>Potrubí z trub polypropylenových odpadní (svislé) DN 75</t>
  </si>
  <si>
    <t>-679843813</t>
  </si>
  <si>
    <t>https://podminky.urs.cz/item/CS_URS_2022_01/721174024</t>
  </si>
  <si>
    <t>105</t>
  </si>
  <si>
    <t>721174043</t>
  </si>
  <si>
    <t>Potrubí z trub polypropylenových připojovací DN 50</t>
  </si>
  <si>
    <t>-1589533885</t>
  </si>
  <si>
    <t>https://podminky.urs.cz/item/CS_URS_2022_01/721174043</t>
  </si>
  <si>
    <t>106</t>
  </si>
  <si>
    <t>721175101</t>
  </si>
  <si>
    <t>Potrubí kanalizační z PP připojovací DN 32</t>
  </si>
  <si>
    <t>1093985505</t>
  </si>
  <si>
    <t>107</t>
  </si>
  <si>
    <t>721175102</t>
  </si>
  <si>
    <t>Potrubí kanalizační z PP připojovací DN 40</t>
  </si>
  <si>
    <t>-1044713978</t>
  </si>
  <si>
    <t>108</t>
  </si>
  <si>
    <t>721194104</t>
  </si>
  <si>
    <t>Vyměření přípojek na potrubí vyvedení a upevnění odpadních výpustek DN 40</t>
  </si>
  <si>
    <t>-903764071</t>
  </si>
  <si>
    <t>https://podminky.urs.cz/item/CS_URS_2022_01/721194104</t>
  </si>
  <si>
    <t>109</t>
  </si>
  <si>
    <t>721194105</t>
  </si>
  <si>
    <t>Vyměření přípojek na potrubí vyvedení a upevnění odpadních výpustek DN 50</t>
  </si>
  <si>
    <t>-154972449</t>
  </si>
  <si>
    <t>https://podminky.urs.cz/item/CS_URS_2022_01/721194105</t>
  </si>
  <si>
    <t>110</t>
  </si>
  <si>
    <t>721226531</t>
  </si>
  <si>
    <t>Zápachová uzávěrka podomítková pro odvod kondenzátu DN 32</t>
  </si>
  <si>
    <t>1856049569</t>
  </si>
  <si>
    <t>111</t>
  </si>
  <si>
    <t>721290123</t>
  </si>
  <si>
    <t>Zkouška těsnosti potrubí kanalizace kouřem do DN 300</t>
  </si>
  <si>
    <t>1164882328</t>
  </si>
  <si>
    <t>112</t>
  </si>
  <si>
    <t>998721101</t>
  </si>
  <si>
    <t>Přesun hmot pro vnitřní kanalizace stanovený z hmotnosti přesunovaného materiálu vodorovná dopravní vzdálenost do 50 m v objektech výšky do 6 m</t>
  </si>
  <si>
    <t>1415874782</t>
  </si>
  <si>
    <t>https://podminky.urs.cz/item/CS_URS_2022_01/998721101</t>
  </si>
  <si>
    <t>722</t>
  </si>
  <si>
    <t>Zdravotechnika - vnitřní vodovod</t>
  </si>
  <si>
    <t>113</t>
  </si>
  <si>
    <t>722130801</t>
  </si>
  <si>
    <t>Demontáž potrubí z ocelových trubek pozinkovaných závitových do DN 25</t>
  </si>
  <si>
    <t>23350965</t>
  </si>
  <si>
    <t>https://podminky.urs.cz/item/CS_URS_2022_01/722130801</t>
  </si>
  <si>
    <t>114</t>
  </si>
  <si>
    <t>722130901</t>
  </si>
  <si>
    <t>Opravy vodovodního potrubí z ocelových trubek pozinkovaných závitových zazátkování vývodu</t>
  </si>
  <si>
    <t>-1870202433</t>
  </si>
  <si>
    <t>https://podminky.urs.cz/item/CS_URS_2022_01/722130901</t>
  </si>
  <si>
    <t>115</t>
  </si>
  <si>
    <t>722131973</t>
  </si>
  <si>
    <t>Potrubí závitové vsazení odbočky do potrubí DN 25</t>
  </si>
  <si>
    <t>-1087376391</t>
  </si>
  <si>
    <t>116</t>
  </si>
  <si>
    <t>722174002</t>
  </si>
  <si>
    <t>Potrubí z plastových trubek z polypropylenu PPR svařovaných polyfúzně PN 16 (SDR 7,4) D 20 x 2,8</t>
  </si>
  <si>
    <t>-2037643314</t>
  </si>
  <si>
    <t>https://podminky.urs.cz/item/CS_URS_2022_01/722174002</t>
  </si>
  <si>
    <t>117</t>
  </si>
  <si>
    <t>722174022</t>
  </si>
  <si>
    <t>Potrubí z plastových trubek z polypropylenu PPR svařovaných polyfúzně PN 20 (SDR 6) D 20 x 3,4</t>
  </si>
  <si>
    <t>1255538958</t>
  </si>
  <si>
    <t>https://podminky.urs.cz/item/CS_URS_2022_01/722174022</t>
  </si>
  <si>
    <t>118</t>
  </si>
  <si>
    <t>722181221</t>
  </si>
  <si>
    <t>Ochrana potrubí termoizolačními trubicemi z pěnového polyetylenu PE přilepenými v příčných a podélných spojích, tloušťky izolace přes 6 do 9 mm, vnitřního průměru izolace DN do 22 mm</t>
  </si>
  <si>
    <t>-1642429102</t>
  </si>
  <si>
    <t>https://podminky.urs.cz/item/CS_URS_2022_01/722181221</t>
  </si>
  <si>
    <t>119</t>
  </si>
  <si>
    <t>722181231</t>
  </si>
  <si>
    <t>Ochrana potrubí termoizolačními trubicemi z pěnového polyetylenu PE přilepenými v příčných a podélných spojích, tloušťky izolace přes 9 do 13 mm, vnitřního průměru izolace DN do 22 mm</t>
  </si>
  <si>
    <t>-1284783391</t>
  </si>
  <si>
    <t>https://podminky.urs.cz/item/CS_URS_2022_01/722181231</t>
  </si>
  <si>
    <t>120</t>
  </si>
  <si>
    <t>722190401</t>
  </si>
  <si>
    <t>Zřízení přípojek na potrubí vyvedení a upevnění výpustek do DN 25</t>
  </si>
  <si>
    <t>394546151</t>
  </si>
  <si>
    <t>https://podminky.urs.cz/item/CS_URS_2022_01/722190401</t>
  </si>
  <si>
    <t>121</t>
  </si>
  <si>
    <t>722190901</t>
  </si>
  <si>
    <t>Opravy ostatní uzavření nebo otevření vodovodního potrubí při opravách včetně vypuštění a napuštění</t>
  </si>
  <si>
    <t>-1457475240</t>
  </si>
  <si>
    <t>https://podminky.urs.cz/item/CS_URS_2022_01/722190901</t>
  </si>
  <si>
    <t>122</t>
  </si>
  <si>
    <t>722290226</t>
  </si>
  <si>
    <t>Zkoušky, proplach a desinfekce vodovodního potrubí zkoušky těsnosti vodovodního potrubí závitového do DN 50</t>
  </si>
  <si>
    <t>-679809431</t>
  </si>
  <si>
    <t>https://podminky.urs.cz/item/CS_URS_2022_01/722290226</t>
  </si>
  <si>
    <t>123</t>
  </si>
  <si>
    <t>722290234</t>
  </si>
  <si>
    <t>Zkoušky, proplach a desinfekce vodovodního potrubí proplach a desinfekce vodovodního potrubí do DN 80</t>
  </si>
  <si>
    <t>-1812554023</t>
  </si>
  <si>
    <t>https://podminky.urs.cz/item/CS_URS_2022_01/722290234</t>
  </si>
  <si>
    <t>124</t>
  </si>
  <si>
    <t>998722101</t>
  </si>
  <si>
    <t>Přesun hmot pro vnitřní vodovod stanovený z hmotnosti přesunovaného materiálu vodorovná dopravní vzdálenost do 50 m v objektech výšky do 6 m</t>
  </si>
  <si>
    <t>704732637</t>
  </si>
  <si>
    <t>https://podminky.urs.cz/item/CS_URS_2022_01/998722101</t>
  </si>
  <si>
    <t>725</t>
  </si>
  <si>
    <t>Zdravotechnika - zařizovací předměty</t>
  </si>
  <si>
    <t>125</t>
  </si>
  <si>
    <t>725210821</t>
  </si>
  <si>
    <t>Demontáž umyvadel bez výtokových armatur umyvadel</t>
  </si>
  <si>
    <t>-1556896549</t>
  </si>
  <si>
    <t>https://podminky.urs.cz/item/CS_URS_2022_01/725210821</t>
  </si>
  <si>
    <t>446</t>
  </si>
  <si>
    <t>725310821</t>
  </si>
  <si>
    <t>Demontáž dřezů jednodílných bez výtokových armatur na konzolách</t>
  </si>
  <si>
    <t>soubor</t>
  </si>
  <si>
    <t>-1272057449</t>
  </si>
  <si>
    <t>127</t>
  </si>
  <si>
    <t>725531105</t>
  </si>
  <si>
    <t>Elektrický ohřívač zásobníkový tlakový 5 l / 2 kW</t>
  </si>
  <si>
    <t>343602414</t>
  </si>
  <si>
    <t>128</t>
  </si>
  <si>
    <t>725535221</t>
  </si>
  <si>
    <t>Elektrické ohřívače zásobníkové pojistné armatury bezpečnostní souprava bez redukčního ventilu s výlevkou</t>
  </si>
  <si>
    <t>-933642286</t>
  </si>
  <si>
    <t>https://podminky.urs.cz/item/CS_URS_2022_01/725535221</t>
  </si>
  <si>
    <t>129</t>
  </si>
  <si>
    <t>725813113</t>
  </si>
  <si>
    <t>Ventil rohový s připojovací trubičky nebo flexi hadičky G 1/2</t>
  </si>
  <si>
    <t>-864889459</t>
  </si>
  <si>
    <t>130</t>
  </si>
  <si>
    <t>725820801</t>
  </si>
  <si>
    <t>Demontáž baterií nástěnných do G 3/4</t>
  </si>
  <si>
    <t>1528046984</t>
  </si>
  <si>
    <t>https://podminky.urs.cz/item/CS_URS_2022_01/725820801</t>
  </si>
  <si>
    <t>131</t>
  </si>
  <si>
    <t>725820802</t>
  </si>
  <si>
    <t>Demontáž baterií stojánkových do 1 otvoru</t>
  </si>
  <si>
    <t>-1982891819</t>
  </si>
  <si>
    <t>https://podminky.urs.cz/item/CS_URS_2022_01/725820802</t>
  </si>
  <si>
    <t>132</t>
  </si>
  <si>
    <t>725821325</t>
  </si>
  <si>
    <t>Baterie dřezové stojánkové pákové s otáčivým ústím a délkou ramínka 220 mm</t>
  </si>
  <si>
    <t>-1436525013</t>
  </si>
  <si>
    <t>https://podminky.urs.cz/item/CS_URS_2022_01/725821325</t>
  </si>
  <si>
    <t>134</t>
  </si>
  <si>
    <t>725851305</t>
  </si>
  <si>
    <t>Ventily odpadní pro zařizovací předměty dřezové bez přepadu G 6/4"</t>
  </si>
  <si>
    <t>481597584</t>
  </si>
  <si>
    <t>https://podminky.urs.cz/item/CS_URS_2022_01/725851305</t>
  </si>
  <si>
    <t>135</t>
  </si>
  <si>
    <t>725851325</t>
  </si>
  <si>
    <t>Ventily odpadní pro zařizovací předměty umyvadlové bez přepadu G 5/4"</t>
  </si>
  <si>
    <t>-213330413</t>
  </si>
  <si>
    <t>https://podminky.urs.cz/item/CS_URS_2022_01/725851325</t>
  </si>
  <si>
    <t>136</t>
  </si>
  <si>
    <t>725980132</t>
  </si>
  <si>
    <t>Dvířka kovová nerez 15x30cm</t>
  </si>
  <si>
    <t>1924644093</t>
  </si>
  <si>
    <t>137</t>
  </si>
  <si>
    <t>998725101</t>
  </si>
  <si>
    <t>Přesun hmot pro zařizovací předměty stanovený z hmotnosti přesunovaného materiálu vodorovná dopravní vzdálenost do 50 m v objektech výšky do 6 m</t>
  </si>
  <si>
    <t>-1296336827</t>
  </si>
  <si>
    <t>https://podminky.urs.cz/item/CS_URS_2022_01/998725101</t>
  </si>
  <si>
    <t>734</t>
  </si>
  <si>
    <t>Ústřední vytápění - armatury</t>
  </si>
  <si>
    <t>138</t>
  </si>
  <si>
    <t>734200821</t>
  </si>
  <si>
    <t>Demontáž armatur závitových se dvěma závity do G 1/2</t>
  </si>
  <si>
    <t>-1974938680</t>
  </si>
  <si>
    <t>https://podminky.urs.cz/item/CS_URS_2022_01/734200821</t>
  </si>
  <si>
    <t>139</t>
  </si>
  <si>
    <t>734209113</t>
  </si>
  <si>
    <t>Montáž závitových armatur se 2 závity G 1/2 (DN 15)</t>
  </si>
  <si>
    <t>904432308</t>
  </si>
  <si>
    <t>https://podminky.urs.cz/item/CS_URS_2022_01/734209113</t>
  </si>
  <si>
    <t>140</t>
  </si>
  <si>
    <t>551212155</t>
  </si>
  <si>
    <t>historizující termostatický ventil, provedení bronz, rohový G 1/2"</t>
  </si>
  <si>
    <t>16123714</t>
  </si>
  <si>
    <t>141</t>
  </si>
  <si>
    <t>998734101</t>
  </si>
  <si>
    <t>Přesun hmot pro armatury stanovený z hmotnosti přesunovaného materiálu vodorovná dopravní vzdálenost do 50 m v objektech výšky do 6 m</t>
  </si>
  <si>
    <t>-848042436</t>
  </si>
  <si>
    <t>https://podminky.urs.cz/item/CS_URS_2022_01/998734101</t>
  </si>
  <si>
    <t>735</t>
  </si>
  <si>
    <t>Ústřední vytápění - otopná tělesa</t>
  </si>
  <si>
    <t>142</t>
  </si>
  <si>
    <t>735000912</t>
  </si>
  <si>
    <t>Regulace otopného systému při opravách vyregulování dvojregulačních ventilů a kohoutů s termostatickým ovládáním</t>
  </si>
  <si>
    <t>744759199</t>
  </si>
  <si>
    <t>https://podminky.urs.cz/item/CS_URS_2022_01/735000912</t>
  </si>
  <si>
    <t>143</t>
  </si>
  <si>
    <t>735111810</t>
  </si>
  <si>
    <t>Demontáž otopných těles litinových článkových</t>
  </si>
  <si>
    <t>-251000796</t>
  </si>
  <si>
    <t>https://podminky.urs.cz/item/CS_URS_2022_01/735111810</t>
  </si>
  <si>
    <t>0,345*18</t>
  </si>
  <si>
    <t>0,345*14*3</t>
  </si>
  <si>
    <t>144</t>
  </si>
  <si>
    <t>735117110</t>
  </si>
  <si>
    <t>Otopná tělesa litinová článková se základním nátěrem výkon 88-136,1 W/článek odpojení a připojení po nátěru</t>
  </si>
  <si>
    <t>1520349115</t>
  </si>
  <si>
    <t>https://podminky.urs.cz/item/CS_URS_2022_01/735117110</t>
  </si>
  <si>
    <t>447</t>
  </si>
  <si>
    <t>735169113</t>
  </si>
  <si>
    <t>Otopná tělesa trubková konzola otopného tělesa do zdiva na chemickou kotvu</t>
  </si>
  <si>
    <t>1857068444</t>
  </si>
  <si>
    <t>145</t>
  </si>
  <si>
    <t>735191902</t>
  </si>
  <si>
    <t>Ostatní opravy otopných těles vyzkoušení tlakem po opravě otopných těles litinových</t>
  </si>
  <si>
    <t>169670283</t>
  </si>
  <si>
    <t>https://podminky.urs.cz/item/CS_URS_2022_01/735191902</t>
  </si>
  <si>
    <t>146</t>
  </si>
  <si>
    <t>735191904</t>
  </si>
  <si>
    <t>Ostatní opravy otopných těles vyčištění propláchnutím vodou otopných těles litinových</t>
  </si>
  <si>
    <t>-1359072754</t>
  </si>
  <si>
    <t>https://podminky.urs.cz/item/CS_URS_2022_01/735191904</t>
  </si>
  <si>
    <t>147</t>
  </si>
  <si>
    <t>735191905</t>
  </si>
  <si>
    <t>Ostatní opravy otopných těles odvzdušnění tělesa</t>
  </si>
  <si>
    <t>-1960686099</t>
  </si>
  <si>
    <t>https://podminky.urs.cz/item/CS_URS_2022_01/735191905</t>
  </si>
  <si>
    <t>148</t>
  </si>
  <si>
    <t>735191910</t>
  </si>
  <si>
    <t>Ostatní opravy otopných těles napuštění vody do otopného systému včetně potrubí (bez kotle a ohříváků) otopných těles</t>
  </si>
  <si>
    <t>-1358520637</t>
  </si>
  <si>
    <t>https://podminky.urs.cz/item/CS_URS_2022_01/735191910</t>
  </si>
  <si>
    <t>149</t>
  </si>
  <si>
    <t>735192911</t>
  </si>
  <si>
    <t>Ostatní opravy otopných těles zpětná montáž otopných těles článkových litinových</t>
  </si>
  <si>
    <t>-381636383</t>
  </si>
  <si>
    <t>https://podminky.urs.cz/item/CS_URS_2022_01/735192911</t>
  </si>
  <si>
    <t>150</t>
  </si>
  <si>
    <t>735494811</t>
  </si>
  <si>
    <t>Vypuštění vody z otopných soustav bez kotlů, ohříváků, zásobníků a nádrží</t>
  </si>
  <si>
    <t>696825991</t>
  </si>
  <si>
    <t>https://podminky.urs.cz/item/CS_URS_2022_01/735494811</t>
  </si>
  <si>
    <t>741</t>
  </si>
  <si>
    <t>Elektroinstalace - silnoproud</t>
  </si>
  <si>
    <t>74111</t>
  </si>
  <si>
    <t>ROZVADĚČ RP0.2 prvky silové</t>
  </si>
  <si>
    <t>151</t>
  </si>
  <si>
    <t>741001</t>
  </si>
  <si>
    <t>Rozvaděč oceloplechový 72TE FW61US1</t>
  </si>
  <si>
    <t>ks</t>
  </si>
  <si>
    <t>-29532933</t>
  </si>
  <si>
    <t>152</t>
  </si>
  <si>
    <t>741002</t>
  </si>
  <si>
    <t>svodič přepětí SLP-275 V/3</t>
  </si>
  <si>
    <t>-1378155239</t>
  </si>
  <si>
    <t>153</t>
  </si>
  <si>
    <t>741003</t>
  </si>
  <si>
    <t>jistič 1p 16A/230V char. B 10kA</t>
  </si>
  <si>
    <t>-1926016223</t>
  </si>
  <si>
    <t>154</t>
  </si>
  <si>
    <t>741004</t>
  </si>
  <si>
    <t>jistič 1x20A/400V char. C 10kA</t>
  </si>
  <si>
    <t>1440655042</t>
  </si>
  <si>
    <t>155</t>
  </si>
  <si>
    <t>741005</t>
  </si>
  <si>
    <t>jistič 3x25A/400V char. B 10kA</t>
  </si>
  <si>
    <t>-1297829283</t>
  </si>
  <si>
    <t>156</t>
  </si>
  <si>
    <t>741006</t>
  </si>
  <si>
    <t>proudový chránič, 2pol, 25A/30mA, 10kA</t>
  </si>
  <si>
    <t>1872184563</t>
  </si>
  <si>
    <t>157</t>
  </si>
  <si>
    <t>741007</t>
  </si>
  <si>
    <t>proudový chránič, 4pol, 25A/30mA, 10kA</t>
  </si>
  <si>
    <t>1894811497</t>
  </si>
  <si>
    <t>158</t>
  </si>
  <si>
    <t>741008</t>
  </si>
  <si>
    <t>proudový chránič/jistič 10A/0,03A/B/2P 10kA</t>
  </si>
  <si>
    <t>1353246971</t>
  </si>
  <si>
    <t>159</t>
  </si>
  <si>
    <t>741009</t>
  </si>
  <si>
    <t>přídavná svorkovnice 7xsvorka</t>
  </si>
  <si>
    <t>-471444398</t>
  </si>
  <si>
    <t>160</t>
  </si>
  <si>
    <t>741010</t>
  </si>
  <si>
    <t>EPS 2 X1 - EKVIPOTENCIÁLNÍ SVORKOVNICE</t>
  </si>
  <si>
    <t>-1867336632</t>
  </si>
  <si>
    <t>161</t>
  </si>
  <si>
    <t>741011</t>
  </si>
  <si>
    <t>svorka řadová patrová</t>
  </si>
  <si>
    <t>795256132</t>
  </si>
  <si>
    <t>162</t>
  </si>
  <si>
    <t>741012</t>
  </si>
  <si>
    <t>Zkoušky,revize,protokol</t>
  </si>
  <si>
    <t>-1474184813</t>
  </si>
  <si>
    <t>163</t>
  </si>
  <si>
    <t>741013</t>
  </si>
  <si>
    <t>Podružný materiál</t>
  </si>
  <si>
    <t>%</t>
  </si>
  <si>
    <t>-1689584218</t>
  </si>
  <si>
    <t>164</t>
  </si>
  <si>
    <t>741014</t>
  </si>
  <si>
    <t>PPV</t>
  </si>
  <si>
    <t>-66000474</t>
  </si>
  <si>
    <t>74112</t>
  </si>
  <si>
    <t>Kompletační materiál</t>
  </si>
  <si>
    <t>165</t>
  </si>
  <si>
    <t>741015</t>
  </si>
  <si>
    <t>Kolébkový spínač jednopólový 1, 10A/230V IP20, hliník stříbrný</t>
  </si>
  <si>
    <t>-132603846</t>
  </si>
  <si>
    <t>166</t>
  </si>
  <si>
    <t>741016</t>
  </si>
  <si>
    <t>Přepínač sériový 5, 10A/230V IP20, hliník stříbrný</t>
  </si>
  <si>
    <t>334569750</t>
  </si>
  <si>
    <t>167</t>
  </si>
  <si>
    <t>741017</t>
  </si>
  <si>
    <t>Přepínač střídavý 6, 10A/230V IP20, hliník stříbrný</t>
  </si>
  <si>
    <t>-862446709</t>
  </si>
  <si>
    <t>168</t>
  </si>
  <si>
    <t>741018</t>
  </si>
  <si>
    <t>Přepínač střídavý 6+6, 10A/230V IP20, hliník stříbrný</t>
  </si>
  <si>
    <t>478354625</t>
  </si>
  <si>
    <t>169</t>
  </si>
  <si>
    <t>741019</t>
  </si>
  <si>
    <t>Přepínač křízový 7, 10A/230V IP20, hliník stříbrný</t>
  </si>
  <si>
    <t>-2054734176</t>
  </si>
  <si>
    <t>170</t>
  </si>
  <si>
    <t>741020</t>
  </si>
  <si>
    <t>Zásuvka 230V/16A dětská ochr., hliník stříbrný</t>
  </si>
  <si>
    <t>2109404776</t>
  </si>
  <si>
    <t>171</t>
  </si>
  <si>
    <t>741021</t>
  </si>
  <si>
    <t>Rámeček 1.nás., hliník stříbrný</t>
  </si>
  <si>
    <t>1227080298</t>
  </si>
  <si>
    <t>172</t>
  </si>
  <si>
    <t>741022</t>
  </si>
  <si>
    <t>Rámeček 2.nás., hliník stříbrný</t>
  </si>
  <si>
    <t>-1681362129</t>
  </si>
  <si>
    <t>173</t>
  </si>
  <si>
    <t>741023</t>
  </si>
  <si>
    <t>Rámeček 3.nás., hliník stříbrný</t>
  </si>
  <si>
    <t>2087803939</t>
  </si>
  <si>
    <t>174</t>
  </si>
  <si>
    <t>741024</t>
  </si>
  <si>
    <t>Rámeček 4.nás.,hliník stříbrný</t>
  </si>
  <si>
    <t>531461267</t>
  </si>
  <si>
    <t>175</t>
  </si>
  <si>
    <t>741025</t>
  </si>
  <si>
    <t>Rámeček 5.nás.,hliník stříbrný</t>
  </si>
  <si>
    <t>809190443</t>
  </si>
  <si>
    <t>176</t>
  </si>
  <si>
    <t>741026</t>
  </si>
  <si>
    <t>Podlahová krabice A: 24M, 8x 230V, 4x ETH, +1MOD, typ 89615</t>
  </si>
  <si>
    <t>810042942</t>
  </si>
  <si>
    <t>177</t>
  </si>
  <si>
    <t>741027</t>
  </si>
  <si>
    <t>Podlahová krabice B: 24M, 8x230V, 4xETH, 1xSVORK 230V, 1x VÝVODKA, typ 89615</t>
  </si>
  <si>
    <t>1804226102</t>
  </si>
  <si>
    <t>179</t>
  </si>
  <si>
    <t>741029</t>
  </si>
  <si>
    <t>Zásuvka 230V/16A objednací č. 771 40</t>
  </si>
  <si>
    <t>772112</t>
  </si>
  <si>
    <t>180</t>
  </si>
  <si>
    <t>741030</t>
  </si>
  <si>
    <t>Zásuvka 230V/16A s integrovanou přepěťovou ochranou III. stupně, třídy 3 (akustická signalizace poruchy) , objednací Z771 40</t>
  </si>
  <si>
    <t>-1295919870</t>
  </si>
  <si>
    <t>181</t>
  </si>
  <si>
    <t>741031</t>
  </si>
  <si>
    <t>Zásuvka RJ 45 cat. 6, STP, 1 modul, 76563</t>
  </si>
  <si>
    <t>1829045086</t>
  </si>
  <si>
    <t>182</t>
  </si>
  <si>
    <t>741032</t>
  </si>
  <si>
    <t>Podlahová instalační krabice nastavitelná hloubka – 24modulů, 89632</t>
  </si>
  <si>
    <t>-841438985</t>
  </si>
  <si>
    <t>184</t>
  </si>
  <si>
    <t>741034</t>
  </si>
  <si>
    <t>Plastový protahovací kanál, 4 komory, 200x38, obj.č. 89670</t>
  </si>
  <si>
    <t>654496846</t>
  </si>
  <si>
    <t>185</t>
  </si>
  <si>
    <t>741035</t>
  </si>
  <si>
    <t>1862830916</t>
  </si>
  <si>
    <t>186</t>
  </si>
  <si>
    <t>741036</t>
  </si>
  <si>
    <t>1230515176</t>
  </si>
  <si>
    <t>74113</t>
  </si>
  <si>
    <t xml:space="preserve">Upevňovací a úložný materiál </t>
  </si>
  <si>
    <t>449</t>
  </si>
  <si>
    <t>345754941</t>
  </si>
  <si>
    <t>žlab kabelový pozinkovaný 3m/ks 35X150X0.75</t>
  </si>
  <si>
    <t>1113091099</t>
  </si>
  <si>
    <t>450</t>
  </si>
  <si>
    <t>345755121</t>
  </si>
  <si>
    <t>víko žlabu pozinkované 2m/ks 150</t>
  </si>
  <si>
    <t>-1815785687</t>
  </si>
  <si>
    <t>451</t>
  </si>
  <si>
    <t>345755122</t>
  </si>
  <si>
    <t>oblouk žlabu pozinkovaný O 90X110X150</t>
  </si>
  <si>
    <t>-1229049606</t>
  </si>
  <si>
    <t>1*2 'Přepočtené koeficientem množství</t>
  </si>
  <si>
    <t>452</t>
  </si>
  <si>
    <t>345755123</t>
  </si>
  <si>
    <t>víko oblouku pozinkované VO 90X150</t>
  </si>
  <si>
    <t>696685846</t>
  </si>
  <si>
    <t>453</t>
  </si>
  <si>
    <t>345755465</t>
  </si>
  <si>
    <t>úchyt víka</t>
  </si>
  <si>
    <t>1204730335</t>
  </si>
  <si>
    <t>454</t>
  </si>
  <si>
    <t>345755466</t>
  </si>
  <si>
    <t>nosný profil žlabu 200</t>
  </si>
  <si>
    <t>1721051528</t>
  </si>
  <si>
    <t>455</t>
  </si>
  <si>
    <t>345755467</t>
  </si>
  <si>
    <t>držák stropní</t>
  </si>
  <si>
    <t>-1151233115</t>
  </si>
  <si>
    <t>456</t>
  </si>
  <si>
    <t>345755477</t>
  </si>
  <si>
    <t>závitová tyč 8-1m</t>
  </si>
  <si>
    <t>-218712129</t>
  </si>
  <si>
    <t>457</t>
  </si>
  <si>
    <t>345755479</t>
  </si>
  <si>
    <t>matice 8</t>
  </si>
  <si>
    <t>593667779</t>
  </si>
  <si>
    <t>187</t>
  </si>
  <si>
    <t>741037</t>
  </si>
  <si>
    <t>Krabice rozbočná pod omítku KU68</t>
  </si>
  <si>
    <t>-278673069</t>
  </si>
  <si>
    <t>448</t>
  </si>
  <si>
    <t>7410371</t>
  </si>
  <si>
    <t>Montáž žlabů kovových typ Mars šířky do 250 mm s víkem</t>
  </si>
  <si>
    <t>188252190</t>
  </si>
  <si>
    <t>188</t>
  </si>
  <si>
    <t>741038</t>
  </si>
  <si>
    <t>Krabice instalační pro ekvipot. svorkovnici KO125E</t>
  </si>
  <si>
    <t>-237903399</t>
  </si>
  <si>
    <t>189</t>
  </si>
  <si>
    <t>741039</t>
  </si>
  <si>
    <t>Krabice instalační i12</t>
  </si>
  <si>
    <t>-1477624524</t>
  </si>
  <si>
    <t>190</t>
  </si>
  <si>
    <t>741040</t>
  </si>
  <si>
    <t>Trubka ohebná 1423mm</t>
  </si>
  <si>
    <t>954703406</t>
  </si>
  <si>
    <t>191</t>
  </si>
  <si>
    <t>741041</t>
  </si>
  <si>
    <t>Trubka ohebná 1436mm</t>
  </si>
  <si>
    <t>873834401</t>
  </si>
  <si>
    <t>192</t>
  </si>
  <si>
    <t>741042</t>
  </si>
  <si>
    <t>Svorka "WAGO" - 3 pól.</t>
  </si>
  <si>
    <t>748604511</t>
  </si>
  <si>
    <t>193</t>
  </si>
  <si>
    <t>741043</t>
  </si>
  <si>
    <t>Svorka "WAGO" - 4 pól.</t>
  </si>
  <si>
    <t>-786347962</t>
  </si>
  <si>
    <t>194</t>
  </si>
  <si>
    <t>741044</t>
  </si>
  <si>
    <t>Upevňovací materiál</t>
  </si>
  <si>
    <t>kpl</t>
  </si>
  <si>
    <t>1838571353</t>
  </si>
  <si>
    <t>195</t>
  </si>
  <si>
    <t>741045</t>
  </si>
  <si>
    <t>387697597</t>
  </si>
  <si>
    <t>196</t>
  </si>
  <si>
    <t>741046</t>
  </si>
  <si>
    <t>-575836171</t>
  </si>
  <si>
    <t>74114</t>
  </si>
  <si>
    <t>Kabely-silnoproud</t>
  </si>
  <si>
    <t>197</t>
  </si>
  <si>
    <t>741047</t>
  </si>
  <si>
    <t>Kabel CYKY 3x1,5</t>
  </si>
  <si>
    <t>1014159294</t>
  </si>
  <si>
    <t>198</t>
  </si>
  <si>
    <t>741048</t>
  </si>
  <si>
    <t>Kabel CYKY 4x1,5</t>
  </si>
  <si>
    <t>1716498650</t>
  </si>
  <si>
    <t>199</t>
  </si>
  <si>
    <t>741049</t>
  </si>
  <si>
    <t>Kabel CYKY 5Jx1,5</t>
  </si>
  <si>
    <t>1473849100</t>
  </si>
  <si>
    <t>200</t>
  </si>
  <si>
    <t>741050</t>
  </si>
  <si>
    <t>Kabel CYKY 3Jx2,5</t>
  </si>
  <si>
    <t>-1097613036</t>
  </si>
  <si>
    <t>201</t>
  </si>
  <si>
    <t>741051</t>
  </si>
  <si>
    <t>Kabel CYKY 4Jx10</t>
  </si>
  <si>
    <t>287014460</t>
  </si>
  <si>
    <t>202</t>
  </si>
  <si>
    <t>741052</t>
  </si>
  <si>
    <t>Vodič CYA 4zž</t>
  </si>
  <si>
    <t>-1585956954</t>
  </si>
  <si>
    <t>203</t>
  </si>
  <si>
    <t>741053</t>
  </si>
  <si>
    <t>Vodič CYA 16zž</t>
  </si>
  <si>
    <t>-2052231501</t>
  </si>
  <si>
    <t>204</t>
  </si>
  <si>
    <t>741054</t>
  </si>
  <si>
    <t>-840485126</t>
  </si>
  <si>
    <t>205</t>
  </si>
  <si>
    <t>741055</t>
  </si>
  <si>
    <t>558989251</t>
  </si>
  <si>
    <t>74115</t>
  </si>
  <si>
    <t>Svítidla – montáže</t>
  </si>
  <si>
    <t>380</t>
  </si>
  <si>
    <t>348284711</t>
  </si>
  <si>
    <t>Nouzové přisazené stropní svítidlo pro netrvalý režim, LED modul 1x4,7W, 4000K/1921 lm, autonomní provoz 1h, IP40, lakovaný kov bílá, svítidlo N1</t>
  </si>
  <si>
    <t>1648550601</t>
  </si>
  <si>
    <t>381</t>
  </si>
  <si>
    <t>348284712</t>
  </si>
  <si>
    <t>Nouzové nástěnné svítidlo pro netrvalý režim, z termoplastu, difuzor z polykarbonátu, šedš, LED modul 3,6W, 1h, svítidlo N2</t>
  </si>
  <si>
    <t>-1218189158</t>
  </si>
  <si>
    <t>206</t>
  </si>
  <si>
    <t>741056</t>
  </si>
  <si>
    <t>Stropní přisazené kruhové LED svítidlo,ocelová základna a opálový PMMA difuzor, LED modul 9W, 900lm, průměr 300mm, výška 105mm, svítidlo E</t>
  </si>
  <si>
    <t>242292880</t>
  </si>
  <si>
    <t>213</t>
  </si>
  <si>
    <t>741063</t>
  </si>
  <si>
    <t>-1139174035</t>
  </si>
  <si>
    <t>214</t>
  </si>
  <si>
    <t>741064</t>
  </si>
  <si>
    <t>1249576237</t>
  </si>
  <si>
    <t>215</t>
  </si>
  <si>
    <t>741065</t>
  </si>
  <si>
    <t>Pronájem lešení</t>
  </si>
  <si>
    <t>-1741375168</t>
  </si>
  <si>
    <t>216</t>
  </si>
  <si>
    <t>741066</t>
  </si>
  <si>
    <t>úklid stavby,likvidace odpadů</t>
  </si>
  <si>
    <t>-694621145</t>
  </si>
  <si>
    <t>217</t>
  </si>
  <si>
    <t>741067</t>
  </si>
  <si>
    <t>Kordinace díla na stavbě</t>
  </si>
  <si>
    <t>-893764806</t>
  </si>
  <si>
    <t>218</t>
  </si>
  <si>
    <t>741068</t>
  </si>
  <si>
    <t>Zkoušky, Revize elektro</t>
  </si>
  <si>
    <t>327072320</t>
  </si>
  <si>
    <t>219</t>
  </si>
  <si>
    <t>741069</t>
  </si>
  <si>
    <t>Měření intenzity osvětlení ke kolaudaci</t>
  </si>
  <si>
    <t>-348631356</t>
  </si>
  <si>
    <t>220</t>
  </si>
  <si>
    <t>741070</t>
  </si>
  <si>
    <t>popis rozvaděčů, jističů, kabelů</t>
  </si>
  <si>
    <t>1510199457</t>
  </si>
  <si>
    <t>221</t>
  </si>
  <si>
    <t>741071</t>
  </si>
  <si>
    <t>Doprava</t>
  </si>
  <si>
    <t>1506738608</t>
  </si>
  <si>
    <t>222</t>
  </si>
  <si>
    <t>741072</t>
  </si>
  <si>
    <t>Náklady na zařízení staveniště a ostatní vedlejší náklady</t>
  </si>
  <si>
    <t>1133889175</t>
  </si>
  <si>
    <t>223</t>
  </si>
  <si>
    <t>741073</t>
  </si>
  <si>
    <t>Stavební přípomoce-sekací práce, průrazy</t>
  </si>
  <si>
    <t>-92308612</t>
  </si>
  <si>
    <t>443</t>
  </si>
  <si>
    <t>741074</t>
  </si>
  <si>
    <t>Montáž svítidel nouzových nástěnných a stropních</t>
  </si>
  <si>
    <t>1380458850</t>
  </si>
  <si>
    <t>444</t>
  </si>
  <si>
    <t>741075</t>
  </si>
  <si>
    <t>Montáž svítidel zářivkových bytových stropních přisazených 1 zdroj s krytem</t>
  </si>
  <si>
    <t>-1707846925</t>
  </si>
  <si>
    <t>445</t>
  </si>
  <si>
    <t>741076</t>
  </si>
  <si>
    <t>Úprava a doplnění rozvaděče RH</t>
  </si>
  <si>
    <t>536716546</t>
  </si>
  <si>
    <t>742</t>
  </si>
  <si>
    <t>Elektroinstalace - slaboproud</t>
  </si>
  <si>
    <t>74211</t>
  </si>
  <si>
    <t>Dodávka ostatních zařízení a materiálu</t>
  </si>
  <si>
    <t>224</t>
  </si>
  <si>
    <t>742001</t>
  </si>
  <si>
    <t>Štítek označovací PVC</t>
  </si>
  <si>
    <t>1013198578</t>
  </si>
  <si>
    <t>225</t>
  </si>
  <si>
    <t>742002</t>
  </si>
  <si>
    <t xml:space="preserve">Protipožární ucpávková pěna </t>
  </si>
  <si>
    <t>ka</t>
  </si>
  <si>
    <t>672018852</t>
  </si>
  <si>
    <t>226</t>
  </si>
  <si>
    <t>742003</t>
  </si>
  <si>
    <t>Lišta vkládací LV 18 * 13</t>
  </si>
  <si>
    <t>-1033402739</t>
  </si>
  <si>
    <t>440</t>
  </si>
  <si>
    <t>7420031</t>
  </si>
  <si>
    <t>Lišta vkládací LV 40 * 15</t>
  </si>
  <si>
    <t>-1192628858</t>
  </si>
  <si>
    <t>441</t>
  </si>
  <si>
    <t>7420032</t>
  </si>
  <si>
    <t>Lišta vkládací LV 10 * 13</t>
  </si>
  <si>
    <t>905848910</t>
  </si>
  <si>
    <t>227</t>
  </si>
  <si>
    <t>742004</t>
  </si>
  <si>
    <t>Hmoždinka HM 8</t>
  </si>
  <si>
    <t>-315470876</t>
  </si>
  <si>
    <t>228</t>
  </si>
  <si>
    <t>742005</t>
  </si>
  <si>
    <t>Trubka ohebná PVC pr. 48 2348</t>
  </si>
  <si>
    <t>-954394617</t>
  </si>
  <si>
    <t>229</t>
  </si>
  <si>
    <t>742006</t>
  </si>
  <si>
    <t>Trubka ohebná PVC pr. 36 2336</t>
  </si>
  <si>
    <t>-139310846</t>
  </si>
  <si>
    <t>230</t>
  </si>
  <si>
    <t>742007</t>
  </si>
  <si>
    <t>Trubka ohebná PVC pr. 23 2323</t>
  </si>
  <si>
    <t>-385378406</t>
  </si>
  <si>
    <t>231</t>
  </si>
  <si>
    <t>742008</t>
  </si>
  <si>
    <t>Krabice s víčkem KU 68/2 1902 hluboká 40mm</t>
  </si>
  <si>
    <t>-2112302109</t>
  </si>
  <si>
    <t>232</t>
  </si>
  <si>
    <t>742009</t>
  </si>
  <si>
    <t>-996773890</t>
  </si>
  <si>
    <t>233</t>
  </si>
  <si>
    <t>742010</t>
  </si>
  <si>
    <t>Panelový konektor speakon, 4 pólový, 40A, kovový</t>
  </si>
  <si>
    <t>956564149</t>
  </si>
  <si>
    <t>234</t>
  </si>
  <si>
    <t>742011</t>
  </si>
  <si>
    <t>Podlahová lišta</t>
  </si>
  <si>
    <t>1753073833</t>
  </si>
  <si>
    <t>235</t>
  </si>
  <si>
    <t>742012</t>
  </si>
  <si>
    <t>Lišta vkládací LV 40 * 40</t>
  </si>
  <si>
    <t>-1970575434</t>
  </si>
  <si>
    <t>236</t>
  </si>
  <si>
    <t>742013</t>
  </si>
  <si>
    <t>OPT vana 19 "</t>
  </si>
  <si>
    <t>247522391</t>
  </si>
  <si>
    <t>238</t>
  </si>
  <si>
    <t>742015</t>
  </si>
  <si>
    <t>Panelový konektor HDMI, pozlacené kontakty, kovový</t>
  </si>
  <si>
    <t>567062400</t>
  </si>
  <si>
    <t>239</t>
  </si>
  <si>
    <t>742016</t>
  </si>
  <si>
    <t>Šňůra CYSY 2*2,5</t>
  </si>
  <si>
    <t>-97777511</t>
  </si>
  <si>
    <t>240</t>
  </si>
  <si>
    <t>742017</t>
  </si>
  <si>
    <t>Šňůra HDMI 15 m</t>
  </si>
  <si>
    <t>686473897</t>
  </si>
  <si>
    <t>74212</t>
  </si>
  <si>
    <t>Dodávka SKS</t>
  </si>
  <si>
    <t>242</t>
  </si>
  <si>
    <t>742019</t>
  </si>
  <si>
    <t>UTP Cat. 6 4x2x24 AWG, LSOH Box 305m</t>
  </si>
  <si>
    <t>-1464296710</t>
  </si>
  <si>
    <t>243</t>
  </si>
  <si>
    <t>742020</t>
  </si>
  <si>
    <t>Datová zásuvka - 2 konektory kat 6 UTP, 2 montážní rám</t>
  </si>
  <si>
    <t>-1221739990</t>
  </si>
  <si>
    <t>244</t>
  </si>
  <si>
    <t>742021</t>
  </si>
  <si>
    <t>Rámeček 1 násobný</t>
  </si>
  <si>
    <t>-1448771685</t>
  </si>
  <si>
    <t>245</t>
  </si>
  <si>
    <t>742022</t>
  </si>
  <si>
    <t>Zásuvka komunikační HDMI</t>
  </si>
  <si>
    <t>1590211967</t>
  </si>
  <si>
    <t>246</t>
  </si>
  <si>
    <t>742023</t>
  </si>
  <si>
    <t>Zásuvka reproduktorová speakon</t>
  </si>
  <si>
    <t>1475248423</t>
  </si>
  <si>
    <t>247</t>
  </si>
  <si>
    <t>742024</t>
  </si>
  <si>
    <t>Ventilační jednotka, stoj/nást. rozvaděče, 2 ventil.</t>
  </si>
  <si>
    <t>165742286</t>
  </si>
  <si>
    <t>248</t>
  </si>
  <si>
    <t>742025</t>
  </si>
  <si>
    <t>Vyvazovací modul</t>
  </si>
  <si>
    <t>-1443157208</t>
  </si>
  <si>
    <t>250</t>
  </si>
  <si>
    <t>742027</t>
  </si>
  <si>
    <t>Silový rozvaděč se spínačem, 8x zásuvka, 1U do 19" rozvaděče</t>
  </si>
  <si>
    <t>1679554137</t>
  </si>
  <si>
    <t>251</t>
  </si>
  <si>
    <t>742028</t>
  </si>
  <si>
    <t>Patchpanel modulární 8 ports 1U pro hdmi, speakon</t>
  </si>
  <si>
    <t>-1350019429</t>
  </si>
  <si>
    <t>252</t>
  </si>
  <si>
    <t>742029</t>
  </si>
  <si>
    <t>Patchpanel 24 ports 1U, 2. generation</t>
  </si>
  <si>
    <t>-2058912080</t>
  </si>
  <si>
    <t>253</t>
  </si>
  <si>
    <t>742030</t>
  </si>
  <si>
    <t>Nástěnný rozvaděč 15U, H:500 mm</t>
  </si>
  <si>
    <t>262763802</t>
  </si>
  <si>
    <t>74213</t>
  </si>
  <si>
    <t>Montáže dle ceníku C22M</t>
  </si>
  <si>
    <t>256</t>
  </si>
  <si>
    <t>742033</t>
  </si>
  <si>
    <t>Osazení hmoždinky 8 mm cihla</t>
  </si>
  <si>
    <t>321954697</t>
  </si>
  <si>
    <t>258</t>
  </si>
  <si>
    <t>742035</t>
  </si>
  <si>
    <t>Montáž účast.zásuvky</t>
  </si>
  <si>
    <t>134128852</t>
  </si>
  <si>
    <t>259</t>
  </si>
  <si>
    <t>742036</t>
  </si>
  <si>
    <t>Krabice KP 68 pod omítkou</t>
  </si>
  <si>
    <t>-138398116</t>
  </si>
  <si>
    <t>260</t>
  </si>
  <si>
    <t>742037</t>
  </si>
  <si>
    <t>Trubka PVC pod omítkou 48 mm</t>
  </si>
  <si>
    <t>1784454470</t>
  </si>
  <si>
    <t>261</t>
  </si>
  <si>
    <t>742038</t>
  </si>
  <si>
    <t>Trubka PVC pod omítkou 36 mm</t>
  </si>
  <si>
    <t>-627849555</t>
  </si>
  <si>
    <t>262</t>
  </si>
  <si>
    <t>742039</t>
  </si>
  <si>
    <t>Trubka PVC pod omítkou 23 mm</t>
  </si>
  <si>
    <t>1019500772</t>
  </si>
  <si>
    <t>263</t>
  </si>
  <si>
    <t>742040</t>
  </si>
  <si>
    <t>Montáž šňůry HDMI 15 m do trubky</t>
  </si>
  <si>
    <t>1850322685</t>
  </si>
  <si>
    <t>74214</t>
  </si>
  <si>
    <t>Montáže dle ceníku C21M</t>
  </si>
  <si>
    <t>264</t>
  </si>
  <si>
    <t>742041</t>
  </si>
  <si>
    <t>Zedn.práce vč.vysek.zazd.a očiš.-drážka do prů. 48mm</t>
  </si>
  <si>
    <t>604936434</t>
  </si>
  <si>
    <t>74215</t>
  </si>
  <si>
    <t>Montáže ostatní</t>
  </si>
  <si>
    <t>265</t>
  </si>
  <si>
    <t>742042</t>
  </si>
  <si>
    <t>Montáž skř. rozváděče 12 - 18U</t>
  </si>
  <si>
    <t>-1155224759</t>
  </si>
  <si>
    <t>266</t>
  </si>
  <si>
    <t>742043</t>
  </si>
  <si>
    <t>Montáž datového kabelu UTP 4*2 v trubce, liště</t>
  </si>
  <si>
    <t>1617840662</t>
  </si>
  <si>
    <t>267</t>
  </si>
  <si>
    <t>742044</t>
  </si>
  <si>
    <t>PATCH Panelu</t>
  </si>
  <si>
    <t>-1995476771</t>
  </si>
  <si>
    <t>268</t>
  </si>
  <si>
    <t>742045</t>
  </si>
  <si>
    <t>Měření trasy + protokol</t>
  </si>
  <si>
    <t>1067166148</t>
  </si>
  <si>
    <t>269</t>
  </si>
  <si>
    <t>742046</t>
  </si>
  <si>
    <t>Montáž optického rozváděče</t>
  </si>
  <si>
    <t>-1364825085</t>
  </si>
  <si>
    <t>270</t>
  </si>
  <si>
    <t>742047</t>
  </si>
  <si>
    <t>Měření závěrečné-1vl (rozváděč-rozváděč)</t>
  </si>
  <si>
    <t>1848928129</t>
  </si>
  <si>
    <t>272</t>
  </si>
  <si>
    <t>742049</t>
  </si>
  <si>
    <t>Montáž 1 vývodu RJ 45</t>
  </si>
  <si>
    <t>1488298524</t>
  </si>
  <si>
    <t>273</t>
  </si>
  <si>
    <t>742050</t>
  </si>
  <si>
    <t>Drážka v podlaze</t>
  </si>
  <si>
    <t>128122881</t>
  </si>
  <si>
    <t>377</t>
  </si>
  <si>
    <t>742099</t>
  </si>
  <si>
    <t>Montáž 1 vývodu av techniky, hdmi, speakon</t>
  </si>
  <si>
    <t>631217360</t>
  </si>
  <si>
    <t>74216</t>
  </si>
  <si>
    <t>Práce dle ceníku C46M</t>
  </si>
  <si>
    <t>274</t>
  </si>
  <si>
    <t>742051</t>
  </si>
  <si>
    <t>Průraz zdivem, cihlová zeď, tloušťka 15 cm</t>
  </si>
  <si>
    <t>-365781442</t>
  </si>
  <si>
    <t>275</t>
  </si>
  <si>
    <t>742052</t>
  </si>
  <si>
    <t>Průraz zdivem, cihlová zeď, tloušťka 45 cm</t>
  </si>
  <si>
    <t>-1396660647</t>
  </si>
  <si>
    <t>276</t>
  </si>
  <si>
    <t>742053</t>
  </si>
  <si>
    <t>Průraz zdivem, cihlová zeď, tloušťka 60 cm</t>
  </si>
  <si>
    <t>-422132222</t>
  </si>
  <si>
    <t>442</t>
  </si>
  <si>
    <t>742054</t>
  </si>
  <si>
    <t>Průraz stropem, cihlová klenba tloušťka 100 cm</t>
  </si>
  <si>
    <t>-2109282242</t>
  </si>
  <si>
    <t>762</t>
  </si>
  <si>
    <t>Konstrukce tesařské</t>
  </si>
  <si>
    <t>277</t>
  </si>
  <si>
    <t>762522811</t>
  </si>
  <si>
    <t>Demontáž podlah s polštáři z prken tl. do 32 mm</t>
  </si>
  <si>
    <t>2026633669</t>
  </si>
  <si>
    <t>https://podminky.urs.cz/item/CS_URS_2022_01/762522811</t>
  </si>
  <si>
    <t>"podlaha 5101, míst 1021,1022,103"</t>
  </si>
  <si>
    <t>95,487</t>
  </si>
  <si>
    <t>278</t>
  </si>
  <si>
    <t>762526811</t>
  </si>
  <si>
    <t>Demontáž podlah z desek dřevotřískových, překližkových, sololitových tl. do 20 mm bez polštářů</t>
  </si>
  <si>
    <t>942365646</t>
  </si>
  <si>
    <t>https://podminky.urs.cz/item/CS_URS_2022_01/762526811</t>
  </si>
  <si>
    <t>72,73+45,72</t>
  </si>
  <si>
    <t>279</t>
  </si>
  <si>
    <t>762595001</t>
  </si>
  <si>
    <t>Spojovací prostředky podlah a podkladových konstrukcí hřebíky, vruty</t>
  </si>
  <si>
    <t>371576620</t>
  </si>
  <si>
    <t>https://podminky.urs.cz/item/CS_URS_2022_01/762595001</t>
  </si>
  <si>
    <t>190,974</t>
  </si>
  <si>
    <t>280</t>
  </si>
  <si>
    <t>998762101</t>
  </si>
  <si>
    <t>Přesun hmot pro konstrukce tesařské stanovený z hmotnosti přesunovaného materiálu vodorovná dopravní vzdálenost do 50 m v objektech výšky do 6 m</t>
  </si>
  <si>
    <t>-1353460322</t>
  </si>
  <si>
    <t>https://podminky.urs.cz/item/CS_URS_2022_01/998762101</t>
  </si>
  <si>
    <t>763</t>
  </si>
  <si>
    <t>Konstrukce suché výstavby</t>
  </si>
  <si>
    <t>281</t>
  </si>
  <si>
    <t>763131451</t>
  </si>
  <si>
    <t>Podhled ze sádrokartonových desek dvouvrstvá zavěšená spodní konstrukce z ocelových profilů CD, UD jednoduše opláštěná deskou impregnovanou H2, tl. 12,5 mm, bez izolace</t>
  </si>
  <si>
    <t>1417977901</t>
  </si>
  <si>
    <t>https://podminky.urs.cz/item/CS_URS_2022_01/763131451</t>
  </si>
  <si>
    <t>2,16*1,01</t>
  </si>
  <si>
    <t>282</t>
  </si>
  <si>
    <t>763171213</t>
  </si>
  <si>
    <t>Montáž klapek pro konstrukce ze sádrokartonových desek revizních pro podhledy, velikost přes 0,25 do 0,50 m2</t>
  </si>
  <si>
    <t>-977815859</t>
  </si>
  <si>
    <t>https://podminky.urs.cz/item/CS_URS_2022_01/763171213</t>
  </si>
  <si>
    <t>283</t>
  </si>
  <si>
    <t>590301541</t>
  </si>
  <si>
    <t>klapka revizní pro podhledy, deska H2 12,5 mm 50x50 cm</t>
  </si>
  <si>
    <t>-402497547</t>
  </si>
  <si>
    <t>284</t>
  </si>
  <si>
    <t>998763301</t>
  </si>
  <si>
    <t>Přesun hmot pro konstrukce montované z desek sádrokartonových, sádrovláknitých, cementovláknitých nebo cementových stanovený z hmotnosti přesunovaného materiálu vodorovná dopravní vzdálenost do 50 m v objektech výšky do 6 m</t>
  </si>
  <si>
    <t>-1459062602</t>
  </si>
  <si>
    <t>https://podminky.urs.cz/item/CS_URS_2022_01/998763301</t>
  </si>
  <si>
    <t>766</t>
  </si>
  <si>
    <t>Konstrukce truhlářské</t>
  </si>
  <si>
    <t>413</t>
  </si>
  <si>
    <t>766438111</t>
  </si>
  <si>
    <t>Montáž dřevěného obložení betonových stupňů s podstupnicemi</t>
  </si>
  <si>
    <t>1150056586</t>
  </si>
  <si>
    <t>https://podminky.urs.cz/item/CS_URS_2022_01/766438111</t>
  </si>
  <si>
    <t>"detail 8002 v míst. 1.03" 5,5</t>
  </si>
  <si>
    <t>414</t>
  </si>
  <si>
    <t>60621243</t>
  </si>
  <si>
    <t>spárovka truhlářská dub</t>
  </si>
  <si>
    <t>-1362562031</t>
  </si>
  <si>
    <t>415</t>
  </si>
  <si>
    <t>766496110</t>
  </si>
  <si>
    <t>Ostatní práce při obkládání ukončení koncových hran plochy obložení dýhováním, šířky přes 20 mm vč materiálu</t>
  </si>
  <si>
    <t>-866299204</t>
  </si>
  <si>
    <t>https://podminky.urs.cz/item/CS_URS_2022_01/766496110</t>
  </si>
  <si>
    <t>5,5*2</t>
  </si>
  <si>
    <t>285</t>
  </si>
  <si>
    <t>766621931</t>
  </si>
  <si>
    <t>Repase prosklenné stěny s 2kř dveřmi, bočním dílem a nadsvětlíkem, oprava nátěrů, výměna kování, replika mosaz, bezpečnostní zámek, stěna 6201</t>
  </si>
  <si>
    <t>68906885</t>
  </si>
  <si>
    <t>286</t>
  </si>
  <si>
    <t>766621932</t>
  </si>
  <si>
    <t>Repase prosklenné stěny s 2kř dveřmi, pevné boční díly, pevný nadsvětlík, oprava a doplnění dílčích prvků, výměna a repase kování, bezpečnostní zákek, nové zasklení, dveře a boční díly bezpečnostní sklo, stěna 6203</t>
  </si>
  <si>
    <t>-100760945</t>
  </si>
  <si>
    <t>287</t>
  </si>
  <si>
    <t>766621933</t>
  </si>
  <si>
    <t>Repase prosklenné stěny s 2kř dveřmi, pevné boční díly, pevný a otevíravý nadsvětlík, oprava, výměna a doplnění dílčích prvků, výměna a repase kování, bezpečnostní zámek, nové zasklení, dveře a boční díly bezpečnostní sklo, stěna 6204</t>
  </si>
  <si>
    <t>76068026</t>
  </si>
  <si>
    <t>288</t>
  </si>
  <si>
    <t>766621934</t>
  </si>
  <si>
    <t>Repase prosklenné stěny s 2kř dveřmi, pevné boční díly, pevný a otevíravý nadsvětlík, oprava, výměna a doplnění dílčích prvků, výměna a repase kování, bezpečnostní zámek, nové zasklení, dveře a boční díly bezpečnostní sklo, stěna 6205</t>
  </si>
  <si>
    <t>-1827519573</t>
  </si>
  <si>
    <t>289</t>
  </si>
  <si>
    <t>766621935</t>
  </si>
  <si>
    <t>Repase prosklenné špaletové stěny s 2kř dveřmi, pevný boční díl, otevíravý nadsvětlík, oprava, výměna a doplnění dílčích prvků, výměna a repase kování, samozavírač, nové zasklení, dveře a boční díly bezpečnostní sklo, stěna 6202</t>
  </si>
  <si>
    <t>471849460</t>
  </si>
  <si>
    <t>290</t>
  </si>
  <si>
    <t>766622931</t>
  </si>
  <si>
    <t>Repase dřevěného okna dvojitého s deštěním a parapetem, výměna a doplnění dílčích prvků, výměna a repase kování, nové zasklení, okno 6101</t>
  </si>
  <si>
    <t>-915793530</t>
  </si>
  <si>
    <t>291</t>
  </si>
  <si>
    <t>766622932</t>
  </si>
  <si>
    <t>Repase dřevěného okna dvojitého s deštěním a parapetem, výměna a doplnění dílčích prvků, výměna a repase kování, nové zasklení, okno 6102</t>
  </si>
  <si>
    <t>1714339327</t>
  </si>
  <si>
    <t>292</t>
  </si>
  <si>
    <t>766622933</t>
  </si>
  <si>
    <t>Repase dřevěného okna dvojitého s deštěním a parapetem, výměna a doplnění dílčích prvků, výměna a repase kování, nové zasklení, okno 6103</t>
  </si>
  <si>
    <t>214182166</t>
  </si>
  <si>
    <t>293</t>
  </si>
  <si>
    <t>766622934</t>
  </si>
  <si>
    <t>Repase dřevěného okna dvojitého s deštěním a parapetem, výměna a doplnění dílčích prvků, výměna a repase kování, nové zasklení, okno 6104</t>
  </si>
  <si>
    <t>548008279</t>
  </si>
  <si>
    <t>294</t>
  </si>
  <si>
    <t>766660131</t>
  </si>
  <si>
    <t>Montáž dveřních křídel dřevěných nebo plastových otevíravých do dřevěné rámové zárubně z masivního dřeva jednokřídlových, šířky do 800 mm</t>
  </si>
  <si>
    <t>-805849962</t>
  </si>
  <si>
    <t>https://podminky.urs.cz/item/CS_URS_2022_01/766660131</t>
  </si>
  <si>
    <t>295</t>
  </si>
  <si>
    <t>611640065</t>
  </si>
  <si>
    <t>dveře řevěné vnitřní plné výplňové, replika stávajících dveří, kování mosaz, replika stávajícího kování, 1křídlové 80x220 cm , dveře 6206</t>
  </si>
  <si>
    <t>-2029824106</t>
  </si>
  <si>
    <t>296</t>
  </si>
  <si>
    <t>766660132</t>
  </si>
  <si>
    <t>Montáž dveřních křídel dřevěných nebo plastových otevíravých do dřevěné rámové zárubně z masivního dřeva jednokřídlových, šířky přes 800 mm</t>
  </si>
  <si>
    <t>-337855210</t>
  </si>
  <si>
    <t>https://podminky.urs.cz/item/CS_URS_2022_01/766660132</t>
  </si>
  <si>
    <t>297</t>
  </si>
  <si>
    <t>611640066</t>
  </si>
  <si>
    <t>dveře řevěné vnitřní plné výplňové, replika stávajících dveří, kování mosaz, replika stávajícího kování, 1křídlové 85x204 cm , dveře 6208</t>
  </si>
  <si>
    <t>149970760</t>
  </si>
  <si>
    <t>429</t>
  </si>
  <si>
    <t>611640067</t>
  </si>
  <si>
    <t>dveře řevěné vnitřní plné výplňové, replika stávajících dveří, kování mosaz, replika stávajícího kování, 1křídlové 85x217 cm , dveře 6209</t>
  </si>
  <si>
    <t>-1926870396</t>
  </si>
  <si>
    <t>298</t>
  </si>
  <si>
    <t>766663963</t>
  </si>
  <si>
    <t>Repase dveří dřevěných výplňových, výměna a doplnění dílčích prvků, výměna a repase kování, elektromechanický zámek, vel 86x200 cm, dveře 6207</t>
  </si>
  <si>
    <t>-1897133828</t>
  </si>
  <si>
    <t>766663973</t>
  </si>
  <si>
    <t>Repase okenic dřevěných výplňových, výměna a doplnění dílčích prvků, výměna a repase kování, vel 132x258 cm, okno 6101</t>
  </si>
  <si>
    <t>-1782532436</t>
  </si>
  <si>
    <t>301</t>
  </si>
  <si>
    <t>766663974</t>
  </si>
  <si>
    <t>Repase okenic dřevěných výplňových, výměna a doplnění dílčích prvků, výměna a repase kování, vel 132x258 cm, okno 6102</t>
  </si>
  <si>
    <t>462028442</t>
  </si>
  <si>
    <t>302</t>
  </si>
  <si>
    <t>766663975</t>
  </si>
  <si>
    <t>Repase okenic dřevěných výplňových, výměna a doplnění dílčích prvků, výměna a repase kování, vel 194x258 cm, okno 6103</t>
  </si>
  <si>
    <t>-482824341</t>
  </si>
  <si>
    <t>303</t>
  </si>
  <si>
    <t>766663976</t>
  </si>
  <si>
    <t>Repase okenic dřevěných výplňových, výměna a doplnění dílčích prvků, výměna a repase kování, vel 132x258 cm, okno 6104</t>
  </si>
  <si>
    <t>-1753550615</t>
  </si>
  <si>
    <t>304</t>
  </si>
  <si>
    <t>766663993</t>
  </si>
  <si>
    <t>Repase dřevěné obložkové zárubně pro dveře jednokřídlové, výměna a doplnění dílčích prvků, výměna a repase kování, pro dveře 6207</t>
  </si>
  <si>
    <t>1725646673</t>
  </si>
  <si>
    <t>305</t>
  </si>
  <si>
    <t>766663994</t>
  </si>
  <si>
    <t>Repase dřevěné obložkové zárubně pro dveře jednokřídlové, výměna a doplnění dílčích prvků, výměna a repase kování, pro dveře 6208</t>
  </si>
  <si>
    <t>1562604955</t>
  </si>
  <si>
    <t>307</t>
  </si>
  <si>
    <t>766664965</t>
  </si>
  <si>
    <t>Oprava dveřních křídel - montáž okenní petlice a zámku</t>
  </si>
  <si>
    <t>30810135</t>
  </si>
  <si>
    <t>308</t>
  </si>
  <si>
    <t>549108015</t>
  </si>
  <si>
    <t>petlice na dřevěné okenice 7304, barva bílá</t>
  </si>
  <si>
    <t>-1622169516</t>
  </si>
  <si>
    <t>309</t>
  </si>
  <si>
    <t>549264005</t>
  </si>
  <si>
    <t xml:space="preserve">visací bezpečnostní zámek 3. bezpečnostní třídy </t>
  </si>
  <si>
    <t>-201885056</t>
  </si>
  <si>
    <t>310</t>
  </si>
  <si>
    <t>766668801</t>
  </si>
  <si>
    <t>Krycí deska soklu zdi, dubová spárovka lakovaná PU lakem tl 20 mm, 680x700 mm, dle výkresu č.v. 7902, D+M</t>
  </si>
  <si>
    <t>482515280</t>
  </si>
  <si>
    <t>311</t>
  </si>
  <si>
    <t>766682112</t>
  </si>
  <si>
    <t>Montáž zárubní dřevěných, plastových nebo z lamina obložkových, pro dveře jednokřídlové, tloušťky stěny přes 170 do 350 mm</t>
  </si>
  <si>
    <t>-1575832097</t>
  </si>
  <si>
    <t>https://podminky.urs.cz/item/CS_URS_2022_01/766682112</t>
  </si>
  <si>
    <t>312</t>
  </si>
  <si>
    <t>611822645</t>
  </si>
  <si>
    <t>zárubeň obložková dřevěná, replika stávající zárubně, kování replika stávající, pro dveře 1křídlové 80x220 cm, tl. 18 cm pro dveře 6206</t>
  </si>
  <si>
    <t>-268935188</t>
  </si>
  <si>
    <t>428</t>
  </si>
  <si>
    <t>611822646</t>
  </si>
  <si>
    <t>zárubeň obložková dřevěná, replika stávající zárubně, kování replika stávající, pro dveře 1křídlové 80x270 cm, tl. 18 cm pro dveře 6209</t>
  </si>
  <si>
    <t>-1799859801</t>
  </si>
  <si>
    <t>313</t>
  </si>
  <si>
    <t>998766101</t>
  </si>
  <si>
    <t>Přesun hmot pro konstrukce truhlářské stanovený z hmotnosti přesunovaného materiálu vodorovná dopravní vzdálenost do 50 m v objektech výšky do 6 m</t>
  </si>
  <si>
    <t>329490771</t>
  </si>
  <si>
    <t>https://podminky.urs.cz/item/CS_URS_2022_01/998766101</t>
  </si>
  <si>
    <t>767</t>
  </si>
  <si>
    <t>Konstrukce zámečnické</t>
  </si>
  <si>
    <t>316</t>
  </si>
  <si>
    <t>767161823</t>
  </si>
  <si>
    <t>Demontáž zábradlí do suti schodišťového nerozebíratelný spoj hmotnosti 1 m zábradlí do 20 kg</t>
  </si>
  <si>
    <t>410315703</t>
  </si>
  <si>
    <t>https://podminky.urs.cz/item/CS_URS_2022_01/767161823</t>
  </si>
  <si>
    <t>317</t>
  </si>
  <si>
    <t>767220410</t>
  </si>
  <si>
    <t>Montáž schodišťového zábradlí z profilové oceli do zdiva, hmotnosti 1 m zábradlí do 20 kg</t>
  </si>
  <si>
    <t>334259549</t>
  </si>
  <si>
    <t>https://podminky.urs.cz/item/CS_URS_2022_01/767220410</t>
  </si>
  <si>
    <t>0,85</t>
  </si>
  <si>
    <t>318</t>
  </si>
  <si>
    <t>553912131</t>
  </si>
  <si>
    <t>zábradlí podél schodů do studovny 7301</t>
  </si>
  <si>
    <t>-231149104</t>
  </si>
  <si>
    <t>320</t>
  </si>
  <si>
    <t>998767101</t>
  </si>
  <si>
    <t>Přesun hmot pro zámečnické konstrukce stanovený z hmotnosti přesunovaného materiálu vodorovná dopravní vzdálenost do 50 m v objektech výšky do 6 m</t>
  </si>
  <si>
    <t>1631656714</t>
  </si>
  <si>
    <t>https://podminky.urs.cz/item/CS_URS_2022_01/998767101</t>
  </si>
  <si>
    <t>771</t>
  </si>
  <si>
    <t>Podlahy z dlaždic</t>
  </si>
  <si>
    <t>421</t>
  </si>
  <si>
    <t>771151022</t>
  </si>
  <si>
    <t>Příprava podkladu před provedením dlažby samonivelační stěrka min.pevnosti 30 MPa, tloušťky přes 3 do 5 mm</t>
  </si>
  <si>
    <t>422419037</t>
  </si>
  <si>
    <t>https://podminky.urs.cz/item/CS_URS_2022_01/771151022</t>
  </si>
  <si>
    <t>"M1.08" 2,25</t>
  </si>
  <si>
    <t>436</t>
  </si>
  <si>
    <t>771161022</t>
  </si>
  <si>
    <t>Příprava podkladu před provedením dlažby montáž profilu ukončujícího profilu pro schodové hrany a ukončení dlažby</t>
  </si>
  <si>
    <t>2082673369</t>
  </si>
  <si>
    <t>https://podminky.urs.cz/item/CS_URS_2022_01/771161022</t>
  </si>
  <si>
    <t>437</t>
  </si>
  <si>
    <t>59054133</t>
  </si>
  <si>
    <t>profil ukončovací pro vnější hrany obkladů hliník leskle eloxovaný chromem 10x2500mm</t>
  </si>
  <si>
    <t>-325611575</t>
  </si>
  <si>
    <t>424</t>
  </si>
  <si>
    <t>771474111</t>
  </si>
  <si>
    <t>Montáž soklů z dlaždic keramických lepených flexibilním lepidlem rovných, výšky do 65 mm</t>
  </si>
  <si>
    <t>-159257101</t>
  </si>
  <si>
    <t>https://podminky.urs.cz/item/CS_URS_2022_01/771474111</t>
  </si>
  <si>
    <t>422</t>
  </si>
  <si>
    <t>771576142</t>
  </si>
  <si>
    <t>Montáž podlah z dlaždic keramických lepených flexibilním rychletuhnoucím lepidlem velkoformátových pro vysoké mechanické zatížení protiskluzných nebo reliéfních (bezbariérových) přes 4 do 6 ks/m2</t>
  </si>
  <si>
    <t>42424331</t>
  </si>
  <si>
    <t>https://podminky.urs.cz/item/CS_URS_2022_01/771576142</t>
  </si>
  <si>
    <t>423</t>
  </si>
  <si>
    <t>59761420</t>
  </si>
  <si>
    <t>dlažba velkoformátová keramická slinutá protiskluzná do interiéru i exteriéru pro vysoké mechanické namáhání přes 4 do 6ks/m2</t>
  </si>
  <si>
    <t>-26091324</t>
  </si>
  <si>
    <t>327</t>
  </si>
  <si>
    <t>998771101</t>
  </si>
  <si>
    <t>Přesun hmot pro podlahy z dlaždic stanovený z hmotnosti přesunovaného materiálu vodorovná dopravní vzdálenost do 50 m v objektech výšky do 6 m</t>
  </si>
  <si>
    <t>-765692978</t>
  </si>
  <si>
    <t>https://podminky.urs.cz/item/CS_URS_2022_01/998771101</t>
  </si>
  <si>
    <t>772</t>
  </si>
  <si>
    <t>Podlahy z kamene</t>
  </si>
  <si>
    <t>328</t>
  </si>
  <si>
    <t>772200940</t>
  </si>
  <si>
    <t>Oprava kamenných stupňů, poškozených hran, broušení, čištění, impregnace</t>
  </si>
  <si>
    <t>-1037899866</t>
  </si>
  <si>
    <t>"schody 109"</t>
  </si>
  <si>
    <t>0,65*5</t>
  </si>
  <si>
    <t>1,13*2</t>
  </si>
  <si>
    <t>0,98*2</t>
  </si>
  <si>
    <t>0,93*2</t>
  </si>
  <si>
    <t>0,8*2</t>
  </si>
  <si>
    <t>0,67+0,7+0,79+1,0+0,86+0,82</t>
  </si>
  <si>
    <t>1,31+1,19+1,19</t>
  </si>
  <si>
    <t>329</t>
  </si>
  <si>
    <t>772421133</t>
  </si>
  <si>
    <t>Montáž obkladu soklů deskami z kamene kladených do lepidla svislých nebo šikmých stěn s lícem rovným, tl. do 30 mm</t>
  </si>
  <si>
    <t>-1815345496</t>
  </si>
  <si>
    <t>https://podminky.urs.cz/item/CS_URS_2022_01/772421133</t>
  </si>
  <si>
    <t>1,04</t>
  </si>
  <si>
    <t>330</t>
  </si>
  <si>
    <t>583861601</t>
  </si>
  <si>
    <t>sokl rovný, žula leštěný Ivory Fantasy výška 5 cm tl 1 cm</t>
  </si>
  <si>
    <t>1462705260</t>
  </si>
  <si>
    <t>1,04*1,05</t>
  </si>
  <si>
    <t>335</t>
  </si>
  <si>
    <t>998772101</t>
  </si>
  <si>
    <t>Přesun hmot pro kamenné dlažby, obklady schodišťových stupňů a soklů stanovený z hmotnosti přesunovaného materiálu vodorovná dopravní vzdálenost do 50 m v objektech výšky do 6 m</t>
  </si>
  <si>
    <t>-667437011</t>
  </si>
  <si>
    <t>https://podminky.urs.cz/item/CS_URS_2022_01/998772101</t>
  </si>
  <si>
    <t>773</t>
  </si>
  <si>
    <t>Podlahy z litého teraca</t>
  </si>
  <si>
    <t>417</t>
  </si>
  <si>
    <t>773421200</t>
  </si>
  <si>
    <t>Soklíky z barevného litého teraca tloušťky do 20 mm rovné s požlábkem (fabionem), výšky do 50 mm</t>
  </si>
  <si>
    <t>913626780</t>
  </si>
  <si>
    <t>https://podminky.urs.cz/item/CS_URS_2022_01/773421200</t>
  </si>
  <si>
    <t>10,942+30,22+1,36</t>
  </si>
  <si>
    <t>416</t>
  </si>
  <si>
    <t>773521260</t>
  </si>
  <si>
    <t>Podlaha z barevného litého teraca prostá tloušťky do 20 mm</t>
  </si>
  <si>
    <t>450077232</t>
  </si>
  <si>
    <t>https://podminky.urs.cz/item/CS_URS_2022_01/773521260</t>
  </si>
  <si>
    <t>"skladba 5102" 9,2+30,22+1,36</t>
  </si>
  <si>
    <t>418</t>
  </si>
  <si>
    <t>773993905</t>
  </si>
  <si>
    <t>Údržba podlah z litého teraca ošetření polymerním voskem</t>
  </si>
  <si>
    <t>-152614133</t>
  </si>
  <si>
    <t>https://podminky.urs.cz/item/CS_URS_2022_01/773993905</t>
  </si>
  <si>
    <t>419</t>
  </si>
  <si>
    <t>773993907</t>
  </si>
  <si>
    <t>Údržba podlah z litého teraca impregnace</t>
  </si>
  <si>
    <t>1232380429</t>
  </si>
  <si>
    <t>https://podminky.urs.cz/item/CS_URS_2022_01/773993907</t>
  </si>
  <si>
    <t>420</t>
  </si>
  <si>
    <t>998773101</t>
  </si>
  <si>
    <t>Přesun hmot pro podlahy teracové lité stanovený z hmotnosti přesunovaného materiálu vodorovná dopravní vzdálenost do 50 m v objektech výšky do 6 m</t>
  </si>
  <si>
    <t>-2133483154</t>
  </si>
  <si>
    <t>https://podminky.urs.cz/item/CS_URS_2022_01/998773101</t>
  </si>
  <si>
    <t>775</t>
  </si>
  <si>
    <t>Podlahy skládané (parkety, vlysy, lamely aj.)</t>
  </si>
  <si>
    <t>412</t>
  </si>
  <si>
    <t>775141122</t>
  </si>
  <si>
    <t>Příprava podkladu skládaných podlah vyrovnání samonivelační stěrkou podlah min.pevnosti 30 MPa, tloušťky přes 3 do 5 mm</t>
  </si>
  <si>
    <t>-707027937</t>
  </si>
  <si>
    <t>https://podminky.urs.cz/item/CS_URS_2022_01/775141122</t>
  </si>
  <si>
    <t>1,353</t>
  </si>
  <si>
    <t>"podlaha 5101" (21,52+72,34+1,29)</t>
  </si>
  <si>
    <t>336</t>
  </si>
  <si>
    <t>775413115</t>
  </si>
  <si>
    <t>Montáž podlahového soklíku nebo lišty obvodové (soklové) dřevěné bez základního nátěru lišty ze dřeva tvrdého nebo měkkého, v přírodní barvě lepené</t>
  </si>
  <si>
    <t>827034147</t>
  </si>
  <si>
    <t>https://podminky.urs.cz/item/CS_URS_2022_01/775413115</t>
  </si>
  <si>
    <t>3,7+2,68+1,8+0,29+0,29+0,785</t>
  </si>
  <si>
    <t>3,78+2,665+0,495+0,495+3,78</t>
  </si>
  <si>
    <t>0,63+4,6+0,515+0,915+8,815</t>
  </si>
  <si>
    <t>0,545+0,495+0,495+1,675+1,355+0,495+0,495+2,13+1,31+0,495+1,67+0,495+0,525</t>
  </si>
  <si>
    <t>1,53+5,19</t>
  </si>
  <si>
    <t>1,085+1,085+1,205+0,355</t>
  </si>
  <si>
    <t>8*2+2,6*2+10*2+7,5*2</t>
  </si>
  <si>
    <t>337</t>
  </si>
  <si>
    <t>614181131</t>
  </si>
  <si>
    <t>lišta dřevěná dub 10 x 30 mm</t>
  </si>
  <si>
    <t>-666499370</t>
  </si>
  <si>
    <t>119,667</t>
  </si>
  <si>
    <t>339</t>
  </si>
  <si>
    <t>775449122</t>
  </si>
  <si>
    <t xml:space="preserve">Montáž podlahové lišty ukončovací </t>
  </si>
  <si>
    <t>-1146590598</t>
  </si>
  <si>
    <t>0,85+0,86+2,59</t>
  </si>
  <si>
    <t>340</t>
  </si>
  <si>
    <t>283421505</t>
  </si>
  <si>
    <t>lišta ukončovací ocel výšky 20 mm 2,50 m M200</t>
  </si>
  <si>
    <t>-1568616654</t>
  </si>
  <si>
    <t>4,3*1,05</t>
  </si>
  <si>
    <t>341</t>
  </si>
  <si>
    <t>775511571</t>
  </si>
  <si>
    <t>Podlahy vlysové masivní lepené rybinový, řemenový, průpletový vzor s tmelením a broušením, bez povrchové úpravy a olištování z vlysů tl. do 22 mm šířky přes 60 do 70 mm, délky přes 350 do 400 mm dub, třída I</t>
  </si>
  <si>
    <t>-477313609</t>
  </si>
  <si>
    <t>https://podminky.urs.cz/item/CS_URS_2022_01/775511571</t>
  </si>
  <si>
    <t>96,503</t>
  </si>
  <si>
    <t>342</t>
  </si>
  <si>
    <t>775511810</t>
  </si>
  <si>
    <t>Demontáž podlah vlysových do suti s lištami přibíjených</t>
  </si>
  <si>
    <t>-737711002</t>
  </si>
  <si>
    <t>https://podminky.urs.cz/item/CS_URS_2022_01/775511810</t>
  </si>
  <si>
    <t>343</t>
  </si>
  <si>
    <t>775591411</t>
  </si>
  <si>
    <t>Skládané podlahy - ostatní práce dokončovací nátěr olejem a voskování</t>
  </si>
  <si>
    <t>-381176205</t>
  </si>
  <si>
    <t>https://podminky.urs.cz/item/CS_URS_2022_01/775591411</t>
  </si>
  <si>
    <t>344</t>
  </si>
  <si>
    <t>775990111</t>
  </si>
  <si>
    <t>Podlahy penetrace podkladu</t>
  </si>
  <si>
    <t>-1926504120</t>
  </si>
  <si>
    <t>346</t>
  </si>
  <si>
    <t>998775101</t>
  </si>
  <si>
    <t>Přesun hmot pro podlahy skládané stanovený z hmotnosti přesunovaného materiálu vodorovná dopravní vzdálenost do 50 m v objektech výšky do 6 m</t>
  </si>
  <si>
    <t>702546205</t>
  </si>
  <si>
    <t>https://podminky.urs.cz/item/CS_URS_2022_01/998775101</t>
  </si>
  <si>
    <t>776</t>
  </si>
  <si>
    <t>Podlahy povlakové</t>
  </si>
  <si>
    <t>347</t>
  </si>
  <si>
    <t>776201811</t>
  </si>
  <si>
    <t>Demontáž povlakových podlahovin lepených ručně bez podložky</t>
  </si>
  <si>
    <t>1750809578</t>
  </si>
  <si>
    <t>https://podminky.urs.cz/item/CS_URS_2022_01/776201811</t>
  </si>
  <si>
    <t>"PVC, lino" 21,52+30,22+1,36+2*45,72+19,48+7,48</t>
  </si>
  <si>
    <t>"koberec" 21,88+45,72+2*19,48+7,48+1,29</t>
  </si>
  <si>
    <t>348</t>
  </si>
  <si>
    <t>776301811</t>
  </si>
  <si>
    <t>Demontáž povlakových podlahovin ze schodišťových stupňů bez podložky</t>
  </si>
  <si>
    <t>-500880612</t>
  </si>
  <si>
    <t>https://podminky.urs.cz/item/CS_URS_2022_01/776301811</t>
  </si>
  <si>
    <t>"schody 106 u 107"</t>
  </si>
  <si>
    <t>1,58*3</t>
  </si>
  <si>
    <t>349</t>
  </si>
  <si>
    <t>776410811</t>
  </si>
  <si>
    <t>Demontáž soklíků nebo lišt pryžových nebo plastových</t>
  </si>
  <si>
    <t>327983083</t>
  </si>
  <si>
    <t>https://podminky.urs.cz/item/CS_URS_2022_01/776410811</t>
  </si>
  <si>
    <t>3,7+0,1+0,1+2,68+1,8+0,29+0,29+0,785</t>
  </si>
  <si>
    <t>0,4+0,87+1,58+0,87+1,1+0,22+2,57+0,22+0,635+0,705+0,685</t>
  </si>
  <si>
    <t>0,26+0,06+0,17+0,23+0,23+0,16+0,06+0,705</t>
  </si>
  <si>
    <t>0,43+0,63+0,43+0,43+0,76+1,4</t>
  </si>
  <si>
    <t>0,67+0,69</t>
  </si>
  <si>
    <t>350</t>
  </si>
  <si>
    <t>776430811</t>
  </si>
  <si>
    <t>Demontáž soklíků nebo lišt hran schodišťových</t>
  </si>
  <si>
    <t>761035003</t>
  </si>
  <si>
    <t>https://podminky.urs.cz/item/CS_URS_2022_01/776430811</t>
  </si>
  <si>
    <t>1,19</t>
  </si>
  <si>
    <t>352</t>
  </si>
  <si>
    <t>776991822</t>
  </si>
  <si>
    <t>Ostatní práce odstranění lepidla ručně ze schodišťových stupňů</t>
  </si>
  <si>
    <t>355349753</t>
  </si>
  <si>
    <t>https://podminky.urs.cz/item/CS_URS_2022_01/776991822</t>
  </si>
  <si>
    <t>782</t>
  </si>
  <si>
    <t>Dokončovací práce - obklady z kamene</t>
  </si>
  <si>
    <t>433</t>
  </si>
  <si>
    <t>782131111</t>
  </si>
  <si>
    <t>Montáž obkladů stěn z tvrdých kamenů kladených do malty z nejvýše dvou rozdílných druhů pravoúhlých desek ve skladbě se pravidelně opakujících tl. do 25 mm</t>
  </si>
  <si>
    <t>-1955933601</t>
  </si>
  <si>
    <t>https://podminky.urs.cz/item/CS_URS_2022_01/782131111</t>
  </si>
  <si>
    <t>"krycí deska soklu zdi" 0,7*0,68*2</t>
  </si>
  <si>
    <t>434</t>
  </si>
  <si>
    <t>58382710</t>
  </si>
  <si>
    <t>deska obkladová leštěná žula liberecká tl 20mm</t>
  </si>
  <si>
    <t>1147608976</t>
  </si>
  <si>
    <t>438</t>
  </si>
  <si>
    <t>782991301</t>
  </si>
  <si>
    <t>Obklady z kamene - ostatní práce montáž profilů ukončovacích</t>
  </si>
  <si>
    <t>-40901787</t>
  </si>
  <si>
    <t>https://podminky.urs.cz/item/CS_URS_2022_01/782991301</t>
  </si>
  <si>
    <t>439</t>
  </si>
  <si>
    <t>590541251</t>
  </si>
  <si>
    <t>profil ukončovací pro vnější hrany obkladů hliník matně eloxovaný 20x2500mm</t>
  </si>
  <si>
    <t>784765149</t>
  </si>
  <si>
    <t>435</t>
  </si>
  <si>
    <t>998782101</t>
  </si>
  <si>
    <t>Přesun hmot pro obklady kamenné stanovený z hmotnosti přesunovaného materiálu vodorovná dopravní vzdálenost do 50 m v objektech výšky do 6 m</t>
  </si>
  <si>
    <t>2117885366</t>
  </si>
  <si>
    <t>https://podminky.urs.cz/item/CS_URS_2022_01/998782101</t>
  </si>
  <si>
    <t>783</t>
  </si>
  <si>
    <t>Dokončovací práce - nátěry</t>
  </si>
  <si>
    <t>353</t>
  </si>
  <si>
    <t>783221122</t>
  </si>
  <si>
    <t>Nátěry syntetické KDK barva matný povrch 1x antikorozní, 1x základní, 2x email</t>
  </si>
  <si>
    <t>1564427732</t>
  </si>
  <si>
    <t>18*0,25</t>
  </si>
  <si>
    <t>354</t>
  </si>
  <si>
    <t>783325182</t>
  </si>
  <si>
    <t>Nátěry syntetické litinových radiátorů barva matný povrch 1x antikorozní a 2x email</t>
  </si>
  <si>
    <t>1453683540</t>
  </si>
  <si>
    <t>355</t>
  </si>
  <si>
    <t>783325882</t>
  </si>
  <si>
    <t xml:space="preserve">Odstranění nátěrů z litinových radiátorů </t>
  </si>
  <si>
    <t>-1462103036</t>
  </si>
  <si>
    <t>356</t>
  </si>
  <si>
    <t>783401811</t>
  </si>
  <si>
    <t>Odstranění nátěrů z kovových potrubí do DN 50</t>
  </si>
  <si>
    <t>-1039811038</t>
  </si>
  <si>
    <t>357</t>
  </si>
  <si>
    <t>783425421</t>
  </si>
  <si>
    <t>Nátěry syntetické potrubí do DN 50 barva matný povrch 1x antikorozní, 1x základní, 1x email</t>
  </si>
  <si>
    <t>1007109735</t>
  </si>
  <si>
    <t>358</t>
  </si>
  <si>
    <t>783522221</t>
  </si>
  <si>
    <t>Nátěry syntetické klempířských kcí barva matný povrch 1x reaktivní, 1x základní, 1x email</t>
  </si>
  <si>
    <t>-1880840812</t>
  </si>
  <si>
    <t>3,14*0,315*(0,4+0,9+7,5+0,65)</t>
  </si>
  <si>
    <t>3,14*0,1575*0,1575*2</t>
  </si>
  <si>
    <t>3,14*0,16*(0,2+2,2)</t>
  </si>
  <si>
    <t>3,14*(0,156+0,315)/2*0,2</t>
  </si>
  <si>
    <t>3,14*0,08*0,08</t>
  </si>
  <si>
    <t>(0,989+1,5)/2*0,3</t>
  </si>
  <si>
    <t>1,5*2,0</t>
  </si>
  <si>
    <t>1,5*0,5</t>
  </si>
  <si>
    <t>359</t>
  </si>
  <si>
    <t>783602821</t>
  </si>
  <si>
    <t>Odstranění nátěrů z dřevěných oken, portálů a výkladců opálením s obroušením</t>
  </si>
  <si>
    <t>1785261045</t>
  </si>
  <si>
    <t>3,44*0,25*2</t>
  </si>
  <si>
    <t>3,14*1,89*0,5*0,25</t>
  </si>
  <si>
    <t>13,003+2,543</t>
  </si>
  <si>
    <t>2,58*2,35</t>
  </si>
  <si>
    <t>3,14*1,29*1,29*0,5</t>
  </si>
  <si>
    <t>6,063+2,613</t>
  </si>
  <si>
    <t>2,58*3,05</t>
  </si>
  <si>
    <t>7,869+2,613</t>
  </si>
  <si>
    <t>1,32*2,58*4</t>
  </si>
  <si>
    <t>(1,32+2,58)*0,2*2</t>
  </si>
  <si>
    <t>1,94*2,58*4</t>
  </si>
  <si>
    <t>(1,94+2,58)*0,2</t>
  </si>
  <si>
    <t>360</t>
  </si>
  <si>
    <t>783602824</t>
  </si>
  <si>
    <t>Odstranění nátěrů z dřevěných dveří tří a více výplňových opálením s obroušením</t>
  </si>
  <si>
    <t>74624027</t>
  </si>
  <si>
    <t>361</t>
  </si>
  <si>
    <t>783621113</t>
  </si>
  <si>
    <t>Nátěry syntetické truhlářských konstrukcí barva lesklý povrch dvojnásobné, 2x email a 2x tmel</t>
  </si>
  <si>
    <t>-1293581110</t>
  </si>
  <si>
    <t>362</t>
  </si>
  <si>
    <t>783621124</t>
  </si>
  <si>
    <t>Nátěry syntetické truhlářských konstrukcí barva matný povrch, základní, dvounásobné, 2x tmel</t>
  </si>
  <si>
    <t>-1107915470</t>
  </si>
  <si>
    <t>363</t>
  </si>
  <si>
    <t>783695229</t>
  </si>
  <si>
    <t>Nátěry truhlářských konstrukcí barva fládrování, replika stávajícího nátěru</t>
  </si>
  <si>
    <t>-1517281771</t>
  </si>
  <si>
    <t>784</t>
  </si>
  <si>
    <t>Dokončovací práce - malby a tapety</t>
  </si>
  <si>
    <t>364</t>
  </si>
  <si>
    <t>784112013</t>
  </si>
  <si>
    <t>Rozmývání podkladu po oškrabání malby v místnostech výšky do 5,00 m</t>
  </si>
  <si>
    <t>-414537131</t>
  </si>
  <si>
    <t>4,0</t>
  </si>
  <si>
    <t>16,0</t>
  </si>
  <si>
    <t>365</t>
  </si>
  <si>
    <t>784121001</t>
  </si>
  <si>
    <t>Oškrabání malby v místnostech výšky do 3,80 m</t>
  </si>
  <si>
    <t>951871686</t>
  </si>
  <si>
    <t>https://podminky.urs.cz/item/CS_URS_2022_01/784121001</t>
  </si>
  <si>
    <t>366</t>
  </si>
  <si>
    <t>784121003</t>
  </si>
  <si>
    <t>Oškrabání malby v místnostech výšky přes 3,80 do 5,00 m</t>
  </si>
  <si>
    <t>-1340867324</t>
  </si>
  <si>
    <t>https://podminky.urs.cz/item/CS_URS_2022_01/784121003</t>
  </si>
  <si>
    <t>367</t>
  </si>
  <si>
    <t>784121011</t>
  </si>
  <si>
    <t>Rozmývání podkladu po oškrabání malby v místnostech výšky do 3,80 m</t>
  </si>
  <si>
    <t>-1753190018</t>
  </si>
  <si>
    <t>https://podminky.urs.cz/item/CS_URS_2022_01/784121011</t>
  </si>
  <si>
    <t>368</t>
  </si>
  <si>
    <t>784131023</t>
  </si>
  <si>
    <t>Odstranění tapet stříkaných v místnostech výšky přes 3,80 do 5,00 m</t>
  </si>
  <si>
    <t>-233113192</t>
  </si>
  <si>
    <t>https://podminky.urs.cz/item/CS_URS_2022_01/784131023</t>
  </si>
  <si>
    <t>369</t>
  </si>
  <si>
    <t>784211101</t>
  </si>
  <si>
    <t>Malby z malířských směsí oděruvzdorných za mokra dvojnásobné, bílé za mokra oděruvzdorné výborně v místnostech výšky do 3,80 m</t>
  </si>
  <si>
    <t>1627796878</t>
  </si>
  <si>
    <t>https://podminky.urs.cz/item/CS_URS_2022_01/784211101</t>
  </si>
  <si>
    <t>370</t>
  </si>
  <si>
    <t>784211103</t>
  </si>
  <si>
    <t>Malby z malířských směsí oděruvzdorných za mokra dvojnásobné, bílé za mokra oděruvzdorné výborně v místnostech výšky přes 3,80 do 5,00 m</t>
  </si>
  <si>
    <t>1300641021</t>
  </si>
  <si>
    <t>https://podminky.urs.cz/item/CS_URS_2022_01/784211103</t>
  </si>
  <si>
    <t>24-M</t>
  </si>
  <si>
    <t>Montáže vzduchotechnických zařízení</t>
  </si>
  <si>
    <t>2401</t>
  </si>
  <si>
    <t>Studovna - stávající zařízení - Přívod</t>
  </si>
  <si>
    <t>382</t>
  </si>
  <si>
    <t>24011</t>
  </si>
  <si>
    <t>Větrací jednotka Alteko Samba 2 - repase</t>
  </si>
  <si>
    <t>-5077683</t>
  </si>
  <si>
    <t>383</t>
  </si>
  <si>
    <t>24012</t>
  </si>
  <si>
    <t>Tlumič 500x250 - přesun</t>
  </si>
  <si>
    <t>599621585</t>
  </si>
  <si>
    <t>384</t>
  </si>
  <si>
    <t>24013</t>
  </si>
  <si>
    <t>Vyústka na kruhové potrubí VK-2O-R2 500x125</t>
  </si>
  <si>
    <t>1658251868</t>
  </si>
  <si>
    <t>385</t>
  </si>
  <si>
    <t>24014</t>
  </si>
  <si>
    <t>Vyústka na kruhové potrubí VK-2O-R2 225x75</t>
  </si>
  <si>
    <t>1593861687</t>
  </si>
  <si>
    <t>386</t>
  </si>
  <si>
    <t>24015</t>
  </si>
  <si>
    <t>Čtyřhranné potrubí sk.I z pozink. plechu dle ON 12 0405</t>
  </si>
  <si>
    <t>1606520997</t>
  </si>
  <si>
    <t>387</t>
  </si>
  <si>
    <t>24016</t>
  </si>
  <si>
    <t>Kruhové potrubí Spiro vč. tvarovek do prům. 315</t>
  </si>
  <si>
    <t>bm</t>
  </si>
  <si>
    <t>851964571</t>
  </si>
  <si>
    <t>2402</t>
  </si>
  <si>
    <t>Studovna - stávající zařízení - Odvod</t>
  </si>
  <si>
    <t>388</t>
  </si>
  <si>
    <t>24021</t>
  </si>
  <si>
    <t>Ventilátor Elektrodesigm ILT/4-200 - repase</t>
  </si>
  <si>
    <t>-1741872335</t>
  </si>
  <si>
    <t>2403</t>
  </si>
  <si>
    <t>Studovna + tichá studovna - chlazení - cirk multisplit</t>
  </si>
  <si>
    <t>389</t>
  </si>
  <si>
    <t>24031</t>
  </si>
  <si>
    <t>Kondenzátor MU5M30 U43</t>
  </si>
  <si>
    <t>-353103751</t>
  </si>
  <si>
    <t>390</t>
  </si>
  <si>
    <t>24032</t>
  </si>
  <si>
    <t>Nástěnná výparníková jednotka MS18AWV.NC0</t>
  </si>
  <si>
    <t>1493790974</t>
  </si>
  <si>
    <t>391</t>
  </si>
  <si>
    <t>24033</t>
  </si>
  <si>
    <t>Nástěnná výparníková jednotka MS09AWV.NB0</t>
  </si>
  <si>
    <t>-1784253627</t>
  </si>
  <si>
    <t>392</t>
  </si>
  <si>
    <t>24034</t>
  </si>
  <si>
    <t>izolované freonové potrubí délky (pár) cca</t>
  </si>
  <si>
    <t>-1855764818</t>
  </si>
  <si>
    <t>393</t>
  </si>
  <si>
    <t>24035</t>
  </si>
  <si>
    <t>ovladač pro každou místnost, elektrického propojení mezi vnější a vnitřními částmi a příslušenství</t>
  </si>
  <si>
    <t>1576631422</t>
  </si>
  <si>
    <t>2404</t>
  </si>
  <si>
    <t>Ostatní</t>
  </si>
  <si>
    <t>394</t>
  </si>
  <si>
    <t>24041</t>
  </si>
  <si>
    <t>Akustické izolace (složení viz text technické zprávy)</t>
  </si>
  <si>
    <t>777796198</t>
  </si>
  <si>
    <t>395</t>
  </si>
  <si>
    <t>24042</t>
  </si>
  <si>
    <t>Nátěry</t>
  </si>
  <si>
    <t>-1809946712</t>
  </si>
  <si>
    <t>396</t>
  </si>
  <si>
    <t>24043</t>
  </si>
  <si>
    <t>Vyregulování systému, uvedení do provozu</t>
  </si>
  <si>
    <t>1707511012</t>
  </si>
  <si>
    <t>397</t>
  </si>
  <si>
    <t>24044</t>
  </si>
  <si>
    <t>Testy a revize</t>
  </si>
  <si>
    <t>450744521</t>
  </si>
  <si>
    <t>398</t>
  </si>
  <si>
    <t>24045</t>
  </si>
  <si>
    <t>Komplexní vyzkoušení</t>
  </si>
  <si>
    <t>1194235841</t>
  </si>
  <si>
    <t>399</t>
  </si>
  <si>
    <t>24046</t>
  </si>
  <si>
    <t>Zkušební provoz</t>
  </si>
  <si>
    <t>1951781892</t>
  </si>
  <si>
    <t>400</t>
  </si>
  <si>
    <t>24047</t>
  </si>
  <si>
    <t>Zaškolení obsluhy</t>
  </si>
  <si>
    <t>-2092951288</t>
  </si>
  <si>
    <t>401</t>
  </si>
  <si>
    <t>24048</t>
  </si>
  <si>
    <t>Dodavatelská dokumentace</t>
  </si>
  <si>
    <t>-1250904095</t>
  </si>
  <si>
    <t>402</t>
  </si>
  <si>
    <t>24049</t>
  </si>
  <si>
    <t>Dokumentace skutečného provedení</t>
  </si>
  <si>
    <t>-1867997794</t>
  </si>
  <si>
    <t>403</t>
  </si>
  <si>
    <t>24050</t>
  </si>
  <si>
    <t>Manuály</t>
  </si>
  <si>
    <t>-100887954</t>
  </si>
  <si>
    <t>VRN</t>
  </si>
  <si>
    <t>Vedlejší rozpočtové náklady</t>
  </si>
  <si>
    <t>VRN1</t>
  </si>
  <si>
    <t>Průzkumné, geodetické a projektové práce</t>
  </si>
  <si>
    <t>371</t>
  </si>
  <si>
    <t>013254001</t>
  </si>
  <si>
    <t xml:space="preserve">Dokumentace skutečného provedení stavby </t>
  </si>
  <si>
    <t>Kč</t>
  </si>
  <si>
    <t>1024</t>
  </si>
  <si>
    <t>-149662709</t>
  </si>
  <si>
    <t>https://podminky.urs.cz/item/CS_URS_2021_01/013254001</t>
  </si>
  <si>
    <t>VRN3</t>
  </si>
  <si>
    <t>Zařízení staveniště</t>
  </si>
  <si>
    <t>372</t>
  </si>
  <si>
    <t>030001000.1</t>
  </si>
  <si>
    <t>-586929669</t>
  </si>
  <si>
    <t>https://podminky.urs.cz/item/CS_URS_2021_01/030001000.1</t>
  </si>
  <si>
    <t>373</t>
  </si>
  <si>
    <t>039002000.1</t>
  </si>
  <si>
    <t>Zrušení zařízení staveniště</t>
  </si>
  <si>
    <t>28561768</t>
  </si>
  <si>
    <t>https://podminky.urs.cz/item/CS_URS_2021_01/039002000.1</t>
  </si>
  <si>
    <t>VRN4</t>
  </si>
  <si>
    <t>Inženýrská činnost</t>
  </si>
  <si>
    <t>374</t>
  </si>
  <si>
    <t>043194015</t>
  </si>
  <si>
    <t>Revize a zkoušky</t>
  </si>
  <si>
    <t>-1844323913</t>
  </si>
  <si>
    <t>VRN6</t>
  </si>
  <si>
    <t>Územní vlivy</t>
  </si>
  <si>
    <t>375</t>
  </si>
  <si>
    <t>062303010</t>
  </si>
  <si>
    <t>Zábor komunikace</t>
  </si>
  <si>
    <t>1801213939</t>
  </si>
  <si>
    <t>VRN7</t>
  </si>
  <si>
    <t>Provozní vlivy</t>
  </si>
  <si>
    <t>376</t>
  </si>
  <si>
    <t>071103000</t>
  </si>
  <si>
    <t>Provoz investora</t>
  </si>
  <si>
    <t>-859675311</t>
  </si>
  <si>
    <t>https://podminky.urs.cz/item/CS_URS_2021_01/071103000</t>
  </si>
  <si>
    <t>{873e1af0-79e5-44a1-afcf-df276652d50b}</t>
  </si>
  <si>
    <t>20220727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</si>
  <si>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</si>
  <si>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Oprava knihovny, revize 26.7.2022</t>
  </si>
  <si>
    <t>26. 7. 2022</t>
  </si>
  <si>
    <t>0,1</t>
  </si>
  <si>
    <t>Národohospodářský ústav akademie věd</t>
  </si>
  <si>
    <t>Ing.arch. Jan Heller</t>
  </si>
  <si>
    <t>Projektant</t>
  </si>
  <si>
    <t>Zpracovatel</t>
  </si>
  <si>
    <t>Datum a podpis:</t>
  </si>
  <si>
    <t>Razítko</t>
  </si>
  <si>
    <t>Objednavatel</t>
  </si>
  <si>
    <t>Uchazeč</t>
  </si>
  <si>
    <t>Náklady z rozpočtů</t>
  </si>
  <si>
    <t>###NOINSERT###</t>
  </si>
  <si>
    <t>Náklady ze soupisu prací</t>
  </si>
  <si>
    <t xml:space="preserve">    9 - Ostatní konstrukce a práce, bourání</t>
  </si>
  <si>
    <t xml:space="preserve">      7411 - ROZVADĚČ RP0.1 prvky silové</t>
  </si>
  <si>
    <t xml:space="preserve">      7412 - Kompletační materiál</t>
  </si>
  <si>
    <t xml:space="preserve">      7413 - Upevňovací a úložný materiál </t>
  </si>
  <si>
    <t xml:space="preserve">      7414 - Kabely-silnoproud</t>
  </si>
  <si>
    <t xml:space="preserve">      7415 - Svítidla – montáže</t>
  </si>
  <si>
    <t xml:space="preserve">      7416 - Ostatní</t>
  </si>
  <si>
    <t xml:space="preserve">      7421 - Dodávka ostatních zařízení a materiálu</t>
  </si>
  <si>
    <t xml:space="preserve">      7422 - Dodávka SKS</t>
  </si>
  <si>
    <t xml:space="preserve">      7423 - Demontáže dle ceníku C22M</t>
  </si>
  <si>
    <t xml:space="preserve">      7424 - Montáže dle ceníku C22M</t>
  </si>
  <si>
    <t xml:space="preserve">      7425 - Montáže dle ceníku C21M</t>
  </si>
  <si>
    <t xml:space="preserve">      7426 - Montáže ostatní</t>
  </si>
  <si>
    <t xml:space="preserve">      7427 - Práce dle ceníku C46M</t>
  </si>
  <si>
    <t xml:space="preserve">    VRN9 - Ostatní náklady</t>
  </si>
  <si>
    <t>611131102</t>
  </si>
  <si>
    <t>Podkladní a spojovací vrstva vnitřních omítaných ploch  cementový postřik nanášený ručně síťovitě (pokrytí plochy 50 až 75 %) stropů</t>
  </si>
  <si>
    <t>393563578</t>
  </si>
  <si>
    <t>611131121</t>
  </si>
  <si>
    <t>Podkladní a spojovací vrstva vnitřních omítaných ploch  penetrace akrylát-silikonová nanášená ručně stropů</t>
  </si>
  <si>
    <t>-1157763770</t>
  </si>
  <si>
    <t>155,32*2</t>
  </si>
  <si>
    <t>611142001</t>
  </si>
  <si>
    <t>Potažení vnitřních ploch pletivem  v ploše nebo pruzích, na plném podkladu sklovláknitým vtlačením do tmelu stropů</t>
  </si>
  <si>
    <t>-1649258154</t>
  </si>
  <si>
    <t>119,48*1,3</t>
  </si>
  <si>
    <t>611311131</t>
  </si>
  <si>
    <t>Potažení vnitřních ploch štukem tloušťky do 3 mm vodorovných konstrukcí stropů rovných</t>
  </si>
  <si>
    <t>-1338561603</t>
  </si>
  <si>
    <t>611325422</t>
  </si>
  <si>
    <t>Oprava vápenocementové omítky vnitřních ploch štukové dvouvrstvé, tloušťky do 20 mm a tloušťky štuku do 3 mm stropů, v rozsahu opravované plochy přes 10 do 30%</t>
  </si>
  <si>
    <t>-1450184862</t>
  </si>
  <si>
    <t>612131102</t>
  </si>
  <si>
    <t>Podkladní a spojovací vrstva vnitřních omítaných ploch  cementový postřik nanášený ručně síťovitě (pokrytí plochy 50 až 75 %) stěn</t>
  </si>
  <si>
    <t>2142512114</t>
  </si>
  <si>
    <t>612131121</t>
  </si>
  <si>
    <t>Podkladní a spojovací vrstva vnitřních omítaných ploch  penetrace akrylát-silikonová nanášená ručně stěn</t>
  </si>
  <si>
    <t>-1453611222</t>
  </si>
  <si>
    <t>244,83*2</t>
  </si>
  <si>
    <t>Potažení vnitřních ploch pletivem  v ploše nebo pruzích, na plném podkladu sklovláknitým vtlačením do tmelu stěn</t>
  </si>
  <si>
    <t>233983049</t>
  </si>
  <si>
    <t>3,7*50,9*1,3</t>
  </si>
  <si>
    <t>612311131</t>
  </si>
  <si>
    <t>Potažení vnitřních ploch štukem tloušťky do 3 mm svislých konstrukcí stěn</t>
  </si>
  <si>
    <t>38516085</t>
  </si>
  <si>
    <t>612325111</t>
  </si>
  <si>
    <t>Vápenocementová omítka rýh hladká ve stěnách, šířky rýhy do 150 mm</t>
  </si>
  <si>
    <t>1249615122</t>
  </si>
  <si>
    <t>0,7*3,3+0,1*0,9+0,15*2,8</t>
  </si>
  <si>
    <t>612325422</t>
  </si>
  <si>
    <t>Oprava vápenocementové omítky vnitřních ploch štukové dvouvrstvé, tloušťky do 20 mm a tloušťky štuku do 3 mm stěn, v rozsahu opravované plochy přes 10 do 30%</t>
  </si>
  <si>
    <t>1896528971</t>
  </si>
  <si>
    <t>631312141</t>
  </si>
  <si>
    <t>Doplnění dosavadních mazanin prostým betonem  s dodáním hmot, bez potěru, plochy jednotlivě rýh v dosavadních mazaninách</t>
  </si>
  <si>
    <t>202799871</t>
  </si>
  <si>
    <t>50,9*0,1*0,1</t>
  </si>
  <si>
    <t>Ostatní konstrukce a práce, bourání</t>
  </si>
  <si>
    <t>Lešení pomocné pracovní pro objekty pozemních staveb  pro zatížení do 150 kg/m2, o výšce lešeňové podlahy přes 1,9 do 3,5 m</t>
  </si>
  <si>
    <t>-1989131218</t>
  </si>
  <si>
    <t>Vyčištění budov nebo objektů před předáním do užívání  budov bytové nebo občanské výstavby, světlé výšky podlaží do 4 m</t>
  </si>
  <si>
    <t>-350783643</t>
  </si>
  <si>
    <t>Vysekání rýh ve zdivu cihelném na maltu vápennou nebo vápenocementovou  do hl. 50 mm a šířky do 70 mm</t>
  </si>
  <si>
    <t>1437535210</t>
  </si>
  <si>
    <t>Vysekání rýh ve zdivu cihelném na maltu vápennou nebo vápenocementovou  do hl. 100 mm a šířky do 100 mm</t>
  </si>
  <si>
    <t>24863994</t>
  </si>
  <si>
    <t>0,3*3</t>
  </si>
  <si>
    <t>974031164</t>
  </si>
  <si>
    <t>Vysekání rýh ve zdivu cihelném na maltu vápennou nebo vápenocementovou  do hl. 150 mm a šířky do 150 mm</t>
  </si>
  <si>
    <t>1466465111</t>
  </si>
  <si>
    <t>974042553</t>
  </si>
  <si>
    <t>Vysekání rýh v betonové nebo jiné monolitické dlažbě s betonovým podkladem  do hl. 100 mm a šířky do 100 mm</t>
  </si>
  <si>
    <t>1682806994</t>
  </si>
  <si>
    <t>13,25*2+9,3*2+2+1,3*2+0,6*2</t>
  </si>
  <si>
    <t>997013214</t>
  </si>
  <si>
    <t>Vnitrostaveništní doprava suti a vybouraných hmot  vodorovně do 50 m svisle ručně pro budovy a haly výšky přes 12 do 15 m</t>
  </si>
  <si>
    <t>1732178046</t>
  </si>
  <si>
    <t>Odvoz suti a vybouraných hmot na skládku nebo meziskládku  se složením, na vzdálenost do 1 km</t>
  </si>
  <si>
    <t>-398755344</t>
  </si>
  <si>
    <t>Odvoz suti a vybouraných hmot na skládku nebo meziskládku  se složením, na vzdálenost Příplatek k ceně za každý další i započatý 1 km přes 1 km</t>
  </si>
  <si>
    <t>1258358471</t>
  </si>
  <si>
    <t>1,77*25 'Přepočtené koeficientem množství</t>
  </si>
  <si>
    <t>-924881982</t>
  </si>
  <si>
    <t>998018002</t>
  </si>
  <si>
    <t>Přesun hmot pro budovy občanské výstavby, bydlení, výrobu a služby  ruční - bez užití mechanizace vodorovná dopravní vzdálenost do 100 m pro budovy s jakoukoliv nosnou konstrukcí výšky přes 6 do 12 m</t>
  </si>
  <si>
    <t>-1440347197</t>
  </si>
  <si>
    <t>7411</t>
  </si>
  <si>
    <t>ROZVADĚČ RP0.1 prvky silové</t>
  </si>
  <si>
    <t>741101</t>
  </si>
  <si>
    <t>-1509301728</t>
  </si>
  <si>
    <t>741102</t>
  </si>
  <si>
    <t>-2056952661</t>
  </si>
  <si>
    <t>741103</t>
  </si>
  <si>
    <t>-2075882493</t>
  </si>
  <si>
    <t>23</t>
  </si>
  <si>
    <t>741104</t>
  </si>
  <si>
    <t>jistič 3x20A/400V char. C 10kA</t>
  </si>
  <si>
    <t>-1479466661</t>
  </si>
  <si>
    <t>741105</t>
  </si>
  <si>
    <t>1420167577</t>
  </si>
  <si>
    <t>25</t>
  </si>
  <si>
    <t>741106</t>
  </si>
  <si>
    <t>-1651996690</t>
  </si>
  <si>
    <t>741107</t>
  </si>
  <si>
    <t>1872943457</t>
  </si>
  <si>
    <t>741108</t>
  </si>
  <si>
    <t>-29037613</t>
  </si>
  <si>
    <t>741109</t>
  </si>
  <si>
    <t>-99479109</t>
  </si>
  <si>
    <t>29</t>
  </si>
  <si>
    <t>741110</t>
  </si>
  <si>
    <t>-790932863</t>
  </si>
  <si>
    <t>741111</t>
  </si>
  <si>
    <t>-916155336</t>
  </si>
  <si>
    <t>741112</t>
  </si>
  <si>
    <t>687093978</t>
  </si>
  <si>
    <t>7412</t>
  </si>
  <si>
    <t>741201</t>
  </si>
  <si>
    <t>797721868</t>
  </si>
  <si>
    <t>33</t>
  </si>
  <si>
    <t>741202</t>
  </si>
  <si>
    <t>-1532770205</t>
  </si>
  <si>
    <t>741203</t>
  </si>
  <si>
    <t>1560163503</t>
  </si>
  <si>
    <t>741204</t>
  </si>
  <si>
    <t>-1821712127</t>
  </si>
  <si>
    <t>741205</t>
  </si>
  <si>
    <t>1950783471</t>
  </si>
  <si>
    <t>741206</t>
  </si>
  <si>
    <t>Rámeček 4.nás., hliník stříbrný</t>
  </si>
  <si>
    <t>-1773165650</t>
  </si>
  <si>
    <t>741207</t>
  </si>
  <si>
    <t>-1279200244</t>
  </si>
  <si>
    <t>741208</t>
  </si>
  <si>
    <t>641486973</t>
  </si>
  <si>
    <t>7413</t>
  </si>
  <si>
    <t>741301</t>
  </si>
  <si>
    <t>Krabice rozbočná  pod omítku KU68</t>
  </si>
  <si>
    <t>1818452246</t>
  </si>
  <si>
    <t>741302</t>
  </si>
  <si>
    <t>-1828574800</t>
  </si>
  <si>
    <t>741303</t>
  </si>
  <si>
    <t>-71517227</t>
  </si>
  <si>
    <t>741304</t>
  </si>
  <si>
    <t>-1132824096</t>
  </si>
  <si>
    <t>741305</t>
  </si>
  <si>
    <t>461020008</t>
  </si>
  <si>
    <t>741306</t>
  </si>
  <si>
    <t>939691386</t>
  </si>
  <si>
    <t>741307</t>
  </si>
  <si>
    <t>-1039581307</t>
  </si>
  <si>
    <t>741308</t>
  </si>
  <si>
    <t>556991833</t>
  </si>
  <si>
    <t>7414</t>
  </si>
  <si>
    <t>741401</t>
  </si>
  <si>
    <t>-1583339085</t>
  </si>
  <si>
    <t>50</t>
  </si>
  <si>
    <t>741403</t>
  </si>
  <si>
    <t>987905958</t>
  </si>
  <si>
    <t>741404</t>
  </si>
  <si>
    <t>-249480965</t>
  </si>
  <si>
    <t>741405</t>
  </si>
  <si>
    <t>-1892270024</t>
  </si>
  <si>
    <t>53</t>
  </si>
  <si>
    <t>741406</t>
  </si>
  <si>
    <t>1292264243</t>
  </si>
  <si>
    <t>741407</t>
  </si>
  <si>
    <t>1978879573</t>
  </si>
  <si>
    <t>7415</t>
  </si>
  <si>
    <t>741501</t>
  </si>
  <si>
    <t>Svítidla dle knihy svítidel</t>
  </si>
  <si>
    <t>1691284984</t>
  </si>
  <si>
    <t>741502</t>
  </si>
  <si>
    <t>Svítidlo – stávající lustr</t>
  </si>
  <si>
    <t>-1701649734</t>
  </si>
  <si>
    <t>741503</t>
  </si>
  <si>
    <t>-256235286</t>
  </si>
  <si>
    <t>741504</t>
  </si>
  <si>
    <t>-487773717</t>
  </si>
  <si>
    <t>7416</t>
  </si>
  <si>
    <t>741601</t>
  </si>
  <si>
    <t>-1576575349</t>
  </si>
  <si>
    <t>741602</t>
  </si>
  <si>
    <t>-498446492</t>
  </si>
  <si>
    <t>741603</t>
  </si>
  <si>
    <t>-447082654</t>
  </si>
  <si>
    <t>741604</t>
  </si>
  <si>
    <t>-1798659156</t>
  </si>
  <si>
    <t>741605</t>
  </si>
  <si>
    <t>556676974</t>
  </si>
  <si>
    <t>741606</t>
  </si>
  <si>
    <t>-762579915</t>
  </si>
  <si>
    <t>741608</t>
  </si>
  <si>
    <t>2117759696</t>
  </si>
  <si>
    <t>741609</t>
  </si>
  <si>
    <t>1292231254</t>
  </si>
  <si>
    <t>7421</t>
  </si>
  <si>
    <t>742101</t>
  </si>
  <si>
    <t>608333629</t>
  </si>
  <si>
    <t>742102</t>
  </si>
  <si>
    <t>329878798</t>
  </si>
  <si>
    <t>742103</t>
  </si>
  <si>
    <t>Trubka MONOFLEX pr 23 1423/1  ohebná nárazuvzdor.</t>
  </si>
  <si>
    <t>-445229516</t>
  </si>
  <si>
    <t>742104</t>
  </si>
  <si>
    <t>1358130215</t>
  </si>
  <si>
    <t>742105</t>
  </si>
  <si>
    <t>Trubka MONOFLEX pr 29 1429/1  ohebná nárazuvzdor.</t>
  </si>
  <si>
    <t>1230124933</t>
  </si>
  <si>
    <t>742106</t>
  </si>
  <si>
    <t>Hmoždinka  HM 8</t>
  </si>
  <si>
    <t>740786209</t>
  </si>
  <si>
    <t>7422</t>
  </si>
  <si>
    <t>742202</t>
  </si>
  <si>
    <t>Cat. 6  4x2x24 AWG, LSOH Box 305m</t>
  </si>
  <si>
    <t>1649313971</t>
  </si>
  <si>
    <t>742203</t>
  </si>
  <si>
    <t>Datová zásuvka  - 2 konektory kat 6 UTP, 2 montážní rám</t>
  </si>
  <si>
    <t>2114688619</t>
  </si>
  <si>
    <t>742204</t>
  </si>
  <si>
    <t>2127485865</t>
  </si>
  <si>
    <t>742205</t>
  </si>
  <si>
    <t>KP 67/3 krabice přístrojová</t>
  </si>
  <si>
    <t>1730521005</t>
  </si>
  <si>
    <t>742206</t>
  </si>
  <si>
    <t>hliníkový zásuvkový blok 2 zásuvky RJ 45 Cat.6 FTP k uchycení na nábytek</t>
  </si>
  <si>
    <t>1372967941</t>
  </si>
  <si>
    <t>742208</t>
  </si>
  <si>
    <t>447060417</t>
  </si>
  <si>
    <t>742210</t>
  </si>
  <si>
    <t>Patchpanel 24 ports 1U, 2. generation, Cat. 6, grey</t>
  </si>
  <si>
    <t>-668723600</t>
  </si>
  <si>
    <t>7423</t>
  </si>
  <si>
    <t>Demontáže dle ceníku C22M</t>
  </si>
  <si>
    <t>742301</t>
  </si>
  <si>
    <t>Demontáž stávající počítačové sítě</t>
  </si>
  <si>
    <t>sa</t>
  </si>
  <si>
    <t>1015249991</t>
  </si>
  <si>
    <t>7424</t>
  </si>
  <si>
    <t>742401</t>
  </si>
  <si>
    <t>-110967351</t>
  </si>
  <si>
    <t>742403</t>
  </si>
  <si>
    <t>Trubka PVC  pod omítkou 23 mm</t>
  </si>
  <si>
    <t>632957598</t>
  </si>
  <si>
    <t>742404</t>
  </si>
  <si>
    <t>-400338215</t>
  </si>
  <si>
    <t>742405</t>
  </si>
  <si>
    <t>Trubka PVC  pod omítkou 29 mm</t>
  </si>
  <si>
    <t>-96931440</t>
  </si>
  <si>
    <t>7425</t>
  </si>
  <si>
    <t>742501</t>
  </si>
  <si>
    <t>198206429</t>
  </si>
  <si>
    <t>7426</t>
  </si>
  <si>
    <t>742601</t>
  </si>
  <si>
    <t>Montáž datového kabelu  UTP 4*2 v trubce, liště</t>
  </si>
  <si>
    <t>1810449110</t>
  </si>
  <si>
    <t>742602</t>
  </si>
  <si>
    <t>-1672142623</t>
  </si>
  <si>
    <t>742603</t>
  </si>
  <si>
    <t>1732770637</t>
  </si>
  <si>
    <t>7427</t>
  </si>
  <si>
    <t>742701</t>
  </si>
  <si>
    <t>1187458101</t>
  </si>
  <si>
    <t>776111112</t>
  </si>
  <si>
    <t>Příprava podkladu broušení podlah nového podkladu betonového</t>
  </si>
  <si>
    <t>-53746542</t>
  </si>
  <si>
    <t>776111116</t>
  </si>
  <si>
    <t>Příprava podkladu broušení podlah stávajícího podkladu pro odstranění lepidla (po starých krytinách)</t>
  </si>
  <si>
    <t>1588819881</t>
  </si>
  <si>
    <t>776111311</t>
  </si>
  <si>
    <t>Příprava podkladu vysátí podlah</t>
  </si>
  <si>
    <t>266294211</t>
  </si>
  <si>
    <t>776121321</t>
  </si>
  <si>
    <t>Příprava podkladu penetrace neředěná podlah</t>
  </si>
  <si>
    <t>1519710555</t>
  </si>
  <si>
    <t>776131111</t>
  </si>
  <si>
    <t>Příprava podkladu vyztužení podkladu armovacím pletivem ze skelných vláken</t>
  </si>
  <si>
    <t>-1892999621</t>
  </si>
  <si>
    <t>776141124</t>
  </si>
  <si>
    <t>Příprava podkladu vyrovnání samonivelační stěrkou podlah min.pevnosti 30 MPa, tloušťky přes 8 do 10 mm</t>
  </si>
  <si>
    <t>1631150228</t>
  </si>
  <si>
    <t>776201812</t>
  </si>
  <si>
    <t>Demontáž povlakových podlahovin lepených ručně s podložkou</t>
  </si>
  <si>
    <t>1550813202</t>
  </si>
  <si>
    <t>776231111</t>
  </si>
  <si>
    <t>Montáž podlahovin z vinylu lepením lamel nebo čtverců standardním lepidlem</t>
  </si>
  <si>
    <t>245358950</t>
  </si>
  <si>
    <t>104</t>
  </si>
  <si>
    <t>28411119</t>
  </si>
  <si>
    <t>PVC vinyl LVT dílec zátěžový pro renovaci podlah  tl 5mm, nášlapná vrstva 1mm, hořlavost Bfl-s1, smykové tření µ ≥0.5, třída zátěže 34/43,rozměrová stálost ≤0.25</t>
  </si>
  <si>
    <t>-450571424</t>
  </si>
  <si>
    <t>119,48*1,15</t>
  </si>
  <si>
    <t>-1414486754</t>
  </si>
  <si>
    <t>13,25*2+9,3*2+3*2+4,5*2</t>
  </si>
  <si>
    <t>776421111</t>
  </si>
  <si>
    <t>Montáž lišt obvodových lepených</t>
  </si>
  <si>
    <t>496870978</t>
  </si>
  <si>
    <t>59054110</t>
  </si>
  <si>
    <t>profil přechodový Al s pohyblivým ramenem matně eloxovaný 8x20mm</t>
  </si>
  <si>
    <t>267219887</t>
  </si>
  <si>
    <t>776421312</t>
  </si>
  <si>
    <t>Montáž lišt přechodových šroubovaných</t>
  </si>
  <si>
    <t>-1742667036</t>
  </si>
  <si>
    <t>59054115</t>
  </si>
  <si>
    <t>profil přechodový Al s pohyblivým ramenem matně eloxovaný 20x40mm</t>
  </si>
  <si>
    <t>1558465142</t>
  </si>
  <si>
    <t>776991821</t>
  </si>
  <si>
    <t>Ostatní práce odstranění lepidla ručně z podlah</t>
  </si>
  <si>
    <t>2124602767</t>
  </si>
  <si>
    <t>998776102</t>
  </si>
  <si>
    <t>Přesun hmot pro podlahy povlakové  stanovený z hmotnosti přesunovaného materiálu vodorovná dopravní vzdálenost do 50 m v objektech výšky přes 6 do 12 m</t>
  </si>
  <si>
    <t>-1692962152</t>
  </si>
  <si>
    <t>-1824158921</t>
  </si>
  <si>
    <t>-1294713724</t>
  </si>
  <si>
    <t>Malby z malířských směsí otěruvzdorných za mokra dvojnásobné, bílé za mokra otěruvzdorné výborně v místnostech výšky do 3,80 m</t>
  </si>
  <si>
    <t>-947533712</t>
  </si>
  <si>
    <t>155,32+244,83</t>
  </si>
  <si>
    <t>030001000</t>
  </si>
  <si>
    <t>…</t>
  </si>
  <si>
    <t>-54130355</t>
  </si>
  <si>
    <t>070001000</t>
  </si>
  <si>
    <t>496178790</t>
  </si>
  <si>
    <t>VRN9</t>
  </si>
  <si>
    <t>Ostatní náklady</t>
  </si>
  <si>
    <t>090001000</t>
  </si>
  <si>
    <t>-439113957</t>
  </si>
  <si>
    <t>Název veřejné zakázky:</t>
  </si>
  <si>
    <t>Místo</t>
  </si>
  <si>
    <t>Politických vězňů 7, Praha 1</t>
  </si>
  <si>
    <t>Rekapitulace rozpočtu</t>
  </si>
  <si>
    <t>Přední studovna bez DPH:</t>
  </si>
  <si>
    <t>Přední studovna s DPH</t>
  </si>
  <si>
    <t>Knihovna bez DPH</t>
  </si>
  <si>
    <t>Knihovna s DPH</t>
  </si>
  <si>
    <t>Celkem bez DPH</t>
  </si>
  <si>
    <t>Celkem s DPH</t>
  </si>
  <si>
    <t>Národohospodářský ústav AV ČR, v.v.i., Praha 1</t>
  </si>
  <si>
    <t>Ing. arch Jan Heller, Hradec Králové</t>
  </si>
  <si>
    <t>Oprava přední studovny a knihovny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</si>
</sst>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#,##0.00\ [$Kč-405]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0"/>
      <color rgb="FF464646"/>
      <name val="Arial CE"/>
    </font>
    <font>
      <sz val="10"/>
      <color theme="1"/>
      <name val="Arial CE"/>
    </font>
    <font>
      <sz val="8"/>
      <color theme="1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4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4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4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4" fontId="10" fillId="0" borderId="0" xfId="0" applyNumberFormat="1" applyFont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41" fillId="0" borderId="0" xfId="0" applyFont="1" applyAlignment="1" applyProtection="1">
      <alignment horizontal="left" vertical="center"/>
    </xf>
    <xf numFmtId="0" fontId="42" fillId="0" borderId="0" xfId="0" applyFont="1" applyProtection="1"/>
    <xf numFmtId="0" fontId="0" fillId="0" borderId="0" xfId="0" applyBorder="1" applyProtection="1"/>
    <xf numFmtId="0" fontId="41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68" fontId="0" fillId="0" borderId="0" xfId="0" applyNumberFormat="1" applyBorder="1" applyProtection="1"/>
    <xf numFmtId="168" fontId="0" fillId="0" borderId="0" xfId="0" applyNumberFormat="1" applyFont="1" applyBorder="1" applyAlignment="1" applyProtection="1">
      <alignment vertical="center"/>
    </xf>
    <xf numFmtId="168" fontId="0" fillId="0" borderId="0" xfId="0" applyNumberFormat="1" applyFont="1" applyAlignment="1" applyProtection="1">
      <alignment vertical="center"/>
    </xf>
    <xf numFmtId="49" fontId="2" fillId="0" borderId="0" xfId="0" applyNumberFormat="1" applyFont="1" applyAlignment="1" applyProtection="1">
      <alignment vertical="center"/>
    </xf>
    <xf numFmtId="49" fontId="0" fillId="0" borderId="0" xfId="0" applyNumberFormat="1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 vertical="center"/>
    </xf>
    <xf numFmtId="168" fontId="4" fillId="3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49" fontId="2" fillId="2" borderId="0" xfId="0" applyNumberFormat="1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" fontId="18" fillId="0" borderId="0" xfId="0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0" xfId="0"/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2" fillId="4" borderId="8" xfId="0" applyFont="1" applyFill="1" applyBorder="1" applyAlignment="1" applyProtection="1">
      <alignment horizontal="left" vertical="center"/>
    </xf>
  </cellXfs>
  <cellStyles count="2">
    <cellStyle name="Hyperlink" xfId="1" builtinId="8"/>
    <cellStyle name="Normal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8CCC57E6-A11A-45F7-ACA7-1C7EA7610F8E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CEAC771F-F89E-4567-A004-857015121D58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2_01/762526811" TargetMode="External"/><Relationship Id="rId21" Type="http://schemas.openxmlformats.org/officeDocument/2006/relationships/hyperlink" Target="https://podminky.urs.cz/item/CS_URS_2022_01/631319173" TargetMode="External"/><Relationship Id="rId42" Type="http://schemas.openxmlformats.org/officeDocument/2006/relationships/hyperlink" Target="https://podminky.urs.cz/item/CS_URS_2022_01/971033161" TargetMode="External"/><Relationship Id="rId63" Type="http://schemas.openxmlformats.org/officeDocument/2006/relationships/hyperlink" Target="https://podminky.urs.cz/item/CS_URS_2022_01/974082172" TargetMode="External"/><Relationship Id="rId84" Type="http://schemas.openxmlformats.org/officeDocument/2006/relationships/hyperlink" Target="https://podminky.urs.cz/item/CS_URS_2022_01/998721101" TargetMode="External"/><Relationship Id="rId138" Type="http://schemas.openxmlformats.org/officeDocument/2006/relationships/hyperlink" Target="https://podminky.urs.cz/item/CS_URS_2022_01/998772101" TargetMode="External"/><Relationship Id="rId159" Type="http://schemas.openxmlformats.org/officeDocument/2006/relationships/hyperlink" Target="https://podminky.urs.cz/item/CS_URS_2022_01/784121003" TargetMode="External"/><Relationship Id="rId107" Type="http://schemas.openxmlformats.org/officeDocument/2006/relationships/hyperlink" Target="https://podminky.urs.cz/item/CS_URS_2022_01/735000912" TargetMode="External"/><Relationship Id="rId11" Type="http://schemas.openxmlformats.org/officeDocument/2006/relationships/hyperlink" Target="https://podminky.urs.cz/item/CS_URS_2022_01/611135101" TargetMode="External"/><Relationship Id="rId32" Type="http://schemas.openxmlformats.org/officeDocument/2006/relationships/hyperlink" Target="https://podminky.urs.cz/item/CS_URS_2022_01/965042241" TargetMode="External"/><Relationship Id="rId53" Type="http://schemas.openxmlformats.org/officeDocument/2006/relationships/hyperlink" Target="https://podminky.urs.cz/item/CS_URS_2022_01/973031619" TargetMode="External"/><Relationship Id="rId74" Type="http://schemas.openxmlformats.org/officeDocument/2006/relationships/hyperlink" Target="https://podminky.urs.cz/item/CS_URS_2022_01/713121211" TargetMode="External"/><Relationship Id="rId128" Type="http://schemas.openxmlformats.org/officeDocument/2006/relationships/hyperlink" Target="https://podminky.urs.cz/item/CS_URS_2022_01/998766101" TargetMode="External"/><Relationship Id="rId149" Type="http://schemas.openxmlformats.org/officeDocument/2006/relationships/hyperlink" Target="https://podminky.urs.cz/item/CS_URS_2022_01/998775101" TargetMode="External"/><Relationship Id="rId5" Type="http://schemas.openxmlformats.org/officeDocument/2006/relationships/hyperlink" Target="https://podminky.urs.cz/item/CS_URS_2022_01/317941121" TargetMode="External"/><Relationship Id="rId95" Type="http://schemas.openxmlformats.org/officeDocument/2006/relationships/hyperlink" Target="https://podminky.urs.cz/item/CS_URS_2022_01/998722101" TargetMode="External"/><Relationship Id="rId160" Type="http://schemas.openxmlformats.org/officeDocument/2006/relationships/hyperlink" Target="https://podminky.urs.cz/item/CS_URS_2022_01/784121011" TargetMode="External"/><Relationship Id="rId22" Type="http://schemas.openxmlformats.org/officeDocument/2006/relationships/hyperlink" Target="https://podminky.urs.cz/item/CS_URS_2022_01/631362021" TargetMode="External"/><Relationship Id="rId43" Type="http://schemas.openxmlformats.org/officeDocument/2006/relationships/hyperlink" Target="https://podminky.urs.cz/item/CS_URS_2022_01/971033171" TargetMode="External"/><Relationship Id="rId64" Type="http://schemas.openxmlformats.org/officeDocument/2006/relationships/hyperlink" Target="https://podminky.urs.cz/item/CS_URS_2022_01/978011121" TargetMode="External"/><Relationship Id="rId118" Type="http://schemas.openxmlformats.org/officeDocument/2006/relationships/hyperlink" Target="https://podminky.urs.cz/item/CS_URS_2022_01/762595001" TargetMode="External"/><Relationship Id="rId139" Type="http://schemas.openxmlformats.org/officeDocument/2006/relationships/hyperlink" Target="https://podminky.urs.cz/item/CS_URS_2022_01/773421200" TargetMode="External"/><Relationship Id="rId85" Type="http://schemas.openxmlformats.org/officeDocument/2006/relationships/hyperlink" Target="https://podminky.urs.cz/item/CS_URS_2022_01/722130801" TargetMode="External"/><Relationship Id="rId150" Type="http://schemas.openxmlformats.org/officeDocument/2006/relationships/hyperlink" Target="https://podminky.urs.cz/item/CS_URS_2022_01/776201811" TargetMode="External"/><Relationship Id="rId12" Type="http://schemas.openxmlformats.org/officeDocument/2006/relationships/hyperlink" Target="https://podminky.urs.cz/item/CS_URS_2022_01/611321131" TargetMode="External"/><Relationship Id="rId17" Type="http://schemas.openxmlformats.org/officeDocument/2006/relationships/hyperlink" Target="https://podminky.urs.cz/item/CS_URS_2022_01/612325301" TargetMode="External"/><Relationship Id="rId33" Type="http://schemas.openxmlformats.org/officeDocument/2006/relationships/hyperlink" Target="https://podminky.urs.cz/item/CS_URS_2022_01/965081213" TargetMode="External"/><Relationship Id="rId38" Type="http://schemas.openxmlformats.org/officeDocument/2006/relationships/hyperlink" Target="https://podminky.urs.cz/item/CS_URS_2022_01/967031132" TargetMode="External"/><Relationship Id="rId59" Type="http://schemas.openxmlformats.org/officeDocument/2006/relationships/hyperlink" Target="https://podminky.urs.cz/item/CS_URS_2022_01/974031145" TargetMode="External"/><Relationship Id="rId103" Type="http://schemas.openxmlformats.org/officeDocument/2006/relationships/hyperlink" Target="https://podminky.urs.cz/item/CS_URS_2022_01/998725101" TargetMode="External"/><Relationship Id="rId108" Type="http://schemas.openxmlformats.org/officeDocument/2006/relationships/hyperlink" Target="https://podminky.urs.cz/item/CS_URS_2022_01/735111810" TargetMode="External"/><Relationship Id="rId124" Type="http://schemas.openxmlformats.org/officeDocument/2006/relationships/hyperlink" Target="https://podminky.urs.cz/item/CS_URS_2022_01/766496110" TargetMode="External"/><Relationship Id="rId129" Type="http://schemas.openxmlformats.org/officeDocument/2006/relationships/hyperlink" Target="https://podminky.urs.cz/item/CS_URS_2022_01/767161823" TargetMode="External"/><Relationship Id="rId54" Type="http://schemas.openxmlformats.org/officeDocument/2006/relationships/hyperlink" Target="https://podminky.urs.cz/item/CS_URS_2022_01/974031121" TargetMode="External"/><Relationship Id="rId70" Type="http://schemas.openxmlformats.org/officeDocument/2006/relationships/hyperlink" Target="https://podminky.urs.cz/item/CS_URS_2022_01/997013811" TargetMode="External"/><Relationship Id="rId75" Type="http://schemas.openxmlformats.org/officeDocument/2006/relationships/hyperlink" Target="https://podminky.urs.cz/item/CS_URS_2022_01/998713101" TargetMode="External"/><Relationship Id="rId91" Type="http://schemas.openxmlformats.org/officeDocument/2006/relationships/hyperlink" Target="https://podminky.urs.cz/item/CS_URS_2022_01/722190401" TargetMode="External"/><Relationship Id="rId96" Type="http://schemas.openxmlformats.org/officeDocument/2006/relationships/hyperlink" Target="https://podminky.urs.cz/item/CS_URS_2022_01/725210821" TargetMode="External"/><Relationship Id="rId140" Type="http://schemas.openxmlformats.org/officeDocument/2006/relationships/hyperlink" Target="https://podminky.urs.cz/item/CS_URS_2022_01/773521260" TargetMode="External"/><Relationship Id="rId145" Type="http://schemas.openxmlformats.org/officeDocument/2006/relationships/hyperlink" Target="https://podminky.urs.cz/item/CS_URS_2022_01/775413115" TargetMode="External"/><Relationship Id="rId161" Type="http://schemas.openxmlformats.org/officeDocument/2006/relationships/hyperlink" Target="https://podminky.urs.cz/item/CS_URS_2022_01/784131023" TargetMode="External"/><Relationship Id="rId166" Type="http://schemas.openxmlformats.org/officeDocument/2006/relationships/hyperlink" Target="https://podminky.urs.cz/item/CS_URS_2021_01/039002000.1" TargetMode="External"/><Relationship Id="rId1" Type="http://schemas.openxmlformats.org/officeDocument/2006/relationships/hyperlink" Target="https://podminky.urs.cz/item/CS_URS_2022_01/310235241" TargetMode="External"/><Relationship Id="rId6" Type="http://schemas.openxmlformats.org/officeDocument/2006/relationships/hyperlink" Target="https://podminky.urs.cz/item/CS_URS_2022_01/317941125" TargetMode="External"/><Relationship Id="rId23" Type="http://schemas.openxmlformats.org/officeDocument/2006/relationships/hyperlink" Target="https://podminky.urs.cz/item/CS_URS_2022_01/635211121" TargetMode="External"/><Relationship Id="rId28" Type="http://schemas.openxmlformats.org/officeDocument/2006/relationships/hyperlink" Target="https://podminky.urs.cz/item/CS_URS_2022_01/953961212" TargetMode="External"/><Relationship Id="rId49" Type="http://schemas.openxmlformats.org/officeDocument/2006/relationships/hyperlink" Target="https://podminky.urs.cz/item/CS_URS_2022_01/971033461" TargetMode="External"/><Relationship Id="rId114" Type="http://schemas.openxmlformats.org/officeDocument/2006/relationships/hyperlink" Target="https://podminky.urs.cz/item/CS_URS_2022_01/735192911" TargetMode="External"/><Relationship Id="rId119" Type="http://schemas.openxmlformats.org/officeDocument/2006/relationships/hyperlink" Target="https://podminky.urs.cz/item/CS_URS_2022_01/998762101" TargetMode="External"/><Relationship Id="rId44" Type="http://schemas.openxmlformats.org/officeDocument/2006/relationships/hyperlink" Target="https://podminky.urs.cz/item/CS_URS_2022_01/971033231" TargetMode="External"/><Relationship Id="rId60" Type="http://schemas.openxmlformats.org/officeDocument/2006/relationships/hyperlink" Target="https://podminky.urs.cz/item/CS_URS_2022_01/974031153" TargetMode="External"/><Relationship Id="rId65" Type="http://schemas.openxmlformats.org/officeDocument/2006/relationships/hyperlink" Target="https://podminky.urs.cz/item/CS_URS_2022_01/978013121" TargetMode="External"/><Relationship Id="rId81" Type="http://schemas.openxmlformats.org/officeDocument/2006/relationships/hyperlink" Target="https://podminky.urs.cz/item/CS_URS_2022_01/721174043" TargetMode="External"/><Relationship Id="rId86" Type="http://schemas.openxmlformats.org/officeDocument/2006/relationships/hyperlink" Target="https://podminky.urs.cz/item/CS_URS_2022_01/722130901" TargetMode="External"/><Relationship Id="rId130" Type="http://schemas.openxmlformats.org/officeDocument/2006/relationships/hyperlink" Target="https://podminky.urs.cz/item/CS_URS_2022_01/767220410" TargetMode="External"/><Relationship Id="rId135" Type="http://schemas.openxmlformats.org/officeDocument/2006/relationships/hyperlink" Target="https://podminky.urs.cz/item/CS_URS_2022_01/771576142" TargetMode="External"/><Relationship Id="rId151" Type="http://schemas.openxmlformats.org/officeDocument/2006/relationships/hyperlink" Target="https://podminky.urs.cz/item/CS_URS_2022_01/776301811" TargetMode="External"/><Relationship Id="rId156" Type="http://schemas.openxmlformats.org/officeDocument/2006/relationships/hyperlink" Target="https://podminky.urs.cz/item/CS_URS_2022_01/782991301" TargetMode="External"/><Relationship Id="rId13" Type="http://schemas.openxmlformats.org/officeDocument/2006/relationships/hyperlink" Target="https://podminky.urs.cz/item/CS_URS_2022_01/612135101" TargetMode="External"/><Relationship Id="rId18" Type="http://schemas.openxmlformats.org/officeDocument/2006/relationships/hyperlink" Target="https://podminky.urs.cz/item/CS_URS_2022_01/619991001" TargetMode="External"/><Relationship Id="rId39" Type="http://schemas.openxmlformats.org/officeDocument/2006/relationships/hyperlink" Target="https://podminky.urs.cz/item/CS_URS_2022_01/968072455" TargetMode="External"/><Relationship Id="rId109" Type="http://schemas.openxmlformats.org/officeDocument/2006/relationships/hyperlink" Target="https://podminky.urs.cz/item/CS_URS_2022_01/735117110" TargetMode="External"/><Relationship Id="rId34" Type="http://schemas.openxmlformats.org/officeDocument/2006/relationships/hyperlink" Target="https://podminky.urs.cz/item/CS_URS_2022_01/965081223" TargetMode="External"/><Relationship Id="rId50" Type="http://schemas.openxmlformats.org/officeDocument/2006/relationships/hyperlink" Target="https://podminky.urs.cz/item/CS_URS_2022_01/971033471" TargetMode="External"/><Relationship Id="rId55" Type="http://schemas.openxmlformats.org/officeDocument/2006/relationships/hyperlink" Target="https://podminky.urs.cz/item/CS_URS_2022_01/974031132" TargetMode="External"/><Relationship Id="rId76" Type="http://schemas.openxmlformats.org/officeDocument/2006/relationships/hyperlink" Target="https://podminky.urs.cz/item/CS_URS_2022_01/721170973" TargetMode="External"/><Relationship Id="rId97" Type="http://schemas.openxmlformats.org/officeDocument/2006/relationships/hyperlink" Target="https://podminky.urs.cz/item/CS_URS_2022_01/725535221" TargetMode="External"/><Relationship Id="rId104" Type="http://schemas.openxmlformats.org/officeDocument/2006/relationships/hyperlink" Target="https://podminky.urs.cz/item/CS_URS_2022_01/734200821" TargetMode="External"/><Relationship Id="rId120" Type="http://schemas.openxmlformats.org/officeDocument/2006/relationships/hyperlink" Target="https://podminky.urs.cz/item/CS_URS_2022_01/763131451" TargetMode="External"/><Relationship Id="rId125" Type="http://schemas.openxmlformats.org/officeDocument/2006/relationships/hyperlink" Target="https://podminky.urs.cz/item/CS_URS_2022_01/766660131" TargetMode="External"/><Relationship Id="rId141" Type="http://schemas.openxmlformats.org/officeDocument/2006/relationships/hyperlink" Target="https://podminky.urs.cz/item/CS_URS_2022_01/773993905" TargetMode="External"/><Relationship Id="rId146" Type="http://schemas.openxmlformats.org/officeDocument/2006/relationships/hyperlink" Target="https://podminky.urs.cz/item/CS_URS_2022_01/775511571" TargetMode="External"/><Relationship Id="rId167" Type="http://schemas.openxmlformats.org/officeDocument/2006/relationships/hyperlink" Target="https://podminky.urs.cz/item/CS_URS_2021_01/071103000" TargetMode="External"/><Relationship Id="rId7" Type="http://schemas.openxmlformats.org/officeDocument/2006/relationships/hyperlink" Target="https://podminky.urs.cz/item/CS_URS_2022_01/340235212" TargetMode="External"/><Relationship Id="rId71" Type="http://schemas.openxmlformats.org/officeDocument/2006/relationships/hyperlink" Target="https://podminky.urs.cz/item/CS_URS_2022_01/997013813" TargetMode="External"/><Relationship Id="rId92" Type="http://schemas.openxmlformats.org/officeDocument/2006/relationships/hyperlink" Target="https://podminky.urs.cz/item/CS_URS_2022_01/722190901" TargetMode="External"/><Relationship Id="rId162" Type="http://schemas.openxmlformats.org/officeDocument/2006/relationships/hyperlink" Target="https://podminky.urs.cz/item/CS_URS_2022_01/784211101" TargetMode="External"/><Relationship Id="rId2" Type="http://schemas.openxmlformats.org/officeDocument/2006/relationships/hyperlink" Target="https://podminky.urs.cz/item/CS_URS_2022_01/310235261" TargetMode="External"/><Relationship Id="rId29" Type="http://schemas.openxmlformats.org/officeDocument/2006/relationships/hyperlink" Target="https://podminky.urs.cz/item/CS_URS_2022_01/953965115" TargetMode="External"/><Relationship Id="rId24" Type="http://schemas.openxmlformats.org/officeDocument/2006/relationships/hyperlink" Target="https://podminky.urs.cz/item/CS_URS_2022_01/949101111" TargetMode="External"/><Relationship Id="rId40" Type="http://schemas.openxmlformats.org/officeDocument/2006/relationships/hyperlink" Target="https://podminky.urs.cz/item/CS_URS_2022_01/971033131" TargetMode="External"/><Relationship Id="rId45" Type="http://schemas.openxmlformats.org/officeDocument/2006/relationships/hyperlink" Target="https://podminky.urs.cz/item/CS_URS_2022_01/971033241" TargetMode="External"/><Relationship Id="rId66" Type="http://schemas.openxmlformats.org/officeDocument/2006/relationships/hyperlink" Target="https://podminky.urs.cz/item/CS_URS_2022_01/978059541" TargetMode="External"/><Relationship Id="rId87" Type="http://schemas.openxmlformats.org/officeDocument/2006/relationships/hyperlink" Target="https://podminky.urs.cz/item/CS_URS_2022_01/722174002" TargetMode="External"/><Relationship Id="rId110" Type="http://schemas.openxmlformats.org/officeDocument/2006/relationships/hyperlink" Target="https://podminky.urs.cz/item/CS_URS_2022_01/735191902" TargetMode="External"/><Relationship Id="rId115" Type="http://schemas.openxmlformats.org/officeDocument/2006/relationships/hyperlink" Target="https://podminky.urs.cz/item/CS_URS_2022_01/735494811" TargetMode="External"/><Relationship Id="rId131" Type="http://schemas.openxmlformats.org/officeDocument/2006/relationships/hyperlink" Target="https://podminky.urs.cz/item/CS_URS_2022_01/998767101" TargetMode="External"/><Relationship Id="rId136" Type="http://schemas.openxmlformats.org/officeDocument/2006/relationships/hyperlink" Target="https://podminky.urs.cz/item/CS_URS_2022_01/998771101" TargetMode="External"/><Relationship Id="rId157" Type="http://schemas.openxmlformats.org/officeDocument/2006/relationships/hyperlink" Target="https://podminky.urs.cz/item/CS_URS_2022_01/998782101" TargetMode="External"/><Relationship Id="rId61" Type="http://schemas.openxmlformats.org/officeDocument/2006/relationships/hyperlink" Target="https://podminky.urs.cz/item/CS_URS_2022_01/974031664" TargetMode="External"/><Relationship Id="rId82" Type="http://schemas.openxmlformats.org/officeDocument/2006/relationships/hyperlink" Target="https://podminky.urs.cz/item/CS_URS_2022_01/721194104" TargetMode="External"/><Relationship Id="rId152" Type="http://schemas.openxmlformats.org/officeDocument/2006/relationships/hyperlink" Target="https://podminky.urs.cz/item/CS_URS_2022_01/776410811" TargetMode="External"/><Relationship Id="rId19" Type="http://schemas.openxmlformats.org/officeDocument/2006/relationships/hyperlink" Target="https://podminky.urs.cz/item/CS_URS_2022_01/619991011" TargetMode="External"/><Relationship Id="rId14" Type="http://schemas.openxmlformats.org/officeDocument/2006/relationships/hyperlink" Target="https://podminky.urs.cz/item/CS_URS_2022_01/612321121" TargetMode="External"/><Relationship Id="rId30" Type="http://schemas.openxmlformats.org/officeDocument/2006/relationships/hyperlink" Target="https://podminky.urs.cz/item/CS_URS_2022_01/962031132" TargetMode="External"/><Relationship Id="rId35" Type="http://schemas.openxmlformats.org/officeDocument/2006/relationships/hyperlink" Target="https://podminky.urs.cz/item/CS_URS_2022_01/965082922" TargetMode="External"/><Relationship Id="rId56" Type="http://schemas.openxmlformats.org/officeDocument/2006/relationships/hyperlink" Target="https://podminky.urs.cz/item/CS_URS_2022_01/974031142" TargetMode="External"/><Relationship Id="rId77" Type="http://schemas.openxmlformats.org/officeDocument/2006/relationships/hyperlink" Target="https://podminky.urs.cz/item/CS_URS_2022_01/721171803" TargetMode="External"/><Relationship Id="rId100" Type="http://schemas.openxmlformats.org/officeDocument/2006/relationships/hyperlink" Target="https://podminky.urs.cz/item/CS_URS_2022_01/725821325" TargetMode="External"/><Relationship Id="rId105" Type="http://schemas.openxmlformats.org/officeDocument/2006/relationships/hyperlink" Target="https://podminky.urs.cz/item/CS_URS_2022_01/734209113" TargetMode="External"/><Relationship Id="rId126" Type="http://schemas.openxmlformats.org/officeDocument/2006/relationships/hyperlink" Target="https://podminky.urs.cz/item/CS_URS_2022_01/766660132" TargetMode="External"/><Relationship Id="rId147" Type="http://schemas.openxmlformats.org/officeDocument/2006/relationships/hyperlink" Target="https://podminky.urs.cz/item/CS_URS_2022_01/775511810" TargetMode="External"/><Relationship Id="rId168" Type="http://schemas.openxmlformats.org/officeDocument/2006/relationships/drawing" Target="../drawings/drawing2.xml"/><Relationship Id="rId8" Type="http://schemas.openxmlformats.org/officeDocument/2006/relationships/hyperlink" Target="https://podminky.urs.cz/item/CS_URS_2022_01/341941001" TargetMode="External"/><Relationship Id="rId51" Type="http://schemas.openxmlformats.org/officeDocument/2006/relationships/hyperlink" Target="https://podminky.urs.cz/item/CS_URS_2022_01/971033541" TargetMode="External"/><Relationship Id="rId72" Type="http://schemas.openxmlformats.org/officeDocument/2006/relationships/hyperlink" Target="https://podminky.urs.cz/item/CS_URS_2022_01/998011001" TargetMode="External"/><Relationship Id="rId93" Type="http://schemas.openxmlformats.org/officeDocument/2006/relationships/hyperlink" Target="https://podminky.urs.cz/item/CS_URS_2022_01/722290226" TargetMode="External"/><Relationship Id="rId98" Type="http://schemas.openxmlformats.org/officeDocument/2006/relationships/hyperlink" Target="https://podminky.urs.cz/item/CS_URS_2022_01/725820801" TargetMode="External"/><Relationship Id="rId121" Type="http://schemas.openxmlformats.org/officeDocument/2006/relationships/hyperlink" Target="https://podminky.urs.cz/item/CS_URS_2022_01/763171213" TargetMode="External"/><Relationship Id="rId142" Type="http://schemas.openxmlformats.org/officeDocument/2006/relationships/hyperlink" Target="https://podminky.urs.cz/item/CS_URS_2022_01/773993907" TargetMode="External"/><Relationship Id="rId163" Type="http://schemas.openxmlformats.org/officeDocument/2006/relationships/hyperlink" Target="https://podminky.urs.cz/item/CS_URS_2022_01/784211103" TargetMode="External"/><Relationship Id="rId3" Type="http://schemas.openxmlformats.org/officeDocument/2006/relationships/hyperlink" Target="https://podminky.urs.cz/item/CS_URS_2022_01/310236261" TargetMode="External"/><Relationship Id="rId25" Type="http://schemas.openxmlformats.org/officeDocument/2006/relationships/hyperlink" Target="https://podminky.urs.cz/item/CS_URS_2022_01/949101112" TargetMode="External"/><Relationship Id="rId46" Type="http://schemas.openxmlformats.org/officeDocument/2006/relationships/hyperlink" Target="https://podminky.urs.cz/item/CS_URS_2022_01/971033261" TargetMode="External"/><Relationship Id="rId67" Type="http://schemas.openxmlformats.org/officeDocument/2006/relationships/hyperlink" Target="https://podminky.urs.cz/item/CS_URS_2022_01/997013111" TargetMode="External"/><Relationship Id="rId116" Type="http://schemas.openxmlformats.org/officeDocument/2006/relationships/hyperlink" Target="https://podminky.urs.cz/item/CS_URS_2022_01/762522811" TargetMode="External"/><Relationship Id="rId137" Type="http://schemas.openxmlformats.org/officeDocument/2006/relationships/hyperlink" Target="https://podminky.urs.cz/item/CS_URS_2022_01/772421133" TargetMode="External"/><Relationship Id="rId158" Type="http://schemas.openxmlformats.org/officeDocument/2006/relationships/hyperlink" Target="https://podminky.urs.cz/item/CS_URS_2022_01/784121001" TargetMode="External"/><Relationship Id="rId20" Type="http://schemas.openxmlformats.org/officeDocument/2006/relationships/hyperlink" Target="https://podminky.urs.cz/item/CS_URS_2022_01/631311125" TargetMode="External"/><Relationship Id="rId41" Type="http://schemas.openxmlformats.org/officeDocument/2006/relationships/hyperlink" Target="https://podminky.urs.cz/item/CS_URS_2022_01/971033141" TargetMode="External"/><Relationship Id="rId62" Type="http://schemas.openxmlformats.org/officeDocument/2006/relationships/hyperlink" Target="https://podminky.urs.cz/item/CS_URS_2022_01/974082112" TargetMode="External"/><Relationship Id="rId83" Type="http://schemas.openxmlformats.org/officeDocument/2006/relationships/hyperlink" Target="https://podminky.urs.cz/item/CS_URS_2022_01/721194105" TargetMode="External"/><Relationship Id="rId88" Type="http://schemas.openxmlformats.org/officeDocument/2006/relationships/hyperlink" Target="https://podminky.urs.cz/item/CS_URS_2022_01/722174022" TargetMode="External"/><Relationship Id="rId111" Type="http://schemas.openxmlformats.org/officeDocument/2006/relationships/hyperlink" Target="https://podminky.urs.cz/item/CS_URS_2022_01/735191904" TargetMode="External"/><Relationship Id="rId132" Type="http://schemas.openxmlformats.org/officeDocument/2006/relationships/hyperlink" Target="https://podminky.urs.cz/item/CS_URS_2022_01/771151022" TargetMode="External"/><Relationship Id="rId153" Type="http://schemas.openxmlformats.org/officeDocument/2006/relationships/hyperlink" Target="https://podminky.urs.cz/item/CS_URS_2022_01/776430811" TargetMode="External"/><Relationship Id="rId15" Type="http://schemas.openxmlformats.org/officeDocument/2006/relationships/hyperlink" Target="https://podminky.urs.cz/item/CS_URS_2022_01/612321131" TargetMode="External"/><Relationship Id="rId36" Type="http://schemas.openxmlformats.org/officeDocument/2006/relationships/hyperlink" Target="https://podminky.urs.cz/item/CS_URS_2022_01/965082923" TargetMode="External"/><Relationship Id="rId57" Type="http://schemas.openxmlformats.org/officeDocument/2006/relationships/hyperlink" Target="https://podminky.urs.cz/item/CS_URS_2022_01/974031143" TargetMode="External"/><Relationship Id="rId106" Type="http://schemas.openxmlformats.org/officeDocument/2006/relationships/hyperlink" Target="https://podminky.urs.cz/item/CS_URS_2022_01/998734101" TargetMode="External"/><Relationship Id="rId127" Type="http://schemas.openxmlformats.org/officeDocument/2006/relationships/hyperlink" Target="https://podminky.urs.cz/item/CS_URS_2022_01/766682112" TargetMode="External"/><Relationship Id="rId10" Type="http://schemas.openxmlformats.org/officeDocument/2006/relationships/hyperlink" Target="https://podminky.urs.cz/item/CS_URS_2022_01/434311113" TargetMode="External"/><Relationship Id="rId31" Type="http://schemas.openxmlformats.org/officeDocument/2006/relationships/hyperlink" Target="https://podminky.urs.cz/item/CS_URS_2022_01/963022819" TargetMode="External"/><Relationship Id="rId52" Type="http://schemas.openxmlformats.org/officeDocument/2006/relationships/hyperlink" Target="https://podminky.urs.cz/item/CS_URS_2022_01/973031616" TargetMode="External"/><Relationship Id="rId73" Type="http://schemas.openxmlformats.org/officeDocument/2006/relationships/hyperlink" Target="https://podminky.urs.cz/item/CS_URS_2022_01/713121131" TargetMode="External"/><Relationship Id="rId78" Type="http://schemas.openxmlformats.org/officeDocument/2006/relationships/hyperlink" Target="https://podminky.urs.cz/item/CS_URS_2022_01/721171905" TargetMode="External"/><Relationship Id="rId94" Type="http://schemas.openxmlformats.org/officeDocument/2006/relationships/hyperlink" Target="https://podminky.urs.cz/item/CS_URS_2022_01/722290234" TargetMode="External"/><Relationship Id="rId99" Type="http://schemas.openxmlformats.org/officeDocument/2006/relationships/hyperlink" Target="https://podminky.urs.cz/item/CS_URS_2022_01/725820802" TargetMode="External"/><Relationship Id="rId101" Type="http://schemas.openxmlformats.org/officeDocument/2006/relationships/hyperlink" Target="https://podminky.urs.cz/item/CS_URS_2022_01/725851305" TargetMode="External"/><Relationship Id="rId122" Type="http://schemas.openxmlformats.org/officeDocument/2006/relationships/hyperlink" Target="https://podminky.urs.cz/item/CS_URS_2022_01/998763301" TargetMode="External"/><Relationship Id="rId143" Type="http://schemas.openxmlformats.org/officeDocument/2006/relationships/hyperlink" Target="https://podminky.urs.cz/item/CS_URS_2022_01/998773101" TargetMode="External"/><Relationship Id="rId148" Type="http://schemas.openxmlformats.org/officeDocument/2006/relationships/hyperlink" Target="https://podminky.urs.cz/item/CS_URS_2022_01/775591411" TargetMode="External"/><Relationship Id="rId164" Type="http://schemas.openxmlformats.org/officeDocument/2006/relationships/hyperlink" Target="https://podminky.urs.cz/item/CS_URS_2021_01/013254001" TargetMode="External"/><Relationship Id="rId4" Type="http://schemas.openxmlformats.org/officeDocument/2006/relationships/hyperlink" Target="https://podminky.urs.cz/item/CS_URS_2022_01/310237241" TargetMode="External"/><Relationship Id="rId9" Type="http://schemas.openxmlformats.org/officeDocument/2006/relationships/hyperlink" Target="https://podminky.urs.cz/item/CS_URS_2022_01/434191421" TargetMode="External"/><Relationship Id="rId26" Type="http://schemas.openxmlformats.org/officeDocument/2006/relationships/hyperlink" Target="https://podminky.urs.cz/item/CS_URS_2022_01/952901111" TargetMode="External"/><Relationship Id="rId47" Type="http://schemas.openxmlformats.org/officeDocument/2006/relationships/hyperlink" Target="https://podminky.urs.cz/item/CS_URS_2022_01/971033361" TargetMode="External"/><Relationship Id="rId68" Type="http://schemas.openxmlformats.org/officeDocument/2006/relationships/hyperlink" Target="https://podminky.urs.cz/item/CS_URS_2022_01/997013501" TargetMode="External"/><Relationship Id="rId89" Type="http://schemas.openxmlformats.org/officeDocument/2006/relationships/hyperlink" Target="https://podminky.urs.cz/item/CS_URS_2022_01/722181221" TargetMode="External"/><Relationship Id="rId112" Type="http://schemas.openxmlformats.org/officeDocument/2006/relationships/hyperlink" Target="https://podminky.urs.cz/item/CS_URS_2022_01/735191905" TargetMode="External"/><Relationship Id="rId133" Type="http://schemas.openxmlformats.org/officeDocument/2006/relationships/hyperlink" Target="https://podminky.urs.cz/item/CS_URS_2022_01/771161022" TargetMode="External"/><Relationship Id="rId154" Type="http://schemas.openxmlformats.org/officeDocument/2006/relationships/hyperlink" Target="https://podminky.urs.cz/item/CS_URS_2022_01/776991822" TargetMode="External"/><Relationship Id="rId16" Type="http://schemas.openxmlformats.org/officeDocument/2006/relationships/hyperlink" Target="https://podminky.urs.cz/item/CS_URS_2022_01/612325221" TargetMode="External"/><Relationship Id="rId37" Type="http://schemas.openxmlformats.org/officeDocument/2006/relationships/hyperlink" Target="https://podminky.urs.cz/item/CS_URS_2022_01/965082941" TargetMode="External"/><Relationship Id="rId58" Type="http://schemas.openxmlformats.org/officeDocument/2006/relationships/hyperlink" Target="https://podminky.urs.cz/item/CS_URS_2022_01/974031144" TargetMode="External"/><Relationship Id="rId79" Type="http://schemas.openxmlformats.org/officeDocument/2006/relationships/hyperlink" Target="https://podminky.urs.cz/item/CS_URS_2022_01/721171914" TargetMode="External"/><Relationship Id="rId102" Type="http://schemas.openxmlformats.org/officeDocument/2006/relationships/hyperlink" Target="https://podminky.urs.cz/item/CS_URS_2022_01/725851325" TargetMode="External"/><Relationship Id="rId123" Type="http://schemas.openxmlformats.org/officeDocument/2006/relationships/hyperlink" Target="https://podminky.urs.cz/item/CS_URS_2022_01/766438111" TargetMode="External"/><Relationship Id="rId144" Type="http://schemas.openxmlformats.org/officeDocument/2006/relationships/hyperlink" Target="https://podminky.urs.cz/item/CS_URS_2022_01/775141122" TargetMode="External"/><Relationship Id="rId90" Type="http://schemas.openxmlformats.org/officeDocument/2006/relationships/hyperlink" Target="https://podminky.urs.cz/item/CS_URS_2022_01/722181231" TargetMode="External"/><Relationship Id="rId165" Type="http://schemas.openxmlformats.org/officeDocument/2006/relationships/hyperlink" Target="https://podminky.urs.cz/item/CS_URS_2021_01/030001000.1" TargetMode="External"/><Relationship Id="rId27" Type="http://schemas.openxmlformats.org/officeDocument/2006/relationships/hyperlink" Target="https://podminky.urs.cz/item/CS_URS_2022_01/952901114" TargetMode="External"/><Relationship Id="rId48" Type="http://schemas.openxmlformats.org/officeDocument/2006/relationships/hyperlink" Target="https://podminky.urs.cz/item/CS_URS_2022_01/971033381" TargetMode="External"/><Relationship Id="rId69" Type="http://schemas.openxmlformats.org/officeDocument/2006/relationships/hyperlink" Target="https://podminky.urs.cz/item/CS_URS_2022_01/997013509" TargetMode="External"/><Relationship Id="rId113" Type="http://schemas.openxmlformats.org/officeDocument/2006/relationships/hyperlink" Target="https://podminky.urs.cz/item/CS_URS_2022_01/735191910" TargetMode="External"/><Relationship Id="rId134" Type="http://schemas.openxmlformats.org/officeDocument/2006/relationships/hyperlink" Target="https://podminky.urs.cz/item/CS_URS_2022_01/771474111" TargetMode="External"/><Relationship Id="rId80" Type="http://schemas.openxmlformats.org/officeDocument/2006/relationships/hyperlink" Target="https://podminky.urs.cz/item/CS_URS_2022_01/721174024" TargetMode="External"/><Relationship Id="rId155" Type="http://schemas.openxmlformats.org/officeDocument/2006/relationships/hyperlink" Target="https://podminky.urs.cz/item/CS_URS_2022_01/78213111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A04EB-F677-4C23-B089-51433C5EAC4F}">
  <dimension ref="A1:AP24"/>
  <sheetViews>
    <sheetView showGridLines="0" tabSelected="1" workbookViewId="0">
      <selection activeCell="J10" sqref="J10"/>
    </sheetView>
  </sheetViews>
  <sheetFormatPr defaultRowHeight="11.25"/>
  <cols>
    <col min="1" max="9" width="9.33203125" style="284"/>
    <col min="10" max="10" width="16.1640625" style="284" bestFit="1" customWidth="1"/>
    <col min="11" max="16384" width="9.33203125" style="284"/>
  </cols>
  <sheetData>
    <row r="1" spans="1:42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</row>
    <row r="2" spans="1:42" ht="18">
      <c r="A2" s="22"/>
      <c r="C2" s="24" t="s">
        <v>2735</v>
      </c>
    </row>
    <row r="3" spans="1:42" ht="12.75">
      <c r="A3" s="22"/>
      <c r="C3" s="27"/>
      <c r="J3" s="290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  <c r="AM3" s="291"/>
      <c r="AN3" s="291"/>
    </row>
    <row r="4" spans="1:42" ht="15">
      <c r="A4" s="22"/>
      <c r="C4" s="29" t="s">
        <v>2732</v>
      </c>
      <c r="J4" s="292" t="s">
        <v>2744</v>
      </c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1"/>
      <c r="AN4" s="291"/>
    </row>
    <row r="5" spans="1:42" ht="12.75">
      <c r="A5" s="22"/>
      <c r="C5" s="287"/>
      <c r="J5" s="283" t="s">
        <v>19</v>
      </c>
      <c r="AJ5" s="287" t="s">
        <v>20</v>
      </c>
      <c r="AM5" s="283" t="s">
        <v>19</v>
      </c>
    </row>
    <row r="6" spans="1:42" ht="12.75">
      <c r="A6" s="22"/>
      <c r="C6" s="269" t="s">
        <v>2733</v>
      </c>
      <c r="J6" s="283" t="s">
        <v>2734</v>
      </c>
      <c r="AJ6" s="287" t="s">
        <v>23</v>
      </c>
      <c r="AM6" s="289" t="s">
        <v>24</v>
      </c>
    </row>
    <row r="7" spans="1:42">
      <c r="A7" s="22"/>
      <c r="C7" s="270"/>
    </row>
    <row r="8" spans="1:42" ht="12.75">
      <c r="A8" s="22"/>
      <c r="C8" s="269" t="s">
        <v>25</v>
      </c>
      <c r="J8" s="283" t="s">
        <v>2742</v>
      </c>
      <c r="AJ8" s="287" t="s">
        <v>26</v>
      </c>
      <c r="AM8" s="283" t="s">
        <v>19</v>
      </c>
    </row>
    <row r="9" spans="1:42" ht="12.75">
      <c r="A9" s="22"/>
      <c r="C9" s="269"/>
    </row>
    <row r="10" spans="1:42" ht="12.75">
      <c r="A10" s="22"/>
      <c r="C10" s="269" t="s">
        <v>29</v>
      </c>
      <c r="J10" s="32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  <c r="AH10" s="278"/>
      <c r="AI10" s="278"/>
      <c r="AJ10" s="278"/>
      <c r="AK10" s="278"/>
      <c r="AL10" s="278"/>
      <c r="AM10" s="278"/>
      <c r="AN10" s="278"/>
      <c r="AO10" s="278"/>
    </row>
    <row r="11" spans="1:42" ht="12.75">
      <c r="A11" s="22"/>
      <c r="C11" s="269"/>
      <c r="AJ11" s="287" t="s">
        <v>28</v>
      </c>
      <c r="AM11" s="288" t="s">
        <v>30</v>
      </c>
    </row>
    <row r="12" spans="1:42" ht="12.75">
      <c r="A12" s="22"/>
      <c r="C12" s="269" t="s">
        <v>31</v>
      </c>
      <c r="J12" s="283" t="s">
        <v>2743</v>
      </c>
      <c r="AJ12" s="287" t="s">
        <v>26</v>
      </c>
      <c r="AM12" s="283" t="s">
        <v>32</v>
      </c>
    </row>
    <row r="13" spans="1:42" s="271" customFormat="1" ht="12.75">
      <c r="C13" s="272"/>
      <c r="AJ13" s="273" t="s">
        <v>28</v>
      </c>
      <c r="AM13" s="274" t="s">
        <v>19</v>
      </c>
    </row>
    <row r="14" spans="1:42" s="271" customFormat="1" ht="12.75">
      <c r="C14" s="272" t="s">
        <v>2736</v>
      </c>
      <c r="J14" s="275">
        <f>'Rekapitulace stavby - studovna'!AK26</f>
        <v>0</v>
      </c>
    </row>
    <row r="15" spans="1:42" s="271" customFormat="1" ht="12.75">
      <c r="A15" s="285"/>
      <c r="B15" s="285"/>
      <c r="C15" s="272"/>
      <c r="D15" s="285"/>
      <c r="E15" s="285"/>
      <c r="F15" s="285"/>
      <c r="G15" s="285"/>
      <c r="H15" s="285"/>
      <c r="I15" s="285"/>
      <c r="J15" s="276"/>
      <c r="K15" s="285"/>
      <c r="L15" s="285"/>
      <c r="M15" s="279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  <c r="AB15" s="285"/>
      <c r="AC15" s="285"/>
      <c r="AD15" s="285"/>
      <c r="AE15" s="285"/>
      <c r="AF15" s="285"/>
      <c r="AG15" s="285"/>
      <c r="AH15" s="285"/>
      <c r="AI15" s="285"/>
      <c r="AJ15" s="293"/>
      <c r="AK15" s="294"/>
      <c r="AL15" s="294"/>
      <c r="AM15" s="294"/>
      <c r="AN15" s="294"/>
      <c r="AO15" s="285"/>
      <c r="AP15" s="285"/>
    </row>
    <row r="16" spans="1:42" s="271" customFormat="1" ht="12.75">
      <c r="A16" s="285"/>
      <c r="B16" s="285"/>
      <c r="C16" s="272" t="s">
        <v>2737</v>
      </c>
      <c r="D16" s="285"/>
      <c r="E16" s="285"/>
      <c r="F16" s="285"/>
      <c r="G16" s="285"/>
      <c r="H16" s="285"/>
      <c r="I16" s="285"/>
      <c r="J16" s="276">
        <f>'Rekapitulace stavby - studovna'!AK35</f>
        <v>0</v>
      </c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85"/>
      <c r="AB16" s="285"/>
      <c r="AC16" s="285"/>
      <c r="AD16" s="285"/>
      <c r="AE16" s="285"/>
      <c r="AF16" s="285"/>
      <c r="AG16" s="285"/>
      <c r="AH16" s="285"/>
      <c r="AI16" s="285"/>
      <c r="AJ16" s="285"/>
      <c r="AK16" s="285"/>
      <c r="AL16" s="285"/>
      <c r="AM16" s="285"/>
      <c r="AN16" s="285"/>
      <c r="AO16" s="285"/>
      <c r="AP16" s="285"/>
    </row>
    <row r="17" spans="1:42" s="271" customFormat="1" ht="12.75">
      <c r="A17" s="285"/>
      <c r="B17" s="285"/>
      <c r="C17" s="272"/>
      <c r="D17" s="285"/>
      <c r="E17" s="285"/>
      <c r="F17" s="285"/>
      <c r="G17" s="285"/>
      <c r="H17" s="285"/>
      <c r="I17" s="285"/>
      <c r="J17" s="276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  <c r="AB17" s="285"/>
      <c r="AC17" s="285"/>
      <c r="AD17" s="285"/>
      <c r="AE17" s="285"/>
      <c r="AF17" s="285"/>
      <c r="AG17" s="285"/>
      <c r="AH17" s="285"/>
      <c r="AI17" s="285"/>
      <c r="AJ17" s="285"/>
      <c r="AK17" s="285"/>
      <c r="AL17" s="285"/>
      <c r="AM17" s="285"/>
      <c r="AN17" s="285"/>
      <c r="AO17" s="285"/>
      <c r="AP17" s="285"/>
    </row>
    <row r="18" spans="1:42" s="271" customFormat="1" ht="12.75">
      <c r="A18" s="285"/>
      <c r="B18" s="285"/>
      <c r="C18" s="272" t="s">
        <v>2738</v>
      </c>
      <c r="D18" s="285"/>
      <c r="E18" s="285"/>
      <c r="F18" s="285"/>
      <c r="G18" s="285"/>
      <c r="H18" s="285"/>
      <c r="I18" s="285"/>
      <c r="J18" s="276">
        <f>'Rekapitulace stavby - knihovna'!AK26</f>
        <v>0</v>
      </c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5"/>
      <c r="AD18" s="285"/>
      <c r="AE18" s="285"/>
      <c r="AF18" s="285"/>
      <c r="AG18" s="285"/>
      <c r="AH18" s="285"/>
      <c r="AI18" s="285"/>
      <c r="AJ18" s="285"/>
      <c r="AK18" s="285"/>
      <c r="AL18" s="285"/>
      <c r="AM18" s="285"/>
      <c r="AN18" s="285"/>
      <c r="AO18" s="285"/>
      <c r="AP18" s="285"/>
    </row>
    <row r="19" spans="1:42" s="271" customFormat="1" ht="12.75">
      <c r="A19" s="285"/>
      <c r="B19" s="285"/>
      <c r="C19" s="272"/>
      <c r="D19" s="285"/>
      <c r="E19" s="285"/>
      <c r="F19" s="285"/>
      <c r="G19" s="285"/>
      <c r="H19" s="285"/>
      <c r="I19" s="285"/>
      <c r="J19" s="276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  <c r="AB19" s="285"/>
      <c r="AC19" s="285"/>
      <c r="AD19" s="285"/>
      <c r="AE19" s="285"/>
      <c r="AF19" s="285"/>
      <c r="AG19" s="285"/>
      <c r="AH19" s="285"/>
      <c r="AI19" s="285"/>
      <c r="AJ19" s="285"/>
      <c r="AK19" s="285"/>
      <c r="AL19" s="285"/>
      <c r="AM19" s="285"/>
      <c r="AN19" s="285"/>
      <c r="AO19" s="285"/>
      <c r="AP19" s="285"/>
    </row>
    <row r="20" spans="1:42" s="271" customFormat="1" ht="12.75">
      <c r="A20" s="285"/>
      <c r="B20" s="285"/>
      <c r="C20" s="272" t="s">
        <v>2739</v>
      </c>
      <c r="D20" s="285"/>
      <c r="E20" s="285"/>
      <c r="F20" s="285"/>
      <c r="G20" s="285"/>
      <c r="H20" s="285"/>
      <c r="I20" s="285"/>
      <c r="J20" s="276">
        <f>'Rekapitulace stavby - knihovna'!AK35</f>
        <v>0</v>
      </c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  <c r="AB20" s="285"/>
      <c r="AC20" s="285"/>
      <c r="AD20" s="285"/>
      <c r="AE20" s="285"/>
      <c r="AF20" s="285"/>
      <c r="AG20" s="285"/>
      <c r="AH20" s="285"/>
      <c r="AI20" s="285"/>
      <c r="AJ20" s="285"/>
      <c r="AK20" s="285"/>
      <c r="AL20" s="285"/>
      <c r="AM20" s="285"/>
      <c r="AN20" s="285"/>
      <c r="AO20" s="285"/>
      <c r="AP20" s="285"/>
    </row>
    <row r="21" spans="1:42" ht="12.75">
      <c r="A21" s="36"/>
      <c r="B21" s="286"/>
      <c r="C21" s="269"/>
      <c r="D21" s="286"/>
      <c r="E21" s="286"/>
      <c r="F21" s="286"/>
      <c r="G21" s="286"/>
      <c r="H21" s="286"/>
      <c r="I21" s="286"/>
      <c r="J21" s="277"/>
      <c r="K21" s="286"/>
      <c r="L21" s="286"/>
      <c r="M21" s="286"/>
      <c r="N21" s="286"/>
      <c r="O21" s="286"/>
      <c r="P21" s="286"/>
      <c r="Q21" s="286"/>
      <c r="R21" s="286"/>
      <c r="S21" s="286"/>
      <c r="T21" s="286"/>
      <c r="U21" s="286"/>
      <c r="V21" s="286"/>
      <c r="W21" s="286"/>
      <c r="X21" s="286"/>
      <c r="Y21" s="286"/>
      <c r="Z21" s="286"/>
      <c r="AA21" s="286"/>
      <c r="AB21" s="286"/>
      <c r="AC21" s="286"/>
      <c r="AD21" s="286"/>
      <c r="AE21" s="286"/>
      <c r="AF21" s="286"/>
      <c r="AG21" s="286"/>
      <c r="AH21" s="286"/>
      <c r="AI21" s="286"/>
      <c r="AJ21" s="286"/>
      <c r="AK21" s="286"/>
      <c r="AL21" s="286"/>
      <c r="AM21" s="286"/>
      <c r="AN21" s="286"/>
      <c r="AO21" s="286"/>
      <c r="AP21" s="286"/>
    </row>
    <row r="22" spans="1:42" ht="15.75">
      <c r="A22" s="36"/>
      <c r="B22" s="280"/>
      <c r="C22" s="281" t="s">
        <v>2740</v>
      </c>
      <c r="D22" s="281"/>
      <c r="E22" s="281"/>
      <c r="F22" s="281"/>
      <c r="G22" s="281"/>
      <c r="H22" s="281"/>
      <c r="I22" s="281"/>
      <c r="J22" s="282">
        <f>J14+J18</f>
        <v>0</v>
      </c>
      <c r="K22" s="286"/>
      <c r="L22" s="286"/>
      <c r="M22" s="286"/>
      <c r="N22" s="286"/>
      <c r="O22" s="286"/>
      <c r="P22" s="286"/>
      <c r="Q22" s="286"/>
      <c r="R22" s="286"/>
      <c r="S22" s="286"/>
      <c r="T22" s="286"/>
      <c r="U22" s="286"/>
      <c r="V22" s="286"/>
      <c r="W22" s="286"/>
      <c r="X22" s="286"/>
      <c r="Y22" s="286"/>
      <c r="Z22" s="286"/>
      <c r="AA22" s="286"/>
      <c r="AB22" s="286"/>
      <c r="AC22" s="286"/>
      <c r="AD22" s="286"/>
      <c r="AE22" s="286"/>
      <c r="AF22" s="286"/>
      <c r="AG22" s="286"/>
      <c r="AH22" s="286"/>
      <c r="AI22" s="286"/>
      <c r="AJ22" s="286"/>
      <c r="AK22" s="286"/>
      <c r="AL22" s="286"/>
      <c r="AM22" s="286"/>
      <c r="AN22" s="286"/>
      <c r="AO22" s="286"/>
      <c r="AP22" s="286"/>
    </row>
    <row r="23" spans="1:42" ht="12.75">
      <c r="A23" s="36"/>
      <c r="B23" s="286"/>
      <c r="C23" s="269"/>
      <c r="D23" s="286"/>
      <c r="E23" s="286"/>
      <c r="F23" s="286"/>
      <c r="G23" s="286"/>
      <c r="H23" s="286"/>
      <c r="I23" s="286"/>
      <c r="J23" s="277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6"/>
      <c r="AF23" s="286"/>
      <c r="AG23" s="286"/>
      <c r="AH23" s="286"/>
      <c r="AI23" s="286"/>
      <c r="AJ23" s="286"/>
      <c r="AK23" s="286"/>
      <c r="AL23" s="286"/>
      <c r="AM23" s="286"/>
      <c r="AN23" s="286"/>
      <c r="AO23" s="286"/>
      <c r="AP23" s="286"/>
    </row>
    <row r="24" spans="1:42" ht="12.75">
      <c r="A24" s="36"/>
      <c r="B24" s="286"/>
      <c r="C24" s="269" t="s">
        <v>2741</v>
      </c>
      <c r="D24" s="286"/>
      <c r="E24" s="286"/>
      <c r="F24" s="286"/>
      <c r="G24" s="286"/>
      <c r="H24" s="286"/>
      <c r="I24" s="286"/>
      <c r="J24" s="277">
        <f>J16+J20</f>
        <v>0</v>
      </c>
      <c r="K24" s="286"/>
      <c r="L24" s="286"/>
      <c r="M24" s="286"/>
      <c r="N24" s="286"/>
      <c r="O24" s="286"/>
      <c r="P24" s="286"/>
      <c r="Q24" s="286"/>
      <c r="R24" s="286"/>
      <c r="S24" s="286"/>
      <c r="T24" s="286"/>
      <c r="U24" s="286"/>
      <c r="V24" s="286"/>
      <c r="W24" s="286"/>
      <c r="X24" s="286"/>
      <c r="Y24" s="286"/>
      <c r="Z24" s="286"/>
      <c r="AA24" s="286"/>
      <c r="AB24" s="286"/>
      <c r="AC24" s="286"/>
      <c r="AD24" s="286"/>
      <c r="AE24" s="286"/>
      <c r="AF24" s="286"/>
      <c r="AG24" s="286"/>
      <c r="AH24" s="286"/>
      <c r="AI24" s="286"/>
      <c r="AJ24" s="286"/>
      <c r="AK24" s="286"/>
      <c r="AL24" s="286"/>
      <c r="AM24" s="286"/>
      <c r="AN24" s="286"/>
      <c r="AO24" s="286"/>
      <c r="AP24" s="286"/>
    </row>
  </sheetData>
  <sheetProtection algorithmName="SHA-512" hashValue="kRjyaHvCjVvXmNskkkOUXKv0PDHzDGT7lzySIWspDEgeOy2a+Lb87faAtMA2EdpV0EkD3EQgvufTpZ1sCxN/cg==" saltValue="cZ3zCn7SCkRKXCH9DodIVg==" spinCount="100000" sheet="1" objects="1" scenarios="1"/>
  <mergeCells count="3">
    <mergeCell ref="J3:AN3"/>
    <mergeCell ref="J4:AN4"/>
    <mergeCell ref="AJ15:AN1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workbookViewId="0">
      <selection activeCell="AN13" sqref="AN13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295"/>
      <c r="AS2" s="295"/>
      <c r="AT2" s="295"/>
      <c r="AU2" s="295"/>
      <c r="AV2" s="295"/>
      <c r="AW2" s="295"/>
      <c r="AX2" s="295"/>
      <c r="AY2" s="295"/>
      <c r="AZ2" s="295"/>
      <c r="BA2" s="295"/>
      <c r="BB2" s="295"/>
      <c r="BC2" s="295"/>
      <c r="BD2" s="295"/>
      <c r="BE2" s="295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90" t="s">
        <v>14</v>
      </c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1"/>
      <c r="AI5" s="291"/>
      <c r="AJ5" s="291"/>
      <c r="AK5" s="291"/>
      <c r="AL5" s="291"/>
      <c r="AM5" s="291"/>
      <c r="AN5" s="291"/>
      <c r="AO5" s="291"/>
      <c r="AP5" s="23"/>
      <c r="AQ5" s="23"/>
      <c r="AR5" s="21"/>
      <c r="BE5" s="323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292" t="s">
        <v>17</v>
      </c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291"/>
      <c r="AO6" s="291"/>
      <c r="AP6" s="23"/>
      <c r="AQ6" s="23"/>
      <c r="AR6" s="21"/>
      <c r="BE6" s="324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24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24</v>
      </c>
      <c r="AO8" s="23"/>
      <c r="AP8" s="23"/>
      <c r="AQ8" s="23"/>
      <c r="AR8" s="21"/>
      <c r="BE8" s="324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4"/>
      <c r="BS9" s="18" t="s">
        <v>6</v>
      </c>
    </row>
    <row r="10" spans="1:74" s="1" customFormat="1" ht="12" customHeight="1">
      <c r="B10" s="22"/>
      <c r="C10" s="23"/>
      <c r="D10" s="30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4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4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4"/>
      <c r="BS12" s="18" t="s">
        <v>6</v>
      </c>
    </row>
    <row r="13" spans="1:74" s="1" customFormat="1" ht="12" customHeight="1">
      <c r="B13" s="22"/>
      <c r="C13" s="23"/>
      <c r="D13" s="30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26</v>
      </c>
      <c r="AL13" s="23"/>
      <c r="AM13" s="23"/>
      <c r="AN13" s="32" t="s">
        <v>30</v>
      </c>
      <c r="AO13" s="23"/>
      <c r="AP13" s="23"/>
      <c r="AQ13" s="23"/>
      <c r="AR13" s="21"/>
      <c r="BE13" s="324"/>
      <c r="BS13" s="18" t="s">
        <v>6</v>
      </c>
    </row>
    <row r="14" spans="1:74" ht="12.75">
      <c r="B14" s="22"/>
      <c r="C14" s="23"/>
      <c r="D14" s="23"/>
      <c r="E14" s="326" t="s">
        <v>30</v>
      </c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27"/>
      <c r="T14" s="327"/>
      <c r="U14" s="327"/>
      <c r="V14" s="327"/>
      <c r="W14" s="327"/>
      <c r="X14" s="327"/>
      <c r="Y14" s="327"/>
      <c r="Z14" s="327"/>
      <c r="AA14" s="327"/>
      <c r="AB14" s="327"/>
      <c r="AC14" s="327"/>
      <c r="AD14" s="327"/>
      <c r="AE14" s="327"/>
      <c r="AF14" s="327"/>
      <c r="AG14" s="327"/>
      <c r="AH14" s="327"/>
      <c r="AI14" s="327"/>
      <c r="AJ14" s="327"/>
      <c r="AK14" s="30" t="s">
        <v>28</v>
      </c>
      <c r="AL14" s="23"/>
      <c r="AM14" s="23"/>
      <c r="AN14" s="32" t="s">
        <v>30</v>
      </c>
      <c r="AO14" s="23"/>
      <c r="AP14" s="23"/>
      <c r="AQ14" s="23"/>
      <c r="AR14" s="21"/>
      <c r="BE14" s="324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4"/>
      <c r="BS15" s="18" t="s">
        <v>4</v>
      </c>
    </row>
    <row r="16" spans="1:74" s="1" customFormat="1" ht="12" customHeight="1">
      <c r="B16" s="22"/>
      <c r="C16" s="23"/>
      <c r="D16" s="30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26</v>
      </c>
      <c r="AL16" s="23"/>
      <c r="AM16" s="23"/>
      <c r="AN16" s="28" t="s">
        <v>32</v>
      </c>
      <c r="AO16" s="23"/>
      <c r="AP16" s="23"/>
      <c r="AQ16" s="23"/>
      <c r="AR16" s="21"/>
      <c r="BE16" s="324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4"/>
      <c r="BS17" s="18" t="s">
        <v>34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4"/>
      <c r="BS18" s="18" t="s">
        <v>6</v>
      </c>
    </row>
    <row r="19" spans="1:71" s="1" customFormat="1" ht="12" customHeight="1">
      <c r="B19" s="22"/>
      <c r="C19" s="23"/>
      <c r="D19" s="30" t="s">
        <v>35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4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4"/>
      <c r="BS20" s="18" t="s">
        <v>4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4"/>
    </row>
    <row r="22" spans="1:71" s="1" customFormat="1" ht="12" customHeight="1">
      <c r="B22" s="22"/>
      <c r="C22" s="23"/>
      <c r="D22" s="30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4"/>
    </row>
    <row r="23" spans="1:71" s="1" customFormat="1" ht="47.25" customHeight="1">
      <c r="B23" s="22"/>
      <c r="C23" s="23"/>
      <c r="D23" s="23"/>
      <c r="E23" s="328" t="s">
        <v>38</v>
      </c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328"/>
      <c r="W23" s="328"/>
      <c r="X23" s="328"/>
      <c r="Y23" s="328"/>
      <c r="Z23" s="328"/>
      <c r="AA23" s="328"/>
      <c r="AB23" s="328"/>
      <c r="AC23" s="328"/>
      <c r="AD23" s="328"/>
      <c r="AE23" s="328"/>
      <c r="AF23" s="328"/>
      <c r="AG23" s="328"/>
      <c r="AH23" s="328"/>
      <c r="AI23" s="328"/>
      <c r="AJ23" s="328"/>
      <c r="AK23" s="328"/>
      <c r="AL23" s="328"/>
      <c r="AM23" s="328"/>
      <c r="AN23" s="328"/>
      <c r="AO23" s="23"/>
      <c r="AP23" s="23"/>
      <c r="AQ23" s="23"/>
      <c r="AR23" s="21"/>
      <c r="BE23" s="324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4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24"/>
    </row>
    <row r="26" spans="1:71" s="2" customFormat="1" ht="25.9" customHeight="1">
      <c r="A26" s="35"/>
      <c r="B26" s="36"/>
      <c r="C26" s="37"/>
      <c r="D26" s="38" t="s">
        <v>39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29">
        <f>ROUND(AG54,2)</f>
        <v>0</v>
      </c>
      <c r="AL26" s="330"/>
      <c r="AM26" s="330"/>
      <c r="AN26" s="330"/>
      <c r="AO26" s="330"/>
      <c r="AP26" s="37"/>
      <c r="AQ26" s="37"/>
      <c r="AR26" s="40"/>
      <c r="BE26" s="324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24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31" t="s">
        <v>40</v>
      </c>
      <c r="M28" s="331"/>
      <c r="N28" s="331"/>
      <c r="O28" s="331"/>
      <c r="P28" s="331"/>
      <c r="Q28" s="37"/>
      <c r="R28" s="37"/>
      <c r="S28" s="37"/>
      <c r="T28" s="37"/>
      <c r="U28" s="37"/>
      <c r="V28" s="37"/>
      <c r="W28" s="331" t="s">
        <v>41</v>
      </c>
      <c r="X28" s="331"/>
      <c r="Y28" s="331"/>
      <c r="Z28" s="331"/>
      <c r="AA28" s="331"/>
      <c r="AB28" s="331"/>
      <c r="AC28" s="331"/>
      <c r="AD28" s="331"/>
      <c r="AE28" s="331"/>
      <c r="AF28" s="37"/>
      <c r="AG28" s="37"/>
      <c r="AH28" s="37"/>
      <c r="AI28" s="37"/>
      <c r="AJ28" s="37"/>
      <c r="AK28" s="331" t="s">
        <v>42</v>
      </c>
      <c r="AL28" s="331"/>
      <c r="AM28" s="331"/>
      <c r="AN28" s="331"/>
      <c r="AO28" s="331"/>
      <c r="AP28" s="37"/>
      <c r="AQ28" s="37"/>
      <c r="AR28" s="40"/>
      <c r="BE28" s="324"/>
    </row>
    <row r="29" spans="1:71" s="3" customFormat="1" ht="14.45" customHeight="1">
      <c r="B29" s="41"/>
      <c r="C29" s="42"/>
      <c r="D29" s="30" t="s">
        <v>43</v>
      </c>
      <c r="E29" s="42"/>
      <c r="F29" s="30" t="s">
        <v>44</v>
      </c>
      <c r="G29" s="42"/>
      <c r="H29" s="42"/>
      <c r="I29" s="42"/>
      <c r="J29" s="42"/>
      <c r="K29" s="42"/>
      <c r="L29" s="313">
        <v>0.21</v>
      </c>
      <c r="M29" s="312"/>
      <c r="N29" s="312"/>
      <c r="O29" s="312"/>
      <c r="P29" s="312"/>
      <c r="Q29" s="42"/>
      <c r="R29" s="42"/>
      <c r="S29" s="42"/>
      <c r="T29" s="42"/>
      <c r="U29" s="42"/>
      <c r="V29" s="42"/>
      <c r="W29" s="311">
        <f>ROUND(AZ54, 2)</f>
        <v>0</v>
      </c>
      <c r="X29" s="312"/>
      <c r="Y29" s="312"/>
      <c r="Z29" s="312"/>
      <c r="AA29" s="312"/>
      <c r="AB29" s="312"/>
      <c r="AC29" s="312"/>
      <c r="AD29" s="312"/>
      <c r="AE29" s="312"/>
      <c r="AF29" s="42"/>
      <c r="AG29" s="42"/>
      <c r="AH29" s="42"/>
      <c r="AI29" s="42"/>
      <c r="AJ29" s="42"/>
      <c r="AK29" s="311">
        <f>ROUND(AV54, 2)</f>
        <v>0</v>
      </c>
      <c r="AL29" s="312"/>
      <c r="AM29" s="312"/>
      <c r="AN29" s="312"/>
      <c r="AO29" s="312"/>
      <c r="AP29" s="42"/>
      <c r="AQ29" s="42"/>
      <c r="AR29" s="43"/>
      <c r="BE29" s="325"/>
    </row>
    <row r="30" spans="1:71" s="3" customFormat="1" ht="14.45" customHeight="1">
      <c r="B30" s="41"/>
      <c r="C30" s="42"/>
      <c r="D30" s="42"/>
      <c r="E30" s="42"/>
      <c r="F30" s="30" t="s">
        <v>45</v>
      </c>
      <c r="G30" s="42"/>
      <c r="H30" s="42"/>
      <c r="I30" s="42"/>
      <c r="J30" s="42"/>
      <c r="K30" s="42"/>
      <c r="L30" s="313">
        <v>0.15</v>
      </c>
      <c r="M30" s="312"/>
      <c r="N30" s="312"/>
      <c r="O30" s="312"/>
      <c r="P30" s="312"/>
      <c r="Q30" s="42"/>
      <c r="R30" s="42"/>
      <c r="S30" s="42"/>
      <c r="T30" s="42"/>
      <c r="U30" s="42"/>
      <c r="V30" s="42"/>
      <c r="W30" s="311">
        <f>ROUND(BA54, 2)</f>
        <v>0</v>
      </c>
      <c r="X30" s="312"/>
      <c r="Y30" s="312"/>
      <c r="Z30" s="312"/>
      <c r="AA30" s="312"/>
      <c r="AB30" s="312"/>
      <c r="AC30" s="312"/>
      <c r="AD30" s="312"/>
      <c r="AE30" s="312"/>
      <c r="AF30" s="42"/>
      <c r="AG30" s="42"/>
      <c r="AH30" s="42"/>
      <c r="AI30" s="42"/>
      <c r="AJ30" s="42"/>
      <c r="AK30" s="311">
        <f>ROUND(AW54, 2)</f>
        <v>0</v>
      </c>
      <c r="AL30" s="312"/>
      <c r="AM30" s="312"/>
      <c r="AN30" s="312"/>
      <c r="AO30" s="312"/>
      <c r="AP30" s="42"/>
      <c r="AQ30" s="42"/>
      <c r="AR30" s="43"/>
      <c r="BE30" s="325"/>
    </row>
    <row r="31" spans="1:71" s="3" customFormat="1" ht="14.45" hidden="1" customHeight="1">
      <c r="B31" s="41"/>
      <c r="C31" s="42"/>
      <c r="D31" s="42"/>
      <c r="E31" s="42"/>
      <c r="F31" s="30" t="s">
        <v>46</v>
      </c>
      <c r="G31" s="42"/>
      <c r="H31" s="42"/>
      <c r="I31" s="42"/>
      <c r="J31" s="42"/>
      <c r="K31" s="42"/>
      <c r="L31" s="313">
        <v>0.21</v>
      </c>
      <c r="M31" s="312"/>
      <c r="N31" s="312"/>
      <c r="O31" s="312"/>
      <c r="P31" s="312"/>
      <c r="Q31" s="42"/>
      <c r="R31" s="42"/>
      <c r="S31" s="42"/>
      <c r="T31" s="42"/>
      <c r="U31" s="42"/>
      <c r="V31" s="42"/>
      <c r="W31" s="311">
        <f>ROUND(BB54, 2)</f>
        <v>0</v>
      </c>
      <c r="X31" s="312"/>
      <c r="Y31" s="312"/>
      <c r="Z31" s="312"/>
      <c r="AA31" s="312"/>
      <c r="AB31" s="312"/>
      <c r="AC31" s="312"/>
      <c r="AD31" s="312"/>
      <c r="AE31" s="312"/>
      <c r="AF31" s="42"/>
      <c r="AG31" s="42"/>
      <c r="AH31" s="42"/>
      <c r="AI31" s="42"/>
      <c r="AJ31" s="42"/>
      <c r="AK31" s="311">
        <v>0</v>
      </c>
      <c r="AL31" s="312"/>
      <c r="AM31" s="312"/>
      <c r="AN31" s="312"/>
      <c r="AO31" s="312"/>
      <c r="AP31" s="42"/>
      <c r="AQ31" s="42"/>
      <c r="AR31" s="43"/>
      <c r="BE31" s="325"/>
    </row>
    <row r="32" spans="1:71" s="3" customFormat="1" ht="14.45" hidden="1" customHeight="1">
      <c r="B32" s="41"/>
      <c r="C32" s="42"/>
      <c r="D32" s="42"/>
      <c r="E32" s="42"/>
      <c r="F32" s="30" t="s">
        <v>47</v>
      </c>
      <c r="G32" s="42"/>
      <c r="H32" s="42"/>
      <c r="I32" s="42"/>
      <c r="J32" s="42"/>
      <c r="K32" s="42"/>
      <c r="L32" s="313">
        <v>0.15</v>
      </c>
      <c r="M32" s="312"/>
      <c r="N32" s="312"/>
      <c r="O32" s="312"/>
      <c r="P32" s="312"/>
      <c r="Q32" s="42"/>
      <c r="R32" s="42"/>
      <c r="S32" s="42"/>
      <c r="T32" s="42"/>
      <c r="U32" s="42"/>
      <c r="V32" s="42"/>
      <c r="W32" s="311">
        <f>ROUND(BC54, 2)</f>
        <v>0</v>
      </c>
      <c r="X32" s="312"/>
      <c r="Y32" s="312"/>
      <c r="Z32" s="312"/>
      <c r="AA32" s="312"/>
      <c r="AB32" s="312"/>
      <c r="AC32" s="312"/>
      <c r="AD32" s="312"/>
      <c r="AE32" s="312"/>
      <c r="AF32" s="42"/>
      <c r="AG32" s="42"/>
      <c r="AH32" s="42"/>
      <c r="AI32" s="42"/>
      <c r="AJ32" s="42"/>
      <c r="AK32" s="311">
        <v>0</v>
      </c>
      <c r="AL32" s="312"/>
      <c r="AM32" s="312"/>
      <c r="AN32" s="312"/>
      <c r="AO32" s="312"/>
      <c r="AP32" s="42"/>
      <c r="AQ32" s="42"/>
      <c r="AR32" s="43"/>
      <c r="BE32" s="325"/>
    </row>
    <row r="33" spans="1:57" s="3" customFormat="1" ht="14.45" hidden="1" customHeight="1">
      <c r="B33" s="41"/>
      <c r="C33" s="42"/>
      <c r="D33" s="42"/>
      <c r="E33" s="42"/>
      <c r="F33" s="30" t="s">
        <v>48</v>
      </c>
      <c r="G33" s="42"/>
      <c r="H33" s="42"/>
      <c r="I33" s="42"/>
      <c r="J33" s="42"/>
      <c r="K33" s="42"/>
      <c r="L33" s="313">
        <v>0</v>
      </c>
      <c r="M33" s="312"/>
      <c r="N33" s="312"/>
      <c r="O33" s="312"/>
      <c r="P33" s="312"/>
      <c r="Q33" s="42"/>
      <c r="R33" s="42"/>
      <c r="S33" s="42"/>
      <c r="T33" s="42"/>
      <c r="U33" s="42"/>
      <c r="V33" s="42"/>
      <c r="W33" s="311">
        <f>ROUND(BD54, 2)</f>
        <v>0</v>
      </c>
      <c r="X33" s="312"/>
      <c r="Y33" s="312"/>
      <c r="Z33" s="312"/>
      <c r="AA33" s="312"/>
      <c r="AB33" s="312"/>
      <c r="AC33" s="312"/>
      <c r="AD33" s="312"/>
      <c r="AE33" s="312"/>
      <c r="AF33" s="42"/>
      <c r="AG33" s="42"/>
      <c r="AH33" s="42"/>
      <c r="AI33" s="42"/>
      <c r="AJ33" s="42"/>
      <c r="AK33" s="311">
        <v>0</v>
      </c>
      <c r="AL33" s="312"/>
      <c r="AM33" s="312"/>
      <c r="AN33" s="312"/>
      <c r="AO33" s="312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49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50</v>
      </c>
      <c r="U35" s="46"/>
      <c r="V35" s="46"/>
      <c r="W35" s="46"/>
      <c r="X35" s="314" t="s">
        <v>51</v>
      </c>
      <c r="Y35" s="315"/>
      <c r="Z35" s="315"/>
      <c r="AA35" s="315"/>
      <c r="AB35" s="315"/>
      <c r="AC35" s="46"/>
      <c r="AD35" s="46"/>
      <c r="AE35" s="46"/>
      <c r="AF35" s="46"/>
      <c r="AG35" s="46"/>
      <c r="AH35" s="46"/>
      <c r="AI35" s="46"/>
      <c r="AJ35" s="46"/>
      <c r="AK35" s="316">
        <f>SUM(AK26:AK33)</f>
        <v>0</v>
      </c>
      <c r="AL35" s="315"/>
      <c r="AM35" s="315"/>
      <c r="AN35" s="315"/>
      <c r="AO35" s="317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52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20220726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00" t="str">
        <f>K6</f>
        <v>Oprava studovny v knihovně Národohospodářského ústavu AV ČR v.v.i. revize26.7.2022</v>
      </c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Praha 1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02" t="str">
        <f>IF(AN8= "","",AN8)</f>
        <v>15. 7. 2022</v>
      </c>
      <c r="AN47" s="302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1" s="2" customFormat="1" ht="25.7" customHeight="1">
      <c r="A49" s="35"/>
      <c r="B49" s="36"/>
      <c r="C49" s="30" t="s">
        <v>25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>Národohospodářský ústav AV ČR, Praha 1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31</v>
      </c>
      <c r="AJ49" s="37"/>
      <c r="AK49" s="37"/>
      <c r="AL49" s="37"/>
      <c r="AM49" s="303" t="str">
        <f>IF(E17="","",E17)</f>
        <v>Ing.arch Ivo Heller, Hradec Králové</v>
      </c>
      <c r="AN49" s="304"/>
      <c r="AO49" s="304"/>
      <c r="AP49" s="304"/>
      <c r="AQ49" s="37"/>
      <c r="AR49" s="40"/>
      <c r="AS49" s="305" t="s">
        <v>53</v>
      </c>
      <c r="AT49" s="306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1" s="2" customFormat="1" ht="15.2" customHeight="1">
      <c r="A50" s="35"/>
      <c r="B50" s="36"/>
      <c r="C50" s="30" t="s">
        <v>29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35</v>
      </c>
      <c r="AJ50" s="37"/>
      <c r="AK50" s="37"/>
      <c r="AL50" s="37"/>
      <c r="AM50" s="303" t="str">
        <f>IF(E20="","",E20)</f>
        <v xml:space="preserve"> </v>
      </c>
      <c r="AN50" s="304"/>
      <c r="AO50" s="304"/>
      <c r="AP50" s="304"/>
      <c r="AQ50" s="37"/>
      <c r="AR50" s="40"/>
      <c r="AS50" s="307"/>
      <c r="AT50" s="308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1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09"/>
      <c r="AT51" s="310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1" s="2" customFormat="1" ht="29.25" customHeight="1">
      <c r="A52" s="35"/>
      <c r="B52" s="36"/>
      <c r="C52" s="296" t="s">
        <v>54</v>
      </c>
      <c r="D52" s="297"/>
      <c r="E52" s="297"/>
      <c r="F52" s="297"/>
      <c r="G52" s="297"/>
      <c r="H52" s="67"/>
      <c r="I52" s="298" t="s">
        <v>55</v>
      </c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/>
      <c r="W52" s="297"/>
      <c r="X52" s="297"/>
      <c r="Y52" s="297"/>
      <c r="Z52" s="297"/>
      <c r="AA52" s="297"/>
      <c r="AB52" s="297"/>
      <c r="AC52" s="297"/>
      <c r="AD52" s="297"/>
      <c r="AE52" s="297"/>
      <c r="AF52" s="297"/>
      <c r="AG52" s="299" t="s">
        <v>56</v>
      </c>
      <c r="AH52" s="297"/>
      <c r="AI52" s="297"/>
      <c r="AJ52" s="297"/>
      <c r="AK52" s="297"/>
      <c r="AL52" s="297"/>
      <c r="AM52" s="297"/>
      <c r="AN52" s="298" t="s">
        <v>57</v>
      </c>
      <c r="AO52" s="297"/>
      <c r="AP52" s="297"/>
      <c r="AQ52" s="68" t="s">
        <v>58</v>
      </c>
      <c r="AR52" s="40"/>
      <c r="AS52" s="69" t="s">
        <v>59</v>
      </c>
      <c r="AT52" s="70" t="s">
        <v>60</v>
      </c>
      <c r="AU52" s="70" t="s">
        <v>61</v>
      </c>
      <c r="AV52" s="70" t="s">
        <v>62</v>
      </c>
      <c r="AW52" s="70" t="s">
        <v>63</v>
      </c>
      <c r="AX52" s="70" t="s">
        <v>64</v>
      </c>
      <c r="AY52" s="70" t="s">
        <v>65</v>
      </c>
      <c r="AZ52" s="70" t="s">
        <v>66</v>
      </c>
      <c r="BA52" s="70" t="s">
        <v>67</v>
      </c>
      <c r="BB52" s="70" t="s">
        <v>68</v>
      </c>
      <c r="BC52" s="70" t="s">
        <v>69</v>
      </c>
      <c r="BD52" s="71" t="s">
        <v>70</v>
      </c>
      <c r="BE52" s="35"/>
    </row>
    <row r="53" spans="1:91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1" s="6" customFormat="1" ht="32.450000000000003" customHeight="1">
      <c r="B54" s="75"/>
      <c r="C54" s="76" t="s">
        <v>71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21">
        <f>ROUND(AG55,2)</f>
        <v>0</v>
      </c>
      <c r="AH54" s="321"/>
      <c r="AI54" s="321"/>
      <c r="AJ54" s="321"/>
      <c r="AK54" s="321"/>
      <c r="AL54" s="321"/>
      <c r="AM54" s="321"/>
      <c r="AN54" s="322">
        <f>SUM(AG54,AT54)</f>
        <v>0</v>
      </c>
      <c r="AO54" s="322"/>
      <c r="AP54" s="322"/>
      <c r="AQ54" s="79" t="s">
        <v>19</v>
      </c>
      <c r="AR54" s="80"/>
      <c r="AS54" s="81">
        <f>ROUND(AS55,2)</f>
        <v>0</v>
      </c>
      <c r="AT54" s="82">
        <f>ROUND(SUM(AV54:AW54),2)</f>
        <v>0</v>
      </c>
      <c r="AU54" s="83">
        <f>ROUND(AU55,5)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ROUND(AZ55,2)</f>
        <v>0</v>
      </c>
      <c r="BA54" s="82">
        <f>ROUND(BA55,2)</f>
        <v>0</v>
      </c>
      <c r="BB54" s="82">
        <f>ROUND(BB55,2)</f>
        <v>0</v>
      </c>
      <c r="BC54" s="82">
        <f>ROUND(BC55,2)</f>
        <v>0</v>
      </c>
      <c r="BD54" s="84">
        <f>ROUND(BD55,2)</f>
        <v>0</v>
      </c>
      <c r="BS54" s="85" t="s">
        <v>72</v>
      </c>
      <c r="BT54" s="85" t="s">
        <v>73</v>
      </c>
      <c r="BU54" s="86" t="s">
        <v>74</v>
      </c>
      <c r="BV54" s="85" t="s">
        <v>75</v>
      </c>
      <c r="BW54" s="85" t="s">
        <v>5</v>
      </c>
      <c r="BX54" s="85" t="s">
        <v>76</v>
      </c>
      <c r="CL54" s="85" t="s">
        <v>19</v>
      </c>
    </row>
    <row r="55" spans="1:91" s="7" customFormat="1" ht="24.75" customHeight="1">
      <c r="A55" s="87" t="s">
        <v>77</v>
      </c>
      <c r="B55" s="88"/>
      <c r="C55" s="89"/>
      <c r="D55" s="320" t="s">
        <v>78</v>
      </c>
      <c r="E55" s="320"/>
      <c r="F55" s="320"/>
      <c r="G55" s="320"/>
      <c r="H55" s="320"/>
      <c r="I55" s="90"/>
      <c r="J55" s="320" t="s">
        <v>79</v>
      </c>
      <c r="K55" s="320"/>
      <c r="L55" s="320"/>
      <c r="M55" s="320"/>
      <c r="N55" s="320"/>
      <c r="O55" s="320"/>
      <c r="P55" s="320"/>
      <c r="Q55" s="320"/>
      <c r="R55" s="320"/>
      <c r="S55" s="320"/>
      <c r="T55" s="320"/>
      <c r="U55" s="320"/>
      <c r="V55" s="320"/>
      <c r="W55" s="320"/>
      <c r="X55" s="320"/>
      <c r="Y55" s="320"/>
      <c r="Z55" s="320"/>
      <c r="AA55" s="320"/>
      <c r="AB55" s="320"/>
      <c r="AC55" s="320"/>
      <c r="AD55" s="320"/>
      <c r="AE55" s="320"/>
      <c r="AF55" s="320"/>
      <c r="AG55" s="318">
        <f>'Oprava studovny'!J30</f>
        <v>0</v>
      </c>
      <c r="AH55" s="319"/>
      <c r="AI55" s="319"/>
      <c r="AJ55" s="319"/>
      <c r="AK55" s="319"/>
      <c r="AL55" s="319"/>
      <c r="AM55" s="319"/>
      <c r="AN55" s="318">
        <f>SUM(AG55,AT55)</f>
        <v>0</v>
      </c>
      <c r="AO55" s="319"/>
      <c r="AP55" s="319"/>
      <c r="AQ55" s="91" t="s">
        <v>80</v>
      </c>
      <c r="AR55" s="92"/>
      <c r="AS55" s="93">
        <v>0</v>
      </c>
      <c r="AT55" s="94">
        <f>ROUND(SUM(AV55:AW55),2)</f>
        <v>0</v>
      </c>
      <c r="AU55" s="95">
        <f>'Oprava studovny'!P129</f>
        <v>0</v>
      </c>
      <c r="AV55" s="94">
        <f>'Oprava studovny'!J33</f>
        <v>0</v>
      </c>
      <c r="AW55" s="94">
        <f>'Oprava studovny'!J34</f>
        <v>0</v>
      </c>
      <c r="AX55" s="94">
        <f>'Oprava studovny'!J35</f>
        <v>0</v>
      </c>
      <c r="AY55" s="94">
        <f>'Oprava studovny'!J36</f>
        <v>0</v>
      </c>
      <c r="AZ55" s="94">
        <f>'Oprava studovny'!F33</f>
        <v>0</v>
      </c>
      <c r="BA55" s="94">
        <f>'Oprava studovny'!F34</f>
        <v>0</v>
      </c>
      <c r="BB55" s="94">
        <f>'Oprava studovny'!F35</f>
        <v>0</v>
      </c>
      <c r="BC55" s="94">
        <f>'Oprava studovny'!F36</f>
        <v>0</v>
      </c>
      <c r="BD55" s="96">
        <f>'Oprava studovny'!F37</f>
        <v>0</v>
      </c>
      <c r="BT55" s="97" t="s">
        <v>81</v>
      </c>
      <c r="BV55" s="97" t="s">
        <v>75</v>
      </c>
      <c r="BW55" s="97" t="s">
        <v>82</v>
      </c>
      <c r="BX55" s="97" t="s">
        <v>5</v>
      </c>
      <c r="CL55" s="97" t="s">
        <v>19</v>
      </c>
      <c r="CM55" s="97" t="s">
        <v>83</v>
      </c>
    </row>
    <row r="56" spans="1:91" s="2" customFormat="1" ht="30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0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91" s="2" customFormat="1" ht="6.95" customHeight="1">
      <c r="A57" s="35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sheetProtection algorithmName="SHA-512" hashValue="WfdJZhUR1W1+0XQeS5hMTPhv8Kk9eheuGzgd3iZc+2W2QHcSNtdliEqBr8BvPdcPWk6pfayNfXX2v0KYQZeoCg==" saltValue="8KHoxKBkLWAacBRfyZEu7wGjNPrsuWTJztDKpn6yXCm2mO48fYq8gQ6k447XqljSw1ppNHb1acVEWiAKLM1G/Q==" spinCount="100000" sheet="1" objects="1" scenarios="1" formatColumns="0" formatRows="0"/>
  <mergeCells count="42">
    <mergeCell ref="AK30:AO30"/>
    <mergeCell ref="L30:P30"/>
    <mergeCell ref="W31:AE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N55:AP55"/>
    <mergeCell ref="AG55:AM55"/>
    <mergeCell ref="D55:H55"/>
    <mergeCell ref="J55:AF55"/>
    <mergeCell ref="AG54:AM54"/>
    <mergeCell ref="AN54:AP54"/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</mergeCells>
  <hyperlinks>
    <hyperlink ref="A55" location="'HEL001-01 - Oprava studovny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2:BM2064"/>
  <sheetViews>
    <sheetView showGridLines="0" topLeftCell="A149" workbookViewId="0">
      <selection activeCell="F177" sqref="F17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AT2" s="18" t="s">
        <v>82</v>
      </c>
    </row>
    <row r="3" spans="1:46" s="1" customFormat="1" ht="6.95" hidden="1" customHeight="1">
      <c r="B3" s="98"/>
      <c r="C3" s="99"/>
      <c r="D3" s="99"/>
      <c r="E3" s="99"/>
      <c r="F3" s="99"/>
      <c r="G3" s="99"/>
      <c r="H3" s="99"/>
      <c r="I3" s="99"/>
      <c r="J3" s="99"/>
      <c r="K3" s="99"/>
      <c r="L3" s="21"/>
      <c r="AT3" s="18" t="s">
        <v>83</v>
      </c>
    </row>
    <row r="4" spans="1:46" s="1" customFormat="1" ht="24.95" hidden="1" customHeight="1">
      <c r="B4" s="21"/>
      <c r="D4" s="100" t="s">
        <v>84</v>
      </c>
      <c r="L4" s="21"/>
      <c r="M4" s="101" t="s">
        <v>10</v>
      </c>
      <c r="AT4" s="18" t="s">
        <v>4</v>
      </c>
    </row>
    <row r="5" spans="1:46" s="1" customFormat="1" ht="6.95" hidden="1" customHeight="1">
      <c r="B5" s="21"/>
      <c r="L5" s="21"/>
    </row>
    <row r="6" spans="1:46" s="1" customFormat="1" ht="12" hidden="1" customHeight="1">
      <c r="B6" s="21"/>
      <c r="D6" s="102" t="s">
        <v>16</v>
      </c>
      <c r="L6" s="21"/>
    </row>
    <row r="7" spans="1:46" s="1" customFormat="1" ht="26.25" hidden="1" customHeight="1">
      <c r="B7" s="21"/>
      <c r="E7" s="335" t="str">
        <f>'Rekapitulace stavby - studovna'!K6</f>
        <v>Oprava studovny v knihovně Národohospodářského ústavu AV ČR v.v.i. revize26.7.2022</v>
      </c>
      <c r="F7" s="336"/>
      <c r="G7" s="336"/>
      <c r="H7" s="336"/>
      <c r="L7" s="21"/>
    </row>
    <row r="8" spans="1:46" s="2" customFormat="1" ht="12" hidden="1" customHeight="1">
      <c r="A8" s="35"/>
      <c r="B8" s="40"/>
      <c r="C8" s="35"/>
      <c r="D8" s="102" t="s">
        <v>85</v>
      </c>
      <c r="E8" s="35"/>
      <c r="F8" s="35"/>
      <c r="G8" s="35"/>
      <c r="H8" s="35"/>
      <c r="I8" s="35"/>
      <c r="J8" s="35"/>
      <c r="K8" s="35"/>
      <c r="L8" s="103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hidden="1" customHeight="1">
      <c r="A9" s="35"/>
      <c r="B9" s="40"/>
      <c r="C9" s="35"/>
      <c r="D9" s="35"/>
      <c r="E9" s="337" t="s">
        <v>86</v>
      </c>
      <c r="F9" s="338"/>
      <c r="G9" s="338"/>
      <c r="H9" s="338"/>
      <c r="I9" s="35"/>
      <c r="J9" s="35"/>
      <c r="K9" s="35"/>
      <c r="L9" s="103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idden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3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hidden="1" customHeight="1">
      <c r="A11" s="35"/>
      <c r="B11" s="40"/>
      <c r="C11" s="35"/>
      <c r="D11" s="102" t="s">
        <v>18</v>
      </c>
      <c r="E11" s="35"/>
      <c r="F11" s="104" t="s">
        <v>19</v>
      </c>
      <c r="G11" s="35"/>
      <c r="H11" s="35"/>
      <c r="I11" s="102" t="s">
        <v>20</v>
      </c>
      <c r="J11" s="104" t="s">
        <v>19</v>
      </c>
      <c r="K11" s="35"/>
      <c r="L11" s="103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hidden="1" customHeight="1">
      <c r="A12" s="35"/>
      <c r="B12" s="40"/>
      <c r="C12" s="35"/>
      <c r="D12" s="102" t="s">
        <v>21</v>
      </c>
      <c r="E12" s="35"/>
      <c r="F12" s="104" t="s">
        <v>22</v>
      </c>
      <c r="G12" s="35"/>
      <c r="H12" s="35"/>
      <c r="I12" s="102" t="s">
        <v>23</v>
      </c>
      <c r="J12" s="105" t="str">
        <f>'Rekapitulace stavby - studovna'!AN8</f>
        <v>15. 7. 2022</v>
      </c>
      <c r="K12" s="35"/>
      <c r="L12" s="103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hidden="1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3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hidden="1" customHeight="1">
      <c r="A14" s="35"/>
      <c r="B14" s="40"/>
      <c r="C14" s="35"/>
      <c r="D14" s="102" t="s">
        <v>25</v>
      </c>
      <c r="E14" s="35"/>
      <c r="F14" s="35"/>
      <c r="G14" s="35"/>
      <c r="H14" s="35"/>
      <c r="I14" s="102" t="s">
        <v>26</v>
      </c>
      <c r="J14" s="104" t="s">
        <v>19</v>
      </c>
      <c r="K14" s="35"/>
      <c r="L14" s="103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hidden="1" customHeight="1">
      <c r="A15" s="35"/>
      <c r="B15" s="40"/>
      <c r="C15" s="35"/>
      <c r="D15" s="35"/>
      <c r="E15" s="104" t="s">
        <v>27</v>
      </c>
      <c r="F15" s="35"/>
      <c r="G15" s="35"/>
      <c r="H15" s="35"/>
      <c r="I15" s="102" t="s">
        <v>28</v>
      </c>
      <c r="J15" s="104" t="s">
        <v>19</v>
      </c>
      <c r="K15" s="35"/>
      <c r="L15" s="103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hidden="1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3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hidden="1" customHeight="1">
      <c r="A17" s="35"/>
      <c r="B17" s="40"/>
      <c r="C17" s="35"/>
      <c r="D17" s="102" t="s">
        <v>29</v>
      </c>
      <c r="E17" s="35"/>
      <c r="F17" s="35"/>
      <c r="G17" s="35"/>
      <c r="H17" s="35"/>
      <c r="I17" s="102" t="s">
        <v>26</v>
      </c>
      <c r="J17" s="31" t="str">
        <f>'Rekapitulace stavby - studovna'!AN13</f>
        <v>Vyplň údaj</v>
      </c>
      <c r="K17" s="35"/>
      <c r="L17" s="103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hidden="1" customHeight="1">
      <c r="A18" s="35"/>
      <c r="B18" s="40"/>
      <c r="C18" s="35"/>
      <c r="D18" s="35"/>
      <c r="E18" s="339" t="str">
        <f>'Rekapitulace stavby - studovna'!E14</f>
        <v>Vyplň údaj</v>
      </c>
      <c r="F18" s="340"/>
      <c r="G18" s="340"/>
      <c r="H18" s="340"/>
      <c r="I18" s="102" t="s">
        <v>28</v>
      </c>
      <c r="J18" s="31" t="str">
        <f>'Rekapitulace stavby - studovna'!AN14</f>
        <v>Vyplň údaj</v>
      </c>
      <c r="K18" s="35"/>
      <c r="L18" s="103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hidden="1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3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hidden="1" customHeight="1">
      <c r="A20" s="35"/>
      <c r="B20" s="40"/>
      <c r="C20" s="35"/>
      <c r="D20" s="102" t="s">
        <v>31</v>
      </c>
      <c r="E20" s="35"/>
      <c r="F20" s="35"/>
      <c r="G20" s="35"/>
      <c r="H20" s="35"/>
      <c r="I20" s="102" t="s">
        <v>26</v>
      </c>
      <c r="J20" s="104" t="s">
        <v>32</v>
      </c>
      <c r="K20" s="35"/>
      <c r="L20" s="103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hidden="1" customHeight="1">
      <c r="A21" s="35"/>
      <c r="B21" s="40"/>
      <c r="C21" s="35"/>
      <c r="D21" s="35"/>
      <c r="E21" s="104" t="s">
        <v>33</v>
      </c>
      <c r="F21" s="35"/>
      <c r="G21" s="35"/>
      <c r="H21" s="35"/>
      <c r="I21" s="102" t="s">
        <v>28</v>
      </c>
      <c r="J21" s="104" t="s">
        <v>19</v>
      </c>
      <c r="K21" s="35"/>
      <c r="L21" s="103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hidden="1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3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hidden="1" customHeight="1">
      <c r="A23" s="35"/>
      <c r="B23" s="40"/>
      <c r="C23" s="35"/>
      <c r="D23" s="102" t="s">
        <v>35</v>
      </c>
      <c r="E23" s="35"/>
      <c r="F23" s="35"/>
      <c r="G23" s="35"/>
      <c r="H23" s="35"/>
      <c r="I23" s="102" t="s">
        <v>26</v>
      </c>
      <c r="J23" s="104" t="str">
        <f>IF('Rekapitulace stavby - studovna'!AN19="","",'Rekapitulace stavby - studovna'!AN19)</f>
        <v/>
      </c>
      <c r="K23" s="35"/>
      <c r="L23" s="103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hidden="1" customHeight="1">
      <c r="A24" s="35"/>
      <c r="B24" s="40"/>
      <c r="C24" s="35"/>
      <c r="D24" s="35"/>
      <c r="E24" s="104" t="str">
        <f>IF('Rekapitulace stavby - studovna'!E20="","",'Rekapitulace stavby - studovna'!E20)</f>
        <v xml:space="preserve"> </v>
      </c>
      <c r="F24" s="35"/>
      <c r="G24" s="35"/>
      <c r="H24" s="35"/>
      <c r="I24" s="102" t="s">
        <v>28</v>
      </c>
      <c r="J24" s="104" t="str">
        <f>IF('Rekapitulace stavby - studovna'!AN20="","",'Rekapitulace stavby - studovna'!AN20)</f>
        <v/>
      </c>
      <c r="K24" s="35"/>
      <c r="L24" s="103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hidden="1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3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hidden="1" customHeight="1">
      <c r="A26" s="35"/>
      <c r="B26" s="40"/>
      <c r="C26" s="35"/>
      <c r="D26" s="102" t="s">
        <v>37</v>
      </c>
      <c r="E26" s="35"/>
      <c r="F26" s="35"/>
      <c r="G26" s="35"/>
      <c r="H26" s="35"/>
      <c r="I26" s="35"/>
      <c r="J26" s="35"/>
      <c r="K26" s="35"/>
      <c r="L26" s="103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71.25" hidden="1" customHeight="1">
      <c r="A27" s="106"/>
      <c r="B27" s="107"/>
      <c r="C27" s="106"/>
      <c r="D27" s="106"/>
      <c r="E27" s="341" t="s">
        <v>38</v>
      </c>
      <c r="F27" s="341"/>
      <c r="G27" s="341"/>
      <c r="H27" s="341"/>
      <c r="I27" s="106"/>
      <c r="J27" s="106"/>
      <c r="K27" s="106"/>
      <c r="L27" s="108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</row>
    <row r="28" spans="1:31" s="2" customFormat="1" ht="6.95" hidden="1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3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hidden="1" customHeight="1">
      <c r="A29" s="35"/>
      <c r="B29" s="40"/>
      <c r="C29" s="35"/>
      <c r="D29" s="109"/>
      <c r="E29" s="109"/>
      <c r="F29" s="109"/>
      <c r="G29" s="109"/>
      <c r="H29" s="109"/>
      <c r="I29" s="109"/>
      <c r="J29" s="109"/>
      <c r="K29" s="109"/>
      <c r="L29" s="103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hidden="1" customHeight="1">
      <c r="A30" s="35"/>
      <c r="B30" s="40"/>
      <c r="C30" s="35"/>
      <c r="D30" s="110" t="s">
        <v>39</v>
      </c>
      <c r="E30" s="35"/>
      <c r="F30" s="35"/>
      <c r="G30" s="35"/>
      <c r="H30" s="35"/>
      <c r="I30" s="35"/>
      <c r="J30" s="111">
        <f>ROUND(J129, 2)</f>
        <v>0</v>
      </c>
      <c r="K30" s="35"/>
      <c r="L30" s="103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hidden="1" customHeight="1">
      <c r="A31" s="35"/>
      <c r="B31" s="40"/>
      <c r="C31" s="35"/>
      <c r="D31" s="109"/>
      <c r="E31" s="109"/>
      <c r="F31" s="109"/>
      <c r="G31" s="109"/>
      <c r="H31" s="109"/>
      <c r="I31" s="109"/>
      <c r="J31" s="109"/>
      <c r="K31" s="109"/>
      <c r="L31" s="103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hidden="1" customHeight="1">
      <c r="A32" s="35"/>
      <c r="B32" s="40"/>
      <c r="C32" s="35"/>
      <c r="D32" s="35"/>
      <c r="E32" s="35"/>
      <c r="F32" s="112" t="s">
        <v>41</v>
      </c>
      <c r="G32" s="35"/>
      <c r="H32" s="35"/>
      <c r="I32" s="112" t="s">
        <v>40</v>
      </c>
      <c r="J32" s="112" t="s">
        <v>42</v>
      </c>
      <c r="K32" s="35"/>
      <c r="L32" s="103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hidden="1" customHeight="1">
      <c r="A33" s="35"/>
      <c r="B33" s="40"/>
      <c r="C33" s="35"/>
      <c r="D33" s="113" t="s">
        <v>43</v>
      </c>
      <c r="E33" s="102" t="s">
        <v>44</v>
      </c>
      <c r="F33" s="114">
        <f>ROUND((SUM(BE129:BE2063)),  2)</f>
        <v>0</v>
      </c>
      <c r="G33" s="35"/>
      <c r="H33" s="35"/>
      <c r="I33" s="115">
        <v>0.21</v>
      </c>
      <c r="J33" s="114">
        <f>ROUND(((SUM(BE129:BE2063))*I33),  2)</f>
        <v>0</v>
      </c>
      <c r="K33" s="35"/>
      <c r="L33" s="103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hidden="1" customHeight="1">
      <c r="A34" s="35"/>
      <c r="B34" s="40"/>
      <c r="C34" s="35"/>
      <c r="D34" s="35"/>
      <c r="E34" s="102" t="s">
        <v>45</v>
      </c>
      <c r="F34" s="114">
        <f>ROUND((SUM(BF129:BF2063)),  2)</f>
        <v>0</v>
      </c>
      <c r="G34" s="35"/>
      <c r="H34" s="35"/>
      <c r="I34" s="115">
        <v>0.15</v>
      </c>
      <c r="J34" s="114">
        <f>ROUND(((SUM(BF129:BF2063))*I34),  2)</f>
        <v>0</v>
      </c>
      <c r="K34" s="35"/>
      <c r="L34" s="103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2" t="s">
        <v>46</v>
      </c>
      <c r="F35" s="114">
        <f>ROUND((SUM(BG129:BG2063)),  2)</f>
        <v>0</v>
      </c>
      <c r="G35" s="35"/>
      <c r="H35" s="35"/>
      <c r="I35" s="115">
        <v>0.21</v>
      </c>
      <c r="J35" s="114">
        <f>0</f>
        <v>0</v>
      </c>
      <c r="K35" s="35"/>
      <c r="L35" s="103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2" t="s">
        <v>47</v>
      </c>
      <c r="F36" s="114">
        <f>ROUND((SUM(BH129:BH2063)),  2)</f>
        <v>0</v>
      </c>
      <c r="G36" s="35"/>
      <c r="H36" s="35"/>
      <c r="I36" s="115">
        <v>0.15</v>
      </c>
      <c r="J36" s="114">
        <f>0</f>
        <v>0</v>
      </c>
      <c r="K36" s="35"/>
      <c r="L36" s="103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2" t="s">
        <v>48</v>
      </c>
      <c r="F37" s="114">
        <f>ROUND((SUM(BI129:BI2063)),  2)</f>
        <v>0</v>
      </c>
      <c r="G37" s="35"/>
      <c r="H37" s="35"/>
      <c r="I37" s="115">
        <v>0</v>
      </c>
      <c r="J37" s="114">
        <f>0</f>
        <v>0</v>
      </c>
      <c r="K37" s="35"/>
      <c r="L37" s="103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hidden="1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3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hidden="1" customHeight="1">
      <c r="A39" s="35"/>
      <c r="B39" s="40"/>
      <c r="C39" s="116"/>
      <c r="D39" s="117" t="s">
        <v>49</v>
      </c>
      <c r="E39" s="118"/>
      <c r="F39" s="118"/>
      <c r="G39" s="119" t="s">
        <v>50</v>
      </c>
      <c r="H39" s="120" t="s">
        <v>51</v>
      </c>
      <c r="I39" s="118"/>
      <c r="J39" s="121">
        <f>SUM(J30:J37)</f>
        <v>0</v>
      </c>
      <c r="K39" s="122"/>
      <c r="L39" s="103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123"/>
      <c r="C40" s="124"/>
      <c r="D40" s="124"/>
      <c r="E40" s="124"/>
      <c r="F40" s="124"/>
      <c r="G40" s="124"/>
      <c r="H40" s="124"/>
      <c r="I40" s="124"/>
      <c r="J40" s="124"/>
      <c r="K40" s="124"/>
      <c r="L40" s="103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hidden="1"/>
    <row r="42" spans="1:31" hidden="1"/>
    <row r="43" spans="1:31" hidden="1"/>
    <row r="44" spans="1:31" s="2" customFormat="1" ht="6.95" customHeight="1">
      <c r="A44" s="35"/>
      <c r="B44" s="125"/>
      <c r="C44" s="126"/>
      <c r="D44" s="126"/>
      <c r="E44" s="126"/>
      <c r="F44" s="126"/>
      <c r="G44" s="126"/>
      <c r="H44" s="126"/>
      <c r="I44" s="126"/>
      <c r="J44" s="126"/>
      <c r="K44" s="126"/>
      <c r="L44" s="103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87</v>
      </c>
      <c r="D45" s="37"/>
      <c r="E45" s="37"/>
      <c r="F45" s="37"/>
      <c r="G45" s="37"/>
      <c r="H45" s="37"/>
      <c r="I45" s="37"/>
      <c r="J45" s="37"/>
      <c r="K45" s="37"/>
      <c r="L45" s="103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3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3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26.25" customHeight="1">
      <c r="A48" s="35"/>
      <c r="B48" s="36"/>
      <c r="C48" s="37"/>
      <c r="D48" s="37"/>
      <c r="E48" s="333" t="str">
        <f>E7</f>
        <v>Oprava studovny v knihovně Národohospodářského ústavu AV ČR v.v.i. revize26.7.2022</v>
      </c>
      <c r="F48" s="334"/>
      <c r="G48" s="334"/>
      <c r="H48" s="334"/>
      <c r="I48" s="37"/>
      <c r="J48" s="37"/>
      <c r="K48" s="37"/>
      <c r="L48" s="103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85</v>
      </c>
      <c r="D49" s="37"/>
      <c r="E49" s="37"/>
      <c r="F49" s="37"/>
      <c r="G49" s="37"/>
      <c r="H49" s="37"/>
      <c r="I49" s="37"/>
      <c r="J49" s="37"/>
      <c r="K49" s="37"/>
      <c r="L49" s="103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00" t="str">
        <f>E9</f>
        <v>HEL001-01 - Oprava studovny</v>
      </c>
      <c r="F50" s="332"/>
      <c r="G50" s="332"/>
      <c r="H50" s="332"/>
      <c r="I50" s="37"/>
      <c r="J50" s="37"/>
      <c r="K50" s="37"/>
      <c r="L50" s="103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3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Praha 1</v>
      </c>
      <c r="G52" s="37"/>
      <c r="H52" s="37"/>
      <c r="I52" s="30" t="s">
        <v>23</v>
      </c>
      <c r="J52" s="60" t="str">
        <f>IF(J12="","",J12)</f>
        <v>15. 7. 2022</v>
      </c>
      <c r="K52" s="37"/>
      <c r="L52" s="103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3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5.7" customHeight="1">
      <c r="A54" s="35"/>
      <c r="B54" s="36"/>
      <c r="C54" s="30" t="s">
        <v>25</v>
      </c>
      <c r="D54" s="37"/>
      <c r="E54" s="37"/>
      <c r="F54" s="28" t="str">
        <f>E15</f>
        <v>Národohospodářský ústav AV ČR, Praha 1</v>
      </c>
      <c r="G54" s="37"/>
      <c r="H54" s="37"/>
      <c r="I54" s="30" t="s">
        <v>31</v>
      </c>
      <c r="J54" s="33" t="str">
        <f>E21</f>
        <v>Ing.arch Ivo Heller, Hradec Králové</v>
      </c>
      <c r="K54" s="37"/>
      <c r="L54" s="103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29</v>
      </c>
      <c r="D55" s="37"/>
      <c r="E55" s="37"/>
      <c r="F55" s="28" t="str">
        <f>IF(E18="","",E18)</f>
        <v>Vyplň údaj</v>
      </c>
      <c r="G55" s="37"/>
      <c r="H55" s="37"/>
      <c r="I55" s="30" t="s">
        <v>35</v>
      </c>
      <c r="J55" s="33" t="str">
        <f>E24</f>
        <v xml:space="preserve"> </v>
      </c>
      <c r="K55" s="37"/>
      <c r="L55" s="103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3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27" t="s">
        <v>88</v>
      </c>
      <c r="D57" s="128"/>
      <c r="E57" s="128"/>
      <c r="F57" s="128"/>
      <c r="G57" s="128"/>
      <c r="H57" s="128"/>
      <c r="I57" s="128"/>
      <c r="J57" s="129" t="s">
        <v>89</v>
      </c>
      <c r="K57" s="128"/>
      <c r="L57" s="103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3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0" t="s">
        <v>71</v>
      </c>
      <c r="D59" s="37"/>
      <c r="E59" s="37"/>
      <c r="F59" s="37"/>
      <c r="G59" s="37"/>
      <c r="H59" s="37"/>
      <c r="I59" s="37"/>
      <c r="J59" s="78">
        <f>J129</f>
        <v>0</v>
      </c>
      <c r="K59" s="37"/>
      <c r="L59" s="103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90</v>
      </c>
    </row>
    <row r="60" spans="1:47" s="9" customFormat="1" ht="24.95" customHeight="1">
      <c r="B60" s="131"/>
      <c r="C60" s="132"/>
      <c r="D60" s="133" t="s">
        <v>91</v>
      </c>
      <c r="E60" s="134"/>
      <c r="F60" s="134"/>
      <c r="G60" s="134"/>
      <c r="H60" s="134"/>
      <c r="I60" s="134"/>
      <c r="J60" s="135">
        <f>J130</f>
        <v>0</v>
      </c>
      <c r="K60" s="132"/>
      <c r="L60" s="136"/>
    </row>
    <row r="61" spans="1:47" s="10" customFormat="1" ht="19.899999999999999" customHeight="1">
      <c r="B61" s="137"/>
      <c r="C61" s="138"/>
      <c r="D61" s="139" t="s">
        <v>92</v>
      </c>
      <c r="E61" s="140"/>
      <c r="F61" s="140"/>
      <c r="G61" s="140"/>
      <c r="H61" s="140"/>
      <c r="I61" s="140"/>
      <c r="J61" s="141">
        <f>J131</f>
        <v>0</v>
      </c>
      <c r="K61" s="138"/>
      <c r="L61" s="142"/>
    </row>
    <row r="62" spans="1:47" s="10" customFormat="1" ht="19.899999999999999" customHeight="1">
      <c r="B62" s="137"/>
      <c r="C62" s="138"/>
      <c r="D62" s="139" t="s">
        <v>93</v>
      </c>
      <c r="E62" s="140"/>
      <c r="F62" s="140"/>
      <c r="G62" s="140"/>
      <c r="H62" s="140"/>
      <c r="I62" s="140"/>
      <c r="J62" s="141">
        <f>J225</f>
        <v>0</v>
      </c>
      <c r="K62" s="138"/>
      <c r="L62" s="142"/>
    </row>
    <row r="63" spans="1:47" s="10" customFormat="1" ht="19.899999999999999" customHeight="1">
      <c r="B63" s="137"/>
      <c r="C63" s="138"/>
      <c r="D63" s="139" t="s">
        <v>94</v>
      </c>
      <c r="E63" s="140"/>
      <c r="F63" s="140"/>
      <c r="G63" s="140"/>
      <c r="H63" s="140"/>
      <c r="I63" s="140"/>
      <c r="J63" s="141">
        <f>J234</f>
        <v>0</v>
      </c>
      <c r="K63" s="138"/>
      <c r="L63" s="142"/>
    </row>
    <row r="64" spans="1:47" s="10" customFormat="1" ht="19.899999999999999" customHeight="1">
      <c r="B64" s="137"/>
      <c r="C64" s="138"/>
      <c r="D64" s="139" t="s">
        <v>95</v>
      </c>
      <c r="E64" s="140"/>
      <c r="F64" s="140"/>
      <c r="G64" s="140"/>
      <c r="H64" s="140"/>
      <c r="I64" s="140"/>
      <c r="J64" s="141">
        <f>J703</f>
        <v>0</v>
      </c>
      <c r="K64" s="138"/>
      <c r="L64" s="142"/>
    </row>
    <row r="65" spans="2:12" s="10" customFormat="1" ht="19.899999999999999" customHeight="1">
      <c r="B65" s="137"/>
      <c r="C65" s="138"/>
      <c r="D65" s="139" t="s">
        <v>96</v>
      </c>
      <c r="E65" s="140"/>
      <c r="F65" s="140"/>
      <c r="G65" s="140"/>
      <c r="H65" s="140"/>
      <c r="I65" s="140"/>
      <c r="J65" s="141">
        <f>J930</f>
        <v>0</v>
      </c>
      <c r="K65" s="138"/>
      <c r="L65" s="142"/>
    </row>
    <row r="66" spans="2:12" s="10" customFormat="1" ht="19.899999999999999" customHeight="1">
      <c r="B66" s="137"/>
      <c r="C66" s="138"/>
      <c r="D66" s="139" t="s">
        <v>97</v>
      </c>
      <c r="E66" s="140"/>
      <c r="F66" s="140"/>
      <c r="G66" s="140"/>
      <c r="H66" s="140"/>
      <c r="I66" s="140"/>
      <c r="J66" s="141">
        <f>J957</f>
        <v>0</v>
      </c>
      <c r="K66" s="138"/>
      <c r="L66" s="142"/>
    </row>
    <row r="67" spans="2:12" s="9" customFormat="1" ht="24.95" customHeight="1">
      <c r="B67" s="131"/>
      <c r="C67" s="132"/>
      <c r="D67" s="133" t="s">
        <v>98</v>
      </c>
      <c r="E67" s="134"/>
      <c r="F67" s="134"/>
      <c r="G67" s="134"/>
      <c r="H67" s="134"/>
      <c r="I67" s="134"/>
      <c r="J67" s="135">
        <f>J960</f>
        <v>0</v>
      </c>
      <c r="K67" s="132"/>
      <c r="L67" s="136"/>
    </row>
    <row r="68" spans="2:12" s="10" customFormat="1" ht="19.899999999999999" customHeight="1">
      <c r="B68" s="137"/>
      <c r="C68" s="138"/>
      <c r="D68" s="139" t="s">
        <v>99</v>
      </c>
      <c r="E68" s="140"/>
      <c r="F68" s="140"/>
      <c r="G68" s="140"/>
      <c r="H68" s="140"/>
      <c r="I68" s="140"/>
      <c r="J68" s="141">
        <f>J961</f>
        <v>0</v>
      </c>
      <c r="K68" s="138"/>
      <c r="L68" s="142"/>
    </row>
    <row r="69" spans="2:12" s="10" customFormat="1" ht="19.899999999999999" customHeight="1">
      <c r="B69" s="137"/>
      <c r="C69" s="138"/>
      <c r="D69" s="139" t="s">
        <v>100</v>
      </c>
      <c r="E69" s="140"/>
      <c r="F69" s="140"/>
      <c r="G69" s="140"/>
      <c r="H69" s="140"/>
      <c r="I69" s="140"/>
      <c r="J69" s="141">
        <f>J975</f>
        <v>0</v>
      </c>
      <c r="K69" s="138"/>
      <c r="L69" s="142"/>
    </row>
    <row r="70" spans="2:12" s="10" customFormat="1" ht="19.899999999999999" customHeight="1">
      <c r="B70" s="137"/>
      <c r="C70" s="138"/>
      <c r="D70" s="139" t="s">
        <v>101</v>
      </c>
      <c r="E70" s="140"/>
      <c r="F70" s="140"/>
      <c r="G70" s="140"/>
      <c r="H70" s="140"/>
      <c r="I70" s="140"/>
      <c r="J70" s="141">
        <f>J998</f>
        <v>0</v>
      </c>
      <c r="K70" s="138"/>
      <c r="L70" s="142"/>
    </row>
    <row r="71" spans="2:12" s="10" customFormat="1" ht="19.899999999999999" customHeight="1">
      <c r="B71" s="137"/>
      <c r="C71" s="138"/>
      <c r="D71" s="139" t="s">
        <v>102</v>
      </c>
      <c r="E71" s="140"/>
      <c r="F71" s="140"/>
      <c r="G71" s="140"/>
      <c r="H71" s="140"/>
      <c r="I71" s="140"/>
      <c r="J71" s="141">
        <f>J1022</f>
        <v>0</v>
      </c>
      <c r="K71" s="138"/>
      <c r="L71" s="142"/>
    </row>
    <row r="72" spans="2:12" s="10" customFormat="1" ht="19.899999999999999" customHeight="1">
      <c r="B72" s="137"/>
      <c r="C72" s="138"/>
      <c r="D72" s="139" t="s">
        <v>103</v>
      </c>
      <c r="E72" s="140"/>
      <c r="F72" s="140"/>
      <c r="G72" s="140"/>
      <c r="H72" s="140"/>
      <c r="I72" s="140"/>
      <c r="J72" s="141">
        <f>J1043</f>
        <v>0</v>
      </c>
      <c r="K72" s="138"/>
      <c r="L72" s="142"/>
    </row>
    <row r="73" spans="2:12" s="10" customFormat="1" ht="19.899999999999999" customHeight="1">
      <c r="B73" s="137"/>
      <c r="C73" s="138"/>
      <c r="D73" s="139" t="s">
        <v>104</v>
      </c>
      <c r="E73" s="140"/>
      <c r="F73" s="140"/>
      <c r="G73" s="140"/>
      <c r="H73" s="140"/>
      <c r="I73" s="140"/>
      <c r="J73" s="141">
        <f>J1051</f>
        <v>0</v>
      </c>
      <c r="K73" s="138"/>
      <c r="L73" s="142"/>
    </row>
    <row r="74" spans="2:12" s="10" customFormat="1" ht="19.899999999999999" customHeight="1">
      <c r="B74" s="137"/>
      <c r="C74" s="138"/>
      <c r="D74" s="139" t="s">
        <v>105</v>
      </c>
      <c r="E74" s="140"/>
      <c r="F74" s="140"/>
      <c r="G74" s="140"/>
      <c r="H74" s="140"/>
      <c r="I74" s="140"/>
      <c r="J74" s="141">
        <f>J1074</f>
        <v>0</v>
      </c>
      <c r="K74" s="138"/>
      <c r="L74" s="142"/>
    </row>
    <row r="75" spans="2:12" s="10" customFormat="1" ht="14.85" customHeight="1">
      <c r="B75" s="137"/>
      <c r="C75" s="138"/>
      <c r="D75" s="139" t="s">
        <v>106</v>
      </c>
      <c r="E75" s="140"/>
      <c r="F75" s="140"/>
      <c r="G75" s="140"/>
      <c r="H75" s="140"/>
      <c r="I75" s="140"/>
      <c r="J75" s="141">
        <f>J1075</f>
        <v>0</v>
      </c>
      <c r="K75" s="138"/>
      <c r="L75" s="142"/>
    </row>
    <row r="76" spans="2:12" s="10" customFormat="1" ht="14.85" customHeight="1">
      <c r="B76" s="137"/>
      <c r="C76" s="138"/>
      <c r="D76" s="139" t="s">
        <v>107</v>
      </c>
      <c r="E76" s="140"/>
      <c r="F76" s="140"/>
      <c r="G76" s="140"/>
      <c r="H76" s="140"/>
      <c r="I76" s="140"/>
      <c r="J76" s="141">
        <f>J1090</f>
        <v>0</v>
      </c>
      <c r="K76" s="138"/>
      <c r="L76" s="142"/>
    </row>
    <row r="77" spans="2:12" s="10" customFormat="1" ht="14.85" customHeight="1">
      <c r="B77" s="137"/>
      <c r="C77" s="138"/>
      <c r="D77" s="139" t="s">
        <v>108</v>
      </c>
      <c r="E77" s="140"/>
      <c r="F77" s="140"/>
      <c r="G77" s="140"/>
      <c r="H77" s="140"/>
      <c r="I77" s="140"/>
      <c r="J77" s="141">
        <f>J1111</f>
        <v>0</v>
      </c>
      <c r="K77" s="138"/>
      <c r="L77" s="142"/>
    </row>
    <row r="78" spans="2:12" s="10" customFormat="1" ht="14.85" customHeight="1">
      <c r="B78" s="137"/>
      <c r="C78" s="138"/>
      <c r="D78" s="139" t="s">
        <v>109</v>
      </c>
      <c r="E78" s="140"/>
      <c r="F78" s="140"/>
      <c r="G78" s="140"/>
      <c r="H78" s="140"/>
      <c r="I78" s="140"/>
      <c r="J78" s="141">
        <f>J1133</f>
        <v>0</v>
      </c>
      <c r="K78" s="138"/>
      <c r="L78" s="142"/>
    </row>
    <row r="79" spans="2:12" s="10" customFormat="1" ht="14.85" customHeight="1">
      <c r="B79" s="137"/>
      <c r="C79" s="138"/>
      <c r="D79" s="139" t="s">
        <v>110</v>
      </c>
      <c r="E79" s="140"/>
      <c r="F79" s="140"/>
      <c r="G79" s="140"/>
      <c r="H79" s="140"/>
      <c r="I79" s="140"/>
      <c r="J79" s="141">
        <f>J1143</f>
        <v>0</v>
      </c>
      <c r="K79" s="138"/>
      <c r="L79" s="142"/>
    </row>
    <row r="80" spans="2:12" s="10" customFormat="1" ht="19.899999999999999" customHeight="1">
      <c r="B80" s="137"/>
      <c r="C80" s="138"/>
      <c r="D80" s="139" t="s">
        <v>111</v>
      </c>
      <c r="E80" s="140"/>
      <c r="F80" s="140"/>
      <c r="G80" s="140"/>
      <c r="H80" s="140"/>
      <c r="I80" s="140"/>
      <c r="J80" s="141">
        <f>J1161</f>
        <v>0</v>
      </c>
      <c r="K80" s="138"/>
      <c r="L80" s="142"/>
    </row>
    <row r="81" spans="2:12" s="10" customFormat="1" ht="14.85" customHeight="1">
      <c r="B81" s="137"/>
      <c r="C81" s="138"/>
      <c r="D81" s="139" t="s">
        <v>112</v>
      </c>
      <c r="E81" s="140"/>
      <c r="F81" s="140"/>
      <c r="G81" s="140"/>
      <c r="H81" s="140"/>
      <c r="I81" s="140"/>
      <c r="J81" s="141">
        <f>J1162</f>
        <v>0</v>
      </c>
      <c r="K81" s="138"/>
      <c r="L81" s="142"/>
    </row>
    <row r="82" spans="2:12" s="10" customFormat="1" ht="14.85" customHeight="1">
      <c r="B82" s="137"/>
      <c r="C82" s="138"/>
      <c r="D82" s="139" t="s">
        <v>113</v>
      </c>
      <c r="E82" s="140"/>
      <c r="F82" s="140"/>
      <c r="G82" s="140"/>
      <c r="H82" s="140"/>
      <c r="I82" s="140"/>
      <c r="J82" s="141">
        <f>J1181</f>
        <v>0</v>
      </c>
      <c r="K82" s="138"/>
      <c r="L82" s="142"/>
    </row>
    <row r="83" spans="2:12" s="10" customFormat="1" ht="14.85" customHeight="1">
      <c r="B83" s="137"/>
      <c r="C83" s="138"/>
      <c r="D83" s="139" t="s">
        <v>114</v>
      </c>
      <c r="E83" s="140"/>
      <c r="F83" s="140"/>
      <c r="G83" s="140"/>
      <c r="H83" s="140"/>
      <c r="I83" s="140"/>
      <c r="J83" s="141">
        <f>J1193</f>
        <v>0</v>
      </c>
      <c r="K83" s="138"/>
      <c r="L83" s="142"/>
    </row>
    <row r="84" spans="2:12" s="10" customFormat="1" ht="14.85" customHeight="1">
      <c r="B84" s="137"/>
      <c r="C84" s="138"/>
      <c r="D84" s="139" t="s">
        <v>115</v>
      </c>
      <c r="E84" s="140"/>
      <c r="F84" s="140"/>
      <c r="G84" s="140"/>
      <c r="H84" s="140"/>
      <c r="I84" s="140"/>
      <c r="J84" s="141">
        <f>J1201</f>
        <v>0</v>
      </c>
      <c r="K84" s="138"/>
      <c r="L84" s="142"/>
    </row>
    <row r="85" spans="2:12" s="10" customFormat="1" ht="14.85" customHeight="1">
      <c r="B85" s="137"/>
      <c r="C85" s="138"/>
      <c r="D85" s="139" t="s">
        <v>116</v>
      </c>
      <c r="E85" s="140"/>
      <c r="F85" s="140"/>
      <c r="G85" s="140"/>
      <c r="H85" s="140"/>
      <c r="I85" s="140"/>
      <c r="J85" s="141">
        <f>J1203</f>
        <v>0</v>
      </c>
      <c r="K85" s="138"/>
      <c r="L85" s="142"/>
    </row>
    <row r="86" spans="2:12" s="10" customFormat="1" ht="14.85" customHeight="1">
      <c r="B86" s="137"/>
      <c r="C86" s="138"/>
      <c r="D86" s="139" t="s">
        <v>117</v>
      </c>
      <c r="E86" s="140"/>
      <c r="F86" s="140"/>
      <c r="G86" s="140"/>
      <c r="H86" s="140"/>
      <c r="I86" s="140"/>
      <c r="J86" s="141">
        <f>J1213</f>
        <v>0</v>
      </c>
      <c r="K86" s="138"/>
      <c r="L86" s="142"/>
    </row>
    <row r="87" spans="2:12" s="10" customFormat="1" ht="19.899999999999999" customHeight="1">
      <c r="B87" s="137"/>
      <c r="C87" s="138"/>
      <c r="D87" s="139" t="s">
        <v>118</v>
      </c>
      <c r="E87" s="140"/>
      <c r="F87" s="140"/>
      <c r="G87" s="140"/>
      <c r="H87" s="140"/>
      <c r="I87" s="140"/>
      <c r="J87" s="141">
        <f>J1218</f>
        <v>0</v>
      </c>
      <c r="K87" s="138"/>
      <c r="L87" s="142"/>
    </row>
    <row r="88" spans="2:12" s="10" customFormat="1" ht="19.899999999999999" customHeight="1">
      <c r="B88" s="137"/>
      <c r="C88" s="138"/>
      <c r="D88" s="139" t="s">
        <v>119</v>
      </c>
      <c r="E88" s="140"/>
      <c r="F88" s="140"/>
      <c r="G88" s="140"/>
      <c r="H88" s="140"/>
      <c r="I88" s="140"/>
      <c r="J88" s="141">
        <f>J1233</f>
        <v>0</v>
      </c>
      <c r="K88" s="138"/>
      <c r="L88" s="142"/>
    </row>
    <row r="89" spans="2:12" s="10" customFormat="1" ht="19.899999999999999" customHeight="1">
      <c r="B89" s="137"/>
      <c r="C89" s="138"/>
      <c r="D89" s="139" t="s">
        <v>120</v>
      </c>
      <c r="E89" s="140"/>
      <c r="F89" s="140"/>
      <c r="G89" s="140"/>
      <c r="H89" s="140"/>
      <c r="I89" s="140"/>
      <c r="J89" s="141">
        <f>J1243</f>
        <v>0</v>
      </c>
      <c r="K89" s="138"/>
      <c r="L89" s="142"/>
    </row>
    <row r="90" spans="2:12" s="10" customFormat="1" ht="19.899999999999999" customHeight="1">
      <c r="B90" s="137"/>
      <c r="C90" s="138"/>
      <c r="D90" s="139" t="s">
        <v>121</v>
      </c>
      <c r="E90" s="140"/>
      <c r="F90" s="140"/>
      <c r="G90" s="140"/>
      <c r="H90" s="140"/>
      <c r="I90" s="140"/>
      <c r="J90" s="141">
        <f>J1284</f>
        <v>0</v>
      </c>
      <c r="K90" s="138"/>
      <c r="L90" s="142"/>
    </row>
    <row r="91" spans="2:12" s="10" customFormat="1" ht="19.899999999999999" customHeight="1">
      <c r="B91" s="137"/>
      <c r="C91" s="138"/>
      <c r="D91" s="139" t="s">
        <v>122</v>
      </c>
      <c r="E91" s="140"/>
      <c r="F91" s="140"/>
      <c r="G91" s="140"/>
      <c r="H91" s="140"/>
      <c r="I91" s="140"/>
      <c r="J91" s="141">
        <f>J1294</f>
        <v>0</v>
      </c>
      <c r="K91" s="138"/>
      <c r="L91" s="142"/>
    </row>
    <row r="92" spans="2:12" s="10" customFormat="1" ht="19.899999999999999" customHeight="1">
      <c r="B92" s="137"/>
      <c r="C92" s="138"/>
      <c r="D92" s="139" t="s">
        <v>123</v>
      </c>
      <c r="E92" s="140"/>
      <c r="F92" s="140"/>
      <c r="G92" s="140"/>
      <c r="H92" s="140"/>
      <c r="I92" s="140"/>
      <c r="J92" s="141">
        <f>J1308</f>
        <v>0</v>
      </c>
      <c r="K92" s="138"/>
      <c r="L92" s="142"/>
    </row>
    <row r="93" spans="2:12" s="10" customFormat="1" ht="19.899999999999999" customHeight="1">
      <c r="B93" s="137"/>
      <c r="C93" s="138"/>
      <c r="D93" s="139" t="s">
        <v>124</v>
      </c>
      <c r="E93" s="140"/>
      <c r="F93" s="140"/>
      <c r="G93" s="140"/>
      <c r="H93" s="140"/>
      <c r="I93" s="140"/>
      <c r="J93" s="141">
        <f>J1330</f>
        <v>0</v>
      </c>
      <c r="K93" s="138"/>
      <c r="L93" s="142"/>
    </row>
    <row r="94" spans="2:12" s="10" customFormat="1" ht="19.899999999999999" customHeight="1">
      <c r="B94" s="137"/>
      <c r="C94" s="138"/>
      <c r="D94" s="139" t="s">
        <v>125</v>
      </c>
      <c r="E94" s="140"/>
      <c r="F94" s="140"/>
      <c r="G94" s="140"/>
      <c r="H94" s="140"/>
      <c r="I94" s="140"/>
      <c r="J94" s="141">
        <f>J1343</f>
        <v>0</v>
      </c>
      <c r="K94" s="138"/>
      <c r="L94" s="142"/>
    </row>
    <row r="95" spans="2:12" s="10" customFormat="1" ht="19.899999999999999" customHeight="1">
      <c r="B95" s="137"/>
      <c r="C95" s="138"/>
      <c r="D95" s="139" t="s">
        <v>126</v>
      </c>
      <c r="E95" s="140"/>
      <c r="F95" s="140"/>
      <c r="G95" s="140"/>
      <c r="H95" s="140"/>
      <c r="I95" s="140"/>
      <c r="J95" s="141">
        <f>J1388</f>
        <v>0</v>
      </c>
      <c r="K95" s="138"/>
      <c r="L95" s="142"/>
    </row>
    <row r="96" spans="2:12" s="10" customFormat="1" ht="19.899999999999999" customHeight="1">
      <c r="B96" s="137"/>
      <c r="C96" s="138"/>
      <c r="D96" s="139" t="s">
        <v>127</v>
      </c>
      <c r="E96" s="140"/>
      <c r="F96" s="140"/>
      <c r="G96" s="140"/>
      <c r="H96" s="140"/>
      <c r="I96" s="140"/>
      <c r="J96" s="141">
        <f>J1466</f>
        <v>0</v>
      </c>
      <c r="K96" s="138"/>
      <c r="L96" s="142"/>
    </row>
    <row r="97" spans="1:31" s="10" customFormat="1" ht="19.899999999999999" customHeight="1">
      <c r="B97" s="137"/>
      <c r="C97" s="138"/>
      <c r="D97" s="139" t="s">
        <v>128</v>
      </c>
      <c r="E97" s="140"/>
      <c r="F97" s="140"/>
      <c r="G97" s="140"/>
      <c r="H97" s="140"/>
      <c r="I97" s="140"/>
      <c r="J97" s="141">
        <f>J1476</f>
        <v>0</v>
      </c>
      <c r="K97" s="138"/>
      <c r="L97" s="142"/>
    </row>
    <row r="98" spans="1:31" s="10" customFormat="1" ht="19.899999999999999" customHeight="1">
      <c r="B98" s="137"/>
      <c r="C98" s="138"/>
      <c r="D98" s="139" t="s">
        <v>129</v>
      </c>
      <c r="E98" s="140"/>
      <c r="F98" s="140"/>
      <c r="G98" s="140"/>
      <c r="H98" s="140"/>
      <c r="I98" s="140"/>
      <c r="J98" s="141">
        <f>J1702</f>
        <v>0</v>
      </c>
      <c r="K98" s="138"/>
      <c r="L98" s="142"/>
    </row>
    <row r="99" spans="1:31" s="10" customFormat="1" ht="19.899999999999999" customHeight="1">
      <c r="B99" s="137"/>
      <c r="C99" s="138"/>
      <c r="D99" s="139" t="s">
        <v>130</v>
      </c>
      <c r="E99" s="140"/>
      <c r="F99" s="140"/>
      <c r="G99" s="140"/>
      <c r="H99" s="140"/>
      <c r="I99" s="140"/>
      <c r="J99" s="141">
        <f>J2021</f>
        <v>0</v>
      </c>
      <c r="K99" s="138"/>
      <c r="L99" s="142"/>
    </row>
    <row r="100" spans="1:31" s="10" customFormat="1" ht="14.85" customHeight="1">
      <c r="B100" s="137"/>
      <c r="C100" s="138"/>
      <c r="D100" s="139" t="s">
        <v>131</v>
      </c>
      <c r="E100" s="140"/>
      <c r="F100" s="140"/>
      <c r="G100" s="140"/>
      <c r="H100" s="140"/>
      <c r="I100" s="140"/>
      <c r="J100" s="141">
        <f>J2022</f>
        <v>0</v>
      </c>
      <c r="K100" s="138"/>
      <c r="L100" s="142"/>
    </row>
    <row r="101" spans="1:31" s="10" customFormat="1" ht="14.85" customHeight="1">
      <c r="B101" s="137"/>
      <c r="C101" s="138"/>
      <c r="D101" s="139" t="s">
        <v>132</v>
      </c>
      <c r="E101" s="140"/>
      <c r="F101" s="140"/>
      <c r="G101" s="140"/>
      <c r="H101" s="140"/>
      <c r="I101" s="140"/>
      <c r="J101" s="141">
        <f>J2029</f>
        <v>0</v>
      </c>
      <c r="K101" s="138"/>
      <c r="L101" s="142"/>
    </row>
    <row r="102" spans="1:31" s="10" customFormat="1" ht="14.85" customHeight="1">
      <c r="B102" s="137"/>
      <c r="C102" s="138"/>
      <c r="D102" s="139" t="s">
        <v>133</v>
      </c>
      <c r="E102" s="140"/>
      <c r="F102" s="140"/>
      <c r="G102" s="140"/>
      <c r="H102" s="140"/>
      <c r="I102" s="140"/>
      <c r="J102" s="141">
        <f>J2031</f>
        <v>0</v>
      </c>
      <c r="K102" s="138"/>
      <c r="L102" s="142"/>
    </row>
    <row r="103" spans="1:31" s="10" customFormat="1" ht="14.85" customHeight="1">
      <c r="B103" s="137"/>
      <c r="C103" s="138"/>
      <c r="D103" s="139" t="s">
        <v>134</v>
      </c>
      <c r="E103" s="140"/>
      <c r="F103" s="140"/>
      <c r="G103" s="140"/>
      <c r="H103" s="140"/>
      <c r="I103" s="140"/>
      <c r="J103" s="141">
        <f>J2037</f>
        <v>0</v>
      </c>
      <c r="K103" s="138"/>
      <c r="L103" s="142"/>
    </row>
    <row r="104" spans="1:31" s="9" customFormat="1" ht="24.95" customHeight="1">
      <c r="B104" s="131"/>
      <c r="C104" s="132"/>
      <c r="D104" s="133" t="s">
        <v>135</v>
      </c>
      <c r="E104" s="134"/>
      <c r="F104" s="134"/>
      <c r="G104" s="134"/>
      <c r="H104" s="134"/>
      <c r="I104" s="134"/>
      <c r="J104" s="135">
        <f>J2048</f>
        <v>0</v>
      </c>
      <c r="K104" s="132"/>
      <c r="L104" s="136"/>
    </row>
    <row r="105" spans="1:31" s="10" customFormat="1" ht="19.899999999999999" customHeight="1">
      <c r="B105" s="137"/>
      <c r="C105" s="138"/>
      <c r="D105" s="139" t="s">
        <v>136</v>
      </c>
      <c r="E105" s="140"/>
      <c r="F105" s="140"/>
      <c r="G105" s="140"/>
      <c r="H105" s="140"/>
      <c r="I105" s="140"/>
      <c r="J105" s="141">
        <f>J2049</f>
        <v>0</v>
      </c>
      <c r="K105" s="138"/>
      <c r="L105" s="142"/>
    </row>
    <row r="106" spans="1:31" s="10" customFormat="1" ht="19.899999999999999" customHeight="1">
      <c r="B106" s="137"/>
      <c r="C106" s="138"/>
      <c r="D106" s="139" t="s">
        <v>137</v>
      </c>
      <c r="E106" s="140"/>
      <c r="F106" s="140"/>
      <c r="G106" s="140"/>
      <c r="H106" s="140"/>
      <c r="I106" s="140"/>
      <c r="J106" s="141">
        <f>J2052</f>
        <v>0</v>
      </c>
      <c r="K106" s="138"/>
      <c r="L106" s="142"/>
    </row>
    <row r="107" spans="1:31" s="10" customFormat="1" ht="19.899999999999999" customHeight="1">
      <c r="B107" s="137"/>
      <c r="C107" s="138"/>
      <c r="D107" s="139" t="s">
        <v>138</v>
      </c>
      <c r="E107" s="140"/>
      <c r="F107" s="140"/>
      <c r="G107" s="140"/>
      <c r="H107" s="140"/>
      <c r="I107" s="140"/>
      <c r="J107" s="141">
        <f>J2057</f>
        <v>0</v>
      </c>
      <c r="K107" s="138"/>
      <c r="L107" s="142"/>
    </row>
    <row r="108" spans="1:31" s="10" customFormat="1" ht="19.899999999999999" customHeight="1">
      <c r="B108" s="137"/>
      <c r="C108" s="138"/>
      <c r="D108" s="139" t="s">
        <v>139</v>
      </c>
      <c r="E108" s="140"/>
      <c r="F108" s="140"/>
      <c r="G108" s="140"/>
      <c r="H108" s="140"/>
      <c r="I108" s="140"/>
      <c r="J108" s="141">
        <f>J2059</f>
        <v>0</v>
      </c>
      <c r="K108" s="138"/>
      <c r="L108" s="142"/>
    </row>
    <row r="109" spans="1:31" s="10" customFormat="1" ht="19.899999999999999" customHeight="1">
      <c r="B109" s="137"/>
      <c r="C109" s="138"/>
      <c r="D109" s="139" t="s">
        <v>140</v>
      </c>
      <c r="E109" s="140"/>
      <c r="F109" s="140"/>
      <c r="G109" s="140"/>
      <c r="H109" s="140"/>
      <c r="I109" s="140"/>
      <c r="J109" s="141">
        <f>J2061</f>
        <v>0</v>
      </c>
      <c r="K109" s="138"/>
      <c r="L109" s="142"/>
    </row>
    <row r="110" spans="1:31" s="2" customFormat="1" ht="21.7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103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5" customHeight="1">
      <c r="A111" s="35"/>
      <c r="B111" s="48"/>
      <c r="C111" s="49"/>
      <c r="D111" s="49"/>
      <c r="E111" s="49"/>
      <c r="F111" s="49"/>
      <c r="G111" s="49"/>
      <c r="H111" s="49"/>
      <c r="I111" s="49"/>
      <c r="J111" s="49"/>
      <c r="K111" s="49"/>
      <c r="L111" s="103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pans="1:31" s="2" customFormat="1" ht="6.95" customHeight="1">
      <c r="A115" s="35"/>
      <c r="B115" s="50"/>
      <c r="C115" s="51"/>
      <c r="D115" s="51"/>
      <c r="E115" s="51"/>
      <c r="F115" s="51"/>
      <c r="G115" s="51"/>
      <c r="H115" s="51"/>
      <c r="I115" s="51"/>
      <c r="J115" s="51"/>
      <c r="K115" s="51"/>
      <c r="L115" s="103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24.95" customHeight="1">
      <c r="A116" s="35"/>
      <c r="B116" s="36"/>
      <c r="C116" s="24" t="s">
        <v>141</v>
      </c>
      <c r="D116" s="37"/>
      <c r="E116" s="37"/>
      <c r="F116" s="37"/>
      <c r="G116" s="37"/>
      <c r="H116" s="37"/>
      <c r="I116" s="37"/>
      <c r="J116" s="37"/>
      <c r="K116" s="37"/>
      <c r="L116" s="103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103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2" customHeight="1">
      <c r="A118" s="35"/>
      <c r="B118" s="36"/>
      <c r="C118" s="30" t="s">
        <v>16</v>
      </c>
      <c r="D118" s="37"/>
      <c r="E118" s="37"/>
      <c r="F118" s="37"/>
      <c r="G118" s="37"/>
      <c r="H118" s="37"/>
      <c r="I118" s="37"/>
      <c r="J118" s="37"/>
      <c r="K118" s="37"/>
      <c r="L118" s="103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26.25" customHeight="1">
      <c r="A119" s="35"/>
      <c r="B119" s="36"/>
      <c r="C119" s="37"/>
      <c r="D119" s="37"/>
      <c r="E119" s="333" t="str">
        <f>E7</f>
        <v>Oprava studovny v knihovně Národohospodářského ústavu AV ČR v.v.i. revize26.7.2022</v>
      </c>
      <c r="F119" s="334"/>
      <c r="G119" s="334"/>
      <c r="H119" s="334"/>
      <c r="I119" s="37"/>
      <c r="J119" s="37"/>
      <c r="K119" s="37"/>
      <c r="L119" s="103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2" customHeight="1">
      <c r="A120" s="35"/>
      <c r="B120" s="36"/>
      <c r="C120" s="30" t="s">
        <v>85</v>
      </c>
      <c r="D120" s="37"/>
      <c r="E120" s="37"/>
      <c r="F120" s="37"/>
      <c r="G120" s="37"/>
      <c r="H120" s="37"/>
      <c r="I120" s="37"/>
      <c r="J120" s="37"/>
      <c r="K120" s="37"/>
      <c r="L120" s="103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6.5" customHeight="1">
      <c r="A121" s="35"/>
      <c r="B121" s="36"/>
      <c r="C121" s="37"/>
      <c r="D121" s="37"/>
      <c r="E121" s="300" t="str">
        <f>E9</f>
        <v>HEL001-01 - Oprava studovny</v>
      </c>
      <c r="F121" s="332"/>
      <c r="G121" s="332"/>
      <c r="H121" s="332"/>
      <c r="I121" s="37"/>
      <c r="J121" s="37"/>
      <c r="K121" s="37"/>
      <c r="L121" s="103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6.9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103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21</v>
      </c>
      <c r="D123" s="37"/>
      <c r="E123" s="37"/>
      <c r="F123" s="28" t="str">
        <f>F12</f>
        <v>Praha 1</v>
      </c>
      <c r="G123" s="37"/>
      <c r="H123" s="37"/>
      <c r="I123" s="30" t="s">
        <v>23</v>
      </c>
      <c r="J123" s="60" t="str">
        <f>IF(J12="","",J12)</f>
        <v>15. 7. 2022</v>
      </c>
      <c r="K123" s="37"/>
      <c r="L123" s="103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103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25.7" customHeight="1">
      <c r="A125" s="35"/>
      <c r="B125" s="36"/>
      <c r="C125" s="30" t="s">
        <v>25</v>
      </c>
      <c r="D125" s="37"/>
      <c r="E125" s="37"/>
      <c r="F125" s="28" t="str">
        <f>E15</f>
        <v>Národohospodářský ústav AV ČR, Praha 1</v>
      </c>
      <c r="G125" s="37"/>
      <c r="H125" s="37"/>
      <c r="I125" s="30" t="s">
        <v>31</v>
      </c>
      <c r="J125" s="33" t="str">
        <f>E21</f>
        <v>Ing.arch Ivo Heller, Hradec Králové</v>
      </c>
      <c r="K125" s="37"/>
      <c r="L125" s="103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2" customHeight="1">
      <c r="A126" s="35"/>
      <c r="B126" s="36"/>
      <c r="C126" s="30" t="s">
        <v>29</v>
      </c>
      <c r="D126" s="37"/>
      <c r="E126" s="37"/>
      <c r="F126" s="28" t="str">
        <f>IF(E18="","",E18)</f>
        <v>Vyplň údaj</v>
      </c>
      <c r="G126" s="37"/>
      <c r="H126" s="37"/>
      <c r="I126" s="30" t="s">
        <v>35</v>
      </c>
      <c r="J126" s="33" t="str">
        <f>E24</f>
        <v xml:space="preserve"> </v>
      </c>
      <c r="K126" s="37"/>
      <c r="L126" s="103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0.3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103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11" customFormat="1" ht="29.25" customHeight="1">
      <c r="A128" s="143"/>
      <c r="B128" s="144"/>
      <c r="C128" s="145" t="s">
        <v>142</v>
      </c>
      <c r="D128" s="146" t="s">
        <v>58</v>
      </c>
      <c r="E128" s="146" t="s">
        <v>54</v>
      </c>
      <c r="F128" s="146" t="s">
        <v>55</v>
      </c>
      <c r="G128" s="146" t="s">
        <v>143</v>
      </c>
      <c r="H128" s="146" t="s">
        <v>144</v>
      </c>
      <c r="I128" s="146" t="s">
        <v>145</v>
      </c>
      <c r="J128" s="147" t="s">
        <v>89</v>
      </c>
      <c r="K128" s="148" t="s">
        <v>146</v>
      </c>
      <c r="L128" s="149"/>
      <c r="M128" s="69" t="s">
        <v>19</v>
      </c>
      <c r="N128" s="70" t="s">
        <v>43</v>
      </c>
      <c r="O128" s="70" t="s">
        <v>147</v>
      </c>
      <c r="P128" s="70" t="s">
        <v>148</v>
      </c>
      <c r="Q128" s="70" t="s">
        <v>149</v>
      </c>
      <c r="R128" s="70" t="s">
        <v>150</v>
      </c>
      <c r="S128" s="70" t="s">
        <v>151</v>
      </c>
      <c r="T128" s="71" t="s">
        <v>152</v>
      </c>
      <c r="U128" s="143"/>
      <c r="V128" s="143"/>
      <c r="W128" s="143"/>
      <c r="X128" s="143"/>
      <c r="Y128" s="143"/>
      <c r="Z128" s="143"/>
      <c r="AA128" s="143"/>
      <c r="AB128" s="143"/>
      <c r="AC128" s="143"/>
      <c r="AD128" s="143"/>
      <c r="AE128" s="143"/>
    </row>
    <row r="129" spans="1:65" s="2" customFormat="1" ht="22.9" customHeight="1">
      <c r="A129" s="35"/>
      <c r="B129" s="36"/>
      <c r="C129" s="76" t="s">
        <v>153</v>
      </c>
      <c r="D129" s="37"/>
      <c r="E129" s="37"/>
      <c r="F129" s="37"/>
      <c r="G129" s="37"/>
      <c r="H129" s="37"/>
      <c r="I129" s="37"/>
      <c r="J129" s="150">
        <f>BK129</f>
        <v>0</v>
      </c>
      <c r="K129" s="37"/>
      <c r="L129" s="40"/>
      <c r="M129" s="72"/>
      <c r="N129" s="151"/>
      <c r="O129" s="73"/>
      <c r="P129" s="152">
        <f>P130+P960+P2048</f>
        <v>0</v>
      </c>
      <c r="Q129" s="73"/>
      <c r="R129" s="152">
        <f>R130+R960+R2048</f>
        <v>63.879167744119997</v>
      </c>
      <c r="S129" s="73"/>
      <c r="T129" s="153">
        <f>T130+T960+T2048</f>
        <v>68.340582360000013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72</v>
      </c>
      <c r="AU129" s="18" t="s">
        <v>90</v>
      </c>
      <c r="BK129" s="154">
        <f>BK130+BK960+BK2048</f>
        <v>0</v>
      </c>
    </row>
    <row r="130" spans="1:65" s="12" customFormat="1" ht="25.9" customHeight="1">
      <c r="B130" s="155"/>
      <c r="C130" s="156"/>
      <c r="D130" s="157" t="s">
        <v>72</v>
      </c>
      <c r="E130" s="158" t="s">
        <v>154</v>
      </c>
      <c r="F130" s="158" t="s">
        <v>155</v>
      </c>
      <c r="G130" s="156"/>
      <c r="H130" s="156"/>
      <c r="I130" s="159"/>
      <c r="J130" s="160">
        <f>BK130</f>
        <v>0</v>
      </c>
      <c r="K130" s="156"/>
      <c r="L130" s="161"/>
      <c r="M130" s="162"/>
      <c r="N130" s="163"/>
      <c r="O130" s="163"/>
      <c r="P130" s="164">
        <f>P131+P225+P234+P703+P930+P957</f>
        <v>0</v>
      </c>
      <c r="Q130" s="163"/>
      <c r="R130" s="164">
        <f>R131+R225+R234+R703+R930+R957</f>
        <v>56.7929538048</v>
      </c>
      <c r="S130" s="163"/>
      <c r="T130" s="165">
        <f>T131+T225+T234+T703+T930+T957</f>
        <v>60.612772000000007</v>
      </c>
      <c r="AR130" s="166" t="s">
        <v>81</v>
      </c>
      <c r="AT130" s="167" t="s">
        <v>72</v>
      </c>
      <c r="AU130" s="167" t="s">
        <v>73</v>
      </c>
      <c r="AY130" s="166" t="s">
        <v>156</v>
      </c>
      <c r="BK130" s="168">
        <f>BK131+BK225+BK234+BK703+BK930+BK957</f>
        <v>0</v>
      </c>
    </row>
    <row r="131" spans="1:65" s="12" customFormat="1" ht="22.9" customHeight="1">
      <c r="B131" s="155"/>
      <c r="C131" s="156"/>
      <c r="D131" s="157" t="s">
        <v>72</v>
      </c>
      <c r="E131" s="169" t="s">
        <v>157</v>
      </c>
      <c r="F131" s="169" t="s">
        <v>158</v>
      </c>
      <c r="G131" s="156"/>
      <c r="H131" s="156"/>
      <c r="I131" s="159"/>
      <c r="J131" s="170">
        <f>BK131</f>
        <v>0</v>
      </c>
      <c r="K131" s="156"/>
      <c r="L131" s="161"/>
      <c r="M131" s="162"/>
      <c r="N131" s="163"/>
      <c r="O131" s="163"/>
      <c r="P131" s="164">
        <f>SUM(P132:P224)</f>
        <v>0</v>
      </c>
      <c r="Q131" s="163"/>
      <c r="R131" s="164">
        <f>SUM(R132:R224)</f>
        <v>1.1861205700000002</v>
      </c>
      <c r="S131" s="163"/>
      <c r="T131" s="165">
        <f>SUM(T132:T224)</f>
        <v>0</v>
      </c>
      <c r="AR131" s="166" t="s">
        <v>81</v>
      </c>
      <c r="AT131" s="167" t="s">
        <v>72</v>
      </c>
      <c r="AU131" s="167" t="s">
        <v>81</v>
      </c>
      <c r="AY131" s="166" t="s">
        <v>156</v>
      </c>
      <c r="BK131" s="168">
        <f>SUM(BK132:BK224)</f>
        <v>0</v>
      </c>
    </row>
    <row r="132" spans="1:65" s="2" customFormat="1" ht="33" customHeight="1">
      <c r="A132" s="35"/>
      <c r="B132" s="36"/>
      <c r="C132" s="171" t="s">
        <v>81</v>
      </c>
      <c r="D132" s="171" t="s">
        <v>159</v>
      </c>
      <c r="E132" s="172" t="s">
        <v>160</v>
      </c>
      <c r="F132" s="173" t="s">
        <v>161</v>
      </c>
      <c r="G132" s="174" t="s">
        <v>162</v>
      </c>
      <c r="H132" s="175">
        <v>4</v>
      </c>
      <c r="I132" s="176"/>
      <c r="J132" s="177">
        <f>ROUND(I132*H132,2)</f>
        <v>0</v>
      </c>
      <c r="K132" s="178"/>
      <c r="L132" s="40"/>
      <c r="M132" s="179" t="s">
        <v>19</v>
      </c>
      <c r="N132" s="180" t="s">
        <v>44</v>
      </c>
      <c r="O132" s="65"/>
      <c r="P132" s="181">
        <f>O132*H132</f>
        <v>0</v>
      </c>
      <c r="Q132" s="181">
        <v>1.2619999999999999E-2</v>
      </c>
      <c r="R132" s="181">
        <f>Q132*H132</f>
        <v>5.0479999999999997E-2</v>
      </c>
      <c r="S132" s="181">
        <v>0</v>
      </c>
      <c r="T132" s="182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83" t="s">
        <v>163</v>
      </c>
      <c r="AT132" s="183" t="s">
        <v>159</v>
      </c>
      <c r="AU132" s="183" t="s">
        <v>83</v>
      </c>
      <c r="AY132" s="18" t="s">
        <v>156</v>
      </c>
      <c r="BE132" s="184">
        <f>IF(N132="základní",J132,0)</f>
        <v>0</v>
      </c>
      <c r="BF132" s="184">
        <f>IF(N132="snížená",J132,0)</f>
        <v>0</v>
      </c>
      <c r="BG132" s="184">
        <f>IF(N132="zákl. přenesená",J132,0)</f>
        <v>0</v>
      </c>
      <c r="BH132" s="184">
        <f>IF(N132="sníž. přenesená",J132,0)</f>
        <v>0</v>
      </c>
      <c r="BI132" s="184">
        <f>IF(N132="nulová",J132,0)</f>
        <v>0</v>
      </c>
      <c r="BJ132" s="18" t="s">
        <v>81</v>
      </c>
      <c r="BK132" s="184">
        <f>ROUND(I132*H132,2)</f>
        <v>0</v>
      </c>
      <c r="BL132" s="18" t="s">
        <v>163</v>
      </c>
      <c r="BM132" s="183" t="s">
        <v>164</v>
      </c>
    </row>
    <row r="133" spans="1:65" s="2" customFormat="1">
      <c r="A133" s="35"/>
      <c r="B133" s="36"/>
      <c r="C133" s="37"/>
      <c r="D133" s="185" t="s">
        <v>165</v>
      </c>
      <c r="E133" s="37"/>
      <c r="F133" s="186" t="s">
        <v>166</v>
      </c>
      <c r="G133" s="37"/>
      <c r="H133" s="37"/>
      <c r="I133" s="187"/>
      <c r="J133" s="37"/>
      <c r="K133" s="37"/>
      <c r="L133" s="40"/>
      <c r="M133" s="188"/>
      <c r="N133" s="189"/>
      <c r="O133" s="65"/>
      <c r="P133" s="65"/>
      <c r="Q133" s="65"/>
      <c r="R133" s="65"/>
      <c r="S133" s="65"/>
      <c r="T133" s="66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165</v>
      </c>
      <c r="AU133" s="18" t="s">
        <v>83</v>
      </c>
    </row>
    <row r="134" spans="1:65" s="13" customFormat="1">
      <c r="B134" s="190"/>
      <c r="C134" s="191"/>
      <c r="D134" s="192" t="s">
        <v>167</v>
      </c>
      <c r="E134" s="193" t="s">
        <v>19</v>
      </c>
      <c r="F134" s="194" t="s">
        <v>168</v>
      </c>
      <c r="G134" s="191"/>
      <c r="H134" s="193" t="s">
        <v>19</v>
      </c>
      <c r="I134" s="195"/>
      <c r="J134" s="191"/>
      <c r="K134" s="191"/>
      <c r="L134" s="196"/>
      <c r="M134" s="197"/>
      <c r="N134" s="198"/>
      <c r="O134" s="198"/>
      <c r="P134" s="198"/>
      <c r="Q134" s="198"/>
      <c r="R134" s="198"/>
      <c r="S134" s="198"/>
      <c r="T134" s="199"/>
      <c r="AT134" s="200" t="s">
        <v>167</v>
      </c>
      <c r="AU134" s="200" t="s">
        <v>83</v>
      </c>
      <c r="AV134" s="13" t="s">
        <v>81</v>
      </c>
      <c r="AW134" s="13" t="s">
        <v>34</v>
      </c>
      <c r="AX134" s="13" t="s">
        <v>73</v>
      </c>
      <c r="AY134" s="200" t="s">
        <v>156</v>
      </c>
    </row>
    <row r="135" spans="1:65" s="14" customFormat="1">
      <c r="B135" s="201"/>
      <c r="C135" s="202"/>
      <c r="D135" s="192" t="s">
        <v>167</v>
      </c>
      <c r="E135" s="203" t="s">
        <v>19</v>
      </c>
      <c r="F135" s="204" t="s">
        <v>83</v>
      </c>
      <c r="G135" s="202"/>
      <c r="H135" s="205">
        <v>2</v>
      </c>
      <c r="I135" s="206"/>
      <c r="J135" s="202"/>
      <c r="K135" s="202"/>
      <c r="L135" s="207"/>
      <c r="M135" s="208"/>
      <c r="N135" s="209"/>
      <c r="O135" s="209"/>
      <c r="P135" s="209"/>
      <c r="Q135" s="209"/>
      <c r="R135" s="209"/>
      <c r="S135" s="209"/>
      <c r="T135" s="210"/>
      <c r="AT135" s="211" t="s">
        <v>167</v>
      </c>
      <c r="AU135" s="211" t="s">
        <v>83</v>
      </c>
      <c r="AV135" s="14" t="s">
        <v>83</v>
      </c>
      <c r="AW135" s="14" t="s">
        <v>34</v>
      </c>
      <c r="AX135" s="14" t="s">
        <v>73</v>
      </c>
      <c r="AY135" s="211" t="s">
        <v>156</v>
      </c>
    </row>
    <row r="136" spans="1:65" s="13" customFormat="1">
      <c r="B136" s="190"/>
      <c r="C136" s="191"/>
      <c r="D136" s="192" t="s">
        <v>167</v>
      </c>
      <c r="E136" s="193" t="s">
        <v>19</v>
      </c>
      <c r="F136" s="194" t="s">
        <v>169</v>
      </c>
      <c r="G136" s="191"/>
      <c r="H136" s="193" t="s">
        <v>19</v>
      </c>
      <c r="I136" s="195"/>
      <c r="J136" s="191"/>
      <c r="K136" s="191"/>
      <c r="L136" s="196"/>
      <c r="M136" s="197"/>
      <c r="N136" s="198"/>
      <c r="O136" s="198"/>
      <c r="P136" s="198"/>
      <c r="Q136" s="198"/>
      <c r="R136" s="198"/>
      <c r="S136" s="198"/>
      <c r="T136" s="199"/>
      <c r="AT136" s="200" t="s">
        <v>167</v>
      </c>
      <c r="AU136" s="200" t="s">
        <v>83</v>
      </c>
      <c r="AV136" s="13" t="s">
        <v>81</v>
      </c>
      <c r="AW136" s="13" t="s">
        <v>34</v>
      </c>
      <c r="AX136" s="13" t="s">
        <v>73</v>
      </c>
      <c r="AY136" s="200" t="s">
        <v>156</v>
      </c>
    </row>
    <row r="137" spans="1:65" s="14" customFormat="1">
      <c r="B137" s="201"/>
      <c r="C137" s="202"/>
      <c r="D137" s="192" t="s">
        <v>167</v>
      </c>
      <c r="E137" s="203" t="s">
        <v>19</v>
      </c>
      <c r="F137" s="204" t="s">
        <v>83</v>
      </c>
      <c r="G137" s="202"/>
      <c r="H137" s="205">
        <v>2</v>
      </c>
      <c r="I137" s="206"/>
      <c r="J137" s="202"/>
      <c r="K137" s="202"/>
      <c r="L137" s="207"/>
      <c r="M137" s="208"/>
      <c r="N137" s="209"/>
      <c r="O137" s="209"/>
      <c r="P137" s="209"/>
      <c r="Q137" s="209"/>
      <c r="R137" s="209"/>
      <c r="S137" s="209"/>
      <c r="T137" s="210"/>
      <c r="AT137" s="211" t="s">
        <v>167</v>
      </c>
      <c r="AU137" s="211" t="s">
        <v>83</v>
      </c>
      <c r="AV137" s="14" t="s">
        <v>83</v>
      </c>
      <c r="AW137" s="14" t="s">
        <v>34</v>
      </c>
      <c r="AX137" s="14" t="s">
        <v>73</v>
      </c>
      <c r="AY137" s="211" t="s">
        <v>156</v>
      </c>
    </row>
    <row r="138" spans="1:65" s="15" customFormat="1">
      <c r="B138" s="212"/>
      <c r="C138" s="213"/>
      <c r="D138" s="192" t="s">
        <v>167</v>
      </c>
      <c r="E138" s="214" t="s">
        <v>19</v>
      </c>
      <c r="F138" s="215" t="s">
        <v>170</v>
      </c>
      <c r="G138" s="213"/>
      <c r="H138" s="216">
        <v>4</v>
      </c>
      <c r="I138" s="217"/>
      <c r="J138" s="213"/>
      <c r="K138" s="213"/>
      <c r="L138" s="218"/>
      <c r="M138" s="219"/>
      <c r="N138" s="220"/>
      <c r="O138" s="220"/>
      <c r="P138" s="220"/>
      <c r="Q138" s="220"/>
      <c r="R138" s="220"/>
      <c r="S138" s="220"/>
      <c r="T138" s="221"/>
      <c r="AT138" s="222" t="s">
        <v>167</v>
      </c>
      <c r="AU138" s="222" t="s">
        <v>83</v>
      </c>
      <c r="AV138" s="15" t="s">
        <v>163</v>
      </c>
      <c r="AW138" s="15" t="s">
        <v>34</v>
      </c>
      <c r="AX138" s="15" t="s">
        <v>81</v>
      </c>
      <c r="AY138" s="222" t="s">
        <v>156</v>
      </c>
    </row>
    <row r="139" spans="1:65" s="2" customFormat="1" ht="37.9" customHeight="1">
      <c r="A139" s="35"/>
      <c r="B139" s="36"/>
      <c r="C139" s="171" t="s">
        <v>83</v>
      </c>
      <c r="D139" s="171" t="s">
        <v>159</v>
      </c>
      <c r="E139" s="172" t="s">
        <v>171</v>
      </c>
      <c r="F139" s="173" t="s">
        <v>172</v>
      </c>
      <c r="G139" s="174" t="s">
        <v>162</v>
      </c>
      <c r="H139" s="175">
        <v>2</v>
      </c>
      <c r="I139" s="176"/>
      <c r="J139" s="177">
        <f>ROUND(I139*H139,2)</f>
        <v>0</v>
      </c>
      <c r="K139" s="178"/>
      <c r="L139" s="40"/>
      <c r="M139" s="179" t="s">
        <v>19</v>
      </c>
      <c r="N139" s="180" t="s">
        <v>44</v>
      </c>
      <c r="O139" s="65"/>
      <c r="P139" s="181">
        <f>O139*H139</f>
        <v>0</v>
      </c>
      <c r="Q139" s="181">
        <v>2.5239999999999999E-2</v>
      </c>
      <c r="R139" s="181">
        <f>Q139*H139</f>
        <v>5.0479999999999997E-2</v>
      </c>
      <c r="S139" s="181">
        <v>0</v>
      </c>
      <c r="T139" s="182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83" t="s">
        <v>163</v>
      </c>
      <c r="AT139" s="183" t="s">
        <v>159</v>
      </c>
      <c r="AU139" s="183" t="s">
        <v>83</v>
      </c>
      <c r="AY139" s="18" t="s">
        <v>156</v>
      </c>
      <c r="BE139" s="184">
        <f>IF(N139="základní",J139,0)</f>
        <v>0</v>
      </c>
      <c r="BF139" s="184">
        <f>IF(N139="snížená",J139,0)</f>
        <v>0</v>
      </c>
      <c r="BG139" s="184">
        <f>IF(N139="zákl. přenesená",J139,0)</f>
        <v>0</v>
      </c>
      <c r="BH139" s="184">
        <f>IF(N139="sníž. přenesená",J139,0)</f>
        <v>0</v>
      </c>
      <c r="BI139" s="184">
        <f>IF(N139="nulová",J139,0)</f>
        <v>0</v>
      </c>
      <c r="BJ139" s="18" t="s">
        <v>81</v>
      </c>
      <c r="BK139" s="184">
        <f>ROUND(I139*H139,2)</f>
        <v>0</v>
      </c>
      <c r="BL139" s="18" t="s">
        <v>163</v>
      </c>
      <c r="BM139" s="183" t="s">
        <v>173</v>
      </c>
    </row>
    <row r="140" spans="1:65" s="2" customFormat="1">
      <c r="A140" s="35"/>
      <c r="B140" s="36"/>
      <c r="C140" s="37"/>
      <c r="D140" s="185" t="s">
        <v>165</v>
      </c>
      <c r="E140" s="37"/>
      <c r="F140" s="186" t="s">
        <v>174</v>
      </c>
      <c r="G140" s="37"/>
      <c r="H140" s="37"/>
      <c r="I140" s="187"/>
      <c r="J140" s="37"/>
      <c r="K140" s="37"/>
      <c r="L140" s="40"/>
      <c r="M140" s="188"/>
      <c r="N140" s="189"/>
      <c r="O140" s="65"/>
      <c r="P140" s="65"/>
      <c r="Q140" s="65"/>
      <c r="R140" s="65"/>
      <c r="S140" s="65"/>
      <c r="T140" s="66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8" t="s">
        <v>165</v>
      </c>
      <c r="AU140" s="18" t="s">
        <v>83</v>
      </c>
    </row>
    <row r="141" spans="1:65" s="13" customFormat="1">
      <c r="B141" s="190"/>
      <c r="C141" s="191"/>
      <c r="D141" s="192" t="s">
        <v>167</v>
      </c>
      <c r="E141" s="193" t="s">
        <v>19</v>
      </c>
      <c r="F141" s="194" t="s">
        <v>175</v>
      </c>
      <c r="G141" s="191"/>
      <c r="H141" s="193" t="s">
        <v>19</v>
      </c>
      <c r="I141" s="195"/>
      <c r="J141" s="191"/>
      <c r="K141" s="191"/>
      <c r="L141" s="196"/>
      <c r="M141" s="197"/>
      <c r="N141" s="198"/>
      <c r="O141" s="198"/>
      <c r="P141" s="198"/>
      <c r="Q141" s="198"/>
      <c r="R141" s="198"/>
      <c r="S141" s="198"/>
      <c r="T141" s="199"/>
      <c r="AT141" s="200" t="s">
        <v>167</v>
      </c>
      <c r="AU141" s="200" t="s">
        <v>83</v>
      </c>
      <c r="AV141" s="13" t="s">
        <v>81</v>
      </c>
      <c r="AW141" s="13" t="s">
        <v>34</v>
      </c>
      <c r="AX141" s="13" t="s">
        <v>73</v>
      </c>
      <c r="AY141" s="200" t="s">
        <v>156</v>
      </c>
    </row>
    <row r="142" spans="1:65" s="14" customFormat="1">
      <c r="B142" s="201"/>
      <c r="C142" s="202"/>
      <c r="D142" s="192" t="s">
        <v>167</v>
      </c>
      <c r="E142" s="203" t="s">
        <v>19</v>
      </c>
      <c r="F142" s="204" t="s">
        <v>81</v>
      </c>
      <c r="G142" s="202"/>
      <c r="H142" s="205">
        <v>1</v>
      </c>
      <c r="I142" s="206"/>
      <c r="J142" s="202"/>
      <c r="K142" s="202"/>
      <c r="L142" s="207"/>
      <c r="M142" s="208"/>
      <c r="N142" s="209"/>
      <c r="O142" s="209"/>
      <c r="P142" s="209"/>
      <c r="Q142" s="209"/>
      <c r="R142" s="209"/>
      <c r="S142" s="209"/>
      <c r="T142" s="210"/>
      <c r="AT142" s="211" t="s">
        <v>167</v>
      </c>
      <c r="AU142" s="211" t="s">
        <v>83</v>
      </c>
      <c r="AV142" s="14" t="s">
        <v>83</v>
      </c>
      <c r="AW142" s="14" t="s">
        <v>34</v>
      </c>
      <c r="AX142" s="14" t="s">
        <v>73</v>
      </c>
      <c r="AY142" s="211" t="s">
        <v>156</v>
      </c>
    </row>
    <row r="143" spans="1:65" s="13" customFormat="1">
      <c r="B143" s="190"/>
      <c r="C143" s="191"/>
      <c r="D143" s="192" t="s">
        <v>167</v>
      </c>
      <c r="E143" s="193" t="s">
        <v>19</v>
      </c>
      <c r="F143" s="194" t="s">
        <v>169</v>
      </c>
      <c r="G143" s="191"/>
      <c r="H143" s="193" t="s">
        <v>19</v>
      </c>
      <c r="I143" s="195"/>
      <c r="J143" s="191"/>
      <c r="K143" s="191"/>
      <c r="L143" s="196"/>
      <c r="M143" s="197"/>
      <c r="N143" s="198"/>
      <c r="O143" s="198"/>
      <c r="P143" s="198"/>
      <c r="Q143" s="198"/>
      <c r="R143" s="198"/>
      <c r="S143" s="198"/>
      <c r="T143" s="199"/>
      <c r="AT143" s="200" t="s">
        <v>167</v>
      </c>
      <c r="AU143" s="200" t="s">
        <v>83</v>
      </c>
      <c r="AV143" s="13" t="s">
        <v>81</v>
      </c>
      <c r="AW143" s="13" t="s">
        <v>34</v>
      </c>
      <c r="AX143" s="13" t="s">
        <v>73</v>
      </c>
      <c r="AY143" s="200" t="s">
        <v>156</v>
      </c>
    </row>
    <row r="144" spans="1:65" s="14" customFormat="1">
      <c r="B144" s="201"/>
      <c r="C144" s="202"/>
      <c r="D144" s="192" t="s">
        <v>167</v>
      </c>
      <c r="E144" s="203" t="s">
        <v>19</v>
      </c>
      <c r="F144" s="204" t="s">
        <v>81</v>
      </c>
      <c r="G144" s="202"/>
      <c r="H144" s="205">
        <v>1</v>
      </c>
      <c r="I144" s="206"/>
      <c r="J144" s="202"/>
      <c r="K144" s="202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167</v>
      </c>
      <c r="AU144" s="211" t="s">
        <v>83</v>
      </c>
      <c r="AV144" s="14" t="s">
        <v>83</v>
      </c>
      <c r="AW144" s="14" t="s">
        <v>34</v>
      </c>
      <c r="AX144" s="14" t="s">
        <v>73</v>
      </c>
      <c r="AY144" s="211" t="s">
        <v>156</v>
      </c>
    </row>
    <row r="145" spans="1:65" s="15" customFormat="1">
      <c r="B145" s="212"/>
      <c r="C145" s="213"/>
      <c r="D145" s="192" t="s">
        <v>167</v>
      </c>
      <c r="E145" s="214" t="s">
        <v>19</v>
      </c>
      <c r="F145" s="215" t="s">
        <v>170</v>
      </c>
      <c r="G145" s="213"/>
      <c r="H145" s="216">
        <v>2</v>
      </c>
      <c r="I145" s="217"/>
      <c r="J145" s="213"/>
      <c r="K145" s="213"/>
      <c r="L145" s="218"/>
      <c r="M145" s="219"/>
      <c r="N145" s="220"/>
      <c r="O145" s="220"/>
      <c r="P145" s="220"/>
      <c r="Q145" s="220"/>
      <c r="R145" s="220"/>
      <c r="S145" s="220"/>
      <c r="T145" s="221"/>
      <c r="AT145" s="222" t="s">
        <v>167</v>
      </c>
      <c r="AU145" s="222" t="s">
        <v>83</v>
      </c>
      <c r="AV145" s="15" t="s">
        <v>163</v>
      </c>
      <c r="AW145" s="15" t="s">
        <v>34</v>
      </c>
      <c r="AX145" s="15" t="s">
        <v>81</v>
      </c>
      <c r="AY145" s="222" t="s">
        <v>156</v>
      </c>
    </row>
    <row r="146" spans="1:65" s="2" customFormat="1" ht="37.9" customHeight="1">
      <c r="A146" s="35"/>
      <c r="B146" s="36"/>
      <c r="C146" s="171" t="s">
        <v>157</v>
      </c>
      <c r="D146" s="171" t="s">
        <v>159</v>
      </c>
      <c r="E146" s="172" t="s">
        <v>176</v>
      </c>
      <c r="F146" s="173" t="s">
        <v>177</v>
      </c>
      <c r="G146" s="174" t="s">
        <v>162</v>
      </c>
      <c r="H146" s="175">
        <v>2</v>
      </c>
      <c r="I146" s="176"/>
      <c r="J146" s="177">
        <f>ROUND(I146*H146,2)</f>
        <v>0</v>
      </c>
      <c r="K146" s="178"/>
      <c r="L146" s="40"/>
      <c r="M146" s="179" t="s">
        <v>19</v>
      </c>
      <c r="N146" s="180" t="s">
        <v>44</v>
      </c>
      <c r="O146" s="65"/>
      <c r="P146" s="181">
        <f>O146*H146</f>
        <v>0</v>
      </c>
      <c r="Q146" s="181">
        <v>9.6860000000000002E-2</v>
      </c>
      <c r="R146" s="181">
        <f>Q146*H146</f>
        <v>0.19372</v>
      </c>
      <c r="S146" s="181">
        <v>0</v>
      </c>
      <c r="T146" s="182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83" t="s">
        <v>163</v>
      </c>
      <c r="AT146" s="183" t="s">
        <v>159</v>
      </c>
      <c r="AU146" s="183" t="s">
        <v>83</v>
      </c>
      <c r="AY146" s="18" t="s">
        <v>156</v>
      </c>
      <c r="BE146" s="184">
        <f>IF(N146="základní",J146,0)</f>
        <v>0</v>
      </c>
      <c r="BF146" s="184">
        <f>IF(N146="snížená",J146,0)</f>
        <v>0</v>
      </c>
      <c r="BG146" s="184">
        <f>IF(N146="zákl. přenesená",J146,0)</f>
        <v>0</v>
      </c>
      <c r="BH146" s="184">
        <f>IF(N146="sníž. přenesená",J146,0)</f>
        <v>0</v>
      </c>
      <c r="BI146" s="184">
        <f>IF(N146="nulová",J146,0)</f>
        <v>0</v>
      </c>
      <c r="BJ146" s="18" t="s">
        <v>81</v>
      </c>
      <c r="BK146" s="184">
        <f>ROUND(I146*H146,2)</f>
        <v>0</v>
      </c>
      <c r="BL146" s="18" t="s">
        <v>163</v>
      </c>
      <c r="BM146" s="183" t="s">
        <v>178</v>
      </c>
    </row>
    <row r="147" spans="1:65" s="2" customFormat="1">
      <c r="A147" s="35"/>
      <c r="B147" s="36"/>
      <c r="C147" s="37"/>
      <c r="D147" s="185" t="s">
        <v>165</v>
      </c>
      <c r="E147" s="37"/>
      <c r="F147" s="186" t="s">
        <v>179</v>
      </c>
      <c r="G147" s="37"/>
      <c r="H147" s="37"/>
      <c r="I147" s="187"/>
      <c r="J147" s="37"/>
      <c r="K147" s="37"/>
      <c r="L147" s="40"/>
      <c r="M147" s="188"/>
      <c r="N147" s="189"/>
      <c r="O147" s="65"/>
      <c r="P147" s="65"/>
      <c r="Q147" s="65"/>
      <c r="R147" s="65"/>
      <c r="S147" s="65"/>
      <c r="T147" s="66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8" t="s">
        <v>165</v>
      </c>
      <c r="AU147" s="18" t="s">
        <v>83</v>
      </c>
    </row>
    <row r="148" spans="1:65" s="13" customFormat="1">
      <c r="B148" s="190"/>
      <c r="C148" s="191"/>
      <c r="D148" s="192" t="s">
        <v>167</v>
      </c>
      <c r="E148" s="193" t="s">
        <v>19</v>
      </c>
      <c r="F148" s="194" t="s">
        <v>169</v>
      </c>
      <c r="G148" s="191"/>
      <c r="H148" s="193" t="s">
        <v>19</v>
      </c>
      <c r="I148" s="195"/>
      <c r="J148" s="191"/>
      <c r="K148" s="191"/>
      <c r="L148" s="196"/>
      <c r="M148" s="197"/>
      <c r="N148" s="198"/>
      <c r="O148" s="198"/>
      <c r="P148" s="198"/>
      <c r="Q148" s="198"/>
      <c r="R148" s="198"/>
      <c r="S148" s="198"/>
      <c r="T148" s="199"/>
      <c r="AT148" s="200" t="s">
        <v>167</v>
      </c>
      <c r="AU148" s="200" t="s">
        <v>83</v>
      </c>
      <c r="AV148" s="13" t="s">
        <v>81</v>
      </c>
      <c r="AW148" s="13" t="s">
        <v>34</v>
      </c>
      <c r="AX148" s="13" t="s">
        <v>73</v>
      </c>
      <c r="AY148" s="200" t="s">
        <v>156</v>
      </c>
    </row>
    <row r="149" spans="1:65" s="14" customFormat="1">
      <c r="B149" s="201"/>
      <c r="C149" s="202"/>
      <c r="D149" s="192" t="s">
        <v>167</v>
      </c>
      <c r="E149" s="203" t="s">
        <v>19</v>
      </c>
      <c r="F149" s="204" t="s">
        <v>81</v>
      </c>
      <c r="G149" s="202"/>
      <c r="H149" s="205">
        <v>1</v>
      </c>
      <c r="I149" s="206"/>
      <c r="J149" s="202"/>
      <c r="K149" s="202"/>
      <c r="L149" s="207"/>
      <c r="M149" s="208"/>
      <c r="N149" s="209"/>
      <c r="O149" s="209"/>
      <c r="P149" s="209"/>
      <c r="Q149" s="209"/>
      <c r="R149" s="209"/>
      <c r="S149" s="209"/>
      <c r="T149" s="210"/>
      <c r="AT149" s="211" t="s">
        <v>167</v>
      </c>
      <c r="AU149" s="211" t="s">
        <v>83</v>
      </c>
      <c r="AV149" s="14" t="s">
        <v>83</v>
      </c>
      <c r="AW149" s="14" t="s">
        <v>34</v>
      </c>
      <c r="AX149" s="14" t="s">
        <v>73</v>
      </c>
      <c r="AY149" s="211" t="s">
        <v>156</v>
      </c>
    </row>
    <row r="150" spans="1:65" s="13" customFormat="1">
      <c r="B150" s="190"/>
      <c r="C150" s="191"/>
      <c r="D150" s="192" t="s">
        <v>167</v>
      </c>
      <c r="E150" s="193" t="s">
        <v>19</v>
      </c>
      <c r="F150" s="194" t="s">
        <v>180</v>
      </c>
      <c r="G150" s="191"/>
      <c r="H150" s="193" t="s">
        <v>19</v>
      </c>
      <c r="I150" s="195"/>
      <c r="J150" s="191"/>
      <c r="K150" s="191"/>
      <c r="L150" s="196"/>
      <c r="M150" s="197"/>
      <c r="N150" s="198"/>
      <c r="O150" s="198"/>
      <c r="P150" s="198"/>
      <c r="Q150" s="198"/>
      <c r="R150" s="198"/>
      <c r="S150" s="198"/>
      <c r="T150" s="199"/>
      <c r="AT150" s="200" t="s">
        <v>167</v>
      </c>
      <c r="AU150" s="200" t="s">
        <v>83</v>
      </c>
      <c r="AV150" s="13" t="s">
        <v>81</v>
      </c>
      <c r="AW150" s="13" t="s">
        <v>34</v>
      </c>
      <c r="AX150" s="13" t="s">
        <v>73</v>
      </c>
      <c r="AY150" s="200" t="s">
        <v>156</v>
      </c>
    </row>
    <row r="151" spans="1:65" s="14" customFormat="1">
      <c r="B151" s="201"/>
      <c r="C151" s="202"/>
      <c r="D151" s="192" t="s">
        <v>167</v>
      </c>
      <c r="E151" s="203" t="s">
        <v>19</v>
      </c>
      <c r="F151" s="204" t="s">
        <v>81</v>
      </c>
      <c r="G151" s="202"/>
      <c r="H151" s="205">
        <v>1</v>
      </c>
      <c r="I151" s="206"/>
      <c r="J151" s="202"/>
      <c r="K151" s="202"/>
      <c r="L151" s="207"/>
      <c r="M151" s="208"/>
      <c r="N151" s="209"/>
      <c r="O151" s="209"/>
      <c r="P151" s="209"/>
      <c r="Q151" s="209"/>
      <c r="R151" s="209"/>
      <c r="S151" s="209"/>
      <c r="T151" s="210"/>
      <c r="AT151" s="211" t="s">
        <v>167</v>
      </c>
      <c r="AU151" s="211" t="s">
        <v>83</v>
      </c>
      <c r="AV151" s="14" t="s">
        <v>83</v>
      </c>
      <c r="AW151" s="14" t="s">
        <v>34</v>
      </c>
      <c r="AX151" s="14" t="s">
        <v>73</v>
      </c>
      <c r="AY151" s="211" t="s">
        <v>156</v>
      </c>
    </row>
    <row r="152" spans="1:65" s="15" customFormat="1">
      <c r="B152" s="212"/>
      <c r="C152" s="213"/>
      <c r="D152" s="192" t="s">
        <v>167</v>
      </c>
      <c r="E152" s="214" t="s">
        <v>19</v>
      </c>
      <c r="F152" s="215" t="s">
        <v>170</v>
      </c>
      <c r="G152" s="213"/>
      <c r="H152" s="216">
        <v>2</v>
      </c>
      <c r="I152" s="217"/>
      <c r="J152" s="213"/>
      <c r="K152" s="213"/>
      <c r="L152" s="218"/>
      <c r="M152" s="219"/>
      <c r="N152" s="220"/>
      <c r="O152" s="220"/>
      <c r="P152" s="220"/>
      <c r="Q152" s="220"/>
      <c r="R152" s="220"/>
      <c r="S152" s="220"/>
      <c r="T152" s="221"/>
      <c r="AT152" s="222" t="s">
        <v>167</v>
      </c>
      <c r="AU152" s="222" t="s">
        <v>83</v>
      </c>
      <c r="AV152" s="15" t="s">
        <v>163</v>
      </c>
      <c r="AW152" s="15" t="s">
        <v>34</v>
      </c>
      <c r="AX152" s="15" t="s">
        <v>81</v>
      </c>
      <c r="AY152" s="222" t="s">
        <v>156</v>
      </c>
    </row>
    <row r="153" spans="1:65" s="2" customFormat="1" ht="24.2" customHeight="1">
      <c r="A153" s="35"/>
      <c r="B153" s="36"/>
      <c r="C153" s="171" t="s">
        <v>163</v>
      </c>
      <c r="D153" s="171" t="s">
        <v>159</v>
      </c>
      <c r="E153" s="172" t="s">
        <v>181</v>
      </c>
      <c r="F153" s="173" t="s">
        <v>182</v>
      </c>
      <c r="G153" s="174" t="s">
        <v>162</v>
      </c>
      <c r="H153" s="175">
        <v>3</v>
      </c>
      <c r="I153" s="176"/>
      <c r="J153" s="177">
        <f>ROUND(I153*H153,2)</f>
        <v>0</v>
      </c>
      <c r="K153" s="178"/>
      <c r="L153" s="40"/>
      <c r="M153" s="179" t="s">
        <v>19</v>
      </c>
      <c r="N153" s="180" t="s">
        <v>44</v>
      </c>
      <c r="O153" s="65"/>
      <c r="P153" s="181">
        <f>O153*H153</f>
        <v>0</v>
      </c>
      <c r="Q153" s="181">
        <v>0.14529</v>
      </c>
      <c r="R153" s="181">
        <f>Q153*H153</f>
        <v>0.43586999999999998</v>
      </c>
      <c r="S153" s="181">
        <v>0</v>
      </c>
      <c r="T153" s="182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3" t="s">
        <v>163</v>
      </c>
      <c r="AT153" s="183" t="s">
        <v>159</v>
      </c>
      <c r="AU153" s="183" t="s">
        <v>83</v>
      </c>
      <c r="AY153" s="18" t="s">
        <v>156</v>
      </c>
      <c r="BE153" s="184">
        <f>IF(N153="základní",J153,0)</f>
        <v>0</v>
      </c>
      <c r="BF153" s="184">
        <f>IF(N153="snížená",J153,0)</f>
        <v>0</v>
      </c>
      <c r="BG153" s="184">
        <f>IF(N153="zákl. přenesená",J153,0)</f>
        <v>0</v>
      </c>
      <c r="BH153" s="184">
        <f>IF(N153="sníž. přenesená",J153,0)</f>
        <v>0</v>
      </c>
      <c r="BI153" s="184">
        <f>IF(N153="nulová",J153,0)</f>
        <v>0</v>
      </c>
      <c r="BJ153" s="18" t="s">
        <v>81</v>
      </c>
      <c r="BK153" s="184">
        <f>ROUND(I153*H153,2)</f>
        <v>0</v>
      </c>
      <c r="BL153" s="18" t="s">
        <v>163</v>
      </c>
      <c r="BM153" s="183" t="s">
        <v>183</v>
      </c>
    </row>
    <row r="154" spans="1:65" s="13" customFormat="1">
      <c r="B154" s="190"/>
      <c r="C154" s="191"/>
      <c r="D154" s="192" t="s">
        <v>167</v>
      </c>
      <c r="E154" s="193" t="s">
        <v>19</v>
      </c>
      <c r="F154" s="194" t="s">
        <v>169</v>
      </c>
      <c r="G154" s="191"/>
      <c r="H154" s="193" t="s">
        <v>19</v>
      </c>
      <c r="I154" s="195"/>
      <c r="J154" s="191"/>
      <c r="K154" s="191"/>
      <c r="L154" s="196"/>
      <c r="M154" s="197"/>
      <c r="N154" s="198"/>
      <c r="O154" s="198"/>
      <c r="P154" s="198"/>
      <c r="Q154" s="198"/>
      <c r="R154" s="198"/>
      <c r="S154" s="198"/>
      <c r="T154" s="199"/>
      <c r="AT154" s="200" t="s">
        <v>167</v>
      </c>
      <c r="AU154" s="200" t="s">
        <v>83</v>
      </c>
      <c r="AV154" s="13" t="s">
        <v>81</v>
      </c>
      <c r="AW154" s="13" t="s">
        <v>34</v>
      </c>
      <c r="AX154" s="13" t="s">
        <v>73</v>
      </c>
      <c r="AY154" s="200" t="s">
        <v>156</v>
      </c>
    </row>
    <row r="155" spans="1:65" s="14" customFormat="1">
      <c r="B155" s="201"/>
      <c r="C155" s="202"/>
      <c r="D155" s="192" t="s">
        <v>167</v>
      </c>
      <c r="E155" s="203" t="s">
        <v>19</v>
      </c>
      <c r="F155" s="204" t="s">
        <v>184</v>
      </c>
      <c r="G155" s="202"/>
      <c r="H155" s="205">
        <v>3</v>
      </c>
      <c r="I155" s="206"/>
      <c r="J155" s="202"/>
      <c r="K155" s="202"/>
      <c r="L155" s="207"/>
      <c r="M155" s="208"/>
      <c r="N155" s="209"/>
      <c r="O155" s="209"/>
      <c r="P155" s="209"/>
      <c r="Q155" s="209"/>
      <c r="R155" s="209"/>
      <c r="S155" s="209"/>
      <c r="T155" s="210"/>
      <c r="AT155" s="211" t="s">
        <v>167</v>
      </c>
      <c r="AU155" s="211" t="s">
        <v>83</v>
      </c>
      <c r="AV155" s="14" t="s">
        <v>83</v>
      </c>
      <c r="AW155" s="14" t="s">
        <v>34</v>
      </c>
      <c r="AX155" s="14" t="s">
        <v>73</v>
      </c>
      <c r="AY155" s="211" t="s">
        <v>156</v>
      </c>
    </row>
    <row r="156" spans="1:65" s="15" customFormat="1">
      <c r="B156" s="212"/>
      <c r="C156" s="213"/>
      <c r="D156" s="192" t="s">
        <v>167</v>
      </c>
      <c r="E156" s="214" t="s">
        <v>19</v>
      </c>
      <c r="F156" s="215" t="s">
        <v>170</v>
      </c>
      <c r="G156" s="213"/>
      <c r="H156" s="216">
        <v>3</v>
      </c>
      <c r="I156" s="217"/>
      <c r="J156" s="213"/>
      <c r="K156" s="213"/>
      <c r="L156" s="218"/>
      <c r="M156" s="219"/>
      <c r="N156" s="220"/>
      <c r="O156" s="220"/>
      <c r="P156" s="220"/>
      <c r="Q156" s="220"/>
      <c r="R156" s="220"/>
      <c r="S156" s="220"/>
      <c r="T156" s="221"/>
      <c r="AT156" s="222" t="s">
        <v>167</v>
      </c>
      <c r="AU156" s="222" t="s">
        <v>83</v>
      </c>
      <c r="AV156" s="15" t="s">
        <v>163</v>
      </c>
      <c r="AW156" s="15" t="s">
        <v>34</v>
      </c>
      <c r="AX156" s="15" t="s">
        <v>81</v>
      </c>
      <c r="AY156" s="222" t="s">
        <v>156</v>
      </c>
    </row>
    <row r="157" spans="1:65" s="2" customFormat="1" ht="37.9" customHeight="1">
      <c r="A157" s="35"/>
      <c r="B157" s="36"/>
      <c r="C157" s="171" t="s">
        <v>185</v>
      </c>
      <c r="D157" s="171" t="s">
        <v>159</v>
      </c>
      <c r="E157" s="172" t="s">
        <v>186</v>
      </c>
      <c r="F157" s="173" t="s">
        <v>187</v>
      </c>
      <c r="G157" s="174" t="s">
        <v>162</v>
      </c>
      <c r="H157" s="175">
        <v>1</v>
      </c>
      <c r="I157" s="176"/>
      <c r="J157" s="177">
        <f>ROUND(I157*H157,2)</f>
        <v>0</v>
      </c>
      <c r="K157" s="178"/>
      <c r="L157" s="40"/>
      <c r="M157" s="179" t="s">
        <v>19</v>
      </c>
      <c r="N157" s="180" t="s">
        <v>44</v>
      </c>
      <c r="O157" s="65"/>
      <c r="P157" s="181">
        <f>O157*H157</f>
        <v>0</v>
      </c>
      <c r="Q157" s="181">
        <v>0.12021</v>
      </c>
      <c r="R157" s="181">
        <f>Q157*H157</f>
        <v>0.12021</v>
      </c>
      <c r="S157" s="181">
        <v>0</v>
      </c>
      <c r="T157" s="182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83" t="s">
        <v>163</v>
      </c>
      <c r="AT157" s="183" t="s">
        <v>159</v>
      </c>
      <c r="AU157" s="183" t="s">
        <v>83</v>
      </c>
      <c r="AY157" s="18" t="s">
        <v>156</v>
      </c>
      <c r="BE157" s="184">
        <f>IF(N157="základní",J157,0)</f>
        <v>0</v>
      </c>
      <c r="BF157" s="184">
        <f>IF(N157="snížená",J157,0)</f>
        <v>0</v>
      </c>
      <c r="BG157" s="184">
        <f>IF(N157="zákl. přenesená",J157,0)</f>
        <v>0</v>
      </c>
      <c r="BH157" s="184">
        <f>IF(N157="sníž. přenesená",J157,0)</f>
        <v>0</v>
      </c>
      <c r="BI157" s="184">
        <f>IF(N157="nulová",J157,0)</f>
        <v>0</v>
      </c>
      <c r="BJ157" s="18" t="s">
        <v>81</v>
      </c>
      <c r="BK157" s="184">
        <f>ROUND(I157*H157,2)</f>
        <v>0</v>
      </c>
      <c r="BL157" s="18" t="s">
        <v>163</v>
      </c>
      <c r="BM157" s="183" t="s">
        <v>188</v>
      </c>
    </row>
    <row r="158" spans="1:65" s="2" customFormat="1">
      <c r="A158" s="35"/>
      <c r="B158" s="36"/>
      <c r="C158" s="37"/>
      <c r="D158" s="185" t="s">
        <v>165</v>
      </c>
      <c r="E158" s="37"/>
      <c r="F158" s="186" t="s">
        <v>189</v>
      </c>
      <c r="G158" s="37"/>
      <c r="H158" s="37"/>
      <c r="I158" s="187"/>
      <c r="J158" s="37"/>
      <c r="K158" s="37"/>
      <c r="L158" s="40"/>
      <c r="M158" s="188"/>
      <c r="N158" s="189"/>
      <c r="O158" s="65"/>
      <c r="P158" s="65"/>
      <c r="Q158" s="65"/>
      <c r="R158" s="65"/>
      <c r="S158" s="65"/>
      <c r="T158" s="66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8" t="s">
        <v>165</v>
      </c>
      <c r="AU158" s="18" t="s">
        <v>83</v>
      </c>
    </row>
    <row r="159" spans="1:65" s="13" customFormat="1">
      <c r="B159" s="190"/>
      <c r="C159" s="191"/>
      <c r="D159" s="192" t="s">
        <v>167</v>
      </c>
      <c r="E159" s="193" t="s">
        <v>19</v>
      </c>
      <c r="F159" s="194" t="s">
        <v>169</v>
      </c>
      <c r="G159" s="191"/>
      <c r="H159" s="193" t="s">
        <v>19</v>
      </c>
      <c r="I159" s="195"/>
      <c r="J159" s="191"/>
      <c r="K159" s="191"/>
      <c r="L159" s="196"/>
      <c r="M159" s="197"/>
      <c r="N159" s="198"/>
      <c r="O159" s="198"/>
      <c r="P159" s="198"/>
      <c r="Q159" s="198"/>
      <c r="R159" s="198"/>
      <c r="S159" s="198"/>
      <c r="T159" s="199"/>
      <c r="AT159" s="200" t="s">
        <v>167</v>
      </c>
      <c r="AU159" s="200" t="s">
        <v>83</v>
      </c>
      <c r="AV159" s="13" t="s">
        <v>81</v>
      </c>
      <c r="AW159" s="13" t="s">
        <v>34</v>
      </c>
      <c r="AX159" s="13" t="s">
        <v>73</v>
      </c>
      <c r="AY159" s="200" t="s">
        <v>156</v>
      </c>
    </row>
    <row r="160" spans="1:65" s="14" customFormat="1">
      <c r="B160" s="201"/>
      <c r="C160" s="202"/>
      <c r="D160" s="192" t="s">
        <v>167</v>
      </c>
      <c r="E160" s="203" t="s">
        <v>19</v>
      </c>
      <c r="F160" s="204" t="s">
        <v>81</v>
      </c>
      <c r="G160" s="202"/>
      <c r="H160" s="205">
        <v>1</v>
      </c>
      <c r="I160" s="206"/>
      <c r="J160" s="202"/>
      <c r="K160" s="202"/>
      <c r="L160" s="207"/>
      <c r="M160" s="208"/>
      <c r="N160" s="209"/>
      <c r="O160" s="209"/>
      <c r="P160" s="209"/>
      <c r="Q160" s="209"/>
      <c r="R160" s="209"/>
      <c r="S160" s="209"/>
      <c r="T160" s="210"/>
      <c r="AT160" s="211" t="s">
        <v>167</v>
      </c>
      <c r="AU160" s="211" t="s">
        <v>83</v>
      </c>
      <c r="AV160" s="14" t="s">
        <v>83</v>
      </c>
      <c r="AW160" s="14" t="s">
        <v>34</v>
      </c>
      <c r="AX160" s="14" t="s">
        <v>73</v>
      </c>
      <c r="AY160" s="211" t="s">
        <v>156</v>
      </c>
    </row>
    <row r="161" spans="1:65" s="15" customFormat="1">
      <c r="B161" s="212"/>
      <c r="C161" s="213"/>
      <c r="D161" s="192" t="s">
        <v>167</v>
      </c>
      <c r="E161" s="214" t="s">
        <v>19</v>
      </c>
      <c r="F161" s="215" t="s">
        <v>170</v>
      </c>
      <c r="G161" s="213"/>
      <c r="H161" s="216">
        <v>1</v>
      </c>
      <c r="I161" s="217"/>
      <c r="J161" s="213"/>
      <c r="K161" s="213"/>
      <c r="L161" s="218"/>
      <c r="M161" s="219"/>
      <c r="N161" s="220"/>
      <c r="O161" s="220"/>
      <c r="P161" s="220"/>
      <c r="Q161" s="220"/>
      <c r="R161" s="220"/>
      <c r="S161" s="220"/>
      <c r="T161" s="221"/>
      <c r="AT161" s="222" t="s">
        <v>167</v>
      </c>
      <c r="AU161" s="222" t="s">
        <v>83</v>
      </c>
      <c r="AV161" s="15" t="s">
        <v>163</v>
      </c>
      <c r="AW161" s="15" t="s">
        <v>34</v>
      </c>
      <c r="AX161" s="15" t="s">
        <v>81</v>
      </c>
      <c r="AY161" s="222" t="s">
        <v>156</v>
      </c>
    </row>
    <row r="162" spans="1:65" s="2" customFormat="1" ht="24.2" customHeight="1">
      <c r="A162" s="35"/>
      <c r="B162" s="36"/>
      <c r="C162" s="171" t="s">
        <v>190</v>
      </c>
      <c r="D162" s="171" t="s">
        <v>159</v>
      </c>
      <c r="E162" s="172" t="s">
        <v>191</v>
      </c>
      <c r="F162" s="173" t="s">
        <v>192</v>
      </c>
      <c r="G162" s="174" t="s">
        <v>193</v>
      </c>
      <c r="H162" s="175">
        <v>9.7100000000000009</v>
      </c>
      <c r="I162" s="176"/>
      <c r="J162" s="177">
        <f>ROUND(I162*H162,2)</f>
        <v>0</v>
      </c>
      <c r="K162" s="178"/>
      <c r="L162" s="40"/>
      <c r="M162" s="179" t="s">
        <v>19</v>
      </c>
      <c r="N162" s="180" t="s">
        <v>44</v>
      </c>
      <c r="O162" s="65"/>
      <c r="P162" s="181">
        <f>O162*H162</f>
        <v>0</v>
      </c>
      <c r="Q162" s="181">
        <v>2.64E-3</v>
      </c>
      <c r="R162" s="181">
        <f>Q162*H162</f>
        <v>2.5634400000000002E-2</v>
      </c>
      <c r="S162" s="181">
        <v>0</v>
      </c>
      <c r="T162" s="182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83" t="s">
        <v>163</v>
      </c>
      <c r="AT162" s="183" t="s">
        <v>159</v>
      </c>
      <c r="AU162" s="183" t="s">
        <v>83</v>
      </c>
      <c r="AY162" s="18" t="s">
        <v>156</v>
      </c>
      <c r="BE162" s="184">
        <f>IF(N162="základní",J162,0)</f>
        <v>0</v>
      </c>
      <c r="BF162" s="184">
        <f>IF(N162="snížená",J162,0)</f>
        <v>0</v>
      </c>
      <c r="BG162" s="184">
        <f>IF(N162="zákl. přenesená",J162,0)</f>
        <v>0</v>
      </c>
      <c r="BH162" s="184">
        <f>IF(N162="sníž. přenesená",J162,0)</f>
        <v>0</v>
      </c>
      <c r="BI162" s="184">
        <f>IF(N162="nulová",J162,0)</f>
        <v>0</v>
      </c>
      <c r="BJ162" s="18" t="s">
        <v>81</v>
      </c>
      <c r="BK162" s="184">
        <f>ROUND(I162*H162,2)</f>
        <v>0</v>
      </c>
      <c r="BL162" s="18" t="s">
        <v>163</v>
      </c>
      <c r="BM162" s="183" t="s">
        <v>194</v>
      </c>
    </row>
    <row r="163" spans="1:65" s="13" customFormat="1">
      <c r="B163" s="190"/>
      <c r="C163" s="191"/>
      <c r="D163" s="192" t="s">
        <v>167</v>
      </c>
      <c r="E163" s="193" t="s">
        <v>19</v>
      </c>
      <c r="F163" s="194" t="s">
        <v>195</v>
      </c>
      <c r="G163" s="191"/>
      <c r="H163" s="193" t="s">
        <v>19</v>
      </c>
      <c r="I163" s="195"/>
      <c r="J163" s="191"/>
      <c r="K163" s="191"/>
      <c r="L163" s="196"/>
      <c r="M163" s="197"/>
      <c r="N163" s="198"/>
      <c r="O163" s="198"/>
      <c r="P163" s="198"/>
      <c r="Q163" s="198"/>
      <c r="R163" s="198"/>
      <c r="S163" s="198"/>
      <c r="T163" s="199"/>
      <c r="AT163" s="200" t="s">
        <v>167</v>
      </c>
      <c r="AU163" s="200" t="s">
        <v>83</v>
      </c>
      <c r="AV163" s="13" t="s">
        <v>81</v>
      </c>
      <c r="AW163" s="13" t="s">
        <v>34</v>
      </c>
      <c r="AX163" s="13" t="s">
        <v>73</v>
      </c>
      <c r="AY163" s="200" t="s">
        <v>156</v>
      </c>
    </row>
    <row r="164" spans="1:65" s="14" customFormat="1">
      <c r="B164" s="201"/>
      <c r="C164" s="202"/>
      <c r="D164" s="192" t="s">
        <v>167</v>
      </c>
      <c r="E164" s="203" t="s">
        <v>19</v>
      </c>
      <c r="F164" s="204" t="s">
        <v>196</v>
      </c>
      <c r="G164" s="202"/>
      <c r="H164" s="205">
        <v>1</v>
      </c>
      <c r="I164" s="206"/>
      <c r="J164" s="202"/>
      <c r="K164" s="202"/>
      <c r="L164" s="207"/>
      <c r="M164" s="208"/>
      <c r="N164" s="209"/>
      <c r="O164" s="209"/>
      <c r="P164" s="209"/>
      <c r="Q164" s="209"/>
      <c r="R164" s="209"/>
      <c r="S164" s="209"/>
      <c r="T164" s="210"/>
      <c r="AT164" s="211" t="s">
        <v>167</v>
      </c>
      <c r="AU164" s="211" t="s">
        <v>83</v>
      </c>
      <c r="AV164" s="14" t="s">
        <v>83</v>
      </c>
      <c r="AW164" s="14" t="s">
        <v>34</v>
      </c>
      <c r="AX164" s="14" t="s">
        <v>73</v>
      </c>
      <c r="AY164" s="211" t="s">
        <v>156</v>
      </c>
    </row>
    <row r="165" spans="1:65" s="13" customFormat="1">
      <c r="B165" s="190"/>
      <c r="C165" s="191"/>
      <c r="D165" s="192" t="s">
        <v>167</v>
      </c>
      <c r="E165" s="193" t="s">
        <v>19</v>
      </c>
      <c r="F165" s="194" t="s">
        <v>197</v>
      </c>
      <c r="G165" s="191"/>
      <c r="H165" s="193" t="s">
        <v>19</v>
      </c>
      <c r="I165" s="195"/>
      <c r="J165" s="191"/>
      <c r="K165" s="191"/>
      <c r="L165" s="196"/>
      <c r="M165" s="197"/>
      <c r="N165" s="198"/>
      <c r="O165" s="198"/>
      <c r="P165" s="198"/>
      <c r="Q165" s="198"/>
      <c r="R165" s="198"/>
      <c r="S165" s="198"/>
      <c r="T165" s="199"/>
      <c r="AT165" s="200" t="s">
        <v>167</v>
      </c>
      <c r="AU165" s="200" t="s">
        <v>83</v>
      </c>
      <c r="AV165" s="13" t="s">
        <v>81</v>
      </c>
      <c r="AW165" s="13" t="s">
        <v>34</v>
      </c>
      <c r="AX165" s="13" t="s">
        <v>73</v>
      </c>
      <c r="AY165" s="200" t="s">
        <v>156</v>
      </c>
    </row>
    <row r="166" spans="1:65" s="14" customFormat="1">
      <c r="B166" s="201"/>
      <c r="C166" s="202"/>
      <c r="D166" s="192" t="s">
        <v>167</v>
      </c>
      <c r="E166" s="203" t="s">
        <v>19</v>
      </c>
      <c r="F166" s="204" t="s">
        <v>198</v>
      </c>
      <c r="G166" s="202"/>
      <c r="H166" s="205">
        <v>4</v>
      </c>
      <c r="I166" s="206"/>
      <c r="J166" s="202"/>
      <c r="K166" s="202"/>
      <c r="L166" s="207"/>
      <c r="M166" s="208"/>
      <c r="N166" s="209"/>
      <c r="O166" s="209"/>
      <c r="P166" s="209"/>
      <c r="Q166" s="209"/>
      <c r="R166" s="209"/>
      <c r="S166" s="209"/>
      <c r="T166" s="210"/>
      <c r="AT166" s="211" t="s">
        <v>167</v>
      </c>
      <c r="AU166" s="211" t="s">
        <v>83</v>
      </c>
      <c r="AV166" s="14" t="s">
        <v>83</v>
      </c>
      <c r="AW166" s="14" t="s">
        <v>34</v>
      </c>
      <c r="AX166" s="14" t="s">
        <v>73</v>
      </c>
      <c r="AY166" s="211" t="s">
        <v>156</v>
      </c>
    </row>
    <row r="167" spans="1:65" s="13" customFormat="1">
      <c r="B167" s="190"/>
      <c r="C167" s="191"/>
      <c r="D167" s="192" t="s">
        <v>167</v>
      </c>
      <c r="E167" s="193" t="s">
        <v>19</v>
      </c>
      <c r="F167" s="194" t="s">
        <v>199</v>
      </c>
      <c r="G167" s="191"/>
      <c r="H167" s="193" t="s">
        <v>19</v>
      </c>
      <c r="I167" s="195"/>
      <c r="J167" s="191"/>
      <c r="K167" s="191"/>
      <c r="L167" s="196"/>
      <c r="M167" s="197"/>
      <c r="N167" s="198"/>
      <c r="O167" s="198"/>
      <c r="P167" s="198"/>
      <c r="Q167" s="198"/>
      <c r="R167" s="198"/>
      <c r="S167" s="198"/>
      <c r="T167" s="199"/>
      <c r="AT167" s="200" t="s">
        <v>167</v>
      </c>
      <c r="AU167" s="200" t="s">
        <v>83</v>
      </c>
      <c r="AV167" s="13" t="s">
        <v>81</v>
      </c>
      <c r="AW167" s="13" t="s">
        <v>34</v>
      </c>
      <c r="AX167" s="13" t="s">
        <v>73</v>
      </c>
      <c r="AY167" s="200" t="s">
        <v>156</v>
      </c>
    </row>
    <row r="168" spans="1:65" s="14" customFormat="1">
      <c r="B168" s="201"/>
      <c r="C168" s="202"/>
      <c r="D168" s="192" t="s">
        <v>167</v>
      </c>
      <c r="E168" s="203" t="s">
        <v>19</v>
      </c>
      <c r="F168" s="204" t="s">
        <v>200</v>
      </c>
      <c r="G168" s="202"/>
      <c r="H168" s="205">
        <v>2.0350000000000001</v>
      </c>
      <c r="I168" s="206"/>
      <c r="J168" s="202"/>
      <c r="K168" s="202"/>
      <c r="L168" s="207"/>
      <c r="M168" s="208"/>
      <c r="N168" s="209"/>
      <c r="O168" s="209"/>
      <c r="P168" s="209"/>
      <c r="Q168" s="209"/>
      <c r="R168" s="209"/>
      <c r="S168" s="209"/>
      <c r="T168" s="210"/>
      <c r="AT168" s="211" t="s">
        <v>167</v>
      </c>
      <c r="AU168" s="211" t="s">
        <v>83</v>
      </c>
      <c r="AV168" s="14" t="s">
        <v>83</v>
      </c>
      <c r="AW168" s="14" t="s">
        <v>34</v>
      </c>
      <c r="AX168" s="14" t="s">
        <v>73</v>
      </c>
      <c r="AY168" s="211" t="s">
        <v>156</v>
      </c>
    </row>
    <row r="169" spans="1:65" s="13" customFormat="1">
      <c r="B169" s="190"/>
      <c r="C169" s="191"/>
      <c r="D169" s="192" t="s">
        <v>167</v>
      </c>
      <c r="E169" s="193" t="s">
        <v>19</v>
      </c>
      <c r="F169" s="194" t="s">
        <v>201</v>
      </c>
      <c r="G169" s="191"/>
      <c r="H169" s="193" t="s">
        <v>19</v>
      </c>
      <c r="I169" s="195"/>
      <c r="J169" s="191"/>
      <c r="K169" s="191"/>
      <c r="L169" s="196"/>
      <c r="M169" s="197"/>
      <c r="N169" s="198"/>
      <c r="O169" s="198"/>
      <c r="P169" s="198"/>
      <c r="Q169" s="198"/>
      <c r="R169" s="198"/>
      <c r="S169" s="198"/>
      <c r="T169" s="199"/>
      <c r="AT169" s="200" t="s">
        <v>167</v>
      </c>
      <c r="AU169" s="200" t="s">
        <v>83</v>
      </c>
      <c r="AV169" s="13" t="s">
        <v>81</v>
      </c>
      <c r="AW169" s="13" t="s">
        <v>34</v>
      </c>
      <c r="AX169" s="13" t="s">
        <v>73</v>
      </c>
      <c r="AY169" s="200" t="s">
        <v>156</v>
      </c>
    </row>
    <row r="170" spans="1:65" s="14" customFormat="1">
      <c r="B170" s="201"/>
      <c r="C170" s="202"/>
      <c r="D170" s="192" t="s">
        <v>167</v>
      </c>
      <c r="E170" s="203" t="s">
        <v>19</v>
      </c>
      <c r="F170" s="204" t="s">
        <v>202</v>
      </c>
      <c r="G170" s="202"/>
      <c r="H170" s="205">
        <v>2.6749999999999998</v>
      </c>
      <c r="I170" s="206"/>
      <c r="J170" s="202"/>
      <c r="K170" s="202"/>
      <c r="L170" s="207"/>
      <c r="M170" s="208"/>
      <c r="N170" s="209"/>
      <c r="O170" s="209"/>
      <c r="P170" s="209"/>
      <c r="Q170" s="209"/>
      <c r="R170" s="209"/>
      <c r="S170" s="209"/>
      <c r="T170" s="210"/>
      <c r="AT170" s="211" t="s">
        <v>167</v>
      </c>
      <c r="AU170" s="211" t="s">
        <v>83</v>
      </c>
      <c r="AV170" s="14" t="s">
        <v>83</v>
      </c>
      <c r="AW170" s="14" t="s">
        <v>34</v>
      </c>
      <c r="AX170" s="14" t="s">
        <v>73</v>
      </c>
      <c r="AY170" s="211" t="s">
        <v>156</v>
      </c>
    </row>
    <row r="171" spans="1:65" s="15" customFormat="1">
      <c r="B171" s="212"/>
      <c r="C171" s="213"/>
      <c r="D171" s="192" t="s">
        <v>167</v>
      </c>
      <c r="E171" s="214" t="s">
        <v>19</v>
      </c>
      <c r="F171" s="215" t="s">
        <v>170</v>
      </c>
      <c r="G171" s="213"/>
      <c r="H171" s="216">
        <v>9.7100000000000009</v>
      </c>
      <c r="I171" s="217"/>
      <c r="J171" s="213"/>
      <c r="K171" s="213"/>
      <c r="L171" s="218"/>
      <c r="M171" s="219"/>
      <c r="N171" s="220"/>
      <c r="O171" s="220"/>
      <c r="P171" s="220"/>
      <c r="Q171" s="220"/>
      <c r="R171" s="220"/>
      <c r="S171" s="220"/>
      <c r="T171" s="221"/>
      <c r="AT171" s="222" t="s">
        <v>167</v>
      </c>
      <c r="AU171" s="222" t="s">
        <v>83</v>
      </c>
      <c r="AV171" s="15" t="s">
        <v>163</v>
      </c>
      <c r="AW171" s="15" t="s">
        <v>34</v>
      </c>
      <c r="AX171" s="15" t="s">
        <v>81</v>
      </c>
      <c r="AY171" s="222" t="s">
        <v>156</v>
      </c>
    </row>
    <row r="172" spans="1:65" s="2" customFormat="1" ht="16.5" customHeight="1">
      <c r="A172" s="35"/>
      <c r="B172" s="36"/>
      <c r="C172" s="171" t="s">
        <v>203</v>
      </c>
      <c r="D172" s="171" t="s">
        <v>159</v>
      </c>
      <c r="E172" s="172" t="s">
        <v>204</v>
      </c>
      <c r="F172" s="173" t="s">
        <v>205</v>
      </c>
      <c r="G172" s="174" t="s">
        <v>206</v>
      </c>
      <c r="H172" s="175">
        <v>2.1240000000000001</v>
      </c>
      <c r="I172" s="176"/>
      <c r="J172" s="177">
        <f>ROUND(I172*H172,2)</f>
        <v>0</v>
      </c>
      <c r="K172" s="178"/>
      <c r="L172" s="40"/>
      <c r="M172" s="179" t="s">
        <v>19</v>
      </c>
      <c r="N172" s="180" t="s">
        <v>44</v>
      </c>
      <c r="O172" s="65"/>
      <c r="P172" s="181">
        <f>O172*H172</f>
        <v>0</v>
      </c>
      <c r="Q172" s="181">
        <v>5.2499999999999998E-2</v>
      </c>
      <c r="R172" s="181">
        <f>Q172*H172</f>
        <v>0.11151</v>
      </c>
      <c r="S172" s="181">
        <v>0</v>
      </c>
      <c r="T172" s="182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83" t="s">
        <v>163</v>
      </c>
      <c r="AT172" s="183" t="s">
        <v>159</v>
      </c>
      <c r="AU172" s="183" t="s">
        <v>83</v>
      </c>
      <c r="AY172" s="18" t="s">
        <v>156</v>
      </c>
      <c r="BE172" s="184">
        <f>IF(N172="základní",J172,0)</f>
        <v>0</v>
      </c>
      <c r="BF172" s="184">
        <f>IF(N172="snížená",J172,0)</f>
        <v>0</v>
      </c>
      <c r="BG172" s="184">
        <f>IF(N172="zákl. přenesená",J172,0)</f>
        <v>0</v>
      </c>
      <c r="BH172" s="184">
        <f>IF(N172="sníž. přenesená",J172,0)</f>
        <v>0</v>
      </c>
      <c r="BI172" s="184">
        <f>IF(N172="nulová",J172,0)</f>
        <v>0</v>
      </c>
      <c r="BJ172" s="18" t="s">
        <v>81</v>
      </c>
      <c r="BK172" s="184">
        <f>ROUND(I172*H172,2)</f>
        <v>0</v>
      </c>
      <c r="BL172" s="18" t="s">
        <v>163</v>
      </c>
      <c r="BM172" s="183" t="s">
        <v>207</v>
      </c>
    </row>
    <row r="173" spans="1:65" s="13" customFormat="1">
      <c r="B173" s="190"/>
      <c r="C173" s="191"/>
      <c r="D173" s="192" t="s">
        <v>167</v>
      </c>
      <c r="E173" s="193" t="s">
        <v>19</v>
      </c>
      <c r="F173" s="194" t="s">
        <v>195</v>
      </c>
      <c r="G173" s="191"/>
      <c r="H173" s="193" t="s">
        <v>19</v>
      </c>
      <c r="I173" s="195"/>
      <c r="J173" s="191"/>
      <c r="K173" s="191"/>
      <c r="L173" s="196"/>
      <c r="M173" s="197"/>
      <c r="N173" s="198"/>
      <c r="O173" s="198"/>
      <c r="P173" s="198"/>
      <c r="Q173" s="198"/>
      <c r="R173" s="198"/>
      <c r="S173" s="198"/>
      <c r="T173" s="199"/>
      <c r="AT173" s="200" t="s">
        <v>167</v>
      </c>
      <c r="AU173" s="200" t="s">
        <v>83</v>
      </c>
      <c r="AV173" s="13" t="s">
        <v>81</v>
      </c>
      <c r="AW173" s="13" t="s">
        <v>34</v>
      </c>
      <c r="AX173" s="13" t="s">
        <v>73</v>
      </c>
      <c r="AY173" s="200" t="s">
        <v>156</v>
      </c>
    </row>
    <row r="174" spans="1:65" s="14" customFormat="1">
      <c r="B174" s="201"/>
      <c r="C174" s="202"/>
      <c r="D174" s="192" t="s">
        <v>167</v>
      </c>
      <c r="E174" s="203" t="s">
        <v>19</v>
      </c>
      <c r="F174" s="204" t="s">
        <v>208</v>
      </c>
      <c r="G174" s="202"/>
      <c r="H174" s="205">
        <v>0.18</v>
      </c>
      <c r="I174" s="206"/>
      <c r="J174" s="202"/>
      <c r="K174" s="202"/>
      <c r="L174" s="207"/>
      <c r="M174" s="208"/>
      <c r="N174" s="209"/>
      <c r="O174" s="209"/>
      <c r="P174" s="209"/>
      <c r="Q174" s="209"/>
      <c r="R174" s="209"/>
      <c r="S174" s="209"/>
      <c r="T174" s="210"/>
      <c r="AT174" s="211" t="s">
        <v>167</v>
      </c>
      <c r="AU174" s="211" t="s">
        <v>83</v>
      </c>
      <c r="AV174" s="14" t="s">
        <v>83</v>
      </c>
      <c r="AW174" s="14" t="s">
        <v>34</v>
      </c>
      <c r="AX174" s="14" t="s">
        <v>73</v>
      </c>
      <c r="AY174" s="211" t="s">
        <v>156</v>
      </c>
    </row>
    <row r="175" spans="1:65" s="13" customFormat="1">
      <c r="B175" s="190"/>
      <c r="C175" s="191"/>
      <c r="D175" s="192" t="s">
        <v>167</v>
      </c>
      <c r="E175" s="193" t="s">
        <v>19</v>
      </c>
      <c r="F175" s="194" t="s">
        <v>197</v>
      </c>
      <c r="G175" s="191"/>
      <c r="H175" s="193" t="s">
        <v>19</v>
      </c>
      <c r="I175" s="195"/>
      <c r="J175" s="191"/>
      <c r="K175" s="191"/>
      <c r="L175" s="196"/>
      <c r="M175" s="197"/>
      <c r="N175" s="198"/>
      <c r="O175" s="198"/>
      <c r="P175" s="198"/>
      <c r="Q175" s="198"/>
      <c r="R175" s="198"/>
      <c r="S175" s="198"/>
      <c r="T175" s="199"/>
      <c r="AT175" s="200" t="s">
        <v>167</v>
      </c>
      <c r="AU175" s="200" t="s">
        <v>83</v>
      </c>
      <c r="AV175" s="13" t="s">
        <v>81</v>
      </c>
      <c r="AW175" s="13" t="s">
        <v>34</v>
      </c>
      <c r="AX175" s="13" t="s">
        <v>73</v>
      </c>
      <c r="AY175" s="200" t="s">
        <v>156</v>
      </c>
    </row>
    <row r="176" spans="1:65" s="14" customFormat="1">
      <c r="B176" s="201"/>
      <c r="C176" s="202"/>
      <c r="D176" s="192" t="s">
        <v>167</v>
      </c>
      <c r="E176" s="203" t="s">
        <v>19</v>
      </c>
      <c r="F176" s="204" t="s">
        <v>209</v>
      </c>
      <c r="G176" s="202"/>
      <c r="H176" s="205">
        <v>0.48</v>
      </c>
      <c r="I176" s="206"/>
      <c r="J176" s="202"/>
      <c r="K176" s="202"/>
      <c r="L176" s="207"/>
      <c r="M176" s="208"/>
      <c r="N176" s="209"/>
      <c r="O176" s="209"/>
      <c r="P176" s="209"/>
      <c r="Q176" s="209"/>
      <c r="R176" s="209"/>
      <c r="S176" s="209"/>
      <c r="T176" s="210"/>
      <c r="AT176" s="211" t="s">
        <v>167</v>
      </c>
      <c r="AU176" s="211" t="s">
        <v>83</v>
      </c>
      <c r="AV176" s="14" t="s">
        <v>83</v>
      </c>
      <c r="AW176" s="14" t="s">
        <v>34</v>
      </c>
      <c r="AX176" s="14" t="s">
        <v>73</v>
      </c>
      <c r="AY176" s="211" t="s">
        <v>156</v>
      </c>
    </row>
    <row r="177" spans="1:65" s="13" customFormat="1">
      <c r="B177" s="190"/>
      <c r="C177" s="191"/>
      <c r="D177" s="192" t="s">
        <v>167</v>
      </c>
      <c r="E177" s="193" t="s">
        <v>19</v>
      </c>
      <c r="F177" s="194" t="s">
        <v>199</v>
      </c>
      <c r="G177" s="191"/>
      <c r="H177" s="193" t="s">
        <v>19</v>
      </c>
      <c r="I177" s="195"/>
      <c r="J177" s="191"/>
      <c r="K177" s="191"/>
      <c r="L177" s="196"/>
      <c r="M177" s="197"/>
      <c r="N177" s="198"/>
      <c r="O177" s="198"/>
      <c r="P177" s="198"/>
      <c r="Q177" s="198"/>
      <c r="R177" s="198"/>
      <c r="S177" s="198"/>
      <c r="T177" s="199"/>
      <c r="AT177" s="200" t="s">
        <v>167</v>
      </c>
      <c r="AU177" s="200" t="s">
        <v>83</v>
      </c>
      <c r="AV177" s="13" t="s">
        <v>81</v>
      </c>
      <c r="AW177" s="13" t="s">
        <v>34</v>
      </c>
      <c r="AX177" s="13" t="s">
        <v>73</v>
      </c>
      <c r="AY177" s="200" t="s">
        <v>156</v>
      </c>
    </row>
    <row r="178" spans="1:65" s="14" customFormat="1">
      <c r="B178" s="201"/>
      <c r="C178" s="202"/>
      <c r="D178" s="192" t="s">
        <v>167</v>
      </c>
      <c r="E178" s="203" t="s">
        <v>19</v>
      </c>
      <c r="F178" s="204" t="s">
        <v>210</v>
      </c>
      <c r="G178" s="202"/>
      <c r="H178" s="205">
        <v>0.48799999999999999</v>
      </c>
      <c r="I178" s="206"/>
      <c r="J178" s="202"/>
      <c r="K178" s="202"/>
      <c r="L178" s="207"/>
      <c r="M178" s="208"/>
      <c r="N178" s="209"/>
      <c r="O178" s="209"/>
      <c r="P178" s="209"/>
      <c r="Q178" s="209"/>
      <c r="R178" s="209"/>
      <c r="S178" s="209"/>
      <c r="T178" s="210"/>
      <c r="AT178" s="211" t="s">
        <v>167</v>
      </c>
      <c r="AU178" s="211" t="s">
        <v>83</v>
      </c>
      <c r="AV178" s="14" t="s">
        <v>83</v>
      </c>
      <c r="AW178" s="14" t="s">
        <v>34</v>
      </c>
      <c r="AX178" s="14" t="s">
        <v>73</v>
      </c>
      <c r="AY178" s="211" t="s">
        <v>156</v>
      </c>
    </row>
    <row r="179" spans="1:65" s="13" customFormat="1">
      <c r="B179" s="190"/>
      <c r="C179" s="191"/>
      <c r="D179" s="192" t="s">
        <v>167</v>
      </c>
      <c r="E179" s="193" t="s">
        <v>19</v>
      </c>
      <c r="F179" s="194" t="s">
        <v>201</v>
      </c>
      <c r="G179" s="191"/>
      <c r="H179" s="193" t="s">
        <v>19</v>
      </c>
      <c r="I179" s="195"/>
      <c r="J179" s="191"/>
      <c r="K179" s="191"/>
      <c r="L179" s="196"/>
      <c r="M179" s="197"/>
      <c r="N179" s="198"/>
      <c r="O179" s="198"/>
      <c r="P179" s="198"/>
      <c r="Q179" s="198"/>
      <c r="R179" s="198"/>
      <c r="S179" s="198"/>
      <c r="T179" s="199"/>
      <c r="AT179" s="200" t="s">
        <v>167</v>
      </c>
      <c r="AU179" s="200" t="s">
        <v>83</v>
      </c>
      <c r="AV179" s="13" t="s">
        <v>81</v>
      </c>
      <c r="AW179" s="13" t="s">
        <v>34</v>
      </c>
      <c r="AX179" s="13" t="s">
        <v>73</v>
      </c>
      <c r="AY179" s="200" t="s">
        <v>156</v>
      </c>
    </row>
    <row r="180" spans="1:65" s="14" customFormat="1">
      <c r="B180" s="201"/>
      <c r="C180" s="202"/>
      <c r="D180" s="192" t="s">
        <v>167</v>
      </c>
      <c r="E180" s="203" t="s">
        <v>19</v>
      </c>
      <c r="F180" s="204" t="s">
        <v>211</v>
      </c>
      <c r="G180" s="202"/>
      <c r="H180" s="205">
        <v>0.97599999999999998</v>
      </c>
      <c r="I180" s="206"/>
      <c r="J180" s="202"/>
      <c r="K180" s="202"/>
      <c r="L180" s="207"/>
      <c r="M180" s="208"/>
      <c r="N180" s="209"/>
      <c r="O180" s="209"/>
      <c r="P180" s="209"/>
      <c r="Q180" s="209"/>
      <c r="R180" s="209"/>
      <c r="S180" s="209"/>
      <c r="T180" s="210"/>
      <c r="AT180" s="211" t="s">
        <v>167</v>
      </c>
      <c r="AU180" s="211" t="s">
        <v>83</v>
      </c>
      <c r="AV180" s="14" t="s">
        <v>83</v>
      </c>
      <c r="AW180" s="14" t="s">
        <v>34</v>
      </c>
      <c r="AX180" s="14" t="s">
        <v>73</v>
      </c>
      <c r="AY180" s="211" t="s">
        <v>156</v>
      </c>
    </row>
    <row r="181" spans="1:65" s="15" customFormat="1">
      <c r="B181" s="212"/>
      <c r="C181" s="213"/>
      <c r="D181" s="192" t="s">
        <v>167</v>
      </c>
      <c r="E181" s="214" t="s">
        <v>19</v>
      </c>
      <c r="F181" s="215" t="s">
        <v>170</v>
      </c>
      <c r="G181" s="213"/>
      <c r="H181" s="216">
        <v>2.1240000000000001</v>
      </c>
      <c r="I181" s="217"/>
      <c r="J181" s="213"/>
      <c r="K181" s="213"/>
      <c r="L181" s="218"/>
      <c r="M181" s="219"/>
      <c r="N181" s="220"/>
      <c r="O181" s="220"/>
      <c r="P181" s="220"/>
      <c r="Q181" s="220"/>
      <c r="R181" s="220"/>
      <c r="S181" s="220"/>
      <c r="T181" s="221"/>
      <c r="AT181" s="222" t="s">
        <v>167</v>
      </c>
      <c r="AU181" s="222" t="s">
        <v>83</v>
      </c>
      <c r="AV181" s="15" t="s">
        <v>163</v>
      </c>
      <c r="AW181" s="15" t="s">
        <v>34</v>
      </c>
      <c r="AX181" s="15" t="s">
        <v>81</v>
      </c>
      <c r="AY181" s="222" t="s">
        <v>156</v>
      </c>
    </row>
    <row r="182" spans="1:65" s="2" customFormat="1" ht="37.9" customHeight="1">
      <c r="A182" s="35"/>
      <c r="B182" s="36"/>
      <c r="C182" s="171" t="s">
        <v>212</v>
      </c>
      <c r="D182" s="171" t="s">
        <v>159</v>
      </c>
      <c r="E182" s="172" t="s">
        <v>213</v>
      </c>
      <c r="F182" s="173" t="s">
        <v>214</v>
      </c>
      <c r="G182" s="174" t="s">
        <v>215</v>
      </c>
      <c r="H182" s="175">
        <v>8.8999999999999996E-2</v>
      </c>
      <c r="I182" s="176"/>
      <c r="J182" s="177">
        <f>ROUND(I182*H182,2)</f>
        <v>0</v>
      </c>
      <c r="K182" s="178"/>
      <c r="L182" s="40"/>
      <c r="M182" s="179" t="s">
        <v>19</v>
      </c>
      <c r="N182" s="180" t="s">
        <v>44</v>
      </c>
      <c r="O182" s="65"/>
      <c r="P182" s="181">
        <f>O182*H182</f>
        <v>0</v>
      </c>
      <c r="Q182" s="181">
        <v>1.9539999999999998E-2</v>
      </c>
      <c r="R182" s="181">
        <f>Q182*H182</f>
        <v>1.7390599999999997E-3</v>
      </c>
      <c r="S182" s="181">
        <v>0</v>
      </c>
      <c r="T182" s="182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83" t="s">
        <v>163</v>
      </c>
      <c r="AT182" s="183" t="s">
        <v>159</v>
      </c>
      <c r="AU182" s="183" t="s">
        <v>83</v>
      </c>
      <c r="AY182" s="18" t="s">
        <v>156</v>
      </c>
      <c r="BE182" s="184">
        <f>IF(N182="základní",J182,0)</f>
        <v>0</v>
      </c>
      <c r="BF182" s="184">
        <f>IF(N182="snížená",J182,0)</f>
        <v>0</v>
      </c>
      <c r="BG182" s="184">
        <f>IF(N182="zákl. přenesená",J182,0)</f>
        <v>0</v>
      </c>
      <c r="BH182" s="184">
        <f>IF(N182="sníž. přenesená",J182,0)</f>
        <v>0</v>
      </c>
      <c r="BI182" s="184">
        <f>IF(N182="nulová",J182,0)</f>
        <v>0</v>
      </c>
      <c r="BJ182" s="18" t="s">
        <v>81</v>
      </c>
      <c r="BK182" s="184">
        <f>ROUND(I182*H182,2)</f>
        <v>0</v>
      </c>
      <c r="BL182" s="18" t="s">
        <v>163</v>
      </c>
      <c r="BM182" s="183" t="s">
        <v>216</v>
      </c>
    </row>
    <row r="183" spans="1:65" s="2" customFormat="1">
      <c r="A183" s="35"/>
      <c r="B183" s="36"/>
      <c r="C183" s="37"/>
      <c r="D183" s="185" t="s">
        <v>165</v>
      </c>
      <c r="E183" s="37"/>
      <c r="F183" s="186" t="s">
        <v>217</v>
      </c>
      <c r="G183" s="37"/>
      <c r="H183" s="37"/>
      <c r="I183" s="187"/>
      <c r="J183" s="37"/>
      <c r="K183" s="37"/>
      <c r="L183" s="40"/>
      <c r="M183" s="188"/>
      <c r="N183" s="189"/>
      <c r="O183" s="65"/>
      <c r="P183" s="65"/>
      <c r="Q183" s="65"/>
      <c r="R183" s="65"/>
      <c r="S183" s="65"/>
      <c r="T183" s="66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8" t="s">
        <v>165</v>
      </c>
      <c r="AU183" s="18" t="s">
        <v>83</v>
      </c>
    </row>
    <row r="184" spans="1:65" s="13" customFormat="1">
      <c r="B184" s="190"/>
      <c r="C184" s="191"/>
      <c r="D184" s="192" t="s">
        <v>167</v>
      </c>
      <c r="E184" s="193" t="s">
        <v>19</v>
      </c>
      <c r="F184" s="194" t="s">
        <v>195</v>
      </c>
      <c r="G184" s="191"/>
      <c r="H184" s="193" t="s">
        <v>19</v>
      </c>
      <c r="I184" s="195"/>
      <c r="J184" s="191"/>
      <c r="K184" s="191"/>
      <c r="L184" s="196"/>
      <c r="M184" s="197"/>
      <c r="N184" s="198"/>
      <c r="O184" s="198"/>
      <c r="P184" s="198"/>
      <c r="Q184" s="198"/>
      <c r="R184" s="198"/>
      <c r="S184" s="198"/>
      <c r="T184" s="199"/>
      <c r="AT184" s="200" t="s">
        <v>167</v>
      </c>
      <c r="AU184" s="200" t="s">
        <v>83</v>
      </c>
      <c r="AV184" s="13" t="s">
        <v>81</v>
      </c>
      <c r="AW184" s="13" t="s">
        <v>34</v>
      </c>
      <c r="AX184" s="13" t="s">
        <v>73</v>
      </c>
      <c r="AY184" s="200" t="s">
        <v>156</v>
      </c>
    </row>
    <row r="185" spans="1:65" s="14" customFormat="1">
      <c r="B185" s="201"/>
      <c r="C185" s="202"/>
      <c r="D185" s="192" t="s">
        <v>167</v>
      </c>
      <c r="E185" s="203" t="s">
        <v>19</v>
      </c>
      <c r="F185" s="204" t="s">
        <v>218</v>
      </c>
      <c r="G185" s="202"/>
      <c r="H185" s="205">
        <v>0.01</v>
      </c>
      <c r="I185" s="206"/>
      <c r="J185" s="202"/>
      <c r="K185" s="202"/>
      <c r="L185" s="207"/>
      <c r="M185" s="208"/>
      <c r="N185" s="209"/>
      <c r="O185" s="209"/>
      <c r="P185" s="209"/>
      <c r="Q185" s="209"/>
      <c r="R185" s="209"/>
      <c r="S185" s="209"/>
      <c r="T185" s="210"/>
      <c r="AT185" s="211" t="s">
        <v>167</v>
      </c>
      <c r="AU185" s="211" t="s">
        <v>83</v>
      </c>
      <c r="AV185" s="14" t="s">
        <v>83</v>
      </c>
      <c r="AW185" s="14" t="s">
        <v>34</v>
      </c>
      <c r="AX185" s="14" t="s">
        <v>73</v>
      </c>
      <c r="AY185" s="211" t="s">
        <v>156</v>
      </c>
    </row>
    <row r="186" spans="1:65" s="13" customFormat="1">
      <c r="B186" s="190"/>
      <c r="C186" s="191"/>
      <c r="D186" s="192" t="s">
        <v>167</v>
      </c>
      <c r="E186" s="193" t="s">
        <v>19</v>
      </c>
      <c r="F186" s="194" t="s">
        <v>197</v>
      </c>
      <c r="G186" s="191"/>
      <c r="H186" s="193" t="s">
        <v>19</v>
      </c>
      <c r="I186" s="195"/>
      <c r="J186" s="191"/>
      <c r="K186" s="191"/>
      <c r="L186" s="196"/>
      <c r="M186" s="197"/>
      <c r="N186" s="198"/>
      <c r="O186" s="198"/>
      <c r="P186" s="198"/>
      <c r="Q186" s="198"/>
      <c r="R186" s="198"/>
      <c r="S186" s="198"/>
      <c r="T186" s="199"/>
      <c r="AT186" s="200" t="s">
        <v>167</v>
      </c>
      <c r="AU186" s="200" t="s">
        <v>83</v>
      </c>
      <c r="AV186" s="13" t="s">
        <v>81</v>
      </c>
      <c r="AW186" s="13" t="s">
        <v>34</v>
      </c>
      <c r="AX186" s="13" t="s">
        <v>73</v>
      </c>
      <c r="AY186" s="200" t="s">
        <v>156</v>
      </c>
    </row>
    <row r="187" spans="1:65" s="14" customFormat="1">
      <c r="B187" s="201"/>
      <c r="C187" s="202"/>
      <c r="D187" s="192" t="s">
        <v>167</v>
      </c>
      <c r="E187" s="203" t="s">
        <v>19</v>
      </c>
      <c r="F187" s="204" t="s">
        <v>219</v>
      </c>
      <c r="G187" s="202"/>
      <c r="H187" s="205">
        <v>7.2999999999999995E-2</v>
      </c>
      <c r="I187" s="206"/>
      <c r="J187" s="202"/>
      <c r="K187" s="202"/>
      <c r="L187" s="207"/>
      <c r="M187" s="208"/>
      <c r="N187" s="209"/>
      <c r="O187" s="209"/>
      <c r="P187" s="209"/>
      <c r="Q187" s="209"/>
      <c r="R187" s="209"/>
      <c r="S187" s="209"/>
      <c r="T187" s="210"/>
      <c r="AT187" s="211" t="s">
        <v>167</v>
      </c>
      <c r="AU187" s="211" t="s">
        <v>83</v>
      </c>
      <c r="AV187" s="14" t="s">
        <v>83</v>
      </c>
      <c r="AW187" s="14" t="s">
        <v>34</v>
      </c>
      <c r="AX187" s="14" t="s">
        <v>73</v>
      </c>
      <c r="AY187" s="211" t="s">
        <v>156</v>
      </c>
    </row>
    <row r="188" spans="1:65" s="13" customFormat="1">
      <c r="B188" s="190"/>
      <c r="C188" s="191"/>
      <c r="D188" s="192" t="s">
        <v>167</v>
      </c>
      <c r="E188" s="193" t="s">
        <v>19</v>
      </c>
      <c r="F188" s="194" t="s">
        <v>220</v>
      </c>
      <c r="G188" s="191"/>
      <c r="H188" s="193" t="s">
        <v>19</v>
      </c>
      <c r="I188" s="195"/>
      <c r="J188" s="191"/>
      <c r="K188" s="191"/>
      <c r="L188" s="196"/>
      <c r="M188" s="197"/>
      <c r="N188" s="198"/>
      <c r="O188" s="198"/>
      <c r="P188" s="198"/>
      <c r="Q188" s="198"/>
      <c r="R188" s="198"/>
      <c r="S188" s="198"/>
      <c r="T188" s="199"/>
      <c r="AT188" s="200" t="s">
        <v>167</v>
      </c>
      <c r="AU188" s="200" t="s">
        <v>83</v>
      </c>
      <c r="AV188" s="13" t="s">
        <v>81</v>
      </c>
      <c r="AW188" s="13" t="s">
        <v>34</v>
      </c>
      <c r="AX188" s="13" t="s">
        <v>73</v>
      </c>
      <c r="AY188" s="200" t="s">
        <v>156</v>
      </c>
    </row>
    <row r="189" spans="1:65" s="14" customFormat="1">
      <c r="B189" s="201"/>
      <c r="C189" s="202"/>
      <c r="D189" s="192" t="s">
        <v>167</v>
      </c>
      <c r="E189" s="203" t="s">
        <v>19</v>
      </c>
      <c r="F189" s="204" t="s">
        <v>221</v>
      </c>
      <c r="G189" s="202"/>
      <c r="H189" s="205">
        <v>6.0000000000000001E-3</v>
      </c>
      <c r="I189" s="206"/>
      <c r="J189" s="202"/>
      <c r="K189" s="202"/>
      <c r="L189" s="207"/>
      <c r="M189" s="208"/>
      <c r="N189" s="209"/>
      <c r="O189" s="209"/>
      <c r="P189" s="209"/>
      <c r="Q189" s="209"/>
      <c r="R189" s="209"/>
      <c r="S189" s="209"/>
      <c r="T189" s="210"/>
      <c r="AT189" s="211" t="s">
        <v>167</v>
      </c>
      <c r="AU189" s="211" t="s">
        <v>83</v>
      </c>
      <c r="AV189" s="14" t="s">
        <v>83</v>
      </c>
      <c r="AW189" s="14" t="s">
        <v>34</v>
      </c>
      <c r="AX189" s="14" t="s">
        <v>73</v>
      </c>
      <c r="AY189" s="211" t="s">
        <v>156</v>
      </c>
    </row>
    <row r="190" spans="1:65" s="15" customFormat="1">
      <c r="B190" s="212"/>
      <c r="C190" s="213"/>
      <c r="D190" s="192" t="s">
        <v>167</v>
      </c>
      <c r="E190" s="214" t="s">
        <v>19</v>
      </c>
      <c r="F190" s="215" t="s">
        <v>170</v>
      </c>
      <c r="G190" s="213"/>
      <c r="H190" s="216">
        <v>8.8999999999999996E-2</v>
      </c>
      <c r="I190" s="217"/>
      <c r="J190" s="213"/>
      <c r="K190" s="213"/>
      <c r="L190" s="218"/>
      <c r="M190" s="219"/>
      <c r="N190" s="220"/>
      <c r="O190" s="220"/>
      <c r="P190" s="220"/>
      <c r="Q190" s="220"/>
      <c r="R190" s="220"/>
      <c r="S190" s="220"/>
      <c r="T190" s="221"/>
      <c r="AT190" s="222" t="s">
        <v>167</v>
      </c>
      <c r="AU190" s="222" t="s">
        <v>83</v>
      </c>
      <c r="AV190" s="15" t="s">
        <v>163</v>
      </c>
      <c r="AW190" s="15" t="s">
        <v>34</v>
      </c>
      <c r="AX190" s="15" t="s">
        <v>81</v>
      </c>
      <c r="AY190" s="222" t="s">
        <v>156</v>
      </c>
    </row>
    <row r="191" spans="1:65" s="2" customFormat="1" ht="24.2" customHeight="1">
      <c r="A191" s="35"/>
      <c r="B191" s="36"/>
      <c r="C191" s="223" t="s">
        <v>222</v>
      </c>
      <c r="D191" s="223" t="s">
        <v>223</v>
      </c>
      <c r="E191" s="224" t="s">
        <v>224</v>
      </c>
      <c r="F191" s="225" t="s">
        <v>225</v>
      </c>
      <c r="G191" s="226" t="s">
        <v>215</v>
      </c>
      <c r="H191" s="227">
        <v>7.9000000000000001E-2</v>
      </c>
      <c r="I191" s="228"/>
      <c r="J191" s="229">
        <f>ROUND(I191*H191,2)</f>
        <v>0</v>
      </c>
      <c r="K191" s="230"/>
      <c r="L191" s="231"/>
      <c r="M191" s="232" t="s">
        <v>19</v>
      </c>
      <c r="N191" s="233" t="s">
        <v>44</v>
      </c>
      <c r="O191" s="65"/>
      <c r="P191" s="181">
        <f>O191*H191</f>
        <v>0</v>
      </c>
      <c r="Q191" s="181">
        <v>1</v>
      </c>
      <c r="R191" s="181">
        <f>Q191*H191</f>
        <v>7.9000000000000001E-2</v>
      </c>
      <c r="S191" s="181">
        <v>0</v>
      </c>
      <c r="T191" s="182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83" t="s">
        <v>212</v>
      </c>
      <c r="AT191" s="183" t="s">
        <v>223</v>
      </c>
      <c r="AU191" s="183" t="s">
        <v>83</v>
      </c>
      <c r="AY191" s="18" t="s">
        <v>156</v>
      </c>
      <c r="BE191" s="184">
        <f>IF(N191="základní",J191,0)</f>
        <v>0</v>
      </c>
      <c r="BF191" s="184">
        <f>IF(N191="snížená",J191,0)</f>
        <v>0</v>
      </c>
      <c r="BG191" s="184">
        <f>IF(N191="zákl. přenesená",J191,0)</f>
        <v>0</v>
      </c>
      <c r="BH191" s="184">
        <f>IF(N191="sníž. přenesená",J191,0)</f>
        <v>0</v>
      </c>
      <c r="BI191" s="184">
        <f>IF(N191="nulová",J191,0)</f>
        <v>0</v>
      </c>
      <c r="BJ191" s="18" t="s">
        <v>81</v>
      </c>
      <c r="BK191" s="184">
        <f>ROUND(I191*H191,2)</f>
        <v>0</v>
      </c>
      <c r="BL191" s="18" t="s">
        <v>163</v>
      </c>
      <c r="BM191" s="183" t="s">
        <v>226</v>
      </c>
    </row>
    <row r="192" spans="1:65" s="13" customFormat="1">
      <c r="B192" s="190"/>
      <c r="C192" s="191"/>
      <c r="D192" s="192" t="s">
        <v>167</v>
      </c>
      <c r="E192" s="193" t="s">
        <v>19</v>
      </c>
      <c r="F192" s="194" t="s">
        <v>197</v>
      </c>
      <c r="G192" s="191"/>
      <c r="H192" s="193" t="s">
        <v>19</v>
      </c>
      <c r="I192" s="195"/>
      <c r="J192" s="191"/>
      <c r="K192" s="191"/>
      <c r="L192" s="196"/>
      <c r="M192" s="197"/>
      <c r="N192" s="198"/>
      <c r="O192" s="198"/>
      <c r="P192" s="198"/>
      <c r="Q192" s="198"/>
      <c r="R192" s="198"/>
      <c r="S192" s="198"/>
      <c r="T192" s="199"/>
      <c r="AT192" s="200" t="s">
        <v>167</v>
      </c>
      <c r="AU192" s="200" t="s">
        <v>83</v>
      </c>
      <c r="AV192" s="13" t="s">
        <v>81</v>
      </c>
      <c r="AW192" s="13" t="s">
        <v>34</v>
      </c>
      <c r="AX192" s="13" t="s">
        <v>73</v>
      </c>
      <c r="AY192" s="200" t="s">
        <v>156</v>
      </c>
    </row>
    <row r="193" spans="1:65" s="14" customFormat="1">
      <c r="B193" s="201"/>
      <c r="C193" s="202"/>
      <c r="D193" s="192" t="s">
        <v>167</v>
      </c>
      <c r="E193" s="203" t="s">
        <v>19</v>
      </c>
      <c r="F193" s="204" t="s">
        <v>227</v>
      </c>
      <c r="G193" s="202"/>
      <c r="H193" s="205">
        <v>7.9000000000000001E-2</v>
      </c>
      <c r="I193" s="206"/>
      <c r="J193" s="202"/>
      <c r="K193" s="202"/>
      <c r="L193" s="207"/>
      <c r="M193" s="208"/>
      <c r="N193" s="209"/>
      <c r="O193" s="209"/>
      <c r="P193" s="209"/>
      <c r="Q193" s="209"/>
      <c r="R193" s="209"/>
      <c r="S193" s="209"/>
      <c r="T193" s="210"/>
      <c r="AT193" s="211" t="s">
        <v>167</v>
      </c>
      <c r="AU193" s="211" t="s">
        <v>83</v>
      </c>
      <c r="AV193" s="14" t="s">
        <v>83</v>
      </c>
      <c r="AW193" s="14" t="s">
        <v>34</v>
      </c>
      <c r="AX193" s="14" t="s">
        <v>73</v>
      </c>
      <c r="AY193" s="211" t="s">
        <v>156</v>
      </c>
    </row>
    <row r="194" spans="1:65" s="15" customFormat="1">
      <c r="B194" s="212"/>
      <c r="C194" s="213"/>
      <c r="D194" s="192" t="s">
        <v>167</v>
      </c>
      <c r="E194" s="214" t="s">
        <v>19</v>
      </c>
      <c r="F194" s="215" t="s">
        <v>170</v>
      </c>
      <c r="G194" s="213"/>
      <c r="H194" s="216">
        <v>7.9000000000000001E-2</v>
      </c>
      <c r="I194" s="217"/>
      <c r="J194" s="213"/>
      <c r="K194" s="213"/>
      <c r="L194" s="218"/>
      <c r="M194" s="219"/>
      <c r="N194" s="220"/>
      <c r="O194" s="220"/>
      <c r="P194" s="220"/>
      <c r="Q194" s="220"/>
      <c r="R194" s="220"/>
      <c r="S194" s="220"/>
      <c r="T194" s="221"/>
      <c r="AT194" s="222" t="s">
        <v>167</v>
      </c>
      <c r="AU194" s="222" t="s">
        <v>83</v>
      </c>
      <c r="AV194" s="15" t="s">
        <v>163</v>
      </c>
      <c r="AW194" s="15" t="s">
        <v>34</v>
      </c>
      <c r="AX194" s="15" t="s">
        <v>81</v>
      </c>
      <c r="AY194" s="222" t="s">
        <v>156</v>
      </c>
    </row>
    <row r="195" spans="1:65" s="2" customFormat="1" ht="16.5" customHeight="1">
      <c r="A195" s="35"/>
      <c r="B195" s="36"/>
      <c r="C195" s="223" t="s">
        <v>228</v>
      </c>
      <c r="D195" s="223" t="s">
        <v>223</v>
      </c>
      <c r="E195" s="224" t="s">
        <v>229</v>
      </c>
      <c r="F195" s="225" t="s">
        <v>230</v>
      </c>
      <c r="G195" s="226" t="s">
        <v>215</v>
      </c>
      <c r="H195" s="227">
        <v>1.0999999999999999E-2</v>
      </c>
      <c r="I195" s="228"/>
      <c r="J195" s="229">
        <f>ROUND(I195*H195,2)</f>
        <v>0</v>
      </c>
      <c r="K195" s="230"/>
      <c r="L195" s="231"/>
      <c r="M195" s="232" t="s">
        <v>19</v>
      </c>
      <c r="N195" s="233" t="s">
        <v>44</v>
      </c>
      <c r="O195" s="65"/>
      <c r="P195" s="181">
        <f>O195*H195</f>
        <v>0</v>
      </c>
      <c r="Q195" s="181">
        <v>1</v>
      </c>
      <c r="R195" s="181">
        <f>Q195*H195</f>
        <v>1.0999999999999999E-2</v>
      </c>
      <c r="S195" s="181">
        <v>0</v>
      </c>
      <c r="T195" s="182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83" t="s">
        <v>212</v>
      </c>
      <c r="AT195" s="183" t="s">
        <v>223</v>
      </c>
      <c r="AU195" s="183" t="s">
        <v>83</v>
      </c>
      <c r="AY195" s="18" t="s">
        <v>156</v>
      </c>
      <c r="BE195" s="184">
        <f>IF(N195="základní",J195,0)</f>
        <v>0</v>
      </c>
      <c r="BF195" s="184">
        <f>IF(N195="snížená",J195,0)</f>
        <v>0</v>
      </c>
      <c r="BG195" s="184">
        <f>IF(N195="zákl. přenesená",J195,0)</f>
        <v>0</v>
      </c>
      <c r="BH195" s="184">
        <f>IF(N195="sníž. přenesená",J195,0)</f>
        <v>0</v>
      </c>
      <c r="BI195" s="184">
        <f>IF(N195="nulová",J195,0)</f>
        <v>0</v>
      </c>
      <c r="BJ195" s="18" t="s">
        <v>81</v>
      </c>
      <c r="BK195" s="184">
        <f>ROUND(I195*H195,2)</f>
        <v>0</v>
      </c>
      <c r="BL195" s="18" t="s">
        <v>163</v>
      </c>
      <c r="BM195" s="183" t="s">
        <v>231</v>
      </c>
    </row>
    <row r="196" spans="1:65" s="13" customFormat="1">
      <c r="B196" s="190"/>
      <c r="C196" s="191"/>
      <c r="D196" s="192" t="s">
        <v>167</v>
      </c>
      <c r="E196" s="193" t="s">
        <v>19</v>
      </c>
      <c r="F196" s="194" t="s">
        <v>195</v>
      </c>
      <c r="G196" s="191"/>
      <c r="H196" s="193" t="s">
        <v>19</v>
      </c>
      <c r="I196" s="195"/>
      <c r="J196" s="191"/>
      <c r="K196" s="191"/>
      <c r="L196" s="196"/>
      <c r="M196" s="197"/>
      <c r="N196" s="198"/>
      <c r="O196" s="198"/>
      <c r="P196" s="198"/>
      <c r="Q196" s="198"/>
      <c r="R196" s="198"/>
      <c r="S196" s="198"/>
      <c r="T196" s="199"/>
      <c r="AT196" s="200" t="s">
        <v>167</v>
      </c>
      <c r="AU196" s="200" t="s">
        <v>83</v>
      </c>
      <c r="AV196" s="13" t="s">
        <v>81</v>
      </c>
      <c r="AW196" s="13" t="s">
        <v>34</v>
      </c>
      <c r="AX196" s="13" t="s">
        <v>73</v>
      </c>
      <c r="AY196" s="200" t="s">
        <v>156</v>
      </c>
    </row>
    <row r="197" spans="1:65" s="14" customFormat="1">
      <c r="B197" s="201"/>
      <c r="C197" s="202"/>
      <c r="D197" s="192" t="s">
        <v>167</v>
      </c>
      <c r="E197" s="203" t="s">
        <v>19</v>
      </c>
      <c r="F197" s="204" t="s">
        <v>232</v>
      </c>
      <c r="G197" s="202"/>
      <c r="H197" s="205">
        <v>1.0999999999999999E-2</v>
      </c>
      <c r="I197" s="206"/>
      <c r="J197" s="202"/>
      <c r="K197" s="202"/>
      <c r="L197" s="207"/>
      <c r="M197" s="208"/>
      <c r="N197" s="209"/>
      <c r="O197" s="209"/>
      <c r="P197" s="209"/>
      <c r="Q197" s="209"/>
      <c r="R197" s="209"/>
      <c r="S197" s="209"/>
      <c r="T197" s="210"/>
      <c r="AT197" s="211" t="s">
        <v>167</v>
      </c>
      <c r="AU197" s="211" t="s">
        <v>83</v>
      </c>
      <c r="AV197" s="14" t="s">
        <v>83</v>
      </c>
      <c r="AW197" s="14" t="s">
        <v>34</v>
      </c>
      <c r="AX197" s="14" t="s">
        <v>73</v>
      </c>
      <c r="AY197" s="211" t="s">
        <v>156</v>
      </c>
    </row>
    <row r="198" spans="1:65" s="15" customFormat="1">
      <c r="B198" s="212"/>
      <c r="C198" s="213"/>
      <c r="D198" s="192" t="s">
        <v>167</v>
      </c>
      <c r="E198" s="214" t="s">
        <v>19</v>
      </c>
      <c r="F198" s="215" t="s">
        <v>170</v>
      </c>
      <c r="G198" s="213"/>
      <c r="H198" s="216">
        <v>1.0999999999999999E-2</v>
      </c>
      <c r="I198" s="217"/>
      <c r="J198" s="213"/>
      <c r="K198" s="213"/>
      <c r="L198" s="218"/>
      <c r="M198" s="219"/>
      <c r="N198" s="220"/>
      <c r="O198" s="220"/>
      <c r="P198" s="220"/>
      <c r="Q198" s="220"/>
      <c r="R198" s="220"/>
      <c r="S198" s="220"/>
      <c r="T198" s="221"/>
      <c r="AT198" s="222" t="s">
        <v>167</v>
      </c>
      <c r="AU198" s="222" t="s">
        <v>83</v>
      </c>
      <c r="AV198" s="15" t="s">
        <v>163</v>
      </c>
      <c r="AW198" s="15" t="s">
        <v>34</v>
      </c>
      <c r="AX198" s="15" t="s">
        <v>81</v>
      </c>
      <c r="AY198" s="222" t="s">
        <v>156</v>
      </c>
    </row>
    <row r="199" spans="1:65" s="2" customFormat="1" ht="21.75" customHeight="1">
      <c r="A199" s="35"/>
      <c r="B199" s="36"/>
      <c r="C199" s="223" t="s">
        <v>233</v>
      </c>
      <c r="D199" s="223" t="s">
        <v>223</v>
      </c>
      <c r="E199" s="224" t="s">
        <v>234</v>
      </c>
      <c r="F199" s="225" t="s">
        <v>235</v>
      </c>
      <c r="G199" s="226" t="s">
        <v>215</v>
      </c>
      <c r="H199" s="227">
        <v>6.0000000000000001E-3</v>
      </c>
      <c r="I199" s="228"/>
      <c r="J199" s="229">
        <f>ROUND(I199*H199,2)</f>
        <v>0</v>
      </c>
      <c r="K199" s="230"/>
      <c r="L199" s="231"/>
      <c r="M199" s="232" t="s">
        <v>19</v>
      </c>
      <c r="N199" s="233" t="s">
        <v>44</v>
      </c>
      <c r="O199" s="65"/>
      <c r="P199" s="181">
        <f>O199*H199</f>
        <v>0</v>
      </c>
      <c r="Q199" s="181">
        <v>1</v>
      </c>
      <c r="R199" s="181">
        <f>Q199*H199</f>
        <v>6.0000000000000001E-3</v>
      </c>
      <c r="S199" s="181">
        <v>0</v>
      </c>
      <c r="T199" s="182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83" t="s">
        <v>212</v>
      </c>
      <c r="AT199" s="183" t="s">
        <v>223</v>
      </c>
      <c r="AU199" s="183" t="s">
        <v>83</v>
      </c>
      <c r="AY199" s="18" t="s">
        <v>156</v>
      </c>
      <c r="BE199" s="184">
        <f>IF(N199="základní",J199,0)</f>
        <v>0</v>
      </c>
      <c r="BF199" s="184">
        <f>IF(N199="snížená",J199,0)</f>
        <v>0</v>
      </c>
      <c r="BG199" s="184">
        <f>IF(N199="zákl. přenesená",J199,0)</f>
        <v>0</v>
      </c>
      <c r="BH199" s="184">
        <f>IF(N199="sníž. přenesená",J199,0)</f>
        <v>0</v>
      </c>
      <c r="BI199" s="184">
        <f>IF(N199="nulová",J199,0)</f>
        <v>0</v>
      </c>
      <c r="BJ199" s="18" t="s">
        <v>81</v>
      </c>
      <c r="BK199" s="184">
        <f>ROUND(I199*H199,2)</f>
        <v>0</v>
      </c>
      <c r="BL199" s="18" t="s">
        <v>163</v>
      </c>
      <c r="BM199" s="183" t="s">
        <v>236</v>
      </c>
    </row>
    <row r="200" spans="1:65" s="13" customFormat="1">
      <c r="B200" s="190"/>
      <c r="C200" s="191"/>
      <c r="D200" s="192" t="s">
        <v>167</v>
      </c>
      <c r="E200" s="193" t="s">
        <v>19</v>
      </c>
      <c r="F200" s="194" t="s">
        <v>220</v>
      </c>
      <c r="G200" s="191"/>
      <c r="H200" s="193" t="s">
        <v>19</v>
      </c>
      <c r="I200" s="195"/>
      <c r="J200" s="191"/>
      <c r="K200" s="191"/>
      <c r="L200" s="196"/>
      <c r="M200" s="197"/>
      <c r="N200" s="198"/>
      <c r="O200" s="198"/>
      <c r="P200" s="198"/>
      <c r="Q200" s="198"/>
      <c r="R200" s="198"/>
      <c r="S200" s="198"/>
      <c r="T200" s="199"/>
      <c r="AT200" s="200" t="s">
        <v>167</v>
      </c>
      <c r="AU200" s="200" t="s">
        <v>83</v>
      </c>
      <c r="AV200" s="13" t="s">
        <v>81</v>
      </c>
      <c r="AW200" s="13" t="s">
        <v>34</v>
      </c>
      <c r="AX200" s="13" t="s">
        <v>73</v>
      </c>
      <c r="AY200" s="200" t="s">
        <v>156</v>
      </c>
    </row>
    <row r="201" spans="1:65" s="14" customFormat="1">
      <c r="B201" s="201"/>
      <c r="C201" s="202"/>
      <c r="D201" s="192" t="s">
        <v>167</v>
      </c>
      <c r="E201" s="203" t="s">
        <v>19</v>
      </c>
      <c r="F201" s="204" t="s">
        <v>237</v>
      </c>
      <c r="G201" s="202"/>
      <c r="H201" s="205">
        <v>6.0000000000000001E-3</v>
      </c>
      <c r="I201" s="206"/>
      <c r="J201" s="202"/>
      <c r="K201" s="202"/>
      <c r="L201" s="207"/>
      <c r="M201" s="208"/>
      <c r="N201" s="209"/>
      <c r="O201" s="209"/>
      <c r="P201" s="209"/>
      <c r="Q201" s="209"/>
      <c r="R201" s="209"/>
      <c r="S201" s="209"/>
      <c r="T201" s="210"/>
      <c r="AT201" s="211" t="s">
        <v>167</v>
      </c>
      <c r="AU201" s="211" t="s">
        <v>83</v>
      </c>
      <c r="AV201" s="14" t="s">
        <v>83</v>
      </c>
      <c r="AW201" s="14" t="s">
        <v>34</v>
      </c>
      <c r="AX201" s="14" t="s">
        <v>73</v>
      </c>
      <c r="AY201" s="211" t="s">
        <v>156</v>
      </c>
    </row>
    <row r="202" spans="1:65" s="15" customFormat="1">
      <c r="B202" s="212"/>
      <c r="C202" s="213"/>
      <c r="D202" s="192" t="s">
        <v>167</v>
      </c>
      <c r="E202" s="214" t="s">
        <v>19</v>
      </c>
      <c r="F202" s="215" t="s">
        <v>170</v>
      </c>
      <c r="G202" s="213"/>
      <c r="H202" s="216">
        <v>6.0000000000000001E-3</v>
      </c>
      <c r="I202" s="217"/>
      <c r="J202" s="213"/>
      <c r="K202" s="213"/>
      <c r="L202" s="218"/>
      <c r="M202" s="219"/>
      <c r="N202" s="220"/>
      <c r="O202" s="220"/>
      <c r="P202" s="220"/>
      <c r="Q202" s="220"/>
      <c r="R202" s="220"/>
      <c r="S202" s="220"/>
      <c r="T202" s="221"/>
      <c r="AT202" s="222" t="s">
        <v>167</v>
      </c>
      <c r="AU202" s="222" t="s">
        <v>83</v>
      </c>
      <c r="AV202" s="15" t="s">
        <v>163</v>
      </c>
      <c r="AW202" s="15" t="s">
        <v>34</v>
      </c>
      <c r="AX202" s="15" t="s">
        <v>81</v>
      </c>
      <c r="AY202" s="222" t="s">
        <v>156</v>
      </c>
    </row>
    <row r="203" spans="1:65" s="2" customFormat="1" ht="37.9" customHeight="1">
      <c r="A203" s="35"/>
      <c r="B203" s="36"/>
      <c r="C203" s="171" t="s">
        <v>238</v>
      </c>
      <c r="D203" s="171" t="s">
        <v>159</v>
      </c>
      <c r="E203" s="172" t="s">
        <v>239</v>
      </c>
      <c r="F203" s="173" t="s">
        <v>240</v>
      </c>
      <c r="G203" s="174" t="s">
        <v>215</v>
      </c>
      <c r="H203" s="175">
        <v>9.0999999999999998E-2</v>
      </c>
      <c r="I203" s="176"/>
      <c r="J203" s="177">
        <f>ROUND(I203*H203,2)</f>
        <v>0</v>
      </c>
      <c r="K203" s="178"/>
      <c r="L203" s="40"/>
      <c r="M203" s="179" t="s">
        <v>19</v>
      </c>
      <c r="N203" s="180" t="s">
        <v>44</v>
      </c>
      <c r="O203" s="65"/>
      <c r="P203" s="181">
        <f>O203*H203</f>
        <v>0</v>
      </c>
      <c r="Q203" s="181">
        <v>1.221E-2</v>
      </c>
      <c r="R203" s="181">
        <f>Q203*H203</f>
        <v>1.11111E-3</v>
      </c>
      <c r="S203" s="181">
        <v>0</v>
      </c>
      <c r="T203" s="182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83" t="s">
        <v>163</v>
      </c>
      <c r="AT203" s="183" t="s">
        <v>159</v>
      </c>
      <c r="AU203" s="183" t="s">
        <v>83</v>
      </c>
      <c r="AY203" s="18" t="s">
        <v>156</v>
      </c>
      <c r="BE203" s="184">
        <f>IF(N203="základní",J203,0)</f>
        <v>0</v>
      </c>
      <c r="BF203" s="184">
        <f>IF(N203="snížená",J203,0)</f>
        <v>0</v>
      </c>
      <c r="BG203" s="184">
        <f>IF(N203="zákl. přenesená",J203,0)</f>
        <v>0</v>
      </c>
      <c r="BH203" s="184">
        <f>IF(N203="sníž. přenesená",J203,0)</f>
        <v>0</v>
      </c>
      <c r="BI203" s="184">
        <f>IF(N203="nulová",J203,0)</f>
        <v>0</v>
      </c>
      <c r="BJ203" s="18" t="s">
        <v>81</v>
      </c>
      <c r="BK203" s="184">
        <f>ROUND(I203*H203,2)</f>
        <v>0</v>
      </c>
      <c r="BL203" s="18" t="s">
        <v>163</v>
      </c>
      <c r="BM203" s="183" t="s">
        <v>241</v>
      </c>
    </row>
    <row r="204" spans="1:65" s="2" customFormat="1">
      <c r="A204" s="35"/>
      <c r="B204" s="36"/>
      <c r="C204" s="37"/>
      <c r="D204" s="185" t="s">
        <v>165</v>
      </c>
      <c r="E204" s="37"/>
      <c r="F204" s="186" t="s">
        <v>242</v>
      </c>
      <c r="G204" s="37"/>
      <c r="H204" s="37"/>
      <c r="I204" s="187"/>
      <c r="J204" s="37"/>
      <c r="K204" s="37"/>
      <c r="L204" s="40"/>
      <c r="M204" s="188"/>
      <c r="N204" s="189"/>
      <c r="O204" s="65"/>
      <c r="P204" s="65"/>
      <c r="Q204" s="65"/>
      <c r="R204" s="65"/>
      <c r="S204" s="65"/>
      <c r="T204" s="66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T204" s="18" t="s">
        <v>165</v>
      </c>
      <c r="AU204" s="18" t="s">
        <v>83</v>
      </c>
    </row>
    <row r="205" spans="1:65" s="13" customFormat="1">
      <c r="B205" s="190"/>
      <c r="C205" s="191"/>
      <c r="D205" s="192" t="s">
        <v>167</v>
      </c>
      <c r="E205" s="193" t="s">
        <v>19</v>
      </c>
      <c r="F205" s="194" t="s">
        <v>199</v>
      </c>
      <c r="G205" s="191"/>
      <c r="H205" s="193" t="s">
        <v>19</v>
      </c>
      <c r="I205" s="195"/>
      <c r="J205" s="191"/>
      <c r="K205" s="191"/>
      <c r="L205" s="196"/>
      <c r="M205" s="197"/>
      <c r="N205" s="198"/>
      <c r="O205" s="198"/>
      <c r="P205" s="198"/>
      <c r="Q205" s="198"/>
      <c r="R205" s="198"/>
      <c r="S205" s="198"/>
      <c r="T205" s="199"/>
      <c r="AT205" s="200" t="s">
        <v>167</v>
      </c>
      <c r="AU205" s="200" t="s">
        <v>83</v>
      </c>
      <c r="AV205" s="13" t="s">
        <v>81</v>
      </c>
      <c r="AW205" s="13" t="s">
        <v>34</v>
      </c>
      <c r="AX205" s="13" t="s">
        <v>73</v>
      </c>
      <c r="AY205" s="200" t="s">
        <v>156</v>
      </c>
    </row>
    <row r="206" spans="1:65" s="14" customFormat="1">
      <c r="B206" s="201"/>
      <c r="C206" s="202"/>
      <c r="D206" s="192" t="s">
        <v>167</v>
      </c>
      <c r="E206" s="203" t="s">
        <v>19</v>
      </c>
      <c r="F206" s="204" t="s">
        <v>243</v>
      </c>
      <c r="G206" s="202"/>
      <c r="H206" s="205">
        <v>0.03</v>
      </c>
      <c r="I206" s="206"/>
      <c r="J206" s="202"/>
      <c r="K206" s="202"/>
      <c r="L206" s="207"/>
      <c r="M206" s="208"/>
      <c r="N206" s="209"/>
      <c r="O206" s="209"/>
      <c r="P206" s="209"/>
      <c r="Q206" s="209"/>
      <c r="R206" s="209"/>
      <c r="S206" s="209"/>
      <c r="T206" s="210"/>
      <c r="AT206" s="211" t="s">
        <v>167</v>
      </c>
      <c r="AU206" s="211" t="s">
        <v>83</v>
      </c>
      <c r="AV206" s="14" t="s">
        <v>83</v>
      </c>
      <c r="AW206" s="14" t="s">
        <v>34</v>
      </c>
      <c r="AX206" s="14" t="s">
        <v>73</v>
      </c>
      <c r="AY206" s="211" t="s">
        <v>156</v>
      </c>
    </row>
    <row r="207" spans="1:65" s="13" customFormat="1">
      <c r="B207" s="190"/>
      <c r="C207" s="191"/>
      <c r="D207" s="192" t="s">
        <v>167</v>
      </c>
      <c r="E207" s="193" t="s">
        <v>19</v>
      </c>
      <c r="F207" s="194" t="s">
        <v>201</v>
      </c>
      <c r="G207" s="191"/>
      <c r="H207" s="193" t="s">
        <v>19</v>
      </c>
      <c r="I207" s="195"/>
      <c r="J207" s="191"/>
      <c r="K207" s="191"/>
      <c r="L207" s="196"/>
      <c r="M207" s="197"/>
      <c r="N207" s="198"/>
      <c r="O207" s="198"/>
      <c r="P207" s="198"/>
      <c r="Q207" s="198"/>
      <c r="R207" s="198"/>
      <c r="S207" s="198"/>
      <c r="T207" s="199"/>
      <c r="AT207" s="200" t="s">
        <v>167</v>
      </c>
      <c r="AU207" s="200" t="s">
        <v>83</v>
      </c>
      <c r="AV207" s="13" t="s">
        <v>81</v>
      </c>
      <c r="AW207" s="13" t="s">
        <v>34</v>
      </c>
      <c r="AX207" s="13" t="s">
        <v>73</v>
      </c>
      <c r="AY207" s="200" t="s">
        <v>156</v>
      </c>
    </row>
    <row r="208" spans="1:65" s="14" customFormat="1">
      <c r="B208" s="201"/>
      <c r="C208" s="202"/>
      <c r="D208" s="192" t="s">
        <v>167</v>
      </c>
      <c r="E208" s="203" t="s">
        <v>19</v>
      </c>
      <c r="F208" s="204" t="s">
        <v>244</v>
      </c>
      <c r="G208" s="202"/>
      <c r="H208" s="205">
        <v>6.0999999999999999E-2</v>
      </c>
      <c r="I208" s="206"/>
      <c r="J208" s="202"/>
      <c r="K208" s="202"/>
      <c r="L208" s="207"/>
      <c r="M208" s="208"/>
      <c r="N208" s="209"/>
      <c r="O208" s="209"/>
      <c r="P208" s="209"/>
      <c r="Q208" s="209"/>
      <c r="R208" s="209"/>
      <c r="S208" s="209"/>
      <c r="T208" s="210"/>
      <c r="AT208" s="211" t="s">
        <v>167</v>
      </c>
      <c r="AU208" s="211" t="s">
        <v>83</v>
      </c>
      <c r="AV208" s="14" t="s">
        <v>83</v>
      </c>
      <c r="AW208" s="14" t="s">
        <v>34</v>
      </c>
      <c r="AX208" s="14" t="s">
        <v>73</v>
      </c>
      <c r="AY208" s="211" t="s">
        <v>156</v>
      </c>
    </row>
    <row r="209" spans="1:65" s="15" customFormat="1">
      <c r="B209" s="212"/>
      <c r="C209" s="213"/>
      <c r="D209" s="192" t="s">
        <v>167</v>
      </c>
      <c r="E209" s="214" t="s">
        <v>19</v>
      </c>
      <c r="F209" s="215" t="s">
        <v>170</v>
      </c>
      <c r="G209" s="213"/>
      <c r="H209" s="216">
        <v>9.0999999999999998E-2</v>
      </c>
      <c r="I209" s="217"/>
      <c r="J209" s="213"/>
      <c r="K209" s="213"/>
      <c r="L209" s="218"/>
      <c r="M209" s="219"/>
      <c r="N209" s="220"/>
      <c r="O209" s="220"/>
      <c r="P209" s="220"/>
      <c r="Q209" s="220"/>
      <c r="R209" s="220"/>
      <c r="S209" s="220"/>
      <c r="T209" s="221"/>
      <c r="AT209" s="222" t="s">
        <v>167</v>
      </c>
      <c r="AU209" s="222" t="s">
        <v>83</v>
      </c>
      <c r="AV209" s="15" t="s">
        <v>163</v>
      </c>
      <c r="AW209" s="15" t="s">
        <v>34</v>
      </c>
      <c r="AX209" s="15" t="s">
        <v>81</v>
      </c>
      <c r="AY209" s="222" t="s">
        <v>156</v>
      </c>
    </row>
    <row r="210" spans="1:65" s="2" customFormat="1" ht="24.2" customHeight="1">
      <c r="A210" s="35"/>
      <c r="B210" s="36"/>
      <c r="C210" s="223" t="s">
        <v>245</v>
      </c>
      <c r="D210" s="223" t="s">
        <v>223</v>
      </c>
      <c r="E210" s="224" t="s">
        <v>246</v>
      </c>
      <c r="F210" s="225" t="s">
        <v>247</v>
      </c>
      <c r="G210" s="226" t="s">
        <v>193</v>
      </c>
      <c r="H210" s="227">
        <v>0.78800000000000003</v>
      </c>
      <c r="I210" s="228"/>
      <c r="J210" s="229">
        <f>ROUND(I210*H210,2)</f>
        <v>0</v>
      </c>
      <c r="K210" s="230"/>
      <c r="L210" s="231"/>
      <c r="M210" s="232" t="s">
        <v>19</v>
      </c>
      <c r="N210" s="233" t="s">
        <v>44</v>
      </c>
      <c r="O210" s="65"/>
      <c r="P210" s="181">
        <f>O210*H210</f>
        <v>0</v>
      </c>
      <c r="Q210" s="181">
        <v>6.2399999999999997E-2</v>
      </c>
      <c r="R210" s="181">
        <f>Q210*H210</f>
        <v>4.9171199999999998E-2</v>
      </c>
      <c r="S210" s="181">
        <v>0</v>
      </c>
      <c r="T210" s="182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83" t="s">
        <v>212</v>
      </c>
      <c r="AT210" s="183" t="s">
        <v>223</v>
      </c>
      <c r="AU210" s="183" t="s">
        <v>83</v>
      </c>
      <c r="AY210" s="18" t="s">
        <v>156</v>
      </c>
      <c r="BE210" s="184">
        <f>IF(N210="základní",J210,0)</f>
        <v>0</v>
      </c>
      <c r="BF210" s="184">
        <f>IF(N210="snížená",J210,0)</f>
        <v>0</v>
      </c>
      <c r="BG210" s="184">
        <f>IF(N210="zákl. přenesená",J210,0)</f>
        <v>0</v>
      </c>
      <c r="BH210" s="184">
        <f>IF(N210="sníž. přenesená",J210,0)</f>
        <v>0</v>
      </c>
      <c r="BI210" s="184">
        <f>IF(N210="nulová",J210,0)</f>
        <v>0</v>
      </c>
      <c r="BJ210" s="18" t="s">
        <v>81</v>
      </c>
      <c r="BK210" s="184">
        <f>ROUND(I210*H210,2)</f>
        <v>0</v>
      </c>
      <c r="BL210" s="18" t="s">
        <v>163</v>
      </c>
      <c r="BM210" s="183" t="s">
        <v>248</v>
      </c>
    </row>
    <row r="211" spans="1:65" s="13" customFormat="1">
      <c r="B211" s="190"/>
      <c r="C211" s="191"/>
      <c r="D211" s="192" t="s">
        <v>167</v>
      </c>
      <c r="E211" s="193" t="s">
        <v>19</v>
      </c>
      <c r="F211" s="194" t="s">
        <v>201</v>
      </c>
      <c r="G211" s="191"/>
      <c r="H211" s="193" t="s">
        <v>19</v>
      </c>
      <c r="I211" s="195"/>
      <c r="J211" s="191"/>
      <c r="K211" s="191"/>
      <c r="L211" s="196"/>
      <c r="M211" s="197"/>
      <c r="N211" s="198"/>
      <c r="O211" s="198"/>
      <c r="P211" s="198"/>
      <c r="Q211" s="198"/>
      <c r="R211" s="198"/>
      <c r="S211" s="198"/>
      <c r="T211" s="199"/>
      <c r="AT211" s="200" t="s">
        <v>167</v>
      </c>
      <c r="AU211" s="200" t="s">
        <v>83</v>
      </c>
      <c r="AV211" s="13" t="s">
        <v>81</v>
      </c>
      <c r="AW211" s="13" t="s">
        <v>34</v>
      </c>
      <c r="AX211" s="13" t="s">
        <v>73</v>
      </c>
      <c r="AY211" s="200" t="s">
        <v>156</v>
      </c>
    </row>
    <row r="212" spans="1:65" s="14" customFormat="1">
      <c r="B212" s="201"/>
      <c r="C212" s="202"/>
      <c r="D212" s="192" t="s">
        <v>167</v>
      </c>
      <c r="E212" s="203" t="s">
        <v>19</v>
      </c>
      <c r="F212" s="204" t="s">
        <v>249</v>
      </c>
      <c r="G212" s="202"/>
      <c r="H212" s="205">
        <v>0.78800000000000003</v>
      </c>
      <c r="I212" s="206"/>
      <c r="J212" s="202"/>
      <c r="K212" s="202"/>
      <c r="L212" s="207"/>
      <c r="M212" s="208"/>
      <c r="N212" s="209"/>
      <c r="O212" s="209"/>
      <c r="P212" s="209"/>
      <c r="Q212" s="209"/>
      <c r="R212" s="209"/>
      <c r="S212" s="209"/>
      <c r="T212" s="210"/>
      <c r="AT212" s="211" t="s">
        <v>167</v>
      </c>
      <c r="AU212" s="211" t="s">
        <v>83</v>
      </c>
      <c r="AV212" s="14" t="s">
        <v>83</v>
      </c>
      <c r="AW212" s="14" t="s">
        <v>34</v>
      </c>
      <c r="AX212" s="14" t="s">
        <v>73</v>
      </c>
      <c r="AY212" s="211" t="s">
        <v>156</v>
      </c>
    </row>
    <row r="213" spans="1:65" s="15" customFormat="1">
      <c r="B213" s="212"/>
      <c r="C213" s="213"/>
      <c r="D213" s="192" t="s">
        <v>167</v>
      </c>
      <c r="E213" s="214" t="s">
        <v>19</v>
      </c>
      <c r="F213" s="215" t="s">
        <v>170</v>
      </c>
      <c r="G213" s="213"/>
      <c r="H213" s="216">
        <v>0.78800000000000003</v>
      </c>
      <c r="I213" s="217"/>
      <c r="J213" s="213"/>
      <c r="K213" s="213"/>
      <c r="L213" s="218"/>
      <c r="M213" s="219"/>
      <c r="N213" s="220"/>
      <c r="O213" s="220"/>
      <c r="P213" s="220"/>
      <c r="Q213" s="220"/>
      <c r="R213" s="220"/>
      <c r="S213" s="220"/>
      <c r="T213" s="221"/>
      <c r="AT213" s="222" t="s">
        <v>167</v>
      </c>
      <c r="AU213" s="222" t="s">
        <v>83</v>
      </c>
      <c r="AV213" s="15" t="s">
        <v>163</v>
      </c>
      <c r="AW213" s="15" t="s">
        <v>34</v>
      </c>
      <c r="AX213" s="15" t="s">
        <v>81</v>
      </c>
      <c r="AY213" s="222" t="s">
        <v>156</v>
      </c>
    </row>
    <row r="214" spans="1:65" s="2" customFormat="1" ht="24.2" customHeight="1">
      <c r="A214" s="35"/>
      <c r="B214" s="36"/>
      <c r="C214" s="223" t="s">
        <v>250</v>
      </c>
      <c r="D214" s="223" t="s">
        <v>223</v>
      </c>
      <c r="E214" s="224" t="s">
        <v>251</v>
      </c>
      <c r="F214" s="225" t="s">
        <v>252</v>
      </c>
      <c r="G214" s="226" t="s">
        <v>193</v>
      </c>
      <c r="H214" s="227">
        <v>0.51800000000000002</v>
      </c>
      <c r="I214" s="228"/>
      <c r="J214" s="229">
        <f>ROUND(I214*H214,2)</f>
        <v>0</v>
      </c>
      <c r="K214" s="230"/>
      <c r="L214" s="231"/>
      <c r="M214" s="232" t="s">
        <v>19</v>
      </c>
      <c r="N214" s="233" t="s">
        <v>44</v>
      </c>
      <c r="O214" s="65"/>
      <c r="P214" s="181">
        <f>O214*H214</f>
        <v>0</v>
      </c>
      <c r="Q214" s="181">
        <v>6.2399999999999997E-2</v>
      </c>
      <c r="R214" s="181">
        <f>Q214*H214</f>
        <v>3.2323199999999996E-2</v>
      </c>
      <c r="S214" s="181">
        <v>0</v>
      </c>
      <c r="T214" s="182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83" t="s">
        <v>212</v>
      </c>
      <c r="AT214" s="183" t="s">
        <v>223</v>
      </c>
      <c r="AU214" s="183" t="s">
        <v>83</v>
      </c>
      <c r="AY214" s="18" t="s">
        <v>156</v>
      </c>
      <c r="BE214" s="184">
        <f>IF(N214="základní",J214,0)</f>
        <v>0</v>
      </c>
      <c r="BF214" s="184">
        <f>IF(N214="snížená",J214,0)</f>
        <v>0</v>
      </c>
      <c r="BG214" s="184">
        <f>IF(N214="zákl. přenesená",J214,0)</f>
        <v>0</v>
      </c>
      <c r="BH214" s="184">
        <f>IF(N214="sníž. přenesená",J214,0)</f>
        <v>0</v>
      </c>
      <c r="BI214" s="184">
        <f>IF(N214="nulová",J214,0)</f>
        <v>0</v>
      </c>
      <c r="BJ214" s="18" t="s">
        <v>81</v>
      </c>
      <c r="BK214" s="184">
        <f>ROUND(I214*H214,2)</f>
        <v>0</v>
      </c>
      <c r="BL214" s="18" t="s">
        <v>163</v>
      </c>
      <c r="BM214" s="183" t="s">
        <v>253</v>
      </c>
    </row>
    <row r="215" spans="1:65" s="13" customFormat="1">
      <c r="B215" s="190"/>
      <c r="C215" s="191"/>
      <c r="D215" s="192" t="s">
        <v>167</v>
      </c>
      <c r="E215" s="193" t="s">
        <v>19</v>
      </c>
      <c r="F215" s="194" t="s">
        <v>201</v>
      </c>
      <c r="G215" s="191"/>
      <c r="H215" s="193" t="s">
        <v>19</v>
      </c>
      <c r="I215" s="195"/>
      <c r="J215" s="191"/>
      <c r="K215" s="191"/>
      <c r="L215" s="196"/>
      <c r="M215" s="197"/>
      <c r="N215" s="198"/>
      <c r="O215" s="198"/>
      <c r="P215" s="198"/>
      <c r="Q215" s="198"/>
      <c r="R215" s="198"/>
      <c r="S215" s="198"/>
      <c r="T215" s="199"/>
      <c r="AT215" s="200" t="s">
        <v>167</v>
      </c>
      <c r="AU215" s="200" t="s">
        <v>83</v>
      </c>
      <c r="AV215" s="13" t="s">
        <v>81</v>
      </c>
      <c r="AW215" s="13" t="s">
        <v>34</v>
      </c>
      <c r="AX215" s="13" t="s">
        <v>73</v>
      </c>
      <c r="AY215" s="200" t="s">
        <v>156</v>
      </c>
    </row>
    <row r="216" spans="1:65" s="14" customFormat="1">
      <c r="B216" s="201"/>
      <c r="C216" s="202"/>
      <c r="D216" s="192" t="s">
        <v>167</v>
      </c>
      <c r="E216" s="203" t="s">
        <v>19</v>
      </c>
      <c r="F216" s="204" t="s">
        <v>254</v>
      </c>
      <c r="G216" s="202"/>
      <c r="H216" s="205">
        <v>0.51800000000000002</v>
      </c>
      <c r="I216" s="206"/>
      <c r="J216" s="202"/>
      <c r="K216" s="202"/>
      <c r="L216" s="207"/>
      <c r="M216" s="208"/>
      <c r="N216" s="209"/>
      <c r="O216" s="209"/>
      <c r="P216" s="209"/>
      <c r="Q216" s="209"/>
      <c r="R216" s="209"/>
      <c r="S216" s="209"/>
      <c r="T216" s="210"/>
      <c r="AT216" s="211" t="s">
        <v>167</v>
      </c>
      <c r="AU216" s="211" t="s">
        <v>83</v>
      </c>
      <c r="AV216" s="14" t="s">
        <v>83</v>
      </c>
      <c r="AW216" s="14" t="s">
        <v>34</v>
      </c>
      <c r="AX216" s="14" t="s">
        <v>73</v>
      </c>
      <c r="AY216" s="211" t="s">
        <v>156</v>
      </c>
    </row>
    <row r="217" spans="1:65" s="15" customFormat="1">
      <c r="B217" s="212"/>
      <c r="C217" s="213"/>
      <c r="D217" s="192" t="s">
        <v>167</v>
      </c>
      <c r="E217" s="214" t="s">
        <v>19</v>
      </c>
      <c r="F217" s="215" t="s">
        <v>170</v>
      </c>
      <c r="G217" s="213"/>
      <c r="H217" s="216">
        <v>0.51800000000000002</v>
      </c>
      <c r="I217" s="217"/>
      <c r="J217" s="213"/>
      <c r="K217" s="213"/>
      <c r="L217" s="218"/>
      <c r="M217" s="219"/>
      <c r="N217" s="220"/>
      <c r="O217" s="220"/>
      <c r="P217" s="220"/>
      <c r="Q217" s="220"/>
      <c r="R217" s="220"/>
      <c r="S217" s="220"/>
      <c r="T217" s="221"/>
      <c r="AT217" s="222" t="s">
        <v>167</v>
      </c>
      <c r="AU217" s="222" t="s">
        <v>83</v>
      </c>
      <c r="AV217" s="15" t="s">
        <v>163</v>
      </c>
      <c r="AW217" s="15" t="s">
        <v>34</v>
      </c>
      <c r="AX217" s="15" t="s">
        <v>81</v>
      </c>
      <c r="AY217" s="222" t="s">
        <v>156</v>
      </c>
    </row>
    <row r="218" spans="1:65" s="2" customFormat="1" ht="33" customHeight="1">
      <c r="A218" s="35"/>
      <c r="B218" s="36"/>
      <c r="C218" s="171" t="s">
        <v>8</v>
      </c>
      <c r="D218" s="171" t="s">
        <v>159</v>
      </c>
      <c r="E218" s="172" t="s">
        <v>255</v>
      </c>
      <c r="F218" s="173" t="s">
        <v>256</v>
      </c>
      <c r="G218" s="174" t="s">
        <v>162</v>
      </c>
      <c r="H218" s="175">
        <v>3</v>
      </c>
      <c r="I218" s="176"/>
      <c r="J218" s="177">
        <f>ROUND(I218*H218,2)</f>
        <v>0</v>
      </c>
      <c r="K218" s="178"/>
      <c r="L218" s="40"/>
      <c r="M218" s="179" t="s">
        <v>19</v>
      </c>
      <c r="N218" s="180" t="s">
        <v>44</v>
      </c>
      <c r="O218" s="65"/>
      <c r="P218" s="181">
        <f>O218*H218</f>
        <v>0</v>
      </c>
      <c r="Q218" s="181">
        <v>5.6499999999999996E-3</v>
      </c>
      <c r="R218" s="181">
        <f>Q218*H218</f>
        <v>1.695E-2</v>
      </c>
      <c r="S218" s="181">
        <v>0</v>
      </c>
      <c r="T218" s="182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83" t="s">
        <v>163</v>
      </c>
      <c r="AT218" s="183" t="s">
        <v>159</v>
      </c>
      <c r="AU218" s="183" t="s">
        <v>83</v>
      </c>
      <c r="AY218" s="18" t="s">
        <v>156</v>
      </c>
      <c r="BE218" s="184">
        <f>IF(N218="základní",J218,0)</f>
        <v>0</v>
      </c>
      <c r="BF218" s="184">
        <f>IF(N218="snížená",J218,0)</f>
        <v>0</v>
      </c>
      <c r="BG218" s="184">
        <f>IF(N218="zákl. přenesená",J218,0)</f>
        <v>0</v>
      </c>
      <c r="BH218" s="184">
        <f>IF(N218="sníž. přenesená",J218,0)</f>
        <v>0</v>
      </c>
      <c r="BI218" s="184">
        <f>IF(N218="nulová",J218,0)</f>
        <v>0</v>
      </c>
      <c r="BJ218" s="18" t="s">
        <v>81</v>
      </c>
      <c r="BK218" s="184">
        <f>ROUND(I218*H218,2)</f>
        <v>0</v>
      </c>
      <c r="BL218" s="18" t="s">
        <v>163</v>
      </c>
      <c r="BM218" s="183" t="s">
        <v>257</v>
      </c>
    </row>
    <row r="219" spans="1:65" s="2" customFormat="1">
      <c r="A219" s="35"/>
      <c r="B219" s="36"/>
      <c r="C219" s="37"/>
      <c r="D219" s="185" t="s">
        <v>165</v>
      </c>
      <c r="E219" s="37"/>
      <c r="F219" s="186" t="s">
        <v>258</v>
      </c>
      <c r="G219" s="37"/>
      <c r="H219" s="37"/>
      <c r="I219" s="187"/>
      <c r="J219" s="37"/>
      <c r="K219" s="37"/>
      <c r="L219" s="40"/>
      <c r="M219" s="188"/>
      <c r="N219" s="189"/>
      <c r="O219" s="65"/>
      <c r="P219" s="65"/>
      <c r="Q219" s="65"/>
      <c r="R219" s="65"/>
      <c r="S219" s="65"/>
      <c r="T219" s="66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T219" s="18" t="s">
        <v>165</v>
      </c>
      <c r="AU219" s="18" t="s">
        <v>83</v>
      </c>
    </row>
    <row r="220" spans="1:65" s="2" customFormat="1" ht="37.9" customHeight="1">
      <c r="A220" s="35"/>
      <c r="B220" s="36"/>
      <c r="C220" s="171" t="s">
        <v>259</v>
      </c>
      <c r="D220" s="171" t="s">
        <v>159</v>
      </c>
      <c r="E220" s="172" t="s">
        <v>260</v>
      </c>
      <c r="F220" s="173" t="s">
        <v>261</v>
      </c>
      <c r="G220" s="174" t="s">
        <v>193</v>
      </c>
      <c r="H220" s="175">
        <v>1.92</v>
      </c>
      <c r="I220" s="176"/>
      <c r="J220" s="177">
        <f>ROUND(I220*H220,2)</f>
        <v>0</v>
      </c>
      <c r="K220" s="178"/>
      <c r="L220" s="40"/>
      <c r="M220" s="179" t="s">
        <v>19</v>
      </c>
      <c r="N220" s="180" t="s">
        <v>44</v>
      </c>
      <c r="O220" s="65"/>
      <c r="P220" s="181">
        <f>O220*H220</f>
        <v>0</v>
      </c>
      <c r="Q220" s="181">
        <v>4.8000000000000001E-4</v>
      </c>
      <c r="R220" s="181">
        <f>Q220*H220</f>
        <v>9.2159999999999996E-4</v>
      </c>
      <c r="S220" s="181">
        <v>0</v>
      </c>
      <c r="T220" s="182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83" t="s">
        <v>163</v>
      </c>
      <c r="AT220" s="183" t="s">
        <v>159</v>
      </c>
      <c r="AU220" s="183" t="s">
        <v>83</v>
      </c>
      <c r="AY220" s="18" t="s">
        <v>156</v>
      </c>
      <c r="BE220" s="184">
        <f>IF(N220="základní",J220,0)</f>
        <v>0</v>
      </c>
      <c r="BF220" s="184">
        <f>IF(N220="snížená",J220,0)</f>
        <v>0</v>
      </c>
      <c r="BG220" s="184">
        <f>IF(N220="zákl. přenesená",J220,0)</f>
        <v>0</v>
      </c>
      <c r="BH220" s="184">
        <f>IF(N220="sníž. přenesená",J220,0)</f>
        <v>0</v>
      </c>
      <c r="BI220" s="184">
        <f>IF(N220="nulová",J220,0)</f>
        <v>0</v>
      </c>
      <c r="BJ220" s="18" t="s">
        <v>81</v>
      </c>
      <c r="BK220" s="184">
        <f>ROUND(I220*H220,2)</f>
        <v>0</v>
      </c>
      <c r="BL220" s="18" t="s">
        <v>163</v>
      </c>
      <c r="BM220" s="183" t="s">
        <v>262</v>
      </c>
    </row>
    <row r="221" spans="1:65" s="2" customFormat="1">
      <c r="A221" s="35"/>
      <c r="B221" s="36"/>
      <c r="C221" s="37"/>
      <c r="D221" s="185" t="s">
        <v>165</v>
      </c>
      <c r="E221" s="37"/>
      <c r="F221" s="186" t="s">
        <v>263</v>
      </c>
      <c r="G221" s="37"/>
      <c r="H221" s="37"/>
      <c r="I221" s="187"/>
      <c r="J221" s="37"/>
      <c r="K221" s="37"/>
      <c r="L221" s="40"/>
      <c r="M221" s="188"/>
      <c r="N221" s="189"/>
      <c r="O221" s="65"/>
      <c r="P221" s="65"/>
      <c r="Q221" s="65"/>
      <c r="R221" s="65"/>
      <c r="S221" s="65"/>
      <c r="T221" s="66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T221" s="18" t="s">
        <v>165</v>
      </c>
      <c r="AU221" s="18" t="s">
        <v>83</v>
      </c>
    </row>
    <row r="222" spans="1:65" s="13" customFormat="1">
      <c r="B222" s="190"/>
      <c r="C222" s="191"/>
      <c r="D222" s="192" t="s">
        <v>167</v>
      </c>
      <c r="E222" s="193" t="s">
        <v>19</v>
      </c>
      <c r="F222" s="194" t="s">
        <v>264</v>
      </c>
      <c r="G222" s="191"/>
      <c r="H222" s="193" t="s">
        <v>19</v>
      </c>
      <c r="I222" s="195"/>
      <c r="J222" s="191"/>
      <c r="K222" s="191"/>
      <c r="L222" s="196"/>
      <c r="M222" s="197"/>
      <c r="N222" s="198"/>
      <c r="O222" s="198"/>
      <c r="P222" s="198"/>
      <c r="Q222" s="198"/>
      <c r="R222" s="198"/>
      <c r="S222" s="198"/>
      <c r="T222" s="199"/>
      <c r="AT222" s="200" t="s">
        <v>167</v>
      </c>
      <c r="AU222" s="200" t="s">
        <v>83</v>
      </c>
      <c r="AV222" s="13" t="s">
        <v>81</v>
      </c>
      <c r="AW222" s="13" t="s">
        <v>34</v>
      </c>
      <c r="AX222" s="13" t="s">
        <v>73</v>
      </c>
      <c r="AY222" s="200" t="s">
        <v>156</v>
      </c>
    </row>
    <row r="223" spans="1:65" s="14" customFormat="1">
      <c r="B223" s="201"/>
      <c r="C223" s="202"/>
      <c r="D223" s="192" t="s">
        <v>167</v>
      </c>
      <c r="E223" s="203" t="s">
        <v>19</v>
      </c>
      <c r="F223" s="204" t="s">
        <v>265</v>
      </c>
      <c r="G223" s="202"/>
      <c r="H223" s="205">
        <v>1.92</v>
      </c>
      <c r="I223" s="206"/>
      <c r="J223" s="202"/>
      <c r="K223" s="202"/>
      <c r="L223" s="207"/>
      <c r="M223" s="208"/>
      <c r="N223" s="209"/>
      <c r="O223" s="209"/>
      <c r="P223" s="209"/>
      <c r="Q223" s="209"/>
      <c r="R223" s="209"/>
      <c r="S223" s="209"/>
      <c r="T223" s="210"/>
      <c r="AT223" s="211" t="s">
        <v>167</v>
      </c>
      <c r="AU223" s="211" t="s">
        <v>83</v>
      </c>
      <c r="AV223" s="14" t="s">
        <v>83</v>
      </c>
      <c r="AW223" s="14" t="s">
        <v>34</v>
      </c>
      <c r="AX223" s="14" t="s">
        <v>73</v>
      </c>
      <c r="AY223" s="211" t="s">
        <v>156</v>
      </c>
    </row>
    <row r="224" spans="1:65" s="15" customFormat="1">
      <c r="B224" s="212"/>
      <c r="C224" s="213"/>
      <c r="D224" s="192" t="s">
        <v>167</v>
      </c>
      <c r="E224" s="214" t="s">
        <v>19</v>
      </c>
      <c r="F224" s="215" t="s">
        <v>170</v>
      </c>
      <c r="G224" s="213"/>
      <c r="H224" s="216">
        <v>1.92</v>
      </c>
      <c r="I224" s="217"/>
      <c r="J224" s="213"/>
      <c r="K224" s="213"/>
      <c r="L224" s="218"/>
      <c r="M224" s="219"/>
      <c r="N224" s="220"/>
      <c r="O224" s="220"/>
      <c r="P224" s="220"/>
      <c r="Q224" s="220"/>
      <c r="R224" s="220"/>
      <c r="S224" s="220"/>
      <c r="T224" s="221"/>
      <c r="AT224" s="222" t="s">
        <v>167</v>
      </c>
      <c r="AU224" s="222" t="s">
        <v>83</v>
      </c>
      <c r="AV224" s="15" t="s">
        <v>163</v>
      </c>
      <c r="AW224" s="15" t="s">
        <v>34</v>
      </c>
      <c r="AX224" s="15" t="s">
        <v>81</v>
      </c>
      <c r="AY224" s="222" t="s">
        <v>156</v>
      </c>
    </row>
    <row r="225" spans="1:65" s="12" customFormat="1" ht="22.9" customHeight="1">
      <c r="B225" s="155"/>
      <c r="C225" s="156"/>
      <c r="D225" s="157" t="s">
        <v>72</v>
      </c>
      <c r="E225" s="169" t="s">
        <v>163</v>
      </c>
      <c r="F225" s="169" t="s">
        <v>266</v>
      </c>
      <c r="G225" s="156"/>
      <c r="H225" s="156"/>
      <c r="I225" s="159"/>
      <c r="J225" s="170">
        <f>BK225</f>
        <v>0</v>
      </c>
      <c r="K225" s="156"/>
      <c r="L225" s="161"/>
      <c r="M225" s="162"/>
      <c r="N225" s="163"/>
      <c r="O225" s="163"/>
      <c r="P225" s="164">
        <f>SUM(P226:P233)</f>
        <v>0</v>
      </c>
      <c r="Q225" s="163"/>
      <c r="R225" s="164">
        <f>SUM(R226:R233)</f>
        <v>1.1428750000000001</v>
      </c>
      <c r="S225" s="163"/>
      <c r="T225" s="165">
        <f>SUM(T226:T233)</f>
        <v>0</v>
      </c>
      <c r="AR225" s="166" t="s">
        <v>81</v>
      </c>
      <c r="AT225" s="167" t="s">
        <v>72</v>
      </c>
      <c r="AU225" s="167" t="s">
        <v>81</v>
      </c>
      <c r="AY225" s="166" t="s">
        <v>156</v>
      </c>
      <c r="BK225" s="168">
        <f>SUM(BK226:BK233)</f>
        <v>0</v>
      </c>
    </row>
    <row r="226" spans="1:65" s="2" customFormat="1" ht="55.5" customHeight="1">
      <c r="A226" s="35"/>
      <c r="B226" s="36"/>
      <c r="C226" s="171" t="s">
        <v>267</v>
      </c>
      <c r="D226" s="171" t="s">
        <v>159</v>
      </c>
      <c r="E226" s="172" t="s">
        <v>268</v>
      </c>
      <c r="F226" s="173" t="s">
        <v>269</v>
      </c>
      <c r="G226" s="174" t="s">
        <v>193</v>
      </c>
      <c r="H226" s="175">
        <v>5.0999999999999996</v>
      </c>
      <c r="I226" s="176"/>
      <c r="J226" s="177">
        <f>ROUND(I226*H226,2)</f>
        <v>0</v>
      </c>
      <c r="K226" s="178"/>
      <c r="L226" s="40"/>
      <c r="M226" s="179" t="s">
        <v>19</v>
      </c>
      <c r="N226" s="180" t="s">
        <v>44</v>
      </c>
      <c r="O226" s="65"/>
      <c r="P226" s="181">
        <f>O226*H226</f>
        <v>0</v>
      </c>
      <c r="Q226" s="181">
        <v>3.465E-2</v>
      </c>
      <c r="R226" s="181">
        <f>Q226*H226</f>
        <v>0.17671499999999998</v>
      </c>
      <c r="S226" s="181">
        <v>0</v>
      </c>
      <c r="T226" s="182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83" t="s">
        <v>163</v>
      </c>
      <c r="AT226" s="183" t="s">
        <v>159</v>
      </c>
      <c r="AU226" s="183" t="s">
        <v>83</v>
      </c>
      <c r="AY226" s="18" t="s">
        <v>156</v>
      </c>
      <c r="BE226" s="184">
        <f>IF(N226="základní",J226,0)</f>
        <v>0</v>
      </c>
      <c r="BF226" s="184">
        <f>IF(N226="snížená",J226,0)</f>
        <v>0</v>
      </c>
      <c r="BG226" s="184">
        <f>IF(N226="zákl. přenesená",J226,0)</f>
        <v>0</v>
      </c>
      <c r="BH226" s="184">
        <f>IF(N226="sníž. přenesená",J226,0)</f>
        <v>0</v>
      </c>
      <c r="BI226" s="184">
        <f>IF(N226="nulová",J226,0)</f>
        <v>0</v>
      </c>
      <c r="BJ226" s="18" t="s">
        <v>81</v>
      </c>
      <c r="BK226" s="184">
        <f>ROUND(I226*H226,2)</f>
        <v>0</v>
      </c>
      <c r="BL226" s="18" t="s">
        <v>163</v>
      </c>
      <c r="BM226" s="183" t="s">
        <v>270</v>
      </c>
    </row>
    <row r="227" spans="1:65" s="2" customFormat="1">
      <c r="A227" s="35"/>
      <c r="B227" s="36"/>
      <c r="C227" s="37"/>
      <c r="D227" s="185" t="s">
        <v>165</v>
      </c>
      <c r="E227" s="37"/>
      <c r="F227" s="186" t="s">
        <v>271</v>
      </c>
      <c r="G227" s="37"/>
      <c r="H227" s="37"/>
      <c r="I227" s="187"/>
      <c r="J227" s="37"/>
      <c r="K227" s="37"/>
      <c r="L227" s="40"/>
      <c r="M227" s="188"/>
      <c r="N227" s="189"/>
      <c r="O227" s="65"/>
      <c r="P227" s="65"/>
      <c r="Q227" s="65"/>
      <c r="R227" s="65"/>
      <c r="S227" s="65"/>
      <c r="T227" s="66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T227" s="18" t="s">
        <v>165</v>
      </c>
      <c r="AU227" s="18" t="s">
        <v>83</v>
      </c>
    </row>
    <row r="228" spans="1:65" s="14" customFormat="1">
      <c r="B228" s="201"/>
      <c r="C228" s="202"/>
      <c r="D228" s="192" t="s">
        <v>167</v>
      </c>
      <c r="E228" s="203" t="s">
        <v>19</v>
      </c>
      <c r="F228" s="204" t="s">
        <v>272</v>
      </c>
      <c r="G228" s="202"/>
      <c r="H228" s="205">
        <v>5.0999999999999996</v>
      </c>
      <c r="I228" s="206"/>
      <c r="J228" s="202"/>
      <c r="K228" s="202"/>
      <c r="L228" s="207"/>
      <c r="M228" s="208"/>
      <c r="N228" s="209"/>
      <c r="O228" s="209"/>
      <c r="P228" s="209"/>
      <c r="Q228" s="209"/>
      <c r="R228" s="209"/>
      <c r="S228" s="209"/>
      <c r="T228" s="210"/>
      <c r="AT228" s="211" t="s">
        <v>167</v>
      </c>
      <c r="AU228" s="211" t="s">
        <v>83</v>
      </c>
      <c r="AV228" s="14" t="s">
        <v>83</v>
      </c>
      <c r="AW228" s="14" t="s">
        <v>34</v>
      </c>
      <c r="AX228" s="14" t="s">
        <v>81</v>
      </c>
      <c r="AY228" s="211" t="s">
        <v>156</v>
      </c>
    </row>
    <row r="229" spans="1:65" s="2" customFormat="1" ht="55.5" customHeight="1">
      <c r="A229" s="35"/>
      <c r="B229" s="36"/>
      <c r="C229" s="223" t="s">
        <v>273</v>
      </c>
      <c r="D229" s="223" t="s">
        <v>223</v>
      </c>
      <c r="E229" s="224" t="s">
        <v>274</v>
      </c>
      <c r="F229" s="225" t="s">
        <v>275</v>
      </c>
      <c r="G229" s="226" t="s">
        <v>162</v>
      </c>
      <c r="H229" s="227">
        <v>3</v>
      </c>
      <c r="I229" s="228"/>
      <c r="J229" s="229">
        <f>ROUND(I229*H229,2)</f>
        <v>0</v>
      </c>
      <c r="K229" s="230"/>
      <c r="L229" s="231"/>
      <c r="M229" s="232" t="s">
        <v>19</v>
      </c>
      <c r="N229" s="233" t="s">
        <v>44</v>
      </c>
      <c r="O229" s="65"/>
      <c r="P229" s="181">
        <f>O229*H229</f>
        <v>0</v>
      </c>
      <c r="Q229" s="181">
        <v>0.112</v>
      </c>
      <c r="R229" s="181">
        <f>Q229*H229</f>
        <v>0.33600000000000002</v>
      </c>
      <c r="S229" s="181">
        <v>0</v>
      </c>
      <c r="T229" s="182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83" t="s">
        <v>212</v>
      </c>
      <c r="AT229" s="183" t="s">
        <v>223</v>
      </c>
      <c r="AU229" s="183" t="s">
        <v>83</v>
      </c>
      <c r="AY229" s="18" t="s">
        <v>156</v>
      </c>
      <c r="BE229" s="184">
        <f>IF(N229="základní",J229,0)</f>
        <v>0</v>
      </c>
      <c r="BF229" s="184">
        <f>IF(N229="snížená",J229,0)</f>
        <v>0</v>
      </c>
      <c r="BG229" s="184">
        <f>IF(N229="zákl. přenesená",J229,0)</f>
        <v>0</v>
      </c>
      <c r="BH229" s="184">
        <f>IF(N229="sníž. přenesená",J229,0)</f>
        <v>0</v>
      </c>
      <c r="BI229" s="184">
        <f>IF(N229="nulová",J229,0)</f>
        <v>0</v>
      </c>
      <c r="BJ229" s="18" t="s">
        <v>81</v>
      </c>
      <c r="BK229" s="184">
        <f>ROUND(I229*H229,2)</f>
        <v>0</v>
      </c>
      <c r="BL229" s="18" t="s">
        <v>163</v>
      </c>
      <c r="BM229" s="183" t="s">
        <v>276</v>
      </c>
    </row>
    <row r="230" spans="1:65" s="2" customFormat="1" ht="55.5" customHeight="1">
      <c r="A230" s="35"/>
      <c r="B230" s="36"/>
      <c r="C230" s="223" t="s">
        <v>277</v>
      </c>
      <c r="D230" s="223" t="s">
        <v>223</v>
      </c>
      <c r="E230" s="224" t="s">
        <v>278</v>
      </c>
      <c r="F230" s="225" t="s">
        <v>279</v>
      </c>
      <c r="G230" s="226" t="s">
        <v>162</v>
      </c>
      <c r="H230" s="227">
        <v>1</v>
      </c>
      <c r="I230" s="228"/>
      <c r="J230" s="229">
        <f>ROUND(I230*H230,2)</f>
        <v>0</v>
      </c>
      <c r="K230" s="230"/>
      <c r="L230" s="231"/>
      <c r="M230" s="232" t="s">
        <v>19</v>
      </c>
      <c r="N230" s="233" t="s">
        <v>44</v>
      </c>
      <c r="O230" s="65"/>
      <c r="P230" s="181">
        <f>O230*H230</f>
        <v>0</v>
      </c>
      <c r="Q230" s="181">
        <v>0.112</v>
      </c>
      <c r="R230" s="181">
        <f>Q230*H230</f>
        <v>0.112</v>
      </c>
      <c r="S230" s="181">
        <v>0</v>
      </c>
      <c r="T230" s="182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83" t="s">
        <v>212</v>
      </c>
      <c r="AT230" s="183" t="s">
        <v>223</v>
      </c>
      <c r="AU230" s="183" t="s">
        <v>83</v>
      </c>
      <c r="AY230" s="18" t="s">
        <v>156</v>
      </c>
      <c r="BE230" s="184">
        <f>IF(N230="základní",J230,0)</f>
        <v>0</v>
      </c>
      <c r="BF230" s="184">
        <f>IF(N230="snížená",J230,0)</f>
        <v>0</v>
      </c>
      <c r="BG230" s="184">
        <f>IF(N230="zákl. přenesená",J230,0)</f>
        <v>0</v>
      </c>
      <c r="BH230" s="184">
        <f>IF(N230="sníž. přenesená",J230,0)</f>
        <v>0</v>
      </c>
      <c r="BI230" s="184">
        <f>IF(N230="nulová",J230,0)</f>
        <v>0</v>
      </c>
      <c r="BJ230" s="18" t="s">
        <v>81</v>
      </c>
      <c r="BK230" s="184">
        <f>ROUND(I230*H230,2)</f>
        <v>0</v>
      </c>
      <c r="BL230" s="18" t="s">
        <v>163</v>
      </c>
      <c r="BM230" s="183" t="s">
        <v>280</v>
      </c>
    </row>
    <row r="231" spans="1:65" s="2" customFormat="1" ht="44.25" customHeight="1">
      <c r="A231" s="35"/>
      <c r="B231" s="36"/>
      <c r="C231" s="171" t="s">
        <v>281</v>
      </c>
      <c r="D231" s="171" t="s">
        <v>159</v>
      </c>
      <c r="E231" s="172" t="s">
        <v>282</v>
      </c>
      <c r="F231" s="173" t="s">
        <v>283</v>
      </c>
      <c r="G231" s="174" t="s">
        <v>193</v>
      </c>
      <c r="H231" s="175">
        <v>5.0999999999999996</v>
      </c>
      <c r="I231" s="176"/>
      <c r="J231" s="177">
        <f>ROUND(I231*H231,2)</f>
        <v>0</v>
      </c>
      <c r="K231" s="178"/>
      <c r="L231" s="40"/>
      <c r="M231" s="179" t="s">
        <v>19</v>
      </c>
      <c r="N231" s="180" t="s">
        <v>44</v>
      </c>
      <c r="O231" s="65"/>
      <c r="P231" s="181">
        <f>O231*H231</f>
        <v>0</v>
      </c>
      <c r="Q231" s="181">
        <v>0.1016</v>
      </c>
      <c r="R231" s="181">
        <f>Q231*H231</f>
        <v>0.51815999999999995</v>
      </c>
      <c r="S231" s="181">
        <v>0</v>
      </c>
      <c r="T231" s="182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83" t="s">
        <v>163</v>
      </c>
      <c r="AT231" s="183" t="s">
        <v>159</v>
      </c>
      <c r="AU231" s="183" t="s">
        <v>83</v>
      </c>
      <c r="AY231" s="18" t="s">
        <v>156</v>
      </c>
      <c r="BE231" s="184">
        <f>IF(N231="základní",J231,0)</f>
        <v>0</v>
      </c>
      <c r="BF231" s="184">
        <f>IF(N231="snížená",J231,0)</f>
        <v>0</v>
      </c>
      <c r="BG231" s="184">
        <f>IF(N231="zákl. přenesená",J231,0)</f>
        <v>0</v>
      </c>
      <c r="BH231" s="184">
        <f>IF(N231="sníž. přenesená",J231,0)</f>
        <v>0</v>
      </c>
      <c r="BI231" s="184">
        <f>IF(N231="nulová",J231,0)</f>
        <v>0</v>
      </c>
      <c r="BJ231" s="18" t="s">
        <v>81</v>
      </c>
      <c r="BK231" s="184">
        <f>ROUND(I231*H231,2)</f>
        <v>0</v>
      </c>
      <c r="BL231" s="18" t="s">
        <v>163</v>
      </c>
      <c r="BM231" s="183" t="s">
        <v>284</v>
      </c>
    </row>
    <row r="232" spans="1:65" s="2" customFormat="1">
      <c r="A232" s="35"/>
      <c r="B232" s="36"/>
      <c r="C232" s="37"/>
      <c r="D232" s="185" t="s">
        <v>165</v>
      </c>
      <c r="E232" s="37"/>
      <c r="F232" s="186" t="s">
        <v>285</v>
      </c>
      <c r="G232" s="37"/>
      <c r="H232" s="37"/>
      <c r="I232" s="187"/>
      <c r="J232" s="37"/>
      <c r="K232" s="37"/>
      <c r="L232" s="40"/>
      <c r="M232" s="188"/>
      <c r="N232" s="189"/>
      <c r="O232" s="65"/>
      <c r="P232" s="65"/>
      <c r="Q232" s="65"/>
      <c r="R232" s="65"/>
      <c r="S232" s="65"/>
      <c r="T232" s="66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T232" s="18" t="s">
        <v>165</v>
      </c>
      <c r="AU232" s="18" t="s">
        <v>83</v>
      </c>
    </row>
    <row r="233" spans="1:65" s="14" customFormat="1">
      <c r="B233" s="201"/>
      <c r="C233" s="202"/>
      <c r="D233" s="192" t="s">
        <v>167</v>
      </c>
      <c r="E233" s="203" t="s">
        <v>19</v>
      </c>
      <c r="F233" s="204" t="s">
        <v>286</v>
      </c>
      <c r="G233" s="202"/>
      <c r="H233" s="205">
        <v>5.0999999999999996</v>
      </c>
      <c r="I233" s="206"/>
      <c r="J233" s="202"/>
      <c r="K233" s="202"/>
      <c r="L233" s="207"/>
      <c r="M233" s="208"/>
      <c r="N233" s="209"/>
      <c r="O233" s="209"/>
      <c r="P233" s="209"/>
      <c r="Q233" s="209"/>
      <c r="R233" s="209"/>
      <c r="S233" s="209"/>
      <c r="T233" s="210"/>
      <c r="AT233" s="211" t="s">
        <v>167</v>
      </c>
      <c r="AU233" s="211" t="s">
        <v>83</v>
      </c>
      <c r="AV233" s="14" t="s">
        <v>83</v>
      </c>
      <c r="AW233" s="14" t="s">
        <v>34</v>
      </c>
      <c r="AX233" s="14" t="s">
        <v>81</v>
      </c>
      <c r="AY233" s="211" t="s">
        <v>156</v>
      </c>
    </row>
    <row r="234" spans="1:65" s="12" customFormat="1" ht="22.9" customHeight="1">
      <c r="B234" s="155"/>
      <c r="C234" s="156"/>
      <c r="D234" s="157" t="s">
        <v>72</v>
      </c>
      <c r="E234" s="169" t="s">
        <v>190</v>
      </c>
      <c r="F234" s="169" t="s">
        <v>287</v>
      </c>
      <c r="G234" s="156"/>
      <c r="H234" s="156"/>
      <c r="I234" s="159"/>
      <c r="J234" s="170">
        <f>BK234</f>
        <v>0</v>
      </c>
      <c r="K234" s="156"/>
      <c r="L234" s="161"/>
      <c r="M234" s="162"/>
      <c r="N234" s="163"/>
      <c r="O234" s="163"/>
      <c r="P234" s="164">
        <f>SUM(P235:P702)</f>
        <v>0</v>
      </c>
      <c r="Q234" s="163"/>
      <c r="R234" s="164">
        <f>SUM(R235:R702)</f>
        <v>53.465889920000002</v>
      </c>
      <c r="S234" s="163"/>
      <c r="T234" s="165">
        <f>SUM(T235:T702)</f>
        <v>0</v>
      </c>
      <c r="AR234" s="166" t="s">
        <v>81</v>
      </c>
      <c r="AT234" s="167" t="s">
        <v>72</v>
      </c>
      <c r="AU234" s="167" t="s">
        <v>81</v>
      </c>
      <c r="AY234" s="166" t="s">
        <v>156</v>
      </c>
      <c r="BK234" s="168">
        <f>SUM(BK235:BK702)</f>
        <v>0</v>
      </c>
    </row>
    <row r="235" spans="1:65" s="2" customFormat="1" ht="21.75" customHeight="1">
      <c r="A235" s="35"/>
      <c r="B235" s="36"/>
      <c r="C235" s="171" t="s">
        <v>288</v>
      </c>
      <c r="D235" s="171" t="s">
        <v>159</v>
      </c>
      <c r="E235" s="172" t="s">
        <v>289</v>
      </c>
      <c r="F235" s="173" t="s">
        <v>290</v>
      </c>
      <c r="G235" s="174" t="s">
        <v>206</v>
      </c>
      <c r="H235" s="175">
        <v>0.9</v>
      </c>
      <c r="I235" s="176"/>
      <c r="J235" s="177">
        <f>ROUND(I235*H235,2)</f>
        <v>0</v>
      </c>
      <c r="K235" s="178"/>
      <c r="L235" s="40"/>
      <c r="M235" s="179" t="s">
        <v>19</v>
      </c>
      <c r="N235" s="180" t="s">
        <v>44</v>
      </c>
      <c r="O235" s="65"/>
      <c r="P235" s="181">
        <f>O235*H235</f>
        <v>0</v>
      </c>
      <c r="Q235" s="181">
        <v>0.04</v>
      </c>
      <c r="R235" s="181">
        <f>Q235*H235</f>
        <v>3.6000000000000004E-2</v>
      </c>
      <c r="S235" s="181">
        <v>0</v>
      </c>
      <c r="T235" s="182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83" t="s">
        <v>163</v>
      </c>
      <c r="AT235" s="183" t="s">
        <v>159</v>
      </c>
      <c r="AU235" s="183" t="s">
        <v>83</v>
      </c>
      <c r="AY235" s="18" t="s">
        <v>156</v>
      </c>
      <c r="BE235" s="184">
        <f>IF(N235="základní",J235,0)</f>
        <v>0</v>
      </c>
      <c r="BF235" s="184">
        <f>IF(N235="snížená",J235,0)</f>
        <v>0</v>
      </c>
      <c r="BG235" s="184">
        <f>IF(N235="zákl. přenesená",J235,0)</f>
        <v>0</v>
      </c>
      <c r="BH235" s="184">
        <f>IF(N235="sníž. přenesená",J235,0)</f>
        <v>0</v>
      </c>
      <c r="BI235" s="184">
        <f>IF(N235="nulová",J235,0)</f>
        <v>0</v>
      </c>
      <c r="BJ235" s="18" t="s">
        <v>81</v>
      </c>
      <c r="BK235" s="184">
        <f>ROUND(I235*H235,2)</f>
        <v>0</v>
      </c>
      <c r="BL235" s="18" t="s">
        <v>163</v>
      </c>
      <c r="BM235" s="183" t="s">
        <v>291</v>
      </c>
    </row>
    <row r="236" spans="1:65" s="2" customFormat="1">
      <c r="A236" s="35"/>
      <c r="B236" s="36"/>
      <c r="C236" s="37"/>
      <c r="D236" s="185" t="s">
        <v>165</v>
      </c>
      <c r="E236" s="37"/>
      <c r="F236" s="186" t="s">
        <v>292</v>
      </c>
      <c r="G236" s="37"/>
      <c r="H236" s="37"/>
      <c r="I236" s="187"/>
      <c r="J236" s="37"/>
      <c r="K236" s="37"/>
      <c r="L236" s="40"/>
      <c r="M236" s="188"/>
      <c r="N236" s="189"/>
      <c r="O236" s="65"/>
      <c r="P236" s="65"/>
      <c r="Q236" s="65"/>
      <c r="R236" s="65"/>
      <c r="S236" s="65"/>
      <c r="T236" s="66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T236" s="18" t="s">
        <v>165</v>
      </c>
      <c r="AU236" s="18" t="s">
        <v>83</v>
      </c>
    </row>
    <row r="237" spans="1:65" s="14" customFormat="1">
      <c r="B237" s="201"/>
      <c r="C237" s="202"/>
      <c r="D237" s="192" t="s">
        <v>167</v>
      </c>
      <c r="E237" s="203" t="s">
        <v>19</v>
      </c>
      <c r="F237" s="204" t="s">
        <v>293</v>
      </c>
      <c r="G237" s="202"/>
      <c r="H237" s="205">
        <v>0.9</v>
      </c>
      <c r="I237" s="206"/>
      <c r="J237" s="202"/>
      <c r="K237" s="202"/>
      <c r="L237" s="207"/>
      <c r="M237" s="208"/>
      <c r="N237" s="209"/>
      <c r="O237" s="209"/>
      <c r="P237" s="209"/>
      <c r="Q237" s="209"/>
      <c r="R237" s="209"/>
      <c r="S237" s="209"/>
      <c r="T237" s="210"/>
      <c r="AT237" s="211" t="s">
        <v>167</v>
      </c>
      <c r="AU237" s="211" t="s">
        <v>83</v>
      </c>
      <c r="AV237" s="14" t="s">
        <v>83</v>
      </c>
      <c r="AW237" s="14" t="s">
        <v>34</v>
      </c>
      <c r="AX237" s="14" t="s">
        <v>73</v>
      </c>
      <c r="AY237" s="211" t="s">
        <v>156</v>
      </c>
    </row>
    <row r="238" spans="1:65" s="15" customFormat="1">
      <c r="B238" s="212"/>
      <c r="C238" s="213"/>
      <c r="D238" s="192" t="s">
        <v>167</v>
      </c>
      <c r="E238" s="214" t="s">
        <v>19</v>
      </c>
      <c r="F238" s="215" t="s">
        <v>170</v>
      </c>
      <c r="G238" s="213"/>
      <c r="H238" s="216">
        <v>0.9</v>
      </c>
      <c r="I238" s="217"/>
      <c r="J238" s="213"/>
      <c r="K238" s="213"/>
      <c r="L238" s="218"/>
      <c r="M238" s="219"/>
      <c r="N238" s="220"/>
      <c r="O238" s="220"/>
      <c r="P238" s="220"/>
      <c r="Q238" s="220"/>
      <c r="R238" s="220"/>
      <c r="S238" s="220"/>
      <c r="T238" s="221"/>
      <c r="AT238" s="222" t="s">
        <v>167</v>
      </c>
      <c r="AU238" s="222" t="s">
        <v>83</v>
      </c>
      <c r="AV238" s="15" t="s">
        <v>163</v>
      </c>
      <c r="AW238" s="15" t="s">
        <v>34</v>
      </c>
      <c r="AX238" s="15" t="s">
        <v>81</v>
      </c>
      <c r="AY238" s="222" t="s">
        <v>156</v>
      </c>
    </row>
    <row r="239" spans="1:65" s="2" customFormat="1" ht="21.75" customHeight="1">
      <c r="A239" s="35"/>
      <c r="B239" s="36"/>
      <c r="C239" s="171" t="s">
        <v>7</v>
      </c>
      <c r="D239" s="171" t="s">
        <v>159</v>
      </c>
      <c r="E239" s="172" t="s">
        <v>294</v>
      </c>
      <c r="F239" s="173" t="s">
        <v>295</v>
      </c>
      <c r="G239" s="174" t="s">
        <v>206</v>
      </c>
      <c r="H239" s="175">
        <v>2.665</v>
      </c>
      <c r="I239" s="176"/>
      <c r="J239" s="177">
        <f>ROUND(I239*H239,2)</f>
        <v>0</v>
      </c>
      <c r="K239" s="178"/>
      <c r="L239" s="40"/>
      <c r="M239" s="179" t="s">
        <v>19</v>
      </c>
      <c r="N239" s="180" t="s">
        <v>44</v>
      </c>
      <c r="O239" s="65"/>
      <c r="P239" s="181">
        <f>O239*H239</f>
        <v>0</v>
      </c>
      <c r="Q239" s="181">
        <v>2E-3</v>
      </c>
      <c r="R239" s="181">
        <f>Q239*H239</f>
        <v>5.3300000000000005E-3</v>
      </c>
      <c r="S239" s="181">
        <v>0</v>
      </c>
      <c r="T239" s="182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83" t="s">
        <v>163</v>
      </c>
      <c r="AT239" s="183" t="s">
        <v>159</v>
      </c>
      <c r="AU239" s="183" t="s">
        <v>83</v>
      </c>
      <c r="AY239" s="18" t="s">
        <v>156</v>
      </c>
      <c r="BE239" s="184">
        <f>IF(N239="základní",J239,0)</f>
        <v>0</v>
      </c>
      <c r="BF239" s="184">
        <f>IF(N239="snížená",J239,0)</f>
        <v>0</v>
      </c>
      <c r="BG239" s="184">
        <f>IF(N239="zákl. přenesená",J239,0)</f>
        <v>0</v>
      </c>
      <c r="BH239" s="184">
        <f>IF(N239="sníž. přenesená",J239,0)</f>
        <v>0</v>
      </c>
      <c r="BI239" s="184">
        <f>IF(N239="nulová",J239,0)</f>
        <v>0</v>
      </c>
      <c r="BJ239" s="18" t="s">
        <v>81</v>
      </c>
      <c r="BK239" s="184">
        <f>ROUND(I239*H239,2)</f>
        <v>0</v>
      </c>
      <c r="BL239" s="18" t="s">
        <v>163</v>
      </c>
      <c r="BM239" s="183" t="s">
        <v>296</v>
      </c>
    </row>
    <row r="240" spans="1:65" s="13" customFormat="1">
      <c r="B240" s="190"/>
      <c r="C240" s="191"/>
      <c r="D240" s="192" t="s">
        <v>167</v>
      </c>
      <c r="E240" s="193" t="s">
        <v>19</v>
      </c>
      <c r="F240" s="194" t="s">
        <v>297</v>
      </c>
      <c r="G240" s="191"/>
      <c r="H240" s="193" t="s">
        <v>19</v>
      </c>
      <c r="I240" s="195"/>
      <c r="J240" s="191"/>
      <c r="K240" s="191"/>
      <c r="L240" s="196"/>
      <c r="M240" s="197"/>
      <c r="N240" s="198"/>
      <c r="O240" s="198"/>
      <c r="P240" s="198"/>
      <c r="Q240" s="198"/>
      <c r="R240" s="198"/>
      <c r="S240" s="198"/>
      <c r="T240" s="199"/>
      <c r="AT240" s="200" t="s">
        <v>167</v>
      </c>
      <c r="AU240" s="200" t="s">
        <v>83</v>
      </c>
      <c r="AV240" s="13" t="s">
        <v>81</v>
      </c>
      <c r="AW240" s="13" t="s">
        <v>34</v>
      </c>
      <c r="AX240" s="13" t="s">
        <v>73</v>
      </c>
      <c r="AY240" s="200" t="s">
        <v>156</v>
      </c>
    </row>
    <row r="241" spans="1:65" s="14" customFormat="1">
      <c r="B241" s="201"/>
      <c r="C241" s="202"/>
      <c r="D241" s="192" t="s">
        <v>167</v>
      </c>
      <c r="E241" s="203" t="s">
        <v>19</v>
      </c>
      <c r="F241" s="204" t="s">
        <v>298</v>
      </c>
      <c r="G241" s="202"/>
      <c r="H241" s="205">
        <v>1.3069999999999999</v>
      </c>
      <c r="I241" s="206"/>
      <c r="J241" s="202"/>
      <c r="K241" s="202"/>
      <c r="L241" s="207"/>
      <c r="M241" s="208"/>
      <c r="N241" s="209"/>
      <c r="O241" s="209"/>
      <c r="P241" s="209"/>
      <c r="Q241" s="209"/>
      <c r="R241" s="209"/>
      <c r="S241" s="209"/>
      <c r="T241" s="210"/>
      <c r="AT241" s="211" t="s">
        <v>167</v>
      </c>
      <c r="AU241" s="211" t="s">
        <v>83</v>
      </c>
      <c r="AV241" s="14" t="s">
        <v>83</v>
      </c>
      <c r="AW241" s="14" t="s">
        <v>34</v>
      </c>
      <c r="AX241" s="14" t="s">
        <v>73</v>
      </c>
      <c r="AY241" s="211" t="s">
        <v>156</v>
      </c>
    </row>
    <row r="242" spans="1:65" s="16" customFormat="1">
      <c r="B242" s="234"/>
      <c r="C242" s="235"/>
      <c r="D242" s="192" t="s">
        <v>167</v>
      </c>
      <c r="E242" s="236" t="s">
        <v>19</v>
      </c>
      <c r="F242" s="237" t="s">
        <v>299</v>
      </c>
      <c r="G242" s="235"/>
      <c r="H242" s="238">
        <v>1.3069999999999999</v>
      </c>
      <c r="I242" s="239"/>
      <c r="J242" s="235"/>
      <c r="K242" s="235"/>
      <c r="L242" s="240"/>
      <c r="M242" s="241"/>
      <c r="N242" s="242"/>
      <c r="O242" s="242"/>
      <c r="P242" s="242"/>
      <c r="Q242" s="242"/>
      <c r="R242" s="242"/>
      <c r="S242" s="242"/>
      <c r="T242" s="243"/>
      <c r="AT242" s="244" t="s">
        <v>167</v>
      </c>
      <c r="AU242" s="244" t="s">
        <v>83</v>
      </c>
      <c r="AV242" s="16" t="s">
        <v>157</v>
      </c>
      <c r="AW242" s="16" t="s">
        <v>34</v>
      </c>
      <c r="AX242" s="16" t="s">
        <v>73</v>
      </c>
      <c r="AY242" s="244" t="s">
        <v>156</v>
      </c>
    </row>
    <row r="243" spans="1:65" s="13" customFormat="1">
      <c r="B243" s="190"/>
      <c r="C243" s="191"/>
      <c r="D243" s="192" t="s">
        <v>167</v>
      </c>
      <c r="E243" s="193" t="s">
        <v>19</v>
      </c>
      <c r="F243" s="194" t="s">
        <v>300</v>
      </c>
      <c r="G243" s="191"/>
      <c r="H243" s="193" t="s">
        <v>19</v>
      </c>
      <c r="I243" s="195"/>
      <c r="J243" s="191"/>
      <c r="K243" s="191"/>
      <c r="L243" s="196"/>
      <c r="M243" s="197"/>
      <c r="N243" s="198"/>
      <c r="O243" s="198"/>
      <c r="P243" s="198"/>
      <c r="Q243" s="198"/>
      <c r="R243" s="198"/>
      <c r="S243" s="198"/>
      <c r="T243" s="199"/>
      <c r="AT243" s="200" t="s">
        <v>167</v>
      </c>
      <c r="AU243" s="200" t="s">
        <v>83</v>
      </c>
      <c r="AV243" s="13" t="s">
        <v>81</v>
      </c>
      <c r="AW243" s="13" t="s">
        <v>34</v>
      </c>
      <c r="AX243" s="13" t="s">
        <v>73</v>
      </c>
      <c r="AY243" s="200" t="s">
        <v>156</v>
      </c>
    </row>
    <row r="244" spans="1:65" s="14" customFormat="1">
      <c r="B244" s="201"/>
      <c r="C244" s="202"/>
      <c r="D244" s="192" t="s">
        <v>167</v>
      </c>
      <c r="E244" s="203" t="s">
        <v>19</v>
      </c>
      <c r="F244" s="204" t="s">
        <v>301</v>
      </c>
      <c r="G244" s="202"/>
      <c r="H244" s="205">
        <v>1.3580000000000001</v>
      </c>
      <c r="I244" s="206"/>
      <c r="J244" s="202"/>
      <c r="K244" s="202"/>
      <c r="L244" s="207"/>
      <c r="M244" s="208"/>
      <c r="N244" s="209"/>
      <c r="O244" s="209"/>
      <c r="P244" s="209"/>
      <c r="Q244" s="209"/>
      <c r="R244" s="209"/>
      <c r="S244" s="209"/>
      <c r="T244" s="210"/>
      <c r="AT244" s="211" t="s">
        <v>167</v>
      </c>
      <c r="AU244" s="211" t="s">
        <v>83</v>
      </c>
      <c r="AV244" s="14" t="s">
        <v>83</v>
      </c>
      <c r="AW244" s="14" t="s">
        <v>34</v>
      </c>
      <c r="AX244" s="14" t="s">
        <v>73</v>
      </c>
      <c r="AY244" s="211" t="s">
        <v>156</v>
      </c>
    </row>
    <row r="245" spans="1:65" s="16" customFormat="1">
      <c r="B245" s="234"/>
      <c r="C245" s="235"/>
      <c r="D245" s="192" t="s">
        <v>167</v>
      </c>
      <c r="E245" s="236" t="s">
        <v>19</v>
      </c>
      <c r="F245" s="237" t="s">
        <v>299</v>
      </c>
      <c r="G245" s="235"/>
      <c r="H245" s="238">
        <v>1.3580000000000001</v>
      </c>
      <c r="I245" s="239"/>
      <c r="J245" s="235"/>
      <c r="K245" s="235"/>
      <c r="L245" s="240"/>
      <c r="M245" s="241"/>
      <c r="N245" s="242"/>
      <c r="O245" s="242"/>
      <c r="P245" s="242"/>
      <c r="Q245" s="242"/>
      <c r="R245" s="242"/>
      <c r="S245" s="242"/>
      <c r="T245" s="243"/>
      <c r="AT245" s="244" t="s">
        <v>167</v>
      </c>
      <c r="AU245" s="244" t="s">
        <v>83</v>
      </c>
      <c r="AV245" s="16" t="s">
        <v>157</v>
      </c>
      <c r="AW245" s="16" t="s">
        <v>34</v>
      </c>
      <c r="AX245" s="16" t="s">
        <v>73</v>
      </c>
      <c r="AY245" s="244" t="s">
        <v>156</v>
      </c>
    </row>
    <row r="246" spans="1:65" s="15" customFormat="1">
      <c r="B246" s="212"/>
      <c r="C246" s="213"/>
      <c r="D246" s="192" t="s">
        <v>167</v>
      </c>
      <c r="E246" s="214" t="s">
        <v>19</v>
      </c>
      <c r="F246" s="215" t="s">
        <v>170</v>
      </c>
      <c r="G246" s="213"/>
      <c r="H246" s="216">
        <v>2.665</v>
      </c>
      <c r="I246" s="217"/>
      <c r="J246" s="213"/>
      <c r="K246" s="213"/>
      <c r="L246" s="218"/>
      <c r="M246" s="219"/>
      <c r="N246" s="220"/>
      <c r="O246" s="220"/>
      <c r="P246" s="220"/>
      <c r="Q246" s="220"/>
      <c r="R246" s="220"/>
      <c r="S246" s="220"/>
      <c r="T246" s="221"/>
      <c r="AT246" s="222" t="s">
        <v>167</v>
      </c>
      <c r="AU246" s="222" t="s">
        <v>83</v>
      </c>
      <c r="AV246" s="15" t="s">
        <v>163</v>
      </c>
      <c r="AW246" s="15" t="s">
        <v>34</v>
      </c>
      <c r="AX246" s="15" t="s">
        <v>81</v>
      </c>
      <c r="AY246" s="222" t="s">
        <v>156</v>
      </c>
    </row>
    <row r="247" spans="1:65" s="2" customFormat="1" ht="24.2" customHeight="1">
      <c r="A247" s="35"/>
      <c r="B247" s="36"/>
      <c r="C247" s="171" t="s">
        <v>302</v>
      </c>
      <c r="D247" s="171" t="s">
        <v>159</v>
      </c>
      <c r="E247" s="172" t="s">
        <v>303</v>
      </c>
      <c r="F247" s="173" t="s">
        <v>304</v>
      </c>
      <c r="G247" s="174" t="s">
        <v>206</v>
      </c>
      <c r="H247" s="175">
        <v>232.09200000000001</v>
      </c>
      <c r="I247" s="176"/>
      <c r="J247" s="177">
        <f>ROUND(I247*H247,2)</f>
        <v>0</v>
      </c>
      <c r="K247" s="178"/>
      <c r="L247" s="40"/>
      <c r="M247" s="179" t="s">
        <v>19</v>
      </c>
      <c r="N247" s="180" t="s">
        <v>44</v>
      </c>
      <c r="O247" s="65"/>
      <c r="P247" s="181">
        <f>O247*H247</f>
        <v>0</v>
      </c>
      <c r="Q247" s="181">
        <v>2E-3</v>
      </c>
      <c r="R247" s="181">
        <f>Q247*H247</f>
        <v>0.46418400000000004</v>
      </c>
      <c r="S247" s="181">
        <v>0</v>
      </c>
      <c r="T247" s="182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83" t="s">
        <v>163</v>
      </c>
      <c r="AT247" s="183" t="s">
        <v>159</v>
      </c>
      <c r="AU247" s="183" t="s">
        <v>83</v>
      </c>
      <c r="AY247" s="18" t="s">
        <v>156</v>
      </c>
      <c r="BE247" s="184">
        <f>IF(N247="základní",J247,0)</f>
        <v>0</v>
      </c>
      <c r="BF247" s="184">
        <f>IF(N247="snížená",J247,0)</f>
        <v>0</v>
      </c>
      <c r="BG247" s="184">
        <f>IF(N247="zákl. přenesená",J247,0)</f>
        <v>0</v>
      </c>
      <c r="BH247" s="184">
        <f>IF(N247="sníž. přenesená",J247,0)</f>
        <v>0</v>
      </c>
      <c r="BI247" s="184">
        <f>IF(N247="nulová",J247,0)</f>
        <v>0</v>
      </c>
      <c r="BJ247" s="18" t="s">
        <v>81</v>
      </c>
      <c r="BK247" s="184">
        <f>ROUND(I247*H247,2)</f>
        <v>0</v>
      </c>
      <c r="BL247" s="18" t="s">
        <v>163</v>
      </c>
      <c r="BM247" s="183" t="s">
        <v>305</v>
      </c>
    </row>
    <row r="248" spans="1:65" s="13" customFormat="1">
      <c r="B248" s="190"/>
      <c r="C248" s="191"/>
      <c r="D248" s="192" t="s">
        <v>167</v>
      </c>
      <c r="E248" s="193" t="s">
        <v>19</v>
      </c>
      <c r="F248" s="194" t="s">
        <v>306</v>
      </c>
      <c r="G248" s="191"/>
      <c r="H248" s="193" t="s">
        <v>19</v>
      </c>
      <c r="I248" s="195"/>
      <c r="J248" s="191"/>
      <c r="K248" s="191"/>
      <c r="L248" s="196"/>
      <c r="M248" s="197"/>
      <c r="N248" s="198"/>
      <c r="O248" s="198"/>
      <c r="P248" s="198"/>
      <c r="Q248" s="198"/>
      <c r="R248" s="198"/>
      <c r="S248" s="198"/>
      <c r="T248" s="199"/>
      <c r="AT248" s="200" t="s">
        <v>167</v>
      </c>
      <c r="AU248" s="200" t="s">
        <v>83</v>
      </c>
      <c r="AV248" s="13" t="s">
        <v>81</v>
      </c>
      <c r="AW248" s="13" t="s">
        <v>34</v>
      </c>
      <c r="AX248" s="13" t="s">
        <v>73</v>
      </c>
      <c r="AY248" s="200" t="s">
        <v>156</v>
      </c>
    </row>
    <row r="249" spans="1:65" s="14" customFormat="1">
      <c r="B249" s="201"/>
      <c r="C249" s="202"/>
      <c r="D249" s="192" t="s">
        <v>167</v>
      </c>
      <c r="E249" s="203" t="s">
        <v>19</v>
      </c>
      <c r="F249" s="204" t="s">
        <v>307</v>
      </c>
      <c r="G249" s="202"/>
      <c r="H249" s="205">
        <v>64.739000000000004</v>
      </c>
      <c r="I249" s="206"/>
      <c r="J249" s="202"/>
      <c r="K249" s="202"/>
      <c r="L249" s="207"/>
      <c r="M249" s="208"/>
      <c r="N249" s="209"/>
      <c r="O249" s="209"/>
      <c r="P249" s="209"/>
      <c r="Q249" s="209"/>
      <c r="R249" s="209"/>
      <c r="S249" s="209"/>
      <c r="T249" s="210"/>
      <c r="AT249" s="211" t="s">
        <v>167</v>
      </c>
      <c r="AU249" s="211" t="s">
        <v>83</v>
      </c>
      <c r="AV249" s="14" t="s">
        <v>83</v>
      </c>
      <c r="AW249" s="14" t="s">
        <v>34</v>
      </c>
      <c r="AX249" s="14" t="s">
        <v>73</v>
      </c>
      <c r="AY249" s="211" t="s">
        <v>156</v>
      </c>
    </row>
    <row r="250" spans="1:65" s="14" customFormat="1">
      <c r="B250" s="201"/>
      <c r="C250" s="202"/>
      <c r="D250" s="192" t="s">
        <v>167</v>
      </c>
      <c r="E250" s="203" t="s">
        <v>19</v>
      </c>
      <c r="F250" s="204" t="s">
        <v>308</v>
      </c>
      <c r="G250" s="202"/>
      <c r="H250" s="205">
        <v>32.819000000000003</v>
      </c>
      <c r="I250" s="206"/>
      <c r="J250" s="202"/>
      <c r="K250" s="202"/>
      <c r="L250" s="207"/>
      <c r="M250" s="208"/>
      <c r="N250" s="209"/>
      <c r="O250" s="209"/>
      <c r="P250" s="209"/>
      <c r="Q250" s="209"/>
      <c r="R250" s="209"/>
      <c r="S250" s="209"/>
      <c r="T250" s="210"/>
      <c r="AT250" s="211" t="s">
        <v>167</v>
      </c>
      <c r="AU250" s="211" t="s">
        <v>83</v>
      </c>
      <c r="AV250" s="14" t="s">
        <v>83</v>
      </c>
      <c r="AW250" s="14" t="s">
        <v>34</v>
      </c>
      <c r="AX250" s="14" t="s">
        <v>73</v>
      </c>
      <c r="AY250" s="211" t="s">
        <v>156</v>
      </c>
    </row>
    <row r="251" spans="1:65" s="14" customFormat="1">
      <c r="B251" s="201"/>
      <c r="C251" s="202"/>
      <c r="D251" s="192" t="s">
        <v>167</v>
      </c>
      <c r="E251" s="203" t="s">
        <v>19</v>
      </c>
      <c r="F251" s="204" t="s">
        <v>309</v>
      </c>
      <c r="G251" s="202"/>
      <c r="H251" s="205">
        <v>-31.84</v>
      </c>
      <c r="I251" s="206"/>
      <c r="J251" s="202"/>
      <c r="K251" s="202"/>
      <c r="L251" s="207"/>
      <c r="M251" s="208"/>
      <c r="N251" s="209"/>
      <c r="O251" s="209"/>
      <c r="P251" s="209"/>
      <c r="Q251" s="209"/>
      <c r="R251" s="209"/>
      <c r="S251" s="209"/>
      <c r="T251" s="210"/>
      <c r="AT251" s="211" t="s">
        <v>167</v>
      </c>
      <c r="AU251" s="211" t="s">
        <v>83</v>
      </c>
      <c r="AV251" s="14" t="s">
        <v>83</v>
      </c>
      <c r="AW251" s="14" t="s">
        <v>34</v>
      </c>
      <c r="AX251" s="14" t="s">
        <v>73</v>
      </c>
      <c r="AY251" s="211" t="s">
        <v>156</v>
      </c>
    </row>
    <row r="252" spans="1:65" s="16" customFormat="1">
      <c r="B252" s="234"/>
      <c r="C252" s="235"/>
      <c r="D252" s="192" t="s">
        <v>167</v>
      </c>
      <c r="E252" s="236" t="s">
        <v>19</v>
      </c>
      <c r="F252" s="237" t="s">
        <v>299</v>
      </c>
      <c r="G252" s="235"/>
      <c r="H252" s="238">
        <v>65.718000000000004</v>
      </c>
      <c r="I252" s="239"/>
      <c r="J252" s="235"/>
      <c r="K252" s="235"/>
      <c r="L252" s="240"/>
      <c r="M252" s="241"/>
      <c r="N252" s="242"/>
      <c r="O252" s="242"/>
      <c r="P252" s="242"/>
      <c r="Q252" s="242"/>
      <c r="R252" s="242"/>
      <c r="S252" s="242"/>
      <c r="T252" s="243"/>
      <c r="AT252" s="244" t="s">
        <v>167</v>
      </c>
      <c r="AU252" s="244" t="s">
        <v>83</v>
      </c>
      <c r="AV252" s="16" t="s">
        <v>157</v>
      </c>
      <c r="AW252" s="16" t="s">
        <v>34</v>
      </c>
      <c r="AX252" s="16" t="s">
        <v>73</v>
      </c>
      <c r="AY252" s="244" t="s">
        <v>156</v>
      </c>
    </row>
    <row r="253" spans="1:65" s="13" customFormat="1">
      <c r="B253" s="190"/>
      <c r="C253" s="191"/>
      <c r="D253" s="192" t="s">
        <v>167</v>
      </c>
      <c r="E253" s="193" t="s">
        <v>19</v>
      </c>
      <c r="F253" s="194" t="s">
        <v>310</v>
      </c>
      <c r="G253" s="191"/>
      <c r="H253" s="193" t="s">
        <v>19</v>
      </c>
      <c r="I253" s="195"/>
      <c r="J253" s="191"/>
      <c r="K253" s="191"/>
      <c r="L253" s="196"/>
      <c r="M253" s="197"/>
      <c r="N253" s="198"/>
      <c r="O253" s="198"/>
      <c r="P253" s="198"/>
      <c r="Q253" s="198"/>
      <c r="R253" s="198"/>
      <c r="S253" s="198"/>
      <c r="T253" s="199"/>
      <c r="AT253" s="200" t="s">
        <v>167</v>
      </c>
      <c r="AU253" s="200" t="s">
        <v>83</v>
      </c>
      <c r="AV253" s="13" t="s">
        <v>81</v>
      </c>
      <c r="AW253" s="13" t="s">
        <v>34</v>
      </c>
      <c r="AX253" s="13" t="s">
        <v>73</v>
      </c>
      <c r="AY253" s="200" t="s">
        <v>156</v>
      </c>
    </row>
    <row r="254" spans="1:65" s="14" customFormat="1">
      <c r="B254" s="201"/>
      <c r="C254" s="202"/>
      <c r="D254" s="192" t="s">
        <v>167</v>
      </c>
      <c r="E254" s="203" t="s">
        <v>19</v>
      </c>
      <c r="F254" s="204" t="s">
        <v>311</v>
      </c>
      <c r="G254" s="202"/>
      <c r="H254" s="205">
        <v>35.305</v>
      </c>
      <c r="I254" s="206"/>
      <c r="J254" s="202"/>
      <c r="K254" s="202"/>
      <c r="L254" s="207"/>
      <c r="M254" s="208"/>
      <c r="N254" s="209"/>
      <c r="O254" s="209"/>
      <c r="P254" s="209"/>
      <c r="Q254" s="209"/>
      <c r="R254" s="209"/>
      <c r="S254" s="209"/>
      <c r="T254" s="210"/>
      <c r="AT254" s="211" t="s">
        <v>167</v>
      </c>
      <c r="AU254" s="211" t="s">
        <v>83</v>
      </c>
      <c r="AV254" s="14" t="s">
        <v>83</v>
      </c>
      <c r="AW254" s="14" t="s">
        <v>34</v>
      </c>
      <c r="AX254" s="14" t="s">
        <v>73</v>
      </c>
      <c r="AY254" s="211" t="s">
        <v>156</v>
      </c>
    </row>
    <row r="255" spans="1:65" s="14" customFormat="1">
      <c r="B255" s="201"/>
      <c r="C255" s="202"/>
      <c r="D255" s="192" t="s">
        <v>167</v>
      </c>
      <c r="E255" s="203" t="s">
        <v>19</v>
      </c>
      <c r="F255" s="204" t="s">
        <v>312</v>
      </c>
      <c r="G255" s="202"/>
      <c r="H255" s="205">
        <v>49.216999999999999</v>
      </c>
      <c r="I255" s="206"/>
      <c r="J255" s="202"/>
      <c r="K255" s="202"/>
      <c r="L255" s="207"/>
      <c r="M255" s="208"/>
      <c r="N255" s="209"/>
      <c r="O255" s="209"/>
      <c r="P255" s="209"/>
      <c r="Q255" s="209"/>
      <c r="R255" s="209"/>
      <c r="S255" s="209"/>
      <c r="T255" s="210"/>
      <c r="AT255" s="211" t="s">
        <v>167</v>
      </c>
      <c r="AU255" s="211" t="s">
        <v>83</v>
      </c>
      <c r="AV255" s="14" t="s">
        <v>83</v>
      </c>
      <c r="AW255" s="14" t="s">
        <v>34</v>
      </c>
      <c r="AX255" s="14" t="s">
        <v>73</v>
      </c>
      <c r="AY255" s="211" t="s">
        <v>156</v>
      </c>
    </row>
    <row r="256" spans="1:65" s="14" customFormat="1">
      <c r="B256" s="201"/>
      <c r="C256" s="202"/>
      <c r="D256" s="192" t="s">
        <v>167</v>
      </c>
      <c r="E256" s="203" t="s">
        <v>19</v>
      </c>
      <c r="F256" s="204" t="s">
        <v>313</v>
      </c>
      <c r="G256" s="202"/>
      <c r="H256" s="205">
        <v>10.99</v>
      </c>
      <c r="I256" s="206"/>
      <c r="J256" s="202"/>
      <c r="K256" s="202"/>
      <c r="L256" s="207"/>
      <c r="M256" s="208"/>
      <c r="N256" s="209"/>
      <c r="O256" s="209"/>
      <c r="P256" s="209"/>
      <c r="Q256" s="209"/>
      <c r="R256" s="209"/>
      <c r="S256" s="209"/>
      <c r="T256" s="210"/>
      <c r="AT256" s="211" t="s">
        <v>167</v>
      </c>
      <c r="AU256" s="211" t="s">
        <v>83</v>
      </c>
      <c r="AV256" s="14" t="s">
        <v>83</v>
      </c>
      <c r="AW256" s="14" t="s">
        <v>34</v>
      </c>
      <c r="AX256" s="14" t="s">
        <v>73</v>
      </c>
      <c r="AY256" s="211" t="s">
        <v>156</v>
      </c>
    </row>
    <row r="257" spans="2:51" s="14" customFormat="1">
      <c r="B257" s="201"/>
      <c r="C257" s="202"/>
      <c r="D257" s="192" t="s">
        <v>167</v>
      </c>
      <c r="E257" s="203" t="s">
        <v>19</v>
      </c>
      <c r="F257" s="204" t="s">
        <v>314</v>
      </c>
      <c r="G257" s="202"/>
      <c r="H257" s="205">
        <v>40.82</v>
      </c>
      <c r="I257" s="206"/>
      <c r="J257" s="202"/>
      <c r="K257" s="202"/>
      <c r="L257" s="207"/>
      <c r="M257" s="208"/>
      <c r="N257" s="209"/>
      <c r="O257" s="209"/>
      <c r="P257" s="209"/>
      <c r="Q257" s="209"/>
      <c r="R257" s="209"/>
      <c r="S257" s="209"/>
      <c r="T257" s="210"/>
      <c r="AT257" s="211" t="s">
        <v>167</v>
      </c>
      <c r="AU257" s="211" t="s">
        <v>83</v>
      </c>
      <c r="AV257" s="14" t="s">
        <v>83</v>
      </c>
      <c r="AW257" s="14" t="s">
        <v>34</v>
      </c>
      <c r="AX257" s="14" t="s">
        <v>73</v>
      </c>
      <c r="AY257" s="211" t="s">
        <v>156</v>
      </c>
    </row>
    <row r="258" spans="2:51" s="14" customFormat="1">
      <c r="B258" s="201"/>
      <c r="C258" s="202"/>
      <c r="D258" s="192" t="s">
        <v>167</v>
      </c>
      <c r="E258" s="203" t="s">
        <v>19</v>
      </c>
      <c r="F258" s="204" t="s">
        <v>315</v>
      </c>
      <c r="G258" s="202"/>
      <c r="H258" s="205">
        <v>-49.063000000000002</v>
      </c>
      <c r="I258" s="206"/>
      <c r="J258" s="202"/>
      <c r="K258" s="202"/>
      <c r="L258" s="207"/>
      <c r="M258" s="208"/>
      <c r="N258" s="209"/>
      <c r="O258" s="209"/>
      <c r="P258" s="209"/>
      <c r="Q258" s="209"/>
      <c r="R258" s="209"/>
      <c r="S258" s="209"/>
      <c r="T258" s="210"/>
      <c r="AT258" s="211" t="s">
        <v>167</v>
      </c>
      <c r="AU258" s="211" t="s">
        <v>83</v>
      </c>
      <c r="AV258" s="14" t="s">
        <v>83</v>
      </c>
      <c r="AW258" s="14" t="s">
        <v>34</v>
      </c>
      <c r="AX258" s="14" t="s">
        <v>73</v>
      </c>
      <c r="AY258" s="211" t="s">
        <v>156</v>
      </c>
    </row>
    <row r="259" spans="2:51" s="16" customFormat="1">
      <c r="B259" s="234"/>
      <c r="C259" s="235"/>
      <c r="D259" s="192" t="s">
        <v>167</v>
      </c>
      <c r="E259" s="236" t="s">
        <v>19</v>
      </c>
      <c r="F259" s="237" t="s">
        <v>299</v>
      </c>
      <c r="G259" s="235"/>
      <c r="H259" s="238">
        <v>87.269000000000005</v>
      </c>
      <c r="I259" s="239"/>
      <c r="J259" s="235"/>
      <c r="K259" s="235"/>
      <c r="L259" s="240"/>
      <c r="M259" s="241"/>
      <c r="N259" s="242"/>
      <c r="O259" s="242"/>
      <c r="P259" s="242"/>
      <c r="Q259" s="242"/>
      <c r="R259" s="242"/>
      <c r="S259" s="242"/>
      <c r="T259" s="243"/>
      <c r="AT259" s="244" t="s">
        <v>167</v>
      </c>
      <c r="AU259" s="244" t="s">
        <v>83</v>
      </c>
      <c r="AV259" s="16" t="s">
        <v>157</v>
      </c>
      <c r="AW259" s="16" t="s">
        <v>34</v>
      </c>
      <c r="AX259" s="16" t="s">
        <v>73</v>
      </c>
      <c r="AY259" s="244" t="s">
        <v>156</v>
      </c>
    </row>
    <row r="260" spans="2:51" s="13" customFormat="1">
      <c r="B260" s="190"/>
      <c r="C260" s="191"/>
      <c r="D260" s="192" t="s">
        <v>167</v>
      </c>
      <c r="E260" s="193" t="s">
        <v>19</v>
      </c>
      <c r="F260" s="194" t="s">
        <v>316</v>
      </c>
      <c r="G260" s="191"/>
      <c r="H260" s="193" t="s">
        <v>19</v>
      </c>
      <c r="I260" s="195"/>
      <c r="J260" s="191"/>
      <c r="K260" s="191"/>
      <c r="L260" s="196"/>
      <c r="M260" s="197"/>
      <c r="N260" s="198"/>
      <c r="O260" s="198"/>
      <c r="P260" s="198"/>
      <c r="Q260" s="198"/>
      <c r="R260" s="198"/>
      <c r="S260" s="198"/>
      <c r="T260" s="199"/>
      <c r="AT260" s="200" t="s">
        <v>167</v>
      </c>
      <c r="AU260" s="200" t="s">
        <v>83</v>
      </c>
      <c r="AV260" s="13" t="s">
        <v>81</v>
      </c>
      <c r="AW260" s="13" t="s">
        <v>34</v>
      </c>
      <c r="AX260" s="13" t="s">
        <v>73</v>
      </c>
      <c r="AY260" s="200" t="s">
        <v>156</v>
      </c>
    </row>
    <row r="261" spans="2:51" s="14" customFormat="1">
      <c r="B261" s="201"/>
      <c r="C261" s="202"/>
      <c r="D261" s="192" t="s">
        <v>167</v>
      </c>
      <c r="E261" s="203" t="s">
        <v>19</v>
      </c>
      <c r="F261" s="204" t="s">
        <v>317</v>
      </c>
      <c r="G261" s="202"/>
      <c r="H261" s="205">
        <v>9.7929999999999993</v>
      </c>
      <c r="I261" s="206"/>
      <c r="J261" s="202"/>
      <c r="K261" s="202"/>
      <c r="L261" s="207"/>
      <c r="M261" s="208"/>
      <c r="N261" s="209"/>
      <c r="O261" s="209"/>
      <c r="P261" s="209"/>
      <c r="Q261" s="209"/>
      <c r="R261" s="209"/>
      <c r="S261" s="209"/>
      <c r="T261" s="210"/>
      <c r="AT261" s="211" t="s">
        <v>167</v>
      </c>
      <c r="AU261" s="211" t="s">
        <v>83</v>
      </c>
      <c r="AV261" s="14" t="s">
        <v>83</v>
      </c>
      <c r="AW261" s="14" t="s">
        <v>34</v>
      </c>
      <c r="AX261" s="14" t="s">
        <v>73</v>
      </c>
      <c r="AY261" s="211" t="s">
        <v>156</v>
      </c>
    </row>
    <row r="262" spans="2:51" s="14" customFormat="1">
      <c r="B262" s="201"/>
      <c r="C262" s="202"/>
      <c r="D262" s="192" t="s">
        <v>167</v>
      </c>
      <c r="E262" s="203" t="s">
        <v>19</v>
      </c>
      <c r="F262" s="204" t="s">
        <v>318</v>
      </c>
      <c r="G262" s="202"/>
      <c r="H262" s="205">
        <v>11.266</v>
      </c>
      <c r="I262" s="206"/>
      <c r="J262" s="202"/>
      <c r="K262" s="202"/>
      <c r="L262" s="207"/>
      <c r="M262" s="208"/>
      <c r="N262" s="209"/>
      <c r="O262" s="209"/>
      <c r="P262" s="209"/>
      <c r="Q262" s="209"/>
      <c r="R262" s="209"/>
      <c r="S262" s="209"/>
      <c r="T262" s="210"/>
      <c r="AT262" s="211" t="s">
        <v>167</v>
      </c>
      <c r="AU262" s="211" t="s">
        <v>83</v>
      </c>
      <c r="AV262" s="14" t="s">
        <v>83</v>
      </c>
      <c r="AW262" s="14" t="s">
        <v>34</v>
      </c>
      <c r="AX262" s="14" t="s">
        <v>73</v>
      </c>
      <c r="AY262" s="211" t="s">
        <v>156</v>
      </c>
    </row>
    <row r="263" spans="2:51" s="14" customFormat="1">
      <c r="B263" s="201"/>
      <c r="C263" s="202"/>
      <c r="D263" s="192" t="s">
        <v>167</v>
      </c>
      <c r="E263" s="203" t="s">
        <v>19</v>
      </c>
      <c r="F263" s="204" t="s">
        <v>318</v>
      </c>
      <c r="G263" s="202"/>
      <c r="H263" s="205">
        <v>11.266</v>
      </c>
      <c r="I263" s="206"/>
      <c r="J263" s="202"/>
      <c r="K263" s="202"/>
      <c r="L263" s="207"/>
      <c r="M263" s="208"/>
      <c r="N263" s="209"/>
      <c r="O263" s="209"/>
      <c r="P263" s="209"/>
      <c r="Q263" s="209"/>
      <c r="R263" s="209"/>
      <c r="S263" s="209"/>
      <c r="T263" s="210"/>
      <c r="AT263" s="211" t="s">
        <v>167</v>
      </c>
      <c r="AU263" s="211" t="s">
        <v>83</v>
      </c>
      <c r="AV263" s="14" t="s">
        <v>83</v>
      </c>
      <c r="AW263" s="14" t="s">
        <v>34</v>
      </c>
      <c r="AX263" s="14" t="s">
        <v>73</v>
      </c>
      <c r="AY263" s="211" t="s">
        <v>156</v>
      </c>
    </row>
    <row r="264" spans="2:51" s="14" customFormat="1">
      <c r="B264" s="201"/>
      <c r="C264" s="202"/>
      <c r="D264" s="192" t="s">
        <v>167</v>
      </c>
      <c r="E264" s="203" t="s">
        <v>19</v>
      </c>
      <c r="F264" s="204" t="s">
        <v>319</v>
      </c>
      <c r="G264" s="202"/>
      <c r="H264" s="205">
        <v>9.75</v>
      </c>
      <c r="I264" s="206"/>
      <c r="J264" s="202"/>
      <c r="K264" s="202"/>
      <c r="L264" s="207"/>
      <c r="M264" s="208"/>
      <c r="N264" s="209"/>
      <c r="O264" s="209"/>
      <c r="P264" s="209"/>
      <c r="Q264" s="209"/>
      <c r="R264" s="209"/>
      <c r="S264" s="209"/>
      <c r="T264" s="210"/>
      <c r="AT264" s="211" t="s">
        <v>167</v>
      </c>
      <c r="AU264" s="211" t="s">
        <v>83</v>
      </c>
      <c r="AV264" s="14" t="s">
        <v>83</v>
      </c>
      <c r="AW264" s="14" t="s">
        <v>34</v>
      </c>
      <c r="AX264" s="14" t="s">
        <v>73</v>
      </c>
      <c r="AY264" s="211" t="s">
        <v>156</v>
      </c>
    </row>
    <row r="265" spans="2:51" s="14" customFormat="1">
      <c r="B265" s="201"/>
      <c r="C265" s="202"/>
      <c r="D265" s="192" t="s">
        <v>167</v>
      </c>
      <c r="E265" s="203" t="s">
        <v>19</v>
      </c>
      <c r="F265" s="204" t="s">
        <v>320</v>
      </c>
      <c r="G265" s="202"/>
      <c r="H265" s="205">
        <v>9.7929999999999993</v>
      </c>
      <c r="I265" s="206"/>
      <c r="J265" s="202"/>
      <c r="K265" s="202"/>
      <c r="L265" s="207"/>
      <c r="M265" s="208"/>
      <c r="N265" s="209"/>
      <c r="O265" s="209"/>
      <c r="P265" s="209"/>
      <c r="Q265" s="209"/>
      <c r="R265" s="209"/>
      <c r="S265" s="209"/>
      <c r="T265" s="210"/>
      <c r="AT265" s="211" t="s">
        <v>167</v>
      </c>
      <c r="AU265" s="211" t="s">
        <v>83</v>
      </c>
      <c r="AV265" s="14" t="s">
        <v>83</v>
      </c>
      <c r="AW265" s="14" t="s">
        <v>34</v>
      </c>
      <c r="AX265" s="14" t="s">
        <v>73</v>
      </c>
      <c r="AY265" s="211" t="s">
        <v>156</v>
      </c>
    </row>
    <row r="266" spans="2:51" s="14" customFormat="1">
      <c r="B266" s="201"/>
      <c r="C266" s="202"/>
      <c r="D266" s="192" t="s">
        <v>167</v>
      </c>
      <c r="E266" s="203" t="s">
        <v>19</v>
      </c>
      <c r="F266" s="204" t="s">
        <v>321</v>
      </c>
      <c r="G266" s="202"/>
      <c r="H266" s="205">
        <v>22.533000000000001</v>
      </c>
      <c r="I266" s="206"/>
      <c r="J266" s="202"/>
      <c r="K266" s="202"/>
      <c r="L266" s="207"/>
      <c r="M266" s="208"/>
      <c r="N266" s="209"/>
      <c r="O266" s="209"/>
      <c r="P266" s="209"/>
      <c r="Q266" s="209"/>
      <c r="R266" s="209"/>
      <c r="S266" s="209"/>
      <c r="T266" s="210"/>
      <c r="AT266" s="211" t="s">
        <v>167</v>
      </c>
      <c r="AU266" s="211" t="s">
        <v>83</v>
      </c>
      <c r="AV266" s="14" t="s">
        <v>83</v>
      </c>
      <c r="AW266" s="14" t="s">
        <v>34</v>
      </c>
      <c r="AX266" s="14" t="s">
        <v>73</v>
      </c>
      <c r="AY266" s="211" t="s">
        <v>156</v>
      </c>
    </row>
    <row r="267" spans="2:51" s="14" customFormat="1">
      <c r="B267" s="201"/>
      <c r="C267" s="202"/>
      <c r="D267" s="192" t="s">
        <v>167</v>
      </c>
      <c r="E267" s="203" t="s">
        <v>19</v>
      </c>
      <c r="F267" s="204" t="s">
        <v>322</v>
      </c>
      <c r="G267" s="202"/>
      <c r="H267" s="205">
        <v>22.533000000000001</v>
      </c>
      <c r="I267" s="206"/>
      <c r="J267" s="202"/>
      <c r="K267" s="202"/>
      <c r="L267" s="207"/>
      <c r="M267" s="208"/>
      <c r="N267" s="209"/>
      <c r="O267" s="209"/>
      <c r="P267" s="209"/>
      <c r="Q267" s="209"/>
      <c r="R267" s="209"/>
      <c r="S267" s="209"/>
      <c r="T267" s="210"/>
      <c r="AT267" s="211" t="s">
        <v>167</v>
      </c>
      <c r="AU267" s="211" t="s">
        <v>83</v>
      </c>
      <c r="AV267" s="14" t="s">
        <v>83</v>
      </c>
      <c r="AW267" s="14" t="s">
        <v>34</v>
      </c>
      <c r="AX267" s="14" t="s">
        <v>73</v>
      </c>
      <c r="AY267" s="211" t="s">
        <v>156</v>
      </c>
    </row>
    <row r="268" spans="2:51" s="14" customFormat="1">
      <c r="B268" s="201"/>
      <c r="C268" s="202"/>
      <c r="D268" s="192" t="s">
        <v>167</v>
      </c>
      <c r="E268" s="203" t="s">
        <v>19</v>
      </c>
      <c r="F268" s="204" t="s">
        <v>323</v>
      </c>
      <c r="G268" s="202"/>
      <c r="H268" s="205">
        <v>5.5389999999999997</v>
      </c>
      <c r="I268" s="206"/>
      <c r="J268" s="202"/>
      <c r="K268" s="202"/>
      <c r="L268" s="207"/>
      <c r="M268" s="208"/>
      <c r="N268" s="209"/>
      <c r="O268" s="209"/>
      <c r="P268" s="209"/>
      <c r="Q268" s="209"/>
      <c r="R268" s="209"/>
      <c r="S268" s="209"/>
      <c r="T268" s="210"/>
      <c r="AT268" s="211" t="s">
        <v>167</v>
      </c>
      <c r="AU268" s="211" t="s">
        <v>83</v>
      </c>
      <c r="AV268" s="14" t="s">
        <v>83</v>
      </c>
      <c r="AW268" s="14" t="s">
        <v>34</v>
      </c>
      <c r="AX268" s="14" t="s">
        <v>73</v>
      </c>
      <c r="AY268" s="211" t="s">
        <v>156</v>
      </c>
    </row>
    <row r="269" spans="2:51" s="14" customFormat="1">
      <c r="B269" s="201"/>
      <c r="C269" s="202"/>
      <c r="D269" s="192" t="s">
        <v>167</v>
      </c>
      <c r="E269" s="203" t="s">
        <v>19</v>
      </c>
      <c r="F269" s="204" t="s">
        <v>324</v>
      </c>
      <c r="G269" s="202"/>
      <c r="H269" s="205">
        <v>0.876</v>
      </c>
      <c r="I269" s="206"/>
      <c r="J269" s="202"/>
      <c r="K269" s="202"/>
      <c r="L269" s="207"/>
      <c r="M269" s="208"/>
      <c r="N269" s="209"/>
      <c r="O269" s="209"/>
      <c r="P269" s="209"/>
      <c r="Q269" s="209"/>
      <c r="R269" s="209"/>
      <c r="S269" s="209"/>
      <c r="T269" s="210"/>
      <c r="AT269" s="211" t="s">
        <v>167</v>
      </c>
      <c r="AU269" s="211" t="s">
        <v>83</v>
      </c>
      <c r="AV269" s="14" t="s">
        <v>83</v>
      </c>
      <c r="AW269" s="14" t="s">
        <v>34</v>
      </c>
      <c r="AX269" s="14" t="s">
        <v>73</v>
      </c>
      <c r="AY269" s="211" t="s">
        <v>156</v>
      </c>
    </row>
    <row r="270" spans="2:51" s="14" customFormat="1">
      <c r="B270" s="201"/>
      <c r="C270" s="202"/>
      <c r="D270" s="192" t="s">
        <v>167</v>
      </c>
      <c r="E270" s="203" t="s">
        <v>19</v>
      </c>
      <c r="F270" s="204" t="s">
        <v>325</v>
      </c>
      <c r="G270" s="202"/>
      <c r="H270" s="205">
        <v>3.278</v>
      </c>
      <c r="I270" s="206"/>
      <c r="J270" s="202"/>
      <c r="K270" s="202"/>
      <c r="L270" s="207"/>
      <c r="M270" s="208"/>
      <c r="N270" s="209"/>
      <c r="O270" s="209"/>
      <c r="P270" s="209"/>
      <c r="Q270" s="209"/>
      <c r="R270" s="209"/>
      <c r="S270" s="209"/>
      <c r="T270" s="210"/>
      <c r="AT270" s="211" t="s">
        <v>167</v>
      </c>
      <c r="AU270" s="211" t="s">
        <v>83</v>
      </c>
      <c r="AV270" s="14" t="s">
        <v>83</v>
      </c>
      <c r="AW270" s="14" t="s">
        <v>34</v>
      </c>
      <c r="AX270" s="14" t="s">
        <v>73</v>
      </c>
      <c r="AY270" s="211" t="s">
        <v>156</v>
      </c>
    </row>
    <row r="271" spans="2:51" s="14" customFormat="1">
      <c r="B271" s="201"/>
      <c r="C271" s="202"/>
      <c r="D271" s="192" t="s">
        <v>167</v>
      </c>
      <c r="E271" s="203" t="s">
        <v>19</v>
      </c>
      <c r="F271" s="204" t="s">
        <v>326</v>
      </c>
      <c r="G271" s="202"/>
      <c r="H271" s="205">
        <v>3.0459999999999998</v>
      </c>
      <c r="I271" s="206"/>
      <c r="J271" s="202"/>
      <c r="K271" s="202"/>
      <c r="L271" s="207"/>
      <c r="M271" s="208"/>
      <c r="N271" s="209"/>
      <c r="O271" s="209"/>
      <c r="P271" s="209"/>
      <c r="Q271" s="209"/>
      <c r="R271" s="209"/>
      <c r="S271" s="209"/>
      <c r="T271" s="210"/>
      <c r="AT271" s="211" t="s">
        <v>167</v>
      </c>
      <c r="AU271" s="211" t="s">
        <v>83</v>
      </c>
      <c r="AV271" s="14" t="s">
        <v>83</v>
      </c>
      <c r="AW271" s="14" t="s">
        <v>34</v>
      </c>
      <c r="AX271" s="14" t="s">
        <v>73</v>
      </c>
      <c r="AY271" s="211" t="s">
        <v>156</v>
      </c>
    </row>
    <row r="272" spans="2:51" s="14" customFormat="1">
      <c r="B272" s="201"/>
      <c r="C272" s="202"/>
      <c r="D272" s="192" t="s">
        <v>167</v>
      </c>
      <c r="E272" s="203" t="s">
        <v>19</v>
      </c>
      <c r="F272" s="204" t="s">
        <v>327</v>
      </c>
      <c r="G272" s="202"/>
      <c r="H272" s="205">
        <v>1.0169999999999999</v>
      </c>
      <c r="I272" s="206"/>
      <c r="J272" s="202"/>
      <c r="K272" s="202"/>
      <c r="L272" s="207"/>
      <c r="M272" s="208"/>
      <c r="N272" s="209"/>
      <c r="O272" s="209"/>
      <c r="P272" s="209"/>
      <c r="Q272" s="209"/>
      <c r="R272" s="209"/>
      <c r="S272" s="209"/>
      <c r="T272" s="210"/>
      <c r="AT272" s="211" t="s">
        <v>167</v>
      </c>
      <c r="AU272" s="211" t="s">
        <v>83</v>
      </c>
      <c r="AV272" s="14" t="s">
        <v>83</v>
      </c>
      <c r="AW272" s="14" t="s">
        <v>34</v>
      </c>
      <c r="AX272" s="14" t="s">
        <v>73</v>
      </c>
      <c r="AY272" s="211" t="s">
        <v>156</v>
      </c>
    </row>
    <row r="273" spans="1:65" s="14" customFormat="1">
      <c r="B273" s="201"/>
      <c r="C273" s="202"/>
      <c r="D273" s="192" t="s">
        <v>167</v>
      </c>
      <c r="E273" s="203" t="s">
        <v>19</v>
      </c>
      <c r="F273" s="204" t="s">
        <v>328</v>
      </c>
      <c r="G273" s="202"/>
      <c r="H273" s="205">
        <v>0.71899999999999997</v>
      </c>
      <c r="I273" s="206"/>
      <c r="J273" s="202"/>
      <c r="K273" s="202"/>
      <c r="L273" s="207"/>
      <c r="M273" s="208"/>
      <c r="N273" s="209"/>
      <c r="O273" s="209"/>
      <c r="P273" s="209"/>
      <c r="Q273" s="209"/>
      <c r="R273" s="209"/>
      <c r="S273" s="209"/>
      <c r="T273" s="210"/>
      <c r="AT273" s="211" t="s">
        <v>167</v>
      </c>
      <c r="AU273" s="211" t="s">
        <v>83</v>
      </c>
      <c r="AV273" s="14" t="s">
        <v>83</v>
      </c>
      <c r="AW273" s="14" t="s">
        <v>34</v>
      </c>
      <c r="AX273" s="14" t="s">
        <v>73</v>
      </c>
      <c r="AY273" s="211" t="s">
        <v>156</v>
      </c>
    </row>
    <row r="274" spans="1:65" s="14" customFormat="1">
      <c r="B274" s="201"/>
      <c r="C274" s="202"/>
      <c r="D274" s="192" t="s">
        <v>167</v>
      </c>
      <c r="E274" s="203" t="s">
        <v>19</v>
      </c>
      <c r="F274" s="204" t="s">
        <v>329</v>
      </c>
      <c r="G274" s="202"/>
      <c r="H274" s="205">
        <v>-4.875</v>
      </c>
      <c r="I274" s="206"/>
      <c r="J274" s="202"/>
      <c r="K274" s="202"/>
      <c r="L274" s="207"/>
      <c r="M274" s="208"/>
      <c r="N274" s="209"/>
      <c r="O274" s="209"/>
      <c r="P274" s="209"/>
      <c r="Q274" s="209"/>
      <c r="R274" s="209"/>
      <c r="S274" s="209"/>
      <c r="T274" s="210"/>
      <c r="AT274" s="211" t="s">
        <v>167</v>
      </c>
      <c r="AU274" s="211" t="s">
        <v>83</v>
      </c>
      <c r="AV274" s="14" t="s">
        <v>83</v>
      </c>
      <c r="AW274" s="14" t="s">
        <v>34</v>
      </c>
      <c r="AX274" s="14" t="s">
        <v>73</v>
      </c>
      <c r="AY274" s="211" t="s">
        <v>156</v>
      </c>
    </row>
    <row r="275" spans="1:65" s="14" customFormat="1">
      <c r="B275" s="201"/>
      <c r="C275" s="202"/>
      <c r="D275" s="192" t="s">
        <v>167</v>
      </c>
      <c r="E275" s="203" t="s">
        <v>19</v>
      </c>
      <c r="F275" s="204" t="s">
        <v>330</v>
      </c>
      <c r="G275" s="202"/>
      <c r="H275" s="205">
        <v>-4.8970000000000002</v>
      </c>
      <c r="I275" s="206"/>
      <c r="J275" s="202"/>
      <c r="K275" s="202"/>
      <c r="L275" s="207"/>
      <c r="M275" s="208"/>
      <c r="N275" s="209"/>
      <c r="O275" s="209"/>
      <c r="P275" s="209"/>
      <c r="Q275" s="209"/>
      <c r="R275" s="209"/>
      <c r="S275" s="209"/>
      <c r="T275" s="210"/>
      <c r="AT275" s="211" t="s">
        <v>167</v>
      </c>
      <c r="AU275" s="211" t="s">
        <v>83</v>
      </c>
      <c r="AV275" s="14" t="s">
        <v>83</v>
      </c>
      <c r="AW275" s="14" t="s">
        <v>34</v>
      </c>
      <c r="AX275" s="14" t="s">
        <v>73</v>
      </c>
      <c r="AY275" s="211" t="s">
        <v>156</v>
      </c>
    </row>
    <row r="276" spans="1:65" s="14" customFormat="1">
      <c r="B276" s="201"/>
      <c r="C276" s="202"/>
      <c r="D276" s="192" t="s">
        <v>167</v>
      </c>
      <c r="E276" s="203" t="s">
        <v>19</v>
      </c>
      <c r="F276" s="204" t="s">
        <v>331</v>
      </c>
      <c r="G276" s="202"/>
      <c r="H276" s="205">
        <v>-11.266</v>
      </c>
      <c r="I276" s="206"/>
      <c r="J276" s="202"/>
      <c r="K276" s="202"/>
      <c r="L276" s="207"/>
      <c r="M276" s="208"/>
      <c r="N276" s="209"/>
      <c r="O276" s="209"/>
      <c r="P276" s="209"/>
      <c r="Q276" s="209"/>
      <c r="R276" s="209"/>
      <c r="S276" s="209"/>
      <c r="T276" s="210"/>
      <c r="AT276" s="211" t="s">
        <v>167</v>
      </c>
      <c r="AU276" s="211" t="s">
        <v>83</v>
      </c>
      <c r="AV276" s="14" t="s">
        <v>83</v>
      </c>
      <c r="AW276" s="14" t="s">
        <v>34</v>
      </c>
      <c r="AX276" s="14" t="s">
        <v>73</v>
      </c>
      <c r="AY276" s="211" t="s">
        <v>156</v>
      </c>
    </row>
    <row r="277" spans="1:65" s="14" customFormat="1">
      <c r="B277" s="201"/>
      <c r="C277" s="202"/>
      <c r="D277" s="192" t="s">
        <v>167</v>
      </c>
      <c r="E277" s="203" t="s">
        <v>19</v>
      </c>
      <c r="F277" s="204" t="s">
        <v>332</v>
      </c>
      <c r="G277" s="202"/>
      <c r="H277" s="205">
        <v>-11.266</v>
      </c>
      <c r="I277" s="206"/>
      <c r="J277" s="202"/>
      <c r="K277" s="202"/>
      <c r="L277" s="207"/>
      <c r="M277" s="208"/>
      <c r="N277" s="209"/>
      <c r="O277" s="209"/>
      <c r="P277" s="209"/>
      <c r="Q277" s="209"/>
      <c r="R277" s="209"/>
      <c r="S277" s="209"/>
      <c r="T277" s="210"/>
      <c r="AT277" s="211" t="s">
        <v>167</v>
      </c>
      <c r="AU277" s="211" t="s">
        <v>83</v>
      </c>
      <c r="AV277" s="14" t="s">
        <v>83</v>
      </c>
      <c r="AW277" s="14" t="s">
        <v>34</v>
      </c>
      <c r="AX277" s="14" t="s">
        <v>73</v>
      </c>
      <c r="AY277" s="211" t="s">
        <v>156</v>
      </c>
    </row>
    <row r="278" spans="1:65" s="16" customFormat="1">
      <c r="B278" s="234"/>
      <c r="C278" s="235"/>
      <c r="D278" s="192" t="s">
        <v>167</v>
      </c>
      <c r="E278" s="236" t="s">
        <v>19</v>
      </c>
      <c r="F278" s="237" t="s">
        <v>299</v>
      </c>
      <c r="G278" s="235"/>
      <c r="H278" s="238">
        <v>79.105000000000004</v>
      </c>
      <c r="I278" s="239"/>
      <c r="J278" s="235"/>
      <c r="K278" s="235"/>
      <c r="L278" s="240"/>
      <c r="M278" s="241"/>
      <c r="N278" s="242"/>
      <c r="O278" s="242"/>
      <c r="P278" s="242"/>
      <c r="Q278" s="242"/>
      <c r="R278" s="242"/>
      <c r="S278" s="242"/>
      <c r="T278" s="243"/>
      <c r="AT278" s="244" t="s">
        <v>167</v>
      </c>
      <c r="AU278" s="244" t="s">
        <v>83</v>
      </c>
      <c r="AV278" s="16" t="s">
        <v>157</v>
      </c>
      <c r="AW278" s="16" t="s">
        <v>34</v>
      </c>
      <c r="AX278" s="16" t="s">
        <v>73</v>
      </c>
      <c r="AY278" s="244" t="s">
        <v>156</v>
      </c>
    </row>
    <row r="279" spans="1:65" s="15" customFormat="1">
      <c r="B279" s="212"/>
      <c r="C279" s="213"/>
      <c r="D279" s="192" t="s">
        <v>167</v>
      </c>
      <c r="E279" s="214" t="s">
        <v>19</v>
      </c>
      <c r="F279" s="215" t="s">
        <v>170</v>
      </c>
      <c r="G279" s="213"/>
      <c r="H279" s="216">
        <v>232.09200000000001</v>
      </c>
      <c r="I279" s="217"/>
      <c r="J279" s="213"/>
      <c r="K279" s="213"/>
      <c r="L279" s="218"/>
      <c r="M279" s="219"/>
      <c r="N279" s="220"/>
      <c r="O279" s="220"/>
      <c r="P279" s="220"/>
      <c r="Q279" s="220"/>
      <c r="R279" s="220"/>
      <c r="S279" s="220"/>
      <c r="T279" s="221"/>
      <c r="AT279" s="222" t="s">
        <v>167</v>
      </c>
      <c r="AU279" s="222" t="s">
        <v>83</v>
      </c>
      <c r="AV279" s="15" t="s">
        <v>163</v>
      </c>
      <c r="AW279" s="15" t="s">
        <v>34</v>
      </c>
      <c r="AX279" s="15" t="s">
        <v>81</v>
      </c>
      <c r="AY279" s="222" t="s">
        <v>156</v>
      </c>
    </row>
    <row r="280" spans="1:65" s="2" customFormat="1" ht="37.9" customHeight="1">
      <c r="A280" s="35"/>
      <c r="B280" s="36"/>
      <c r="C280" s="171" t="s">
        <v>333</v>
      </c>
      <c r="D280" s="171" t="s">
        <v>159</v>
      </c>
      <c r="E280" s="172" t="s">
        <v>334</v>
      </c>
      <c r="F280" s="173" t="s">
        <v>335</v>
      </c>
      <c r="G280" s="174" t="s">
        <v>206</v>
      </c>
      <c r="H280" s="175">
        <v>234.75700000000001</v>
      </c>
      <c r="I280" s="176"/>
      <c r="J280" s="177">
        <f>ROUND(I280*H280,2)</f>
        <v>0</v>
      </c>
      <c r="K280" s="178"/>
      <c r="L280" s="40"/>
      <c r="M280" s="179" t="s">
        <v>19</v>
      </c>
      <c r="N280" s="180" t="s">
        <v>44</v>
      </c>
      <c r="O280" s="65"/>
      <c r="P280" s="181">
        <f>O280*H280</f>
        <v>0</v>
      </c>
      <c r="Q280" s="181">
        <v>3.0000000000000001E-3</v>
      </c>
      <c r="R280" s="181">
        <f>Q280*H280</f>
        <v>0.70427099999999998</v>
      </c>
      <c r="S280" s="181">
        <v>0</v>
      </c>
      <c r="T280" s="182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183" t="s">
        <v>163</v>
      </c>
      <c r="AT280" s="183" t="s">
        <v>159</v>
      </c>
      <c r="AU280" s="183" t="s">
        <v>83</v>
      </c>
      <c r="AY280" s="18" t="s">
        <v>156</v>
      </c>
      <c r="BE280" s="184">
        <f>IF(N280="základní",J280,0)</f>
        <v>0</v>
      </c>
      <c r="BF280" s="184">
        <f>IF(N280="snížená",J280,0)</f>
        <v>0</v>
      </c>
      <c r="BG280" s="184">
        <f>IF(N280="zákl. přenesená",J280,0)</f>
        <v>0</v>
      </c>
      <c r="BH280" s="184">
        <f>IF(N280="sníž. přenesená",J280,0)</f>
        <v>0</v>
      </c>
      <c r="BI280" s="184">
        <f>IF(N280="nulová",J280,0)</f>
        <v>0</v>
      </c>
      <c r="BJ280" s="18" t="s">
        <v>81</v>
      </c>
      <c r="BK280" s="184">
        <f>ROUND(I280*H280,2)</f>
        <v>0</v>
      </c>
      <c r="BL280" s="18" t="s">
        <v>163</v>
      </c>
      <c r="BM280" s="183" t="s">
        <v>336</v>
      </c>
    </row>
    <row r="281" spans="1:65" s="2" customFormat="1">
      <c r="A281" s="35"/>
      <c r="B281" s="36"/>
      <c r="C281" s="37"/>
      <c r="D281" s="185" t="s">
        <v>165</v>
      </c>
      <c r="E281" s="37"/>
      <c r="F281" s="186" t="s">
        <v>337</v>
      </c>
      <c r="G281" s="37"/>
      <c r="H281" s="37"/>
      <c r="I281" s="187"/>
      <c r="J281" s="37"/>
      <c r="K281" s="37"/>
      <c r="L281" s="40"/>
      <c r="M281" s="188"/>
      <c r="N281" s="189"/>
      <c r="O281" s="65"/>
      <c r="P281" s="65"/>
      <c r="Q281" s="65"/>
      <c r="R281" s="65"/>
      <c r="S281" s="65"/>
      <c r="T281" s="66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T281" s="18" t="s">
        <v>165</v>
      </c>
      <c r="AU281" s="18" t="s">
        <v>83</v>
      </c>
    </row>
    <row r="282" spans="1:65" s="13" customFormat="1">
      <c r="B282" s="190"/>
      <c r="C282" s="191"/>
      <c r="D282" s="192" t="s">
        <v>167</v>
      </c>
      <c r="E282" s="193" t="s">
        <v>19</v>
      </c>
      <c r="F282" s="194" t="s">
        <v>306</v>
      </c>
      <c r="G282" s="191"/>
      <c r="H282" s="193" t="s">
        <v>19</v>
      </c>
      <c r="I282" s="195"/>
      <c r="J282" s="191"/>
      <c r="K282" s="191"/>
      <c r="L282" s="196"/>
      <c r="M282" s="197"/>
      <c r="N282" s="198"/>
      <c r="O282" s="198"/>
      <c r="P282" s="198"/>
      <c r="Q282" s="198"/>
      <c r="R282" s="198"/>
      <c r="S282" s="198"/>
      <c r="T282" s="199"/>
      <c r="AT282" s="200" t="s">
        <v>167</v>
      </c>
      <c r="AU282" s="200" t="s">
        <v>83</v>
      </c>
      <c r="AV282" s="13" t="s">
        <v>81</v>
      </c>
      <c r="AW282" s="13" t="s">
        <v>34</v>
      </c>
      <c r="AX282" s="13" t="s">
        <v>73</v>
      </c>
      <c r="AY282" s="200" t="s">
        <v>156</v>
      </c>
    </row>
    <row r="283" spans="1:65" s="14" customFormat="1">
      <c r="B283" s="201"/>
      <c r="C283" s="202"/>
      <c r="D283" s="192" t="s">
        <v>167</v>
      </c>
      <c r="E283" s="203" t="s">
        <v>19</v>
      </c>
      <c r="F283" s="204" t="s">
        <v>307</v>
      </c>
      <c r="G283" s="202"/>
      <c r="H283" s="205">
        <v>64.739000000000004</v>
      </c>
      <c r="I283" s="206"/>
      <c r="J283" s="202"/>
      <c r="K283" s="202"/>
      <c r="L283" s="207"/>
      <c r="M283" s="208"/>
      <c r="N283" s="209"/>
      <c r="O283" s="209"/>
      <c r="P283" s="209"/>
      <c r="Q283" s="209"/>
      <c r="R283" s="209"/>
      <c r="S283" s="209"/>
      <c r="T283" s="210"/>
      <c r="AT283" s="211" t="s">
        <v>167</v>
      </c>
      <c r="AU283" s="211" t="s">
        <v>83</v>
      </c>
      <c r="AV283" s="14" t="s">
        <v>83</v>
      </c>
      <c r="AW283" s="14" t="s">
        <v>34</v>
      </c>
      <c r="AX283" s="14" t="s">
        <v>73</v>
      </c>
      <c r="AY283" s="211" t="s">
        <v>156</v>
      </c>
    </row>
    <row r="284" spans="1:65" s="14" customFormat="1">
      <c r="B284" s="201"/>
      <c r="C284" s="202"/>
      <c r="D284" s="192" t="s">
        <v>167</v>
      </c>
      <c r="E284" s="203" t="s">
        <v>19</v>
      </c>
      <c r="F284" s="204" t="s">
        <v>308</v>
      </c>
      <c r="G284" s="202"/>
      <c r="H284" s="205">
        <v>32.819000000000003</v>
      </c>
      <c r="I284" s="206"/>
      <c r="J284" s="202"/>
      <c r="K284" s="202"/>
      <c r="L284" s="207"/>
      <c r="M284" s="208"/>
      <c r="N284" s="209"/>
      <c r="O284" s="209"/>
      <c r="P284" s="209"/>
      <c r="Q284" s="209"/>
      <c r="R284" s="209"/>
      <c r="S284" s="209"/>
      <c r="T284" s="210"/>
      <c r="AT284" s="211" t="s">
        <v>167</v>
      </c>
      <c r="AU284" s="211" t="s">
        <v>83</v>
      </c>
      <c r="AV284" s="14" t="s">
        <v>83</v>
      </c>
      <c r="AW284" s="14" t="s">
        <v>34</v>
      </c>
      <c r="AX284" s="14" t="s">
        <v>73</v>
      </c>
      <c r="AY284" s="211" t="s">
        <v>156</v>
      </c>
    </row>
    <row r="285" spans="1:65" s="14" customFormat="1">
      <c r="B285" s="201"/>
      <c r="C285" s="202"/>
      <c r="D285" s="192" t="s">
        <v>167</v>
      </c>
      <c r="E285" s="203" t="s">
        <v>19</v>
      </c>
      <c r="F285" s="204" t="s">
        <v>309</v>
      </c>
      <c r="G285" s="202"/>
      <c r="H285" s="205">
        <v>-31.84</v>
      </c>
      <c r="I285" s="206"/>
      <c r="J285" s="202"/>
      <c r="K285" s="202"/>
      <c r="L285" s="207"/>
      <c r="M285" s="208"/>
      <c r="N285" s="209"/>
      <c r="O285" s="209"/>
      <c r="P285" s="209"/>
      <c r="Q285" s="209"/>
      <c r="R285" s="209"/>
      <c r="S285" s="209"/>
      <c r="T285" s="210"/>
      <c r="AT285" s="211" t="s">
        <v>167</v>
      </c>
      <c r="AU285" s="211" t="s">
        <v>83</v>
      </c>
      <c r="AV285" s="14" t="s">
        <v>83</v>
      </c>
      <c r="AW285" s="14" t="s">
        <v>34</v>
      </c>
      <c r="AX285" s="14" t="s">
        <v>73</v>
      </c>
      <c r="AY285" s="211" t="s">
        <v>156</v>
      </c>
    </row>
    <row r="286" spans="1:65" s="16" customFormat="1">
      <c r="B286" s="234"/>
      <c r="C286" s="235"/>
      <c r="D286" s="192" t="s">
        <v>167</v>
      </c>
      <c r="E286" s="236" t="s">
        <v>19</v>
      </c>
      <c r="F286" s="237" t="s">
        <v>299</v>
      </c>
      <c r="G286" s="235"/>
      <c r="H286" s="238">
        <v>65.718000000000004</v>
      </c>
      <c r="I286" s="239"/>
      <c r="J286" s="235"/>
      <c r="K286" s="235"/>
      <c r="L286" s="240"/>
      <c r="M286" s="241"/>
      <c r="N286" s="242"/>
      <c r="O286" s="242"/>
      <c r="P286" s="242"/>
      <c r="Q286" s="242"/>
      <c r="R286" s="242"/>
      <c r="S286" s="242"/>
      <c r="T286" s="243"/>
      <c r="AT286" s="244" t="s">
        <v>167</v>
      </c>
      <c r="AU286" s="244" t="s">
        <v>83</v>
      </c>
      <c r="AV286" s="16" t="s">
        <v>157</v>
      </c>
      <c r="AW286" s="16" t="s">
        <v>34</v>
      </c>
      <c r="AX286" s="16" t="s">
        <v>73</v>
      </c>
      <c r="AY286" s="244" t="s">
        <v>156</v>
      </c>
    </row>
    <row r="287" spans="1:65" s="13" customFormat="1">
      <c r="B287" s="190"/>
      <c r="C287" s="191"/>
      <c r="D287" s="192" t="s">
        <v>167</v>
      </c>
      <c r="E287" s="193" t="s">
        <v>19</v>
      </c>
      <c r="F287" s="194" t="s">
        <v>310</v>
      </c>
      <c r="G287" s="191"/>
      <c r="H287" s="193" t="s">
        <v>19</v>
      </c>
      <c r="I287" s="195"/>
      <c r="J287" s="191"/>
      <c r="K287" s="191"/>
      <c r="L287" s="196"/>
      <c r="M287" s="197"/>
      <c r="N287" s="198"/>
      <c r="O287" s="198"/>
      <c r="P287" s="198"/>
      <c r="Q287" s="198"/>
      <c r="R287" s="198"/>
      <c r="S287" s="198"/>
      <c r="T287" s="199"/>
      <c r="AT287" s="200" t="s">
        <v>167</v>
      </c>
      <c r="AU287" s="200" t="s">
        <v>83</v>
      </c>
      <c r="AV287" s="13" t="s">
        <v>81</v>
      </c>
      <c r="AW287" s="13" t="s">
        <v>34</v>
      </c>
      <c r="AX287" s="13" t="s">
        <v>73</v>
      </c>
      <c r="AY287" s="200" t="s">
        <v>156</v>
      </c>
    </row>
    <row r="288" spans="1:65" s="14" customFormat="1">
      <c r="B288" s="201"/>
      <c r="C288" s="202"/>
      <c r="D288" s="192" t="s">
        <v>167</v>
      </c>
      <c r="E288" s="203" t="s">
        <v>19</v>
      </c>
      <c r="F288" s="204" t="s">
        <v>311</v>
      </c>
      <c r="G288" s="202"/>
      <c r="H288" s="205">
        <v>35.305</v>
      </c>
      <c r="I288" s="206"/>
      <c r="J288" s="202"/>
      <c r="K288" s="202"/>
      <c r="L288" s="207"/>
      <c r="M288" s="208"/>
      <c r="N288" s="209"/>
      <c r="O288" s="209"/>
      <c r="P288" s="209"/>
      <c r="Q288" s="209"/>
      <c r="R288" s="209"/>
      <c r="S288" s="209"/>
      <c r="T288" s="210"/>
      <c r="AT288" s="211" t="s">
        <v>167</v>
      </c>
      <c r="AU288" s="211" t="s">
        <v>83</v>
      </c>
      <c r="AV288" s="14" t="s">
        <v>83</v>
      </c>
      <c r="AW288" s="14" t="s">
        <v>34</v>
      </c>
      <c r="AX288" s="14" t="s">
        <v>73</v>
      </c>
      <c r="AY288" s="211" t="s">
        <v>156</v>
      </c>
    </row>
    <row r="289" spans="2:51" s="14" customFormat="1">
      <c r="B289" s="201"/>
      <c r="C289" s="202"/>
      <c r="D289" s="192" t="s">
        <v>167</v>
      </c>
      <c r="E289" s="203" t="s">
        <v>19</v>
      </c>
      <c r="F289" s="204" t="s">
        <v>312</v>
      </c>
      <c r="G289" s="202"/>
      <c r="H289" s="205">
        <v>49.216999999999999</v>
      </c>
      <c r="I289" s="206"/>
      <c r="J289" s="202"/>
      <c r="K289" s="202"/>
      <c r="L289" s="207"/>
      <c r="M289" s="208"/>
      <c r="N289" s="209"/>
      <c r="O289" s="209"/>
      <c r="P289" s="209"/>
      <c r="Q289" s="209"/>
      <c r="R289" s="209"/>
      <c r="S289" s="209"/>
      <c r="T289" s="210"/>
      <c r="AT289" s="211" t="s">
        <v>167</v>
      </c>
      <c r="AU289" s="211" t="s">
        <v>83</v>
      </c>
      <c r="AV289" s="14" t="s">
        <v>83</v>
      </c>
      <c r="AW289" s="14" t="s">
        <v>34</v>
      </c>
      <c r="AX289" s="14" t="s">
        <v>73</v>
      </c>
      <c r="AY289" s="211" t="s">
        <v>156</v>
      </c>
    </row>
    <row r="290" spans="2:51" s="14" customFormat="1">
      <c r="B290" s="201"/>
      <c r="C290" s="202"/>
      <c r="D290" s="192" t="s">
        <v>167</v>
      </c>
      <c r="E290" s="203" t="s">
        <v>19</v>
      </c>
      <c r="F290" s="204" t="s">
        <v>313</v>
      </c>
      <c r="G290" s="202"/>
      <c r="H290" s="205">
        <v>10.99</v>
      </c>
      <c r="I290" s="206"/>
      <c r="J290" s="202"/>
      <c r="K290" s="202"/>
      <c r="L290" s="207"/>
      <c r="M290" s="208"/>
      <c r="N290" s="209"/>
      <c r="O290" s="209"/>
      <c r="P290" s="209"/>
      <c r="Q290" s="209"/>
      <c r="R290" s="209"/>
      <c r="S290" s="209"/>
      <c r="T290" s="210"/>
      <c r="AT290" s="211" t="s">
        <v>167</v>
      </c>
      <c r="AU290" s="211" t="s">
        <v>83</v>
      </c>
      <c r="AV290" s="14" t="s">
        <v>83</v>
      </c>
      <c r="AW290" s="14" t="s">
        <v>34</v>
      </c>
      <c r="AX290" s="14" t="s">
        <v>73</v>
      </c>
      <c r="AY290" s="211" t="s">
        <v>156</v>
      </c>
    </row>
    <row r="291" spans="2:51" s="14" customFormat="1">
      <c r="B291" s="201"/>
      <c r="C291" s="202"/>
      <c r="D291" s="192" t="s">
        <v>167</v>
      </c>
      <c r="E291" s="203" t="s">
        <v>19</v>
      </c>
      <c r="F291" s="204" t="s">
        <v>314</v>
      </c>
      <c r="G291" s="202"/>
      <c r="H291" s="205">
        <v>40.82</v>
      </c>
      <c r="I291" s="206"/>
      <c r="J291" s="202"/>
      <c r="K291" s="202"/>
      <c r="L291" s="207"/>
      <c r="M291" s="208"/>
      <c r="N291" s="209"/>
      <c r="O291" s="209"/>
      <c r="P291" s="209"/>
      <c r="Q291" s="209"/>
      <c r="R291" s="209"/>
      <c r="S291" s="209"/>
      <c r="T291" s="210"/>
      <c r="AT291" s="211" t="s">
        <v>167</v>
      </c>
      <c r="AU291" s="211" t="s">
        <v>83</v>
      </c>
      <c r="AV291" s="14" t="s">
        <v>83</v>
      </c>
      <c r="AW291" s="14" t="s">
        <v>34</v>
      </c>
      <c r="AX291" s="14" t="s">
        <v>73</v>
      </c>
      <c r="AY291" s="211" t="s">
        <v>156</v>
      </c>
    </row>
    <row r="292" spans="2:51" s="14" customFormat="1">
      <c r="B292" s="201"/>
      <c r="C292" s="202"/>
      <c r="D292" s="192" t="s">
        <v>167</v>
      </c>
      <c r="E292" s="203" t="s">
        <v>19</v>
      </c>
      <c r="F292" s="204" t="s">
        <v>315</v>
      </c>
      <c r="G292" s="202"/>
      <c r="H292" s="205">
        <v>-49.063000000000002</v>
      </c>
      <c r="I292" s="206"/>
      <c r="J292" s="202"/>
      <c r="K292" s="202"/>
      <c r="L292" s="207"/>
      <c r="M292" s="208"/>
      <c r="N292" s="209"/>
      <c r="O292" s="209"/>
      <c r="P292" s="209"/>
      <c r="Q292" s="209"/>
      <c r="R292" s="209"/>
      <c r="S292" s="209"/>
      <c r="T292" s="210"/>
      <c r="AT292" s="211" t="s">
        <v>167</v>
      </c>
      <c r="AU292" s="211" t="s">
        <v>83</v>
      </c>
      <c r="AV292" s="14" t="s">
        <v>83</v>
      </c>
      <c r="AW292" s="14" t="s">
        <v>34</v>
      </c>
      <c r="AX292" s="14" t="s">
        <v>73</v>
      </c>
      <c r="AY292" s="211" t="s">
        <v>156</v>
      </c>
    </row>
    <row r="293" spans="2:51" s="16" customFormat="1">
      <c r="B293" s="234"/>
      <c r="C293" s="235"/>
      <c r="D293" s="192" t="s">
        <v>167</v>
      </c>
      <c r="E293" s="236" t="s">
        <v>19</v>
      </c>
      <c r="F293" s="237" t="s">
        <v>299</v>
      </c>
      <c r="G293" s="235"/>
      <c r="H293" s="238">
        <v>87.269000000000005</v>
      </c>
      <c r="I293" s="239"/>
      <c r="J293" s="235"/>
      <c r="K293" s="235"/>
      <c r="L293" s="240"/>
      <c r="M293" s="241"/>
      <c r="N293" s="242"/>
      <c r="O293" s="242"/>
      <c r="P293" s="242"/>
      <c r="Q293" s="242"/>
      <c r="R293" s="242"/>
      <c r="S293" s="242"/>
      <c r="T293" s="243"/>
      <c r="AT293" s="244" t="s">
        <v>167</v>
      </c>
      <c r="AU293" s="244" t="s">
        <v>83</v>
      </c>
      <c r="AV293" s="16" t="s">
        <v>157</v>
      </c>
      <c r="AW293" s="16" t="s">
        <v>34</v>
      </c>
      <c r="AX293" s="16" t="s">
        <v>73</v>
      </c>
      <c r="AY293" s="244" t="s">
        <v>156</v>
      </c>
    </row>
    <row r="294" spans="2:51" s="13" customFormat="1">
      <c r="B294" s="190"/>
      <c r="C294" s="191"/>
      <c r="D294" s="192" t="s">
        <v>167</v>
      </c>
      <c r="E294" s="193" t="s">
        <v>19</v>
      </c>
      <c r="F294" s="194" t="s">
        <v>297</v>
      </c>
      <c r="G294" s="191"/>
      <c r="H294" s="193" t="s">
        <v>19</v>
      </c>
      <c r="I294" s="195"/>
      <c r="J294" s="191"/>
      <c r="K294" s="191"/>
      <c r="L294" s="196"/>
      <c r="M294" s="197"/>
      <c r="N294" s="198"/>
      <c r="O294" s="198"/>
      <c r="P294" s="198"/>
      <c r="Q294" s="198"/>
      <c r="R294" s="198"/>
      <c r="S294" s="198"/>
      <c r="T294" s="199"/>
      <c r="AT294" s="200" t="s">
        <v>167</v>
      </c>
      <c r="AU294" s="200" t="s">
        <v>83</v>
      </c>
      <c r="AV294" s="13" t="s">
        <v>81</v>
      </c>
      <c r="AW294" s="13" t="s">
        <v>34</v>
      </c>
      <c r="AX294" s="13" t="s">
        <v>73</v>
      </c>
      <c r="AY294" s="200" t="s">
        <v>156</v>
      </c>
    </row>
    <row r="295" spans="2:51" s="14" customFormat="1">
      <c r="B295" s="201"/>
      <c r="C295" s="202"/>
      <c r="D295" s="192" t="s">
        <v>167</v>
      </c>
      <c r="E295" s="203" t="s">
        <v>19</v>
      </c>
      <c r="F295" s="204" t="s">
        <v>298</v>
      </c>
      <c r="G295" s="202"/>
      <c r="H295" s="205">
        <v>1.3069999999999999</v>
      </c>
      <c r="I295" s="206"/>
      <c r="J295" s="202"/>
      <c r="K295" s="202"/>
      <c r="L295" s="207"/>
      <c r="M295" s="208"/>
      <c r="N295" s="209"/>
      <c r="O295" s="209"/>
      <c r="P295" s="209"/>
      <c r="Q295" s="209"/>
      <c r="R295" s="209"/>
      <c r="S295" s="209"/>
      <c r="T295" s="210"/>
      <c r="AT295" s="211" t="s">
        <v>167</v>
      </c>
      <c r="AU295" s="211" t="s">
        <v>83</v>
      </c>
      <c r="AV295" s="14" t="s">
        <v>83</v>
      </c>
      <c r="AW295" s="14" t="s">
        <v>34</v>
      </c>
      <c r="AX295" s="14" t="s">
        <v>73</v>
      </c>
      <c r="AY295" s="211" t="s">
        <v>156</v>
      </c>
    </row>
    <row r="296" spans="2:51" s="16" customFormat="1">
      <c r="B296" s="234"/>
      <c r="C296" s="235"/>
      <c r="D296" s="192" t="s">
        <v>167</v>
      </c>
      <c r="E296" s="236" t="s">
        <v>19</v>
      </c>
      <c r="F296" s="237" t="s">
        <v>299</v>
      </c>
      <c r="G296" s="235"/>
      <c r="H296" s="238">
        <v>1.3069999999999999</v>
      </c>
      <c r="I296" s="239"/>
      <c r="J296" s="235"/>
      <c r="K296" s="235"/>
      <c r="L296" s="240"/>
      <c r="M296" s="241"/>
      <c r="N296" s="242"/>
      <c r="O296" s="242"/>
      <c r="P296" s="242"/>
      <c r="Q296" s="242"/>
      <c r="R296" s="242"/>
      <c r="S296" s="242"/>
      <c r="T296" s="243"/>
      <c r="AT296" s="244" t="s">
        <v>167</v>
      </c>
      <c r="AU296" s="244" t="s">
        <v>83</v>
      </c>
      <c r="AV296" s="16" t="s">
        <v>157</v>
      </c>
      <c r="AW296" s="16" t="s">
        <v>34</v>
      </c>
      <c r="AX296" s="16" t="s">
        <v>73</v>
      </c>
      <c r="AY296" s="244" t="s">
        <v>156</v>
      </c>
    </row>
    <row r="297" spans="2:51" s="13" customFormat="1">
      <c r="B297" s="190"/>
      <c r="C297" s="191"/>
      <c r="D297" s="192" t="s">
        <v>167</v>
      </c>
      <c r="E297" s="193" t="s">
        <v>19</v>
      </c>
      <c r="F297" s="194" t="s">
        <v>316</v>
      </c>
      <c r="G297" s="191"/>
      <c r="H297" s="193" t="s">
        <v>19</v>
      </c>
      <c r="I297" s="195"/>
      <c r="J297" s="191"/>
      <c r="K297" s="191"/>
      <c r="L297" s="196"/>
      <c r="M297" s="197"/>
      <c r="N297" s="198"/>
      <c r="O297" s="198"/>
      <c r="P297" s="198"/>
      <c r="Q297" s="198"/>
      <c r="R297" s="198"/>
      <c r="S297" s="198"/>
      <c r="T297" s="199"/>
      <c r="AT297" s="200" t="s">
        <v>167</v>
      </c>
      <c r="AU297" s="200" t="s">
        <v>83</v>
      </c>
      <c r="AV297" s="13" t="s">
        <v>81</v>
      </c>
      <c r="AW297" s="13" t="s">
        <v>34</v>
      </c>
      <c r="AX297" s="13" t="s">
        <v>73</v>
      </c>
      <c r="AY297" s="200" t="s">
        <v>156</v>
      </c>
    </row>
    <row r="298" spans="2:51" s="14" customFormat="1">
      <c r="B298" s="201"/>
      <c r="C298" s="202"/>
      <c r="D298" s="192" t="s">
        <v>167</v>
      </c>
      <c r="E298" s="203" t="s">
        <v>19</v>
      </c>
      <c r="F298" s="204" t="s">
        <v>317</v>
      </c>
      <c r="G298" s="202"/>
      <c r="H298" s="205">
        <v>9.7929999999999993</v>
      </c>
      <c r="I298" s="206"/>
      <c r="J298" s="202"/>
      <c r="K298" s="202"/>
      <c r="L298" s="207"/>
      <c r="M298" s="208"/>
      <c r="N298" s="209"/>
      <c r="O298" s="209"/>
      <c r="P298" s="209"/>
      <c r="Q298" s="209"/>
      <c r="R298" s="209"/>
      <c r="S298" s="209"/>
      <c r="T298" s="210"/>
      <c r="AT298" s="211" t="s">
        <v>167</v>
      </c>
      <c r="AU298" s="211" t="s">
        <v>83</v>
      </c>
      <c r="AV298" s="14" t="s">
        <v>83</v>
      </c>
      <c r="AW298" s="14" t="s">
        <v>34</v>
      </c>
      <c r="AX298" s="14" t="s">
        <v>73</v>
      </c>
      <c r="AY298" s="211" t="s">
        <v>156</v>
      </c>
    </row>
    <row r="299" spans="2:51" s="14" customFormat="1">
      <c r="B299" s="201"/>
      <c r="C299" s="202"/>
      <c r="D299" s="192" t="s">
        <v>167</v>
      </c>
      <c r="E299" s="203" t="s">
        <v>19</v>
      </c>
      <c r="F299" s="204" t="s">
        <v>318</v>
      </c>
      <c r="G299" s="202"/>
      <c r="H299" s="205">
        <v>11.266</v>
      </c>
      <c r="I299" s="206"/>
      <c r="J299" s="202"/>
      <c r="K299" s="202"/>
      <c r="L299" s="207"/>
      <c r="M299" s="208"/>
      <c r="N299" s="209"/>
      <c r="O299" s="209"/>
      <c r="P299" s="209"/>
      <c r="Q299" s="209"/>
      <c r="R299" s="209"/>
      <c r="S299" s="209"/>
      <c r="T299" s="210"/>
      <c r="AT299" s="211" t="s">
        <v>167</v>
      </c>
      <c r="AU299" s="211" t="s">
        <v>83</v>
      </c>
      <c r="AV299" s="14" t="s">
        <v>83</v>
      </c>
      <c r="AW299" s="14" t="s">
        <v>34</v>
      </c>
      <c r="AX299" s="14" t="s">
        <v>73</v>
      </c>
      <c r="AY299" s="211" t="s">
        <v>156</v>
      </c>
    </row>
    <row r="300" spans="2:51" s="14" customFormat="1">
      <c r="B300" s="201"/>
      <c r="C300" s="202"/>
      <c r="D300" s="192" t="s">
        <v>167</v>
      </c>
      <c r="E300" s="203" t="s">
        <v>19</v>
      </c>
      <c r="F300" s="204" t="s">
        <v>318</v>
      </c>
      <c r="G300" s="202"/>
      <c r="H300" s="205">
        <v>11.266</v>
      </c>
      <c r="I300" s="206"/>
      <c r="J300" s="202"/>
      <c r="K300" s="202"/>
      <c r="L300" s="207"/>
      <c r="M300" s="208"/>
      <c r="N300" s="209"/>
      <c r="O300" s="209"/>
      <c r="P300" s="209"/>
      <c r="Q300" s="209"/>
      <c r="R300" s="209"/>
      <c r="S300" s="209"/>
      <c r="T300" s="210"/>
      <c r="AT300" s="211" t="s">
        <v>167</v>
      </c>
      <c r="AU300" s="211" t="s">
        <v>83</v>
      </c>
      <c r="AV300" s="14" t="s">
        <v>83</v>
      </c>
      <c r="AW300" s="14" t="s">
        <v>34</v>
      </c>
      <c r="AX300" s="14" t="s">
        <v>73</v>
      </c>
      <c r="AY300" s="211" t="s">
        <v>156</v>
      </c>
    </row>
    <row r="301" spans="2:51" s="14" customFormat="1">
      <c r="B301" s="201"/>
      <c r="C301" s="202"/>
      <c r="D301" s="192" t="s">
        <v>167</v>
      </c>
      <c r="E301" s="203" t="s">
        <v>19</v>
      </c>
      <c r="F301" s="204" t="s">
        <v>319</v>
      </c>
      <c r="G301" s="202"/>
      <c r="H301" s="205">
        <v>9.75</v>
      </c>
      <c r="I301" s="206"/>
      <c r="J301" s="202"/>
      <c r="K301" s="202"/>
      <c r="L301" s="207"/>
      <c r="M301" s="208"/>
      <c r="N301" s="209"/>
      <c r="O301" s="209"/>
      <c r="P301" s="209"/>
      <c r="Q301" s="209"/>
      <c r="R301" s="209"/>
      <c r="S301" s="209"/>
      <c r="T301" s="210"/>
      <c r="AT301" s="211" t="s">
        <v>167</v>
      </c>
      <c r="AU301" s="211" t="s">
        <v>83</v>
      </c>
      <c r="AV301" s="14" t="s">
        <v>83</v>
      </c>
      <c r="AW301" s="14" t="s">
        <v>34</v>
      </c>
      <c r="AX301" s="14" t="s">
        <v>73</v>
      </c>
      <c r="AY301" s="211" t="s">
        <v>156</v>
      </c>
    </row>
    <row r="302" spans="2:51" s="14" customFormat="1">
      <c r="B302" s="201"/>
      <c r="C302" s="202"/>
      <c r="D302" s="192" t="s">
        <v>167</v>
      </c>
      <c r="E302" s="203" t="s">
        <v>19</v>
      </c>
      <c r="F302" s="204" t="s">
        <v>320</v>
      </c>
      <c r="G302" s="202"/>
      <c r="H302" s="205">
        <v>9.7929999999999993</v>
      </c>
      <c r="I302" s="206"/>
      <c r="J302" s="202"/>
      <c r="K302" s="202"/>
      <c r="L302" s="207"/>
      <c r="M302" s="208"/>
      <c r="N302" s="209"/>
      <c r="O302" s="209"/>
      <c r="P302" s="209"/>
      <c r="Q302" s="209"/>
      <c r="R302" s="209"/>
      <c r="S302" s="209"/>
      <c r="T302" s="210"/>
      <c r="AT302" s="211" t="s">
        <v>167</v>
      </c>
      <c r="AU302" s="211" t="s">
        <v>83</v>
      </c>
      <c r="AV302" s="14" t="s">
        <v>83</v>
      </c>
      <c r="AW302" s="14" t="s">
        <v>34</v>
      </c>
      <c r="AX302" s="14" t="s">
        <v>73</v>
      </c>
      <c r="AY302" s="211" t="s">
        <v>156</v>
      </c>
    </row>
    <row r="303" spans="2:51" s="14" customFormat="1">
      <c r="B303" s="201"/>
      <c r="C303" s="202"/>
      <c r="D303" s="192" t="s">
        <v>167</v>
      </c>
      <c r="E303" s="203" t="s">
        <v>19</v>
      </c>
      <c r="F303" s="204" t="s">
        <v>321</v>
      </c>
      <c r="G303" s="202"/>
      <c r="H303" s="205">
        <v>22.533000000000001</v>
      </c>
      <c r="I303" s="206"/>
      <c r="J303" s="202"/>
      <c r="K303" s="202"/>
      <c r="L303" s="207"/>
      <c r="M303" s="208"/>
      <c r="N303" s="209"/>
      <c r="O303" s="209"/>
      <c r="P303" s="209"/>
      <c r="Q303" s="209"/>
      <c r="R303" s="209"/>
      <c r="S303" s="209"/>
      <c r="T303" s="210"/>
      <c r="AT303" s="211" t="s">
        <v>167</v>
      </c>
      <c r="AU303" s="211" t="s">
        <v>83</v>
      </c>
      <c r="AV303" s="14" t="s">
        <v>83</v>
      </c>
      <c r="AW303" s="14" t="s">
        <v>34</v>
      </c>
      <c r="AX303" s="14" t="s">
        <v>73</v>
      </c>
      <c r="AY303" s="211" t="s">
        <v>156</v>
      </c>
    </row>
    <row r="304" spans="2:51" s="14" customFormat="1">
      <c r="B304" s="201"/>
      <c r="C304" s="202"/>
      <c r="D304" s="192" t="s">
        <v>167</v>
      </c>
      <c r="E304" s="203" t="s">
        <v>19</v>
      </c>
      <c r="F304" s="204" t="s">
        <v>322</v>
      </c>
      <c r="G304" s="202"/>
      <c r="H304" s="205">
        <v>22.533000000000001</v>
      </c>
      <c r="I304" s="206"/>
      <c r="J304" s="202"/>
      <c r="K304" s="202"/>
      <c r="L304" s="207"/>
      <c r="M304" s="208"/>
      <c r="N304" s="209"/>
      <c r="O304" s="209"/>
      <c r="P304" s="209"/>
      <c r="Q304" s="209"/>
      <c r="R304" s="209"/>
      <c r="S304" s="209"/>
      <c r="T304" s="210"/>
      <c r="AT304" s="211" t="s">
        <v>167</v>
      </c>
      <c r="AU304" s="211" t="s">
        <v>83</v>
      </c>
      <c r="AV304" s="14" t="s">
        <v>83</v>
      </c>
      <c r="AW304" s="14" t="s">
        <v>34</v>
      </c>
      <c r="AX304" s="14" t="s">
        <v>73</v>
      </c>
      <c r="AY304" s="211" t="s">
        <v>156</v>
      </c>
    </row>
    <row r="305" spans="1:65" s="14" customFormat="1">
      <c r="B305" s="201"/>
      <c r="C305" s="202"/>
      <c r="D305" s="192" t="s">
        <v>167</v>
      </c>
      <c r="E305" s="203" t="s">
        <v>19</v>
      </c>
      <c r="F305" s="204" t="s">
        <v>323</v>
      </c>
      <c r="G305" s="202"/>
      <c r="H305" s="205">
        <v>5.5389999999999997</v>
      </c>
      <c r="I305" s="206"/>
      <c r="J305" s="202"/>
      <c r="K305" s="202"/>
      <c r="L305" s="207"/>
      <c r="M305" s="208"/>
      <c r="N305" s="209"/>
      <c r="O305" s="209"/>
      <c r="P305" s="209"/>
      <c r="Q305" s="209"/>
      <c r="R305" s="209"/>
      <c r="S305" s="209"/>
      <c r="T305" s="210"/>
      <c r="AT305" s="211" t="s">
        <v>167</v>
      </c>
      <c r="AU305" s="211" t="s">
        <v>83</v>
      </c>
      <c r="AV305" s="14" t="s">
        <v>83</v>
      </c>
      <c r="AW305" s="14" t="s">
        <v>34</v>
      </c>
      <c r="AX305" s="14" t="s">
        <v>73</v>
      </c>
      <c r="AY305" s="211" t="s">
        <v>156</v>
      </c>
    </row>
    <row r="306" spans="1:65" s="14" customFormat="1">
      <c r="B306" s="201"/>
      <c r="C306" s="202"/>
      <c r="D306" s="192" t="s">
        <v>167</v>
      </c>
      <c r="E306" s="203" t="s">
        <v>19</v>
      </c>
      <c r="F306" s="204" t="s">
        <v>324</v>
      </c>
      <c r="G306" s="202"/>
      <c r="H306" s="205">
        <v>0.876</v>
      </c>
      <c r="I306" s="206"/>
      <c r="J306" s="202"/>
      <c r="K306" s="202"/>
      <c r="L306" s="207"/>
      <c r="M306" s="208"/>
      <c r="N306" s="209"/>
      <c r="O306" s="209"/>
      <c r="P306" s="209"/>
      <c r="Q306" s="209"/>
      <c r="R306" s="209"/>
      <c r="S306" s="209"/>
      <c r="T306" s="210"/>
      <c r="AT306" s="211" t="s">
        <v>167</v>
      </c>
      <c r="AU306" s="211" t="s">
        <v>83</v>
      </c>
      <c r="AV306" s="14" t="s">
        <v>83</v>
      </c>
      <c r="AW306" s="14" t="s">
        <v>34</v>
      </c>
      <c r="AX306" s="14" t="s">
        <v>73</v>
      </c>
      <c r="AY306" s="211" t="s">
        <v>156</v>
      </c>
    </row>
    <row r="307" spans="1:65" s="14" customFormat="1">
      <c r="B307" s="201"/>
      <c r="C307" s="202"/>
      <c r="D307" s="192" t="s">
        <v>167</v>
      </c>
      <c r="E307" s="203" t="s">
        <v>19</v>
      </c>
      <c r="F307" s="204" t="s">
        <v>325</v>
      </c>
      <c r="G307" s="202"/>
      <c r="H307" s="205">
        <v>3.278</v>
      </c>
      <c r="I307" s="206"/>
      <c r="J307" s="202"/>
      <c r="K307" s="202"/>
      <c r="L307" s="207"/>
      <c r="M307" s="208"/>
      <c r="N307" s="209"/>
      <c r="O307" s="209"/>
      <c r="P307" s="209"/>
      <c r="Q307" s="209"/>
      <c r="R307" s="209"/>
      <c r="S307" s="209"/>
      <c r="T307" s="210"/>
      <c r="AT307" s="211" t="s">
        <v>167</v>
      </c>
      <c r="AU307" s="211" t="s">
        <v>83</v>
      </c>
      <c r="AV307" s="14" t="s">
        <v>83</v>
      </c>
      <c r="AW307" s="14" t="s">
        <v>34</v>
      </c>
      <c r="AX307" s="14" t="s">
        <v>73</v>
      </c>
      <c r="AY307" s="211" t="s">
        <v>156</v>
      </c>
    </row>
    <row r="308" spans="1:65" s="14" customFormat="1">
      <c r="B308" s="201"/>
      <c r="C308" s="202"/>
      <c r="D308" s="192" t="s">
        <v>167</v>
      </c>
      <c r="E308" s="203" t="s">
        <v>19</v>
      </c>
      <c r="F308" s="204" t="s">
        <v>326</v>
      </c>
      <c r="G308" s="202"/>
      <c r="H308" s="205">
        <v>3.0459999999999998</v>
      </c>
      <c r="I308" s="206"/>
      <c r="J308" s="202"/>
      <c r="K308" s="202"/>
      <c r="L308" s="207"/>
      <c r="M308" s="208"/>
      <c r="N308" s="209"/>
      <c r="O308" s="209"/>
      <c r="P308" s="209"/>
      <c r="Q308" s="209"/>
      <c r="R308" s="209"/>
      <c r="S308" s="209"/>
      <c r="T308" s="210"/>
      <c r="AT308" s="211" t="s">
        <v>167</v>
      </c>
      <c r="AU308" s="211" t="s">
        <v>83</v>
      </c>
      <c r="AV308" s="14" t="s">
        <v>83</v>
      </c>
      <c r="AW308" s="14" t="s">
        <v>34</v>
      </c>
      <c r="AX308" s="14" t="s">
        <v>73</v>
      </c>
      <c r="AY308" s="211" t="s">
        <v>156</v>
      </c>
    </row>
    <row r="309" spans="1:65" s="14" customFormat="1">
      <c r="B309" s="201"/>
      <c r="C309" s="202"/>
      <c r="D309" s="192" t="s">
        <v>167</v>
      </c>
      <c r="E309" s="203" t="s">
        <v>19</v>
      </c>
      <c r="F309" s="204" t="s">
        <v>327</v>
      </c>
      <c r="G309" s="202"/>
      <c r="H309" s="205">
        <v>1.0169999999999999</v>
      </c>
      <c r="I309" s="206"/>
      <c r="J309" s="202"/>
      <c r="K309" s="202"/>
      <c r="L309" s="207"/>
      <c r="M309" s="208"/>
      <c r="N309" s="209"/>
      <c r="O309" s="209"/>
      <c r="P309" s="209"/>
      <c r="Q309" s="209"/>
      <c r="R309" s="209"/>
      <c r="S309" s="209"/>
      <c r="T309" s="210"/>
      <c r="AT309" s="211" t="s">
        <v>167</v>
      </c>
      <c r="AU309" s="211" t="s">
        <v>83</v>
      </c>
      <c r="AV309" s="14" t="s">
        <v>83</v>
      </c>
      <c r="AW309" s="14" t="s">
        <v>34</v>
      </c>
      <c r="AX309" s="14" t="s">
        <v>73</v>
      </c>
      <c r="AY309" s="211" t="s">
        <v>156</v>
      </c>
    </row>
    <row r="310" spans="1:65" s="14" customFormat="1">
      <c r="B310" s="201"/>
      <c r="C310" s="202"/>
      <c r="D310" s="192" t="s">
        <v>167</v>
      </c>
      <c r="E310" s="203" t="s">
        <v>19</v>
      </c>
      <c r="F310" s="204" t="s">
        <v>328</v>
      </c>
      <c r="G310" s="202"/>
      <c r="H310" s="205">
        <v>0.71899999999999997</v>
      </c>
      <c r="I310" s="206"/>
      <c r="J310" s="202"/>
      <c r="K310" s="202"/>
      <c r="L310" s="207"/>
      <c r="M310" s="208"/>
      <c r="N310" s="209"/>
      <c r="O310" s="209"/>
      <c r="P310" s="209"/>
      <c r="Q310" s="209"/>
      <c r="R310" s="209"/>
      <c r="S310" s="209"/>
      <c r="T310" s="210"/>
      <c r="AT310" s="211" t="s">
        <v>167</v>
      </c>
      <c r="AU310" s="211" t="s">
        <v>83</v>
      </c>
      <c r="AV310" s="14" t="s">
        <v>83</v>
      </c>
      <c r="AW310" s="14" t="s">
        <v>34</v>
      </c>
      <c r="AX310" s="14" t="s">
        <v>73</v>
      </c>
      <c r="AY310" s="211" t="s">
        <v>156</v>
      </c>
    </row>
    <row r="311" spans="1:65" s="14" customFormat="1">
      <c r="B311" s="201"/>
      <c r="C311" s="202"/>
      <c r="D311" s="192" t="s">
        <v>167</v>
      </c>
      <c r="E311" s="203" t="s">
        <v>19</v>
      </c>
      <c r="F311" s="204" t="s">
        <v>329</v>
      </c>
      <c r="G311" s="202"/>
      <c r="H311" s="205">
        <v>-4.875</v>
      </c>
      <c r="I311" s="206"/>
      <c r="J311" s="202"/>
      <c r="K311" s="202"/>
      <c r="L311" s="207"/>
      <c r="M311" s="208"/>
      <c r="N311" s="209"/>
      <c r="O311" s="209"/>
      <c r="P311" s="209"/>
      <c r="Q311" s="209"/>
      <c r="R311" s="209"/>
      <c r="S311" s="209"/>
      <c r="T311" s="210"/>
      <c r="AT311" s="211" t="s">
        <v>167</v>
      </c>
      <c r="AU311" s="211" t="s">
        <v>83</v>
      </c>
      <c r="AV311" s="14" t="s">
        <v>83</v>
      </c>
      <c r="AW311" s="14" t="s">
        <v>34</v>
      </c>
      <c r="AX311" s="14" t="s">
        <v>73</v>
      </c>
      <c r="AY311" s="211" t="s">
        <v>156</v>
      </c>
    </row>
    <row r="312" spans="1:65" s="14" customFormat="1">
      <c r="B312" s="201"/>
      <c r="C312" s="202"/>
      <c r="D312" s="192" t="s">
        <v>167</v>
      </c>
      <c r="E312" s="203" t="s">
        <v>19</v>
      </c>
      <c r="F312" s="204" t="s">
        <v>330</v>
      </c>
      <c r="G312" s="202"/>
      <c r="H312" s="205">
        <v>-4.8970000000000002</v>
      </c>
      <c r="I312" s="206"/>
      <c r="J312" s="202"/>
      <c r="K312" s="202"/>
      <c r="L312" s="207"/>
      <c r="M312" s="208"/>
      <c r="N312" s="209"/>
      <c r="O312" s="209"/>
      <c r="P312" s="209"/>
      <c r="Q312" s="209"/>
      <c r="R312" s="209"/>
      <c r="S312" s="209"/>
      <c r="T312" s="210"/>
      <c r="AT312" s="211" t="s">
        <v>167</v>
      </c>
      <c r="AU312" s="211" t="s">
        <v>83</v>
      </c>
      <c r="AV312" s="14" t="s">
        <v>83</v>
      </c>
      <c r="AW312" s="14" t="s">
        <v>34</v>
      </c>
      <c r="AX312" s="14" t="s">
        <v>73</v>
      </c>
      <c r="AY312" s="211" t="s">
        <v>156</v>
      </c>
    </row>
    <row r="313" spans="1:65" s="14" customFormat="1">
      <c r="B313" s="201"/>
      <c r="C313" s="202"/>
      <c r="D313" s="192" t="s">
        <v>167</v>
      </c>
      <c r="E313" s="203" t="s">
        <v>19</v>
      </c>
      <c r="F313" s="204" t="s">
        <v>331</v>
      </c>
      <c r="G313" s="202"/>
      <c r="H313" s="205">
        <v>-11.266</v>
      </c>
      <c r="I313" s="206"/>
      <c r="J313" s="202"/>
      <c r="K313" s="202"/>
      <c r="L313" s="207"/>
      <c r="M313" s="208"/>
      <c r="N313" s="209"/>
      <c r="O313" s="209"/>
      <c r="P313" s="209"/>
      <c r="Q313" s="209"/>
      <c r="R313" s="209"/>
      <c r="S313" s="209"/>
      <c r="T313" s="210"/>
      <c r="AT313" s="211" t="s">
        <v>167</v>
      </c>
      <c r="AU313" s="211" t="s">
        <v>83</v>
      </c>
      <c r="AV313" s="14" t="s">
        <v>83</v>
      </c>
      <c r="AW313" s="14" t="s">
        <v>34</v>
      </c>
      <c r="AX313" s="14" t="s">
        <v>73</v>
      </c>
      <c r="AY313" s="211" t="s">
        <v>156</v>
      </c>
    </row>
    <row r="314" spans="1:65" s="14" customFormat="1">
      <c r="B314" s="201"/>
      <c r="C314" s="202"/>
      <c r="D314" s="192" t="s">
        <v>167</v>
      </c>
      <c r="E314" s="203" t="s">
        <v>19</v>
      </c>
      <c r="F314" s="204" t="s">
        <v>332</v>
      </c>
      <c r="G314" s="202"/>
      <c r="H314" s="205">
        <v>-11.266</v>
      </c>
      <c r="I314" s="206"/>
      <c r="J314" s="202"/>
      <c r="K314" s="202"/>
      <c r="L314" s="207"/>
      <c r="M314" s="208"/>
      <c r="N314" s="209"/>
      <c r="O314" s="209"/>
      <c r="P314" s="209"/>
      <c r="Q314" s="209"/>
      <c r="R314" s="209"/>
      <c r="S314" s="209"/>
      <c r="T314" s="210"/>
      <c r="AT314" s="211" t="s">
        <v>167</v>
      </c>
      <c r="AU314" s="211" t="s">
        <v>83</v>
      </c>
      <c r="AV314" s="14" t="s">
        <v>83</v>
      </c>
      <c r="AW314" s="14" t="s">
        <v>34</v>
      </c>
      <c r="AX314" s="14" t="s">
        <v>73</v>
      </c>
      <c r="AY314" s="211" t="s">
        <v>156</v>
      </c>
    </row>
    <row r="315" spans="1:65" s="16" customFormat="1">
      <c r="B315" s="234"/>
      <c r="C315" s="235"/>
      <c r="D315" s="192" t="s">
        <v>167</v>
      </c>
      <c r="E315" s="236" t="s">
        <v>19</v>
      </c>
      <c r="F315" s="237" t="s">
        <v>299</v>
      </c>
      <c r="G315" s="235"/>
      <c r="H315" s="238">
        <v>79.105000000000004</v>
      </c>
      <c r="I315" s="239"/>
      <c r="J315" s="235"/>
      <c r="K315" s="235"/>
      <c r="L315" s="240"/>
      <c r="M315" s="241"/>
      <c r="N315" s="242"/>
      <c r="O315" s="242"/>
      <c r="P315" s="242"/>
      <c r="Q315" s="242"/>
      <c r="R315" s="242"/>
      <c r="S315" s="242"/>
      <c r="T315" s="243"/>
      <c r="AT315" s="244" t="s">
        <v>167</v>
      </c>
      <c r="AU315" s="244" t="s">
        <v>83</v>
      </c>
      <c r="AV315" s="16" t="s">
        <v>157</v>
      </c>
      <c r="AW315" s="16" t="s">
        <v>34</v>
      </c>
      <c r="AX315" s="16" t="s">
        <v>73</v>
      </c>
      <c r="AY315" s="244" t="s">
        <v>156</v>
      </c>
    </row>
    <row r="316" spans="1:65" s="13" customFormat="1">
      <c r="B316" s="190"/>
      <c r="C316" s="191"/>
      <c r="D316" s="192" t="s">
        <v>167</v>
      </c>
      <c r="E316" s="193" t="s">
        <v>19</v>
      </c>
      <c r="F316" s="194" t="s">
        <v>300</v>
      </c>
      <c r="G316" s="191"/>
      <c r="H316" s="193" t="s">
        <v>19</v>
      </c>
      <c r="I316" s="195"/>
      <c r="J316" s="191"/>
      <c r="K316" s="191"/>
      <c r="L316" s="196"/>
      <c r="M316" s="197"/>
      <c r="N316" s="198"/>
      <c r="O316" s="198"/>
      <c r="P316" s="198"/>
      <c r="Q316" s="198"/>
      <c r="R316" s="198"/>
      <c r="S316" s="198"/>
      <c r="T316" s="199"/>
      <c r="AT316" s="200" t="s">
        <v>167</v>
      </c>
      <c r="AU316" s="200" t="s">
        <v>83</v>
      </c>
      <c r="AV316" s="13" t="s">
        <v>81</v>
      </c>
      <c r="AW316" s="13" t="s">
        <v>34</v>
      </c>
      <c r="AX316" s="13" t="s">
        <v>73</v>
      </c>
      <c r="AY316" s="200" t="s">
        <v>156</v>
      </c>
    </row>
    <row r="317" spans="1:65" s="14" customFormat="1">
      <c r="B317" s="201"/>
      <c r="C317" s="202"/>
      <c r="D317" s="192" t="s">
        <v>167</v>
      </c>
      <c r="E317" s="203" t="s">
        <v>19</v>
      </c>
      <c r="F317" s="204" t="s">
        <v>301</v>
      </c>
      <c r="G317" s="202"/>
      <c r="H317" s="205">
        <v>1.3580000000000001</v>
      </c>
      <c r="I317" s="206"/>
      <c r="J317" s="202"/>
      <c r="K317" s="202"/>
      <c r="L317" s="207"/>
      <c r="M317" s="208"/>
      <c r="N317" s="209"/>
      <c r="O317" s="209"/>
      <c r="P317" s="209"/>
      <c r="Q317" s="209"/>
      <c r="R317" s="209"/>
      <c r="S317" s="209"/>
      <c r="T317" s="210"/>
      <c r="AT317" s="211" t="s">
        <v>167</v>
      </c>
      <c r="AU317" s="211" t="s">
        <v>83</v>
      </c>
      <c r="AV317" s="14" t="s">
        <v>83</v>
      </c>
      <c r="AW317" s="14" t="s">
        <v>34</v>
      </c>
      <c r="AX317" s="14" t="s">
        <v>73</v>
      </c>
      <c r="AY317" s="211" t="s">
        <v>156</v>
      </c>
    </row>
    <row r="318" spans="1:65" s="16" customFormat="1">
      <c r="B318" s="234"/>
      <c r="C318" s="235"/>
      <c r="D318" s="192" t="s">
        <v>167</v>
      </c>
      <c r="E318" s="236" t="s">
        <v>19</v>
      </c>
      <c r="F318" s="237" t="s">
        <v>299</v>
      </c>
      <c r="G318" s="235"/>
      <c r="H318" s="238">
        <v>1.3580000000000001</v>
      </c>
      <c r="I318" s="239"/>
      <c r="J318" s="235"/>
      <c r="K318" s="235"/>
      <c r="L318" s="240"/>
      <c r="M318" s="241"/>
      <c r="N318" s="242"/>
      <c r="O318" s="242"/>
      <c r="P318" s="242"/>
      <c r="Q318" s="242"/>
      <c r="R318" s="242"/>
      <c r="S318" s="242"/>
      <c r="T318" s="243"/>
      <c r="AT318" s="244" t="s">
        <v>167</v>
      </c>
      <c r="AU318" s="244" t="s">
        <v>83</v>
      </c>
      <c r="AV318" s="16" t="s">
        <v>157</v>
      </c>
      <c r="AW318" s="16" t="s">
        <v>34</v>
      </c>
      <c r="AX318" s="16" t="s">
        <v>73</v>
      </c>
      <c r="AY318" s="244" t="s">
        <v>156</v>
      </c>
    </row>
    <row r="319" spans="1:65" s="15" customFormat="1">
      <c r="B319" s="212"/>
      <c r="C319" s="213"/>
      <c r="D319" s="192" t="s">
        <v>167</v>
      </c>
      <c r="E319" s="214" t="s">
        <v>19</v>
      </c>
      <c r="F319" s="215" t="s">
        <v>170</v>
      </c>
      <c r="G319" s="213"/>
      <c r="H319" s="216">
        <v>234.75700000000001</v>
      </c>
      <c r="I319" s="217"/>
      <c r="J319" s="213"/>
      <c r="K319" s="213"/>
      <c r="L319" s="218"/>
      <c r="M319" s="219"/>
      <c r="N319" s="220"/>
      <c r="O319" s="220"/>
      <c r="P319" s="220"/>
      <c r="Q319" s="220"/>
      <c r="R319" s="220"/>
      <c r="S319" s="220"/>
      <c r="T319" s="221"/>
      <c r="AT319" s="222" t="s">
        <v>167</v>
      </c>
      <c r="AU319" s="222" t="s">
        <v>83</v>
      </c>
      <c r="AV319" s="15" t="s">
        <v>163</v>
      </c>
      <c r="AW319" s="15" t="s">
        <v>34</v>
      </c>
      <c r="AX319" s="15" t="s">
        <v>81</v>
      </c>
      <c r="AY319" s="222" t="s">
        <v>156</v>
      </c>
    </row>
    <row r="320" spans="1:65" s="2" customFormat="1" ht="37.9" customHeight="1">
      <c r="A320" s="35"/>
      <c r="B320" s="36"/>
      <c r="C320" s="171" t="s">
        <v>338</v>
      </c>
      <c r="D320" s="171" t="s">
        <v>159</v>
      </c>
      <c r="E320" s="172" t="s">
        <v>339</v>
      </c>
      <c r="F320" s="173" t="s">
        <v>340</v>
      </c>
      <c r="G320" s="174" t="s">
        <v>206</v>
      </c>
      <c r="H320" s="175">
        <v>234.75700000000001</v>
      </c>
      <c r="I320" s="176"/>
      <c r="J320" s="177">
        <f>ROUND(I320*H320,2)</f>
        <v>0</v>
      </c>
      <c r="K320" s="178"/>
      <c r="L320" s="40"/>
      <c r="M320" s="179" t="s">
        <v>19</v>
      </c>
      <c r="N320" s="180" t="s">
        <v>44</v>
      </c>
      <c r="O320" s="65"/>
      <c r="P320" s="181">
        <f>O320*H320</f>
        <v>0</v>
      </c>
      <c r="Q320" s="181">
        <v>1.6899999999999998E-2</v>
      </c>
      <c r="R320" s="181">
        <f>Q320*H320</f>
        <v>3.9673932999999999</v>
      </c>
      <c r="S320" s="181">
        <v>0</v>
      </c>
      <c r="T320" s="182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183" t="s">
        <v>163</v>
      </c>
      <c r="AT320" s="183" t="s">
        <v>159</v>
      </c>
      <c r="AU320" s="183" t="s">
        <v>83</v>
      </c>
      <c r="AY320" s="18" t="s">
        <v>156</v>
      </c>
      <c r="BE320" s="184">
        <f>IF(N320="základní",J320,0)</f>
        <v>0</v>
      </c>
      <c r="BF320" s="184">
        <f>IF(N320="snížená",J320,0)</f>
        <v>0</v>
      </c>
      <c r="BG320" s="184">
        <f>IF(N320="zákl. přenesená",J320,0)</f>
        <v>0</v>
      </c>
      <c r="BH320" s="184">
        <f>IF(N320="sníž. přenesená",J320,0)</f>
        <v>0</v>
      </c>
      <c r="BI320" s="184">
        <f>IF(N320="nulová",J320,0)</f>
        <v>0</v>
      </c>
      <c r="BJ320" s="18" t="s">
        <v>81</v>
      </c>
      <c r="BK320" s="184">
        <f>ROUND(I320*H320,2)</f>
        <v>0</v>
      </c>
      <c r="BL320" s="18" t="s">
        <v>163</v>
      </c>
      <c r="BM320" s="183" t="s">
        <v>341</v>
      </c>
    </row>
    <row r="321" spans="2:51" s="13" customFormat="1">
      <c r="B321" s="190"/>
      <c r="C321" s="191"/>
      <c r="D321" s="192" t="s">
        <v>167</v>
      </c>
      <c r="E321" s="193" t="s">
        <v>19</v>
      </c>
      <c r="F321" s="194" t="s">
        <v>306</v>
      </c>
      <c r="G321" s="191"/>
      <c r="H321" s="193" t="s">
        <v>19</v>
      </c>
      <c r="I321" s="195"/>
      <c r="J321" s="191"/>
      <c r="K321" s="191"/>
      <c r="L321" s="196"/>
      <c r="M321" s="197"/>
      <c r="N321" s="198"/>
      <c r="O321" s="198"/>
      <c r="P321" s="198"/>
      <c r="Q321" s="198"/>
      <c r="R321" s="198"/>
      <c r="S321" s="198"/>
      <c r="T321" s="199"/>
      <c r="AT321" s="200" t="s">
        <v>167</v>
      </c>
      <c r="AU321" s="200" t="s">
        <v>83</v>
      </c>
      <c r="AV321" s="13" t="s">
        <v>81</v>
      </c>
      <c r="AW321" s="13" t="s">
        <v>34</v>
      </c>
      <c r="AX321" s="13" t="s">
        <v>73</v>
      </c>
      <c r="AY321" s="200" t="s">
        <v>156</v>
      </c>
    </row>
    <row r="322" spans="2:51" s="14" customFormat="1">
      <c r="B322" s="201"/>
      <c r="C322" s="202"/>
      <c r="D322" s="192" t="s">
        <v>167</v>
      </c>
      <c r="E322" s="203" t="s">
        <v>19</v>
      </c>
      <c r="F322" s="204" t="s">
        <v>307</v>
      </c>
      <c r="G322" s="202"/>
      <c r="H322" s="205">
        <v>64.739000000000004</v>
      </c>
      <c r="I322" s="206"/>
      <c r="J322" s="202"/>
      <c r="K322" s="202"/>
      <c r="L322" s="207"/>
      <c r="M322" s="208"/>
      <c r="N322" s="209"/>
      <c r="O322" s="209"/>
      <c r="P322" s="209"/>
      <c r="Q322" s="209"/>
      <c r="R322" s="209"/>
      <c r="S322" s="209"/>
      <c r="T322" s="210"/>
      <c r="AT322" s="211" t="s">
        <v>167</v>
      </c>
      <c r="AU322" s="211" t="s">
        <v>83</v>
      </c>
      <c r="AV322" s="14" t="s">
        <v>83</v>
      </c>
      <c r="AW322" s="14" t="s">
        <v>34</v>
      </c>
      <c r="AX322" s="14" t="s">
        <v>73</v>
      </c>
      <c r="AY322" s="211" t="s">
        <v>156</v>
      </c>
    </row>
    <row r="323" spans="2:51" s="14" customFormat="1">
      <c r="B323" s="201"/>
      <c r="C323" s="202"/>
      <c r="D323" s="192" t="s">
        <v>167</v>
      </c>
      <c r="E323" s="203" t="s">
        <v>19</v>
      </c>
      <c r="F323" s="204" t="s">
        <v>308</v>
      </c>
      <c r="G323" s="202"/>
      <c r="H323" s="205">
        <v>32.819000000000003</v>
      </c>
      <c r="I323" s="206"/>
      <c r="J323" s="202"/>
      <c r="K323" s="202"/>
      <c r="L323" s="207"/>
      <c r="M323" s="208"/>
      <c r="N323" s="209"/>
      <c r="O323" s="209"/>
      <c r="P323" s="209"/>
      <c r="Q323" s="209"/>
      <c r="R323" s="209"/>
      <c r="S323" s="209"/>
      <c r="T323" s="210"/>
      <c r="AT323" s="211" t="s">
        <v>167</v>
      </c>
      <c r="AU323" s="211" t="s">
        <v>83</v>
      </c>
      <c r="AV323" s="14" t="s">
        <v>83</v>
      </c>
      <c r="AW323" s="14" t="s">
        <v>34</v>
      </c>
      <c r="AX323" s="14" t="s">
        <v>73</v>
      </c>
      <c r="AY323" s="211" t="s">
        <v>156</v>
      </c>
    </row>
    <row r="324" spans="2:51" s="14" customFormat="1">
      <c r="B324" s="201"/>
      <c r="C324" s="202"/>
      <c r="D324" s="192" t="s">
        <v>167</v>
      </c>
      <c r="E324" s="203" t="s">
        <v>19</v>
      </c>
      <c r="F324" s="204" t="s">
        <v>309</v>
      </c>
      <c r="G324" s="202"/>
      <c r="H324" s="205">
        <v>-31.84</v>
      </c>
      <c r="I324" s="206"/>
      <c r="J324" s="202"/>
      <c r="K324" s="202"/>
      <c r="L324" s="207"/>
      <c r="M324" s="208"/>
      <c r="N324" s="209"/>
      <c r="O324" s="209"/>
      <c r="P324" s="209"/>
      <c r="Q324" s="209"/>
      <c r="R324" s="209"/>
      <c r="S324" s="209"/>
      <c r="T324" s="210"/>
      <c r="AT324" s="211" t="s">
        <v>167</v>
      </c>
      <c r="AU324" s="211" t="s">
        <v>83</v>
      </c>
      <c r="AV324" s="14" t="s">
        <v>83</v>
      </c>
      <c r="AW324" s="14" t="s">
        <v>34</v>
      </c>
      <c r="AX324" s="14" t="s">
        <v>73</v>
      </c>
      <c r="AY324" s="211" t="s">
        <v>156</v>
      </c>
    </row>
    <row r="325" spans="2:51" s="16" customFormat="1">
      <c r="B325" s="234"/>
      <c r="C325" s="235"/>
      <c r="D325" s="192" t="s">
        <v>167</v>
      </c>
      <c r="E325" s="236" t="s">
        <v>19</v>
      </c>
      <c r="F325" s="237" t="s">
        <v>299</v>
      </c>
      <c r="G325" s="235"/>
      <c r="H325" s="238">
        <v>65.718000000000004</v>
      </c>
      <c r="I325" s="239"/>
      <c r="J325" s="235"/>
      <c r="K325" s="235"/>
      <c r="L325" s="240"/>
      <c r="M325" s="241"/>
      <c r="N325" s="242"/>
      <c r="O325" s="242"/>
      <c r="P325" s="242"/>
      <c r="Q325" s="242"/>
      <c r="R325" s="242"/>
      <c r="S325" s="242"/>
      <c r="T325" s="243"/>
      <c r="AT325" s="244" t="s">
        <v>167</v>
      </c>
      <c r="AU325" s="244" t="s">
        <v>83</v>
      </c>
      <c r="AV325" s="16" t="s">
        <v>157</v>
      </c>
      <c r="AW325" s="16" t="s">
        <v>34</v>
      </c>
      <c r="AX325" s="16" t="s">
        <v>73</v>
      </c>
      <c r="AY325" s="244" t="s">
        <v>156</v>
      </c>
    </row>
    <row r="326" spans="2:51" s="13" customFormat="1">
      <c r="B326" s="190"/>
      <c r="C326" s="191"/>
      <c r="D326" s="192" t="s">
        <v>167</v>
      </c>
      <c r="E326" s="193" t="s">
        <v>19</v>
      </c>
      <c r="F326" s="194" t="s">
        <v>310</v>
      </c>
      <c r="G326" s="191"/>
      <c r="H326" s="193" t="s">
        <v>19</v>
      </c>
      <c r="I326" s="195"/>
      <c r="J326" s="191"/>
      <c r="K326" s="191"/>
      <c r="L326" s="196"/>
      <c r="M326" s="197"/>
      <c r="N326" s="198"/>
      <c r="O326" s="198"/>
      <c r="P326" s="198"/>
      <c r="Q326" s="198"/>
      <c r="R326" s="198"/>
      <c r="S326" s="198"/>
      <c r="T326" s="199"/>
      <c r="AT326" s="200" t="s">
        <v>167</v>
      </c>
      <c r="AU326" s="200" t="s">
        <v>83</v>
      </c>
      <c r="AV326" s="13" t="s">
        <v>81</v>
      </c>
      <c r="AW326" s="13" t="s">
        <v>34</v>
      </c>
      <c r="AX326" s="13" t="s">
        <v>73</v>
      </c>
      <c r="AY326" s="200" t="s">
        <v>156</v>
      </c>
    </row>
    <row r="327" spans="2:51" s="14" customFormat="1">
      <c r="B327" s="201"/>
      <c r="C327" s="202"/>
      <c r="D327" s="192" t="s">
        <v>167</v>
      </c>
      <c r="E327" s="203" t="s">
        <v>19</v>
      </c>
      <c r="F327" s="204" t="s">
        <v>311</v>
      </c>
      <c r="G327" s="202"/>
      <c r="H327" s="205">
        <v>35.305</v>
      </c>
      <c r="I327" s="206"/>
      <c r="J327" s="202"/>
      <c r="K327" s="202"/>
      <c r="L327" s="207"/>
      <c r="M327" s="208"/>
      <c r="N327" s="209"/>
      <c r="O327" s="209"/>
      <c r="P327" s="209"/>
      <c r="Q327" s="209"/>
      <c r="R327" s="209"/>
      <c r="S327" s="209"/>
      <c r="T327" s="210"/>
      <c r="AT327" s="211" t="s">
        <v>167</v>
      </c>
      <c r="AU327" s="211" t="s">
        <v>83</v>
      </c>
      <c r="AV327" s="14" t="s">
        <v>83</v>
      </c>
      <c r="AW327" s="14" t="s">
        <v>34</v>
      </c>
      <c r="AX327" s="14" t="s">
        <v>73</v>
      </c>
      <c r="AY327" s="211" t="s">
        <v>156</v>
      </c>
    </row>
    <row r="328" spans="2:51" s="14" customFormat="1">
      <c r="B328" s="201"/>
      <c r="C328" s="202"/>
      <c r="D328" s="192" t="s">
        <v>167</v>
      </c>
      <c r="E328" s="203" t="s">
        <v>19</v>
      </c>
      <c r="F328" s="204" t="s">
        <v>312</v>
      </c>
      <c r="G328" s="202"/>
      <c r="H328" s="205">
        <v>49.216999999999999</v>
      </c>
      <c r="I328" s="206"/>
      <c r="J328" s="202"/>
      <c r="K328" s="202"/>
      <c r="L328" s="207"/>
      <c r="M328" s="208"/>
      <c r="N328" s="209"/>
      <c r="O328" s="209"/>
      <c r="P328" s="209"/>
      <c r="Q328" s="209"/>
      <c r="R328" s="209"/>
      <c r="S328" s="209"/>
      <c r="T328" s="210"/>
      <c r="AT328" s="211" t="s">
        <v>167</v>
      </c>
      <c r="AU328" s="211" t="s">
        <v>83</v>
      </c>
      <c r="AV328" s="14" t="s">
        <v>83</v>
      </c>
      <c r="AW328" s="14" t="s">
        <v>34</v>
      </c>
      <c r="AX328" s="14" t="s">
        <v>73</v>
      </c>
      <c r="AY328" s="211" t="s">
        <v>156</v>
      </c>
    </row>
    <row r="329" spans="2:51" s="14" customFormat="1">
      <c r="B329" s="201"/>
      <c r="C329" s="202"/>
      <c r="D329" s="192" t="s">
        <v>167</v>
      </c>
      <c r="E329" s="203" t="s">
        <v>19</v>
      </c>
      <c r="F329" s="204" t="s">
        <v>313</v>
      </c>
      <c r="G329" s="202"/>
      <c r="H329" s="205">
        <v>10.99</v>
      </c>
      <c r="I329" s="206"/>
      <c r="J329" s="202"/>
      <c r="K329" s="202"/>
      <c r="L329" s="207"/>
      <c r="M329" s="208"/>
      <c r="N329" s="209"/>
      <c r="O329" s="209"/>
      <c r="P329" s="209"/>
      <c r="Q329" s="209"/>
      <c r="R329" s="209"/>
      <c r="S329" s="209"/>
      <c r="T329" s="210"/>
      <c r="AT329" s="211" t="s">
        <v>167</v>
      </c>
      <c r="AU329" s="211" t="s">
        <v>83</v>
      </c>
      <c r="AV329" s="14" t="s">
        <v>83</v>
      </c>
      <c r="AW329" s="14" t="s">
        <v>34</v>
      </c>
      <c r="AX329" s="14" t="s">
        <v>73</v>
      </c>
      <c r="AY329" s="211" t="s">
        <v>156</v>
      </c>
    </row>
    <row r="330" spans="2:51" s="14" customFormat="1">
      <c r="B330" s="201"/>
      <c r="C330" s="202"/>
      <c r="D330" s="192" t="s">
        <v>167</v>
      </c>
      <c r="E330" s="203" t="s">
        <v>19</v>
      </c>
      <c r="F330" s="204" t="s">
        <v>314</v>
      </c>
      <c r="G330" s="202"/>
      <c r="H330" s="205">
        <v>40.82</v>
      </c>
      <c r="I330" s="206"/>
      <c r="J330" s="202"/>
      <c r="K330" s="202"/>
      <c r="L330" s="207"/>
      <c r="M330" s="208"/>
      <c r="N330" s="209"/>
      <c r="O330" s="209"/>
      <c r="P330" s="209"/>
      <c r="Q330" s="209"/>
      <c r="R330" s="209"/>
      <c r="S330" s="209"/>
      <c r="T330" s="210"/>
      <c r="AT330" s="211" t="s">
        <v>167</v>
      </c>
      <c r="AU330" s="211" t="s">
        <v>83</v>
      </c>
      <c r="AV330" s="14" t="s">
        <v>83</v>
      </c>
      <c r="AW330" s="14" t="s">
        <v>34</v>
      </c>
      <c r="AX330" s="14" t="s">
        <v>73</v>
      </c>
      <c r="AY330" s="211" t="s">
        <v>156</v>
      </c>
    </row>
    <row r="331" spans="2:51" s="14" customFormat="1">
      <c r="B331" s="201"/>
      <c r="C331" s="202"/>
      <c r="D331" s="192" t="s">
        <v>167</v>
      </c>
      <c r="E331" s="203" t="s">
        <v>19</v>
      </c>
      <c r="F331" s="204" t="s">
        <v>315</v>
      </c>
      <c r="G331" s="202"/>
      <c r="H331" s="205">
        <v>-49.063000000000002</v>
      </c>
      <c r="I331" s="206"/>
      <c r="J331" s="202"/>
      <c r="K331" s="202"/>
      <c r="L331" s="207"/>
      <c r="M331" s="208"/>
      <c r="N331" s="209"/>
      <c r="O331" s="209"/>
      <c r="P331" s="209"/>
      <c r="Q331" s="209"/>
      <c r="R331" s="209"/>
      <c r="S331" s="209"/>
      <c r="T331" s="210"/>
      <c r="AT331" s="211" t="s">
        <v>167</v>
      </c>
      <c r="AU331" s="211" t="s">
        <v>83</v>
      </c>
      <c r="AV331" s="14" t="s">
        <v>83</v>
      </c>
      <c r="AW331" s="14" t="s">
        <v>34</v>
      </c>
      <c r="AX331" s="14" t="s">
        <v>73</v>
      </c>
      <c r="AY331" s="211" t="s">
        <v>156</v>
      </c>
    </row>
    <row r="332" spans="2:51" s="16" customFormat="1">
      <c r="B332" s="234"/>
      <c r="C332" s="235"/>
      <c r="D332" s="192" t="s">
        <v>167</v>
      </c>
      <c r="E332" s="236" t="s">
        <v>19</v>
      </c>
      <c r="F332" s="237" t="s">
        <v>299</v>
      </c>
      <c r="G332" s="235"/>
      <c r="H332" s="238">
        <v>87.269000000000005</v>
      </c>
      <c r="I332" s="239"/>
      <c r="J332" s="235"/>
      <c r="K332" s="235"/>
      <c r="L332" s="240"/>
      <c r="M332" s="241"/>
      <c r="N332" s="242"/>
      <c r="O332" s="242"/>
      <c r="P332" s="242"/>
      <c r="Q332" s="242"/>
      <c r="R332" s="242"/>
      <c r="S332" s="242"/>
      <c r="T332" s="243"/>
      <c r="AT332" s="244" t="s">
        <v>167</v>
      </c>
      <c r="AU332" s="244" t="s">
        <v>83</v>
      </c>
      <c r="AV332" s="16" t="s">
        <v>157</v>
      </c>
      <c r="AW332" s="16" t="s">
        <v>34</v>
      </c>
      <c r="AX332" s="16" t="s">
        <v>73</v>
      </c>
      <c r="AY332" s="244" t="s">
        <v>156</v>
      </c>
    </row>
    <row r="333" spans="2:51" s="13" customFormat="1">
      <c r="B333" s="190"/>
      <c r="C333" s="191"/>
      <c r="D333" s="192" t="s">
        <v>167</v>
      </c>
      <c r="E333" s="193" t="s">
        <v>19</v>
      </c>
      <c r="F333" s="194" t="s">
        <v>297</v>
      </c>
      <c r="G333" s="191"/>
      <c r="H333" s="193" t="s">
        <v>19</v>
      </c>
      <c r="I333" s="195"/>
      <c r="J333" s="191"/>
      <c r="K333" s="191"/>
      <c r="L333" s="196"/>
      <c r="M333" s="197"/>
      <c r="N333" s="198"/>
      <c r="O333" s="198"/>
      <c r="P333" s="198"/>
      <c r="Q333" s="198"/>
      <c r="R333" s="198"/>
      <c r="S333" s="198"/>
      <c r="T333" s="199"/>
      <c r="AT333" s="200" t="s">
        <v>167</v>
      </c>
      <c r="AU333" s="200" t="s">
        <v>83</v>
      </c>
      <c r="AV333" s="13" t="s">
        <v>81</v>
      </c>
      <c r="AW333" s="13" t="s">
        <v>34</v>
      </c>
      <c r="AX333" s="13" t="s">
        <v>73</v>
      </c>
      <c r="AY333" s="200" t="s">
        <v>156</v>
      </c>
    </row>
    <row r="334" spans="2:51" s="14" customFormat="1">
      <c r="B334" s="201"/>
      <c r="C334" s="202"/>
      <c r="D334" s="192" t="s">
        <v>167</v>
      </c>
      <c r="E334" s="203" t="s">
        <v>19</v>
      </c>
      <c r="F334" s="204" t="s">
        <v>298</v>
      </c>
      <c r="G334" s="202"/>
      <c r="H334" s="205">
        <v>1.3069999999999999</v>
      </c>
      <c r="I334" s="206"/>
      <c r="J334" s="202"/>
      <c r="K334" s="202"/>
      <c r="L334" s="207"/>
      <c r="M334" s="208"/>
      <c r="N334" s="209"/>
      <c r="O334" s="209"/>
      <c r="P334" s="209"/>
      <c r="Q334" s="209"/>
      <c r="R334" s="209"/>
      <c r="S334" s="209"/>
      <c r="T334" s="210"/>
      <c r="AT334" s="211" t="s">
        <v>167</v>
      </c>
      <c r="AU334" s="211" t="s">
        <v>83</v>
      </c>
      <c r="AV334" s="14" t="s">
        <v>83</v>
      </c>
      <c r="AW334" s="14" t="s">
        <v>34</v>
      </c>
      <c r="AX334" s="14" t="s">
        <v>73</v>
      </c>
      <c r="AY334" s="211" t="s">
        <v>156</v>
      </c>
    </row>
    <row r="335" spans="2:51" s="16" customFormat="1">
      <c r="B335" s="234"/>
      <c r="C335" s="235"/>
      <c r="D335" s="192" t="s">
        <v>167</v>
      </c>
      <c r="E335" s="236" t="s">
        <v>19</v>
      </c>
      <c r="F335" s="237" t="s">
        <v>299</v>
      </c>
      <c r="G335" s="235"/>
      <c r="H335" s="238">
        <v>1.3069999999999999</v>
      </c>
      <c r="I335" s="239"/>
      <c r="J335" s="235"/>
      <c r="K335" s="235"/>
      <c r="L335" s="240"/>
      <c r="M335" s="241"/>
      <c r="N335" s="242"/>
      <c r="O335" s="242"/>
      <c r="P335" s="242"/>
      <c r="Q335" s="242"/>
      <c r="R335" s="242"/>
      <c r="S335" s="242"/>
      <c r="T335" s="243"/>
      <c r="AT335" s="244" t="s">
        <v>167</v>
      </c>
      <c r="AU335" s="244" t="s">
        <v>83</v>
      </c>
      <c r="AV335" s="16" t="s">
        <v>157</v>
      </c>
      <c r="AW335" s="16" t="s">
        <v>34</v>
      </c>
      <c r="AX335" s="16" t="s">
        <v>73</v>
      </c>
      <c r="AY335" s="244" t="s">
        <v>156</v>
      </c>
    </row>
    <row r="336" spans="2:51" s="13" customFormat="1">
      <c r="B336" s="190"/>
      <c r="C336" s="191"/>
      <c r="D336" s="192" t="s">
        <v>167</v>
      </c>
      <c r="E336" s="193" t="s">
        <v>19</v>
      </c>
      <c r="F336" s="194" t="s">
        <v>316</v>
      </c>
      <c r="G336" s="191"/>
      <c r="H336" s="193" t="s">
        <v>19</v>
      </c>
      <c r="I336" s="195"/>
      <c r="J336" s="191"/>
      <c r="K336" s="191"/>
      <c r="L336" s="196"/>
      <c r="M336" s="197"/>
      <c r="N336" s="198"/>
      <c r="O336" s="198"/>
      <c r="P336" s="198"/>
      <c r="Q336" s="198"/>
      <c r="R336" s="198"/>
      <c r="S336" s="198"/>
      <c r="T336" s="199"/>
      <c r="AT336" s="200" t="s">
        <v>167</v>
      </c>
      <c r="AU336" s="200" t="s">
        <v>83</v>
      </c>
      <c r="AV336" s="13" t="s">
        <v>81</v>
      </c>
      <c r="AW336" s="13" t="s">
        <v>34</v>
      </c>
      <c r="AX336" s="13" t="s">
        <v>73</v>
      </c>
      <c r="AY336" s="200" t="s">
        <v>156</v>
      </c>
    </row>
    <row r="337" spans="2:51" s="14" customFormat="1">
      <c r="B337" s="201"/>
      <c r="C337" s="202"/>
      <c r="D337" s="192" t="s">
        <v>167</v>
      </c>
      <c r="E337" s="203" t="s">
        <v>19</v>
      </c>
      <c r="F337" s="204" t="s">
        <v>317</v>
      </c>
      <c r="G337" s="202"/>
      <c r="H337" s="205">
        <v>9.7929999999999993</v>
      </c>
      <c r="I337" s="206"/>
      <c r="J337" s="202"/>
      <c r="K337" s="202"/>
      <c r="L337" s="207"/>
      <c r="M337" s="208"/>
      <c r="N337" s="209"/>
      <c r="O337" s="209"/>
      <c r="P337" s="209"/>
      <c r="Q337" s="209"/>
      <c r="R337" s="209"/>
      <c r="S337" s="209"/>
      <c r="T337" s="210"/>
      <c r="AT337" s="211" t="s">
        <v>167</v>
      </c>
      <c r="AU337" s="211" t="s">
        <v>83</v>
      </c>
      <c r="AV337" s="14" t="s">
        <v>83</v>
      </c>
      <c r="AW337" s="14" t="s">
        <v>34</v>
      </c>
      <c r="AX337" s="14" t="s">
        <v>73</v>
      </c>
      <c r="AY337" s="211" t="s">
        <v>156</v>
      </c>
    </row>
    <row r="338" spans="2:51" s="14" customFormat="1">
      <c r="B338" s="201"/>
      <c r="C338" s="202"/>
      <c r="D338" s="192" t="s">
        <v>167</v>
      </c>
      <c r="E338" s="203" t="s">
        <v>19</v>
      </c>
      <c r="F338" s="204" t="s">
        <v>318</v>
      </c>
      <c r="G338" s="202"/>
      <c r="H338" s="205">
        <v>11.266</v>
      </c>
      <c r="I338" s="206"/>
      <c r="J338" s="202"/>
      <c r="K338" s="202"/>
      <c r="L338" s="207"/>
      <c r="M338" s="208"/>
      <c r="N338" s="209"/>
      <c r="O338" s="209"/>
      <c r="P338" s="209"/>
      <c r="Q338" s="209"/>
      <c r="R338" s="209"/>
      <c r="S338" s="209"/>
      <c r="T338" s="210"/>
      <c r="AT338" s="211" t="s">
        <v>167</v>
      </c>
      <c r="AU338" s="211" t="s">
        <v>83</v>
      </c>
      <c r="AV338" s="14" t="s">
        <v>83</v>
      </c>
      <c r="AW338" s="14" t="s">
        <v>34</v>
      </c>
      <c r="AX338" s="14" t="s">
        <v>73</v>
      </c>
      <c r="AY338" s="211" t="s">
        <v>156</v>
      </c>
    </row>
    <row r="339" spans="2:51" s="14" customFormat="1">
      <c r="B339" s="201"/>
      <c r="C339" s="202"/>
      <c r="D339" s="192" t="s">
        <v>167</v>
      </c>
      <c r="E339" s="203" t="s">
        <v>19</v>
      </c>
      <c r="F339" s="204" t="s">
        <v>318</v>
      </c>
      <c r="G339" s="202"/>
      <c r="H339" s="205">
        <v>11.266</v>
      </c>
      <c r="I339" s="206"/>
      <c r="J339" s="202"/>
      <c r="K339" s="202"/>
      <c r="L339" s="207"/>
      <c r="M339" s="208"/>
      <c r="N339" s="209"/>
      <c r="O339" s="209"/>
      <c r="P339" s="209"/>
      <c r="Q339" s="209"/>
      <c r="R339" s="209"/>
      <c r="S339" s="209"/>
      <c r="T339" s="210"/>
      <c r="AT339" s="211" t="s">
        <v>167</v>
      </c>
      <c r="AU339" s="211" t="s">
        <v>83</v>
      </c>
      <c r="AV339" s="14" t="s">
        <v>83</v>
      </c>
      <c r="AW339" s="14" t="s">
        <v>34</v>
      </c>
      <c r="AX339" s="14" t="s">
        <v>73</v>
      </c>
      <c r="AY339" s="211" t="s">
        <v>156</v>
      </c>
    </row>
    <row r="340" spans="2:51" s="14" customFormat="1">
      <c r="B340" s="201"/>
      <c r="C340" s="202"/>
      <c r="D340" s="192" t="s">
        <v>167</v>
      </c>
      <c r="E340" s="203" t="s">
        <v>19</v>
      </c>
      <c r="F340" s="204" t="s">
        <v>319</v>
      </c>
      <c r="G340" s="202"/>
      <c r="H340" s="205">
        <v>9.75</v>
      </c>
      <c r="I340" s="206"/>
      <c r="J340" s="202"/>
      <c r="K340" s="202"/>
      <c r="L340" s="207"/>
      <c r="M340" s="208"/>
      <c r="N340" s="209"/>
      <c r="O340" s="209"/>
      <c r="P340" s="209"/>
      <c r="Q340" s="209"/>
      <c r="R340" s="209"/>
      <c r="S340" s="209"/>
      <c r="T340" s="210"/>
      <c r="AT340" s="211" t="s">
        <v>167</v>
      </c>
      <c r="AU340" s="211" t="s">
        <v>83</v>
      </c>
      <c r="AV340" s="14" t="s">
        <v>83</v>
      </c>
      <c r="AW340" s="14" t="s">
        <v>34</v>
      </c>
      <c r="AX340" s="14" t="s">
        <v>73</v>
      </c>
      <c r="AY340" s="211" t="s">
        <v>156</v>
      </c>
    </row>
    <row r="341" spans="2:51" s="14" customFormat="1">
      <c r="B341" s="201"/>
      <c r="C341" s="202"/>
      <c r="D341" s="192" t="s">
        <v>167</v>
      </c>
      <c r="E341" s="203" t="s">
        <v>19</v>
      </c>
      <c r="F341" s="204" t="s">
        <v>320</v>
      </c>
      <c r="G341" s="202"/>
      <c r="H341" s="205">
        <v>9.7929999999999993</v>
      </c>
      <c r="I341" s="206"/>
      <c r="J341" s="202"/>
      <c r="K341" s="202"/>
      <c r="L341" s="207"/>
      <c r="M341" s="208"/>
      <c r="N341" s="209"/>
      <c r="O341" s="209"/>
      <c r="P341" s="209"/>
      <c r="Q341" s="209"/>
      <c r="R341" s="209"/>
      <c r="S341" s="209"/>
      <c r="T341" s="210"/>
      <c r="AT341" s="211" t="s">
        <v>167</v>
      </c>
      <c r="AU341" s="211" t="s">
        <v>83</v>
      </c>
      <c r="AV341" s="14" t="s">
        <v>83</v>
      </c>
      <c r="AW341" s="14" t="s">
        <v>34</v>
      </c>
      <c r="AX341" s="14" t="s">
        <v>73</v>
      </c>
      <c r="AY341" s="211" t="s">
        <v>156</v>
      </c>
    </row>
    <row r="342" spans="2:51" s="14" customFormat="1">
      <c r="B342" s="201"/>
      <c r="C342" s="202"/>
      <c r="D342" s="192" t="s">
        <v>167</v>
      </c>
      <c r="E342" s="203" t="s">
        <v>19</v>
      </c>
      <c r="F342" s="204" t="s">
        <v>321</v>
      </c>
      <c r="G342" s="202"/>
      <c r="H342" s="205">
        <v>22.533000000000001</v>
      </c>
      <c r="I342" s="206"/>
      <c r="J342" s="202"/>
      <c r="K342" s="202"/>
      <c r="L342" s="207"/>
      <c r="M342" s="208"/>
      <c r="N342" s="209"/>
      <c r="O342" s="209"/>
      <c r="P342" s="209"/>
      <c r="Q342" s="209"/>
      <c r="R342" s="209"/>
      <c r="S342" s="209"/>
      <c r="T342" s="210"/>
      <c r="AT342" s="211" t="s">
        <v>167</v>
      </c>
      <c r="AU342" s="211" t="s">
        <v>83</v>
      </c>
      <c r="AV342" s="14" t="s">
        <v>83</v>
      </c>
      <c r="AW342" s="14" t="s">
        <v>34</v>
      </c>
      <c r="AX342" s="14" t="s">
        <v>73</v>
      </c>
      <c r="AY342" s="211" t="s">
        <v>156</v>
      </c>
    </row>
    <row r="343" spans="2:51" s="14" customFormat="1">
      <c r="B343" s="201"/>
      <c r="C343" s="202"/>
      <c r="D343" s="192" t="s">
        <v>167</v>
      </c>
      <c r="E343" s="203" t="s">
        <v>19</v>
      </c>
      <c r="F343" s="204" t="s">
        <v>322</v>
      </c>
      <c r="G343" s="202"/>
      <c r="H343" s="205">
        <v>22.533000000000001</v>
      </c>
      <c r="I343" s="206"/>
      <c r="J343" s="202"/>
      <c r="K343" s="202"/>
      <c r="L343" s="207"/>
      <c r="M343" s="208"/>
      <c r="N343" s="209"/>
      <c r="O343" s="209"/>
      <c r="P343" s="209"/>
      <c r="Q343" s="209"/>
      <c r="R343" s="209"/>
      <c r="S343" s="209"/>
      <c r="T343" s="210"/>
      <c r="AT343" s="211" t="s">
        <v>167</v>
      </c>
      <c r="AU343" s="211" t="s">
        <v>83</v>
      </c>
      <c r="AV343" s="14" t="s">
        <v>83</v>
      </c>
      <c r="AW343" s="14" t="s">
        <v>34</v>
      </c>
      <c r="AX343" s="14" t="s">
        <v>73</v>
      </c>
      <c r="AY343" s="211" t="s">
        <v>156</v>
      </c>
    </row>
    <row r="344" spans="2:51" s="14" customFormat="1">
      <c r="B344" s="201"/>
      <c r="C344" s="202"/>
      <c r="D344" s="192" t="s">
        <v>167</v>
      </c>
      <c r="E344" s="203" t="s">
        <v>19</v>
      </c>
      <c r="F344" s="204" t="s">
        <v>323</v>
      </c>
      <c r="G344" s="202"/>
      <c r="H344" s="205">
        <v>5.5389999999999997</v>
      </c>
      <c r="I344" s="206"/>
      <c r="J344" s="202"/>
      <c r="K344" s="202"/>
      <c r="L344" s="207"/>
      <c r="M344" s="208"/>
      <c r="N344" s="209"/>
      <c r="O344" s="209"/>
      <c r="P344" s="209"/>
      <c r="Q344" s="209"/>
      <c r="R344" s="209"/>
      <c r="S344" s="209"/>
      <c r="T344" s="210"/>
      <c r="AT344" s="211" t="s">
        <v>167</v>
      </c>
      <c r="AU344" s="211" t="s">
        <v>83</v>
      </c>
      <c r="AV344" s="14" t="s">
        <v>83</v>
      </c>
      <c r="AW344" s="14" t="s">
        <v>34</v>
      </c>
      <c r="AX344" s="14" t="s">
        <v>73</v>
      </c>
      <c r="AY344" s="211" t="s">
        <v>156</v>
      </c>
    </row>
    <row r="345" spans="2:51" s="14" customFormat="1">
      <c r="B345" s="201"/>
      <c r="C345" s="202"/>
      <c r="D345" s="192" t="s">
        <v>167</v>
      </c>
      <c r="E345" s="203" t="s">
        <v>19</v>
      </c>
      <c r="F345" s="204" t="s">
        <v>324</v>
      </c>
      <c r="G345" s="202"/>
      <c r="H345" s="205">
        <v>0.876</v>
      </c>
      <c r="I345" s="206"/>
      <c r="J345" s="202"/>
      <c r="K345" s="202"/>
      <c r="L345" s="207"/>
      <c r="M345" s="208"/>
      <c r="N345" s="209"/>
      <c r="O345" s="209"/>
      <c r="P345" s="209"/>
      <c r="Q345" s="209"/>
      <c r="R345" s="209"/>
      <c r="S345" s="209"/>
      <c r="T345" s="210"/>
      <c r="AT345" s="211" t="s">
        <v>167</v>
      </c>
      <c r="AU345" s="211" t="s">
        <v>83</v>
      </c>
      <c r="AV345" s="14" t="s">
        <v>83</v>
      </c>
      <c r="AW345" s="14" t="s">
        <v>34</v>
      </c>
      <c r="AX345" s="14" t="s">
        <v>73</v>
      </c>
      <c r="AY345" s="211" t="s">
        <v>156</v>
      </c>
    </row>
    <row r="346" spans="2:51" s="14" customFormat="1">
      <c r="B346" s="201"/>
      <c r="C346" s="202"/>
      <c r="D346" s="192" t="s">
        <v>167</v>
      </c>
      <c r="E346" s="203" t="s">
        <v>19</v>
      </c>
      <c r="F346" s="204" t="s">
        <v>325</v>
      </c>
      <c r="G346" s="202"/>
      <c r="H346" s="205">
        <v>3.278</v>
      </c>
      <c r="I346" s="206"/>
      <c r="J346" s="202"/>
      <c r="K346" s="202"/>
      <c r="L346" s="207"/>
      <c r="M346" s="208"/>
      <c r="N346" s="209"/>
      <c r="O346" s="209"/>
      <c r="P346" s="209"/>
      <c r="Q346" s="209"/>
      <c r="R346" s="209"/>
      <c r="S346" s="209"/>
      <c r="T346" s="210"/>
      <c r="AT346" s="211" t="s">
        <v>167</v>
      </c>
      <c r="AU346" s="211" t="s">
        <v>83</v>
      </c>
      <c r="AV346" s="14" t="s">
        <v>83</v>
      </c>
      <c r="AW346" s="14" t="s">
        <v>34</v>
      </c>
      <c r="AX346" s="14" t="s">
        <v>73</v>
      </c>
      <c r="AY346" s="211" t="s">
        <v>156</v>
      </c>
    </row>
    <row r="347" spans="2:51" s="14" customFormat="1">
      <c r="B347" s="201"/>
      <c r="C347" s="202"/>
      <c r="D347" s="192" t="s">
        <v>167</v>
      </c>
      <c r="E347" s="203" t="s">
        <v>19</v>
      </c>
      <c r="F347" s="204" t="s">
        <v>326</v>
      </c>
      <c r="G347" s="202"/>
      <c r="H347" s="205">
        <v>3.0459999999999998</v>
      </c>
      <c r="I347" s="206"/>
      <c r="J347" s="202"/>
      <c r="K347" s="202"/>
      <c r="L347" s="207"/>
      <c r="M347" s="208"/>
      <c r="N347" s="209"/>
      <c r="O347" s="209"/>
      <c r="P347" s="209"/>
      <c r="Q347" s="209"/>
      <c r="R347" s="209"/>
      <c r="S347" s="209"/>
      <c r="T347" s="210"/>
      <c r="AT347" s="211" t="s">
        <v>167</v>
      </c>
      <c r="AU347" s="211" t="s">
        <v>83</v>
      </c>
      <c r="AV347" s="14" t="s">
        <v>83</v>
      </c>
      <c r="AW347" s="14" t="s">
        <v>34</v>
      </c>
      <c r="AX347" s="14" t="s">
        <v>73</v>
      </c>
      <c r="AY347" s="211" t="s">
        <v>156</v>
      </c>
    </row>
    <row r="348" spans="2:51" s="14" customFormat="1">
      <c r="B348" s="201"/>
      <c r="C348" s="202"/>
      <c r="D348" s="192" t="s">
        <v>167</v>
      </c>
      <c r="E348" s="203" t="s">
        <v>19</v>
      </c>
      <c r="F348" s="204" t="s">
        <v>327</v>
      </c>
      <c r="G348" s="202"/>
      <c r="H348" s="205">
        <v>1.0169999999999999</v>
      </c>
      <c r="I348" s="206"/>
      <c r="J348" s="202"/>
      <c r="K348" s="202"/>
      <c r="L348" s="207"/>
      <c r="M348" s="208"/>
      <c r="N348" s="209"/>
      <c r="O348" s="209"/>
      <c r="P348" s="209"/>
      <c r="Q348" s="209"/>
      <c r="R348" s="209"/>
      <c r="S348" s="209"/>
      <c r="T348" s="210"/>
      <c r="AT348" s="211" t="s">
        <v>167</v>
      </c>
      <c r="AU348" s="211" t="s">
        <v>83</v>
      </c>
      <c r="AV348" s="14" t="s">
        <v>83</v>
      </c>
      <c r="AW348" s="14" t="s">
        <v>34</v>
      </c>
      <c r="AX348" s="14" t="s">
        <v>73</v>
      </c>
      <c r="AY348" s="211" t="s">
        <v>156</v>
      </c>
    </row>
    <row r="349" spans="2:51" s="14" customFormat="1">
      <c r="B349" s="201"/>
      <c r="C349" s="202"/>
      <c r="D349" s="192" t="s">
        <v>167</v>
      </c>
      <c r="E349" s="203" t="s">
        <v>19</v>
      </c>
      <c r="F349" s="204" t="s">
        <v>328</v>
      </c>
      <c r="G349" s="202"/>
      <c r="H349" s="205">
        <v>0.71899999999999997</v>
      </c>
      <c r="I349" s="206"/>
      <c r="J349" s="202"/>
      <c r="K349" s="202"/>
      <c r="L349" s="207"/>
      <c r="M349" s="208"/>
      <c r="N349" s="209"/>
      <c r="O349" s="209"/>
      <c r="P349" s="209"/>
      <c r="Q349" s="209"/>
      <c r="R349" s="209"/>
      <c r="S349" s="209"/>
      <c r="T349" s="210"/>
      <c r="AT349" s="211" t="s">
        <v>167</v>
      </c>
      <c r="AU349" s="211" t="s">
        <v>83</v>
      </c>
      <c r="AV349" s="14" t="s">
        <v>83</v>
      </c>
      <c r="AW349" s="14" t="s">
        <v>34</v>
      </c>
      <c r="AX349" s="14" t="s">
        <v>73</v>
      </c>
      <c r="AY349" s="211" t="s">
        <v>156</v>
      </c>
    </row>
    <row r="350" spans="2:51" s="14" customFormat="1">
      <c r="B350" s="201"/>
      <c r="C350" s="202"/>
      <c r="D350" s="192" t="s">
        <v>167</v>
      </c>
      <c r="E350" s="203" t="s">
        <v>19</v>
      </c>
      <c r="F350" s="204" t="s">
        <v>329</v>
      </c>
      <c r="G350" s="202"/>
      <c r="H350" s="205">
        <v>-4.875</v>
      </c>
      <c r="I350" s="206"/>
      <c r="J350" s="202"/>
      <c r="K350" s="202"/>
      <c r="L350" s="207"/>
      <c r="M350" s="208"/>
      <c r="N350" s="209"/>
      <c r="O350" s="209"/>
      <c r="P350" s="209"/>
      <c r="Q350" s="209"/>
      <c r="R350" s="209"/>
      <c r="S350" s="209"/>
      <c r="T350" s="210"/>
      <c r="AT350" s="211" t="s">
        <v>167</v>
      </c>
      <c r="AU350" s="211" t="s">
        <v>83</v>
      </c>
      <c r="AV350" s="14" t="s">
        <v>83</v>
      </c>
      <c r="AW350" s="14" t="s">
        <v>34</v>
      </c>
      <c r="AX350" s="14" t="s">
        <v>73</v>
      </c>
      <c r="AY350" s="211" t="s">
        <v>156</v>
      </c>
    </row>
    <row r="351" spans="2:51" s="14" customFormat="1">
      <c r="B351" s="201"/>
      <c r="C351" s="202"/>
      <c r="D351" s="192" t="s">
        <v>167</v>
      </c>
      <c r="E351" s="203" t="s">
        <v>19</v>
      </c>
      <c r="F351" s="204" t="s">
        <v>330</v>
      </c>
      <c r="G351" s="202"/>
      <c r="H351" s="205">
        <v>-4.8970000000000002</v>
      </c>
      <c r="I351" s="206"/>
      <c r="J351" s="202"/>
      <c r="K351" s="202"/>
      <c r="L351" s="207"/>
      <c r="M351" s="208"/>
      <c r="N351" s="209"/>
      <c r="O351" s="209"/>
      <c r="P351" s="209"/>
      <c r="Q351" s="209"/>
      <c r="R351" s="209"/>
      <c r="S351" s="209"/>
      <c r="T351" s="210"/>
      <c r="AT351" s="211" t="s">
        <v>167</v>
      </c>
      <c r="AU351" s="211" t="s">
        <v>83</v>
      </c>
      <c r="AV351" s="14" t="s">
        <v>83</v>
      </c>
      <c r="AW351" s="14" t="s">
        <v>34</v>
      </c>
      <c r="AX351" s="14" t="s">
        <v>73</v>
      </c>
      <c r="AY351" s="211" t="s">
        <v>156</v>
      </c>
    </row>
    <row r="352" spans="2:51" s="14" customFormat="1">
      <c r="B352" s="201"/>
      <c r="C352" s="202"/>
      <c r="D352" s="192" t="s">
        <v>167</v>
      </c>
      <c r="E352" s="203" t="s">
        <v>19</v>
      </c>
      <c r="F352" s="204" t="s">
        <v>331</v>
      </c>
      <c r="G352" s="202"/>
      <c r="H352" s="205">
        <v>-11.266</v>
      </c>
      <c r="I352" s="206"/>
      <c r="J352" s="202"/>
      <c r="K352" s="202"/>
      <c r="L352" s="207"/>
      <c r="M352" s="208"/>
      <c r="N352" s="209"/>
      <c r="O352" s="209"/>
      <c r="P352" s="209"/>
      <c r="Q352" s="209"/>
      <c r="R352" s="209"/>
      <c r="S352" s="209"/>
      <c r="T352" s="210"/>
      <c r="AT352" s="211" t="s">
        <v>167</v>
      </c>
      <c r="AU352" s="211" t="s">
        <v>83</v>
      </c>
      <c r="AV352" s="14" t="s">
        <v>83</v>
      </c>
      <c r="AW352" s="14" t="s">
        <v>34</v>
      </c>
      <c r="AX352" s="14" t="s">
        <v>73</v>
      </c>
      <c r="AY352" s="211" t="s">
        <v>156</v>
      </c>
    </row>
    <row r="353" spans="1:65" s="14" customFormat="1">
      <c r="B353" s="201"/>
      <c r="C353" s="202"/>
      <c r="D353" s="192" t="s">
        <v>167</v>
      </c>
      <c r="E353" s="203" t="s">
        <v>19</v>
      </c>
      <c r="F353" s="204" t="s">
        <v>332</v>
      </c>
      <c r="G353" s="202"/>
      <c r="H353" s="205">
        <v>-11.266</v>
      </c>
      <c r="I353" s="206"/>
      <c r="J353" s="202"/>
      <c r="K353" s="202"/>
      <c r="L353" s="207"/>
      <c r="M353" s="208"/>
      <c r="N353" s="209"/>
      <c r="O353" s="209"/>
      <c r="P353" s="209"/>
      <c r="Q353" s="209"/>
      <c r="R353" s="209"/>
      <c r="S353" s="209"/>
      <c r="T353" s="210"/>
      <c r="AT353" s="211" t="s">
        <v>167</v>
      </c>
      <c r="AU353" s="211" t="s">
        <v>83</v>
      </c>
      <c r="AV353" s="14" t="s">
        <v>83</v>
      </c>
      <c r="AW353" s="14" t="s">
        <v>34</v>
      </c>
      <c r="AX353" s="14" t="s">
        <v>73</v>
      </c>
      <c r="AY353" s="211" t="s">
        <v>156</v>
      </c>
    </row>
    <row r="354" spans="1:65" s="16" customFormat="1">
      <c r="B354" s="234"/>
      <c r="C354" s="235"/>
      <c r="D354" s="192" t="s">
        <v>167</v>
      </c>
      <c r="E354" s="236" t="s">
        <v>19</v>
      </c>
      <c r="F354" s="237" t="s">
        <v>299</v>
      </c>
      <c r="G354" s="235"/>
      <c r="H354" s="238">
        <v>79.105000000000004</v>
      </c>
      <c r="I354" s="239"/>
      <c r="J354" s="235"/>
      <c r="K354" s="235"/>
      <c r="L354" s="240"/>
      <c r="M354" s="241"/>
      <c r="N354" s="242"/>
      <c r="O354" s="242"/>
      <c r="P354" s="242"/>
      <c r="Q354" s="242"/>
      <c r="R354" s="242"/>
      <c r="S354" s="242"/>
      <c r="T354" s="243"/>
      <c r="AT354" s="244" t="s">
        <v>167</v>
      </c>
      <c r="AU354" s="244" t="s">
        <v>83</v>
      </c>
      <c r="AV354" s="16" t="s">
        <v>157</v>
      </c>
      <c r="AW354" s="16" t="s">
        <v>34</v>
      </c>
      <c r="AX354" s="16" t="s">
        <v>73</v>
      </c>
      <c r="AY354" s="244" t="s">
        <v>156</v>
      </c>
    </row>
    <row r="355" spans="1:65" s="13" customFormat="1">
      <c r="B355" s="190"/>
      <c r="C355" s="191"/>
      <c r="D355" s="192" t="s">
        <v>167</v>
      </c>
      <c r="E355" s="193" t="s">
        <v>19</v>
      </c>
      <c r="F355" s="194" t="s">
        <v>300</v>
      </c>
      <c r="G355" s="191"/>
      <c r="H355" s="193" t="s">
        <v>19</v>
      </c>
      <c r="I355" s="195"/>
      <c r="J355" s="191"/>
      <c r="K355" s="191"/>
      <c r="L355" s="196"/>
      <c r="M355" s="197"/>
      <c r="N355" s="198"/>
      <c r="O355" s="198"/>
      <c r="P355" s="198"/>
      <c r="Q355" s="198"/>
      <c r="R355" s="198"/>
      <c r="S355" s="198"/>
      <c r="T355" s="199"/>
      <c r="AT355" s="200" t="s">
        <v>167</v>
      </c>
      <c r="AU355" s="200" t="s">
        <v>83</v>
      </c>
      <c r="AV355" s="13" t="s">
        <v>81</v>
      </c>
      <c r="AW355" s="13" t="s">
        <v>34</v>
      </c>
      <c r="AX355" s="13" t="s">
        <v>73</v>
      </c>
      <c r="AY355" s="200" t="s">
        <v>156</v>
      </c>
    </row>
    <row r="356" spans="1:65" s="14" customFormat="1">
      <c r="B356" s="201"/>
      <c r="C356" s="202"/>
      <c r="D356" s="192" t="s">
        <v>167</v>
      </c>
      <c r="E356" s="203" t="s">
        <v>19</v>
      </c>
      <c r="F356" s="204" t="s">
        <v>301</v>
      </c>
      <c r="G356" s="202"/>
      <c r="H356" s="205">
        <v>1.3580000000000001</v>
      </c>
      <c r="I356" s="206"/>
      <c r="J356" s="202"/>
      <c r="K356" s="202"/>
      <c r="L356" s="207"/>
      <c r="M356" s="208"/>
      <c r="N356" s="209"/>
      <c r="O356" s="209"/>
      <c r="P356" s="209"/>
      <c r="Q356" s="209"/>
      <c r="R356" s="209"/>
      <c r="S356" s="209"/>
      <c r="T356" s="210"/>
      <c r="AT356" s="211" t="s">
        <v>167</v>
      </c>
      <c r="AU356" s="211" t="s">
        <v>83</v>
      </c>
      <c r="AV356" s="14" t="s">
        <v>83</v>
      </c>
      <c r="AW356" s="14" t="s">
        <v>34</v>
      </c>
      <c r="AX356" s="14" t="s">
        <v>73</v>
      </c>
      <c r="AY356" s="211" t="s">
        <v>156</v>
      </c>
    </row>
    <row r="357" spans="1:65" s="16" customFormat="1">
      <c r="B357" s="234"/>
      <c r="C357" s="235"/>
      <c r="D357" s="192" t="s">
        <v>167</v>
      </c>
      <c r="E357" s="236" t="s">
        <v>19</v>
      </c>
      <c r="F357" s="237" t="s">
        <v>299</v>
      </c>
      <c r="G357" s="235"/>
      <c r="H357" s="238">
        <v>1.3580000000000001</v>
      </c>
      <c r="I357" s="239"/>
      <c r="J357" s="235"/>
      <c r="K357" s="235"/>
      <c r="L357" s="240"/>
      <c r="M357" s="241"/>
      <c r="N357" s="242"/>
      <c r="O357" s="242"/>
      <c r="P357" s="242"/>
      <c r="Q357" s="242"/>
      <c r="R357" s="242"/>
      <c r="S357" s="242"/>
      <c r="T357" s="243"/>
      <c r="AT357" s="244" t="s">
        <v>167</v>
      </c>
      <c r="AU357" s="244" t="s">
        <v>83</v>
      </c>
      <c r="AV357" s="16" t="s">
        <v>157</v>
      </c>
      <c r="AW357" s="16" t="s">
        <v>34</v>
      </c>
      <c r="AX357" s="16" t="s">
        <v>73</v>
      </c>
      <c r="AY357" s="244" t="s">
        <v>156</v>
      </c>
    </row>
    <row r="358" spans="1:65" s="15" customFormat="1">
      <c r="B358" s="212"/>
      <c r="C358" s="213"/>
      <c r="D358" s="192" t="s">
        <v>167</v>
      </c>
      <c r="E358" s="214" t="s">
        <v>19</v>
      </c>
      <c r="F358" s="215" t="s">
        <v>170</v>
      </c>
      <c r="G358" s="213"/>
      <c r="H358" s="216">
        <v>234.75700000000001</v>
      </c>
      <c r="I358" s="217"/>
      <c r="J358" s="213"/>
      <c r="K358" s="213"/>
      <c r="L358" s="218"/>
      <c r="M358" s="219"/>
      <c r="N358" s="220"/>
      <c r="O358" s="220"/>
      <c r="P358" s="220"/>
      <c r="Q358" s="220"/>
      <c r="R358" s="220"/>
      <c r="S358" s="220"/>
      <c r="T358" s="221"/>
      <c r="AT358" s="222" t="s">
        <v>167</v>
      </c>
      <c r="AU358" s="222" t="s">
        <v>83</v>
      </c>
      <c r="AV358" s="15" t="s">
        <v>163</v>
      </c>
      <c r="AW358" s="15" t="s">
        <v>34</v>
      </c>
      <c r="AX358" s="15" t="s">
        <v>81</v>
      </c>
      <c r="AY358" s="222" t="s">
        <v>156</v>
      </c>
    </row>
    <row r="359" spans="1:65" s="2" customFormat="1" ht="21.75" customHeight="1">
      <c r="A359" s="35"/>
      <c r="B359" s="36"/>
      <c r="C359" s="171" t="s">
        <v>342</v>
      </c>
      <c r="D359" s="171" t="s">
        <v>159</v>
      </c>
      <c r="E359" s="172" t="s">
        <v>343</v>
      </c>
      <c r="F359" s="173" t="s">
        <v>344</v>
      </c>
      <c r="G359" s="174" t="s">
        <v>206</v>
      </c>
      <c r="H359" s="175">
        <v>25.902000000000001</v>
      </c>
      <c r="I359" s="176"/>
      <c r="J359" s="177">
        <f>ROUND(I359*H359,2)</f>
        <v>0</v>
      </c>
      <c r="K359" s="178"/>
      <c r="L359" s="40"/>
      <c r="M359" s="179" t="s">
        <v>19</v>
      </c>
      <c r="N359" s="180" t="s">
        <v>44</v>
      </c>
      <c r="O359" s="65"/>
      <c r="P359" s="181">
        <f>O359*H359</f>
        <v>0</v>
      </c>
      <c r="Q359" s="181">
        <v>0.04</v>
      </c>
      <c r="R359" s="181">
        <f>Q359*H359</f>
        <v>1.0360800000000001</v>
      </c>
      <c r="S359" s="181">
        <v>0</v>
      </c>
      <c r="T359" s="182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183" t="s">
        <v>163</v>
      </c>
      <c r="AT359" s="183" t="s">
        <v>159</v>
      </c>
      <c r="AU359" s="183" t="s">
        <v>83</v>
      </c>
      <c r="AY359" s="18" t="s">
        <v>156</v>
      </c>
      <c r="BE359" s="184">
        <f>IF(N359="základní",J359,0)</f>
        <v>0</v>
      </c>
      <c r="BF359" s="184">
        <f>IF(N359="snížená",J359,0)</f>
        <v>0</v>
      </c>
      <c r="BG359" s="184">
        <f>IF(N359="zákl. přenesená",J359,0)</f>
        <v>0</v>
      </c>
      <c r="BH359" s="184">
        <f>IF(N359="sníž. přenesená",J359,0)</f>
        <v>0</v>
      </c>
      <c r="BI359" s="184">
        <f>IF(N359="nulová",J359,0)</f>
        <v>0</v>
      </c>
      <c r="BJ359" s="18" t="s">
        <v>81</v>
      </c>
      <c r="BK359" s="184">
        <f>ROUND(I359*H359,2)</f>
        <v>0</v>
      </c>
      <c r="BL359" s="18" t="s">
        <v>163</v>
      </c>
      <c r="BM359" s="183" t="s">
        <v>345</v>
      </c>
    </row>
    <row r="360" spans="1:65" s="2" customFormat="1">
      <c r="A360" s="35"/>
      <c r="B360" s="36"/>
      <c r="C360" s="37"/>
      <c r="D360" s="185" t="s">
        <v>165</v>
      </c>
      <c r="E360" s="37"/>
      <c r="F360" s="186" t="s">
        <v>346</v>
      </c>
      <c r="G360" s="37"/>
      <c r="H360" s="37"/>
      <c r="I360" s="187"/>
      <c r="J360" s="37"/>
      <c r="K360" s="37"/>
      <c r="L360" s="40"/>
      <c r="M360" s="188"/>
      <c r="N360" s="189"/>
      <c r="O360" s="65"/>
      <c r="P360" s="65"/>
      <c r="Q360" s="65"/>
      <c r="R360" s="65"/>
      <c r="S360" s="65"/>
      <c r="T360" s="66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T360" s="18" t="s">
        <v>165</v>
      </c>
      <c r="AU360" s="18" t="s">
        <v>83</v>
      </c>
    </row>
    <row r="361" spans="1:65" s="14" customFormat="1">
      <c r="B361" s="201"/>
      <c r="C361" s="202"/>
      <c r="D361" s="192" t="s">
        <v>167</v>
      </c>
      <c r="E361" s="203" t="s">
        <v>19</v>
      </c>
      <c r="F361" s="204" t="s">
        <v>347</v>
      </c>
      <c r="G361" s="202"/>
      <c r="H361" s="205">
        <v>1.992</v>
      </c>
      <c r="I361" s="206"/>
      <c r="J361" s="202"/>
      <c r="K361" s="202"/>
      <c r="L361" s="207"/>
      <c r="M361" s="208"/>
      <c r="N361" s="209"/>
      <c r="O361" s="209"/>
      <c r="P361" s="209"/>
      <c r="Q361" s="209"/>
      <c r="R361" s="209"/>
      <c r="S361" s="209"/>
      <c r="T361" s="210"/>
      <c r="AT361" s="211" t="s">
        <v>167</v>
      </c>
      <c r="AU361" s="211" t="s">
        <v>83</v>
      </c>
      <c r="AV361" s="14" t="s">
        <v>83</v>
      </c>
      <c r="AW361" s="14" t="s">
        <v>34</v>
      </c>
      <c r="AX361" s="14" t="s">
        <v>73</v>
      </c>
      <c r="AY361" s="211" t="s">
        <v>156</v>
      </c>
    </row>
    <row r="362" spans="1:65" s="14" customFormat="1">
      <c r="B362" s="201"/>
      <c r="C362" s="202"/>
      <c r="D362" s="192" t="s">
        <v>167</v>
      </c>
      <c r="E362" s="203" t="s">
        <v>19</v>
      </c>
      <c r="F362" s="204" t="s">
        <v>348</v>
      </c>
      <c r="G362" s="202"/>
      <c r="H362" s="205">
        <v>2.38</v>
      </c>
      <c r="I362" s="206"/>
      <c r="J362" s="202"/>
      <c r="K362" s="202"/>
      <c r="L362" s="207"/>
      <c r="M362" s="208"/>
      <c r="N362" s="209"/>
      <c r="O362" s="209"/>
      <c r="P362" s="209"/>
      <c r="Q362" s="209"/>
      <c r="R362" s="209"/>
      <c r="S362" s="209"/>
      <c r="T362" s="210"/>
      <c r="AT362" s="211" t="s">
        <v>167</v>
      </c>
      <c r="AU362" s="211" t="s">
        <v>83</v>
      </c>
      <c r="AV362" s="14" t="s">
        <v>83</v>
      </c>
      <c r="AW362" s="14" t="s">
        <v>34</v>
      </c>
      <c r="AX362" s="14" t="s">
        <v>73</v>
      </c>
      <c r="AY362" s="211" t="s">
        <v>156</v>
      </c>
    </row>
    <row r="363" spans="1:65" s="14" customFormat="1">
      <c r="B363" s="201"/>
      <c r="C363" s="202"/>
      <c r="D363" s="192" t="s">
        <v>167</v>
      </c>
      <c r="E363" s="203" t="s">
        <v>19</v>
      </c>
      <c r="F363" s="204" t="s">
        <v>349</v>
      </c>
      <c r="G363" s="202"/>
      <c r="H363" s="205">
        <v>0.45</v>
      </c>
      <c r="I363" s="206"/>
      <c r="J363" s="202"/>
      <c r="K363" s="202"/>
      <c r="L363" s="207"/>
      <c r="M363" s="208"/>
      <c r="N363" s="209"/>
      <c r="O363" s="209"/>
      <c r="P363" s="209"/>
      <c r="Q363" s="209"/>
      <c r="R363" s="209"/>
      <c r="S363" s="209"/>
      <c r="T363" s="210"/>
      <c r="AT363" s="211" t="s">
        <v>167</v>
      </c>
      <c r="AU363" s="211" t="s">
        <v>83</v>
      </c>
      <c r="AV363" s="14" t="s">
        <v>83</v>
      </c>
      <c r="AW363" s="14" t="s">
        <v>34</v>
      </c>
      <c r="AX363" s="14" t="s">
        <v>73</v>
      </c>
      <c r="AY363" s="211" t="s">
        <v>156</v>
      </c>
    </row>
    <row r="364" spans="1:65" s="14" customFormat="1">
      <c r="B364" s="201"/>
      <c r="C364" s="202"/>
      <c r="D364" s="192" t="s">
        <v>167</v>
      </c>
      <c r="E364" s="203" t="s">
        <v>19</v>
      </c>
      <c r="F364" s="204" t="s">
        <v>350</v>
      </c>
      <c r="G364" s="202"/>
      <c r="H364" s="205">
        <v>2.72</v>
      </c>
      <c r="I364" s="206"/>
      <c r="J364" s="202"/>
      <c r="K364" s="202"/>
      <c r="L364" s="207"/>
      <c r="M364" s="208"/>
      <c r="N364" s="209"/>
      <c r="O364" s="209"/>
      <c r="P364" s="209"/>
      <c r="Q364" s="209"/>
      <c r="R364" s="209"/>
      <c r="S364" s="209"/>
      <c r="T364" s="210"/>
      <c r="AT364" s="211" t="s">
        <v>167</v>
      </c>
      <c r="AU364" s="211" t="s">
        <v>83</v>
      </c>
      <c r="AV364" s="14" t="s">
        <v>83</v>
      </c>
      <c r="AW364" s="14" t="s">
        <v>34</v>
      </c>
      <c r="AX364" s="14" t="s">
        <v>73</v>
      </c>
      <c r="AY364" s="211" t="s">
        <v>156</v>
      </c>
    </row>
    <row r="365" spans="1:65" s="14" customFormat="1">
      <c r="B365" s="201"/>
      <c r="C365" s="202"/>
      <c r="D365" s="192" t="s">
        <v>167</v>
      </c>
      <c r="E365" s="203" t="s">
        <v>19</v>
      </c>
      <c r="F365" s="204" t="s">
        <v>351</v>
      </c>
      <c r="G365" s="202"/>
      <c r="H365" s="205">
        <v>9.36</v>
      </c>
      <c r="I365" s="206"/>
      <c r="J365" s="202"/>
      <c r="K365" s="202"/>
      <c r="L365" s="207"/>
      <c r="M365" s="208"/>
      <c r="N365" s="209"/>
      <c r="O365" s="209"/>
      <c r="P365" s="209"/>
      <c r="Q365" s="209"/>
      <c r="R365" s="209"/>
      <c r="S365" s="209"/>
      <c r="T365" s="210"/>
      <c r="AT365" s="211" t="s">
        <v>167</v>
      </c>
      <c r="AU365" s="211" t="s">
        <v>83</v>
      </c>
      <c r="AV365" s="14" t="s">
        <v>83</v>
      </c>
      <c r="AW365" s="14" t="s">
        <v>34</v>
      </c>
      <c r="AX365" s="14" t="s">
        <v>73</v>
      </c>
      <c r="AY365" s="211" t="s">
        <v>156</v>
      </c>
    </row>
    <row r="366" spans="1:65" s="14" customFormat="1">
      <c r="B366" s="201"/>
      <c r="C366" s="202"/>
      <c r="D366" s="192" t="s">
        <v>167</v>
      </c>
      <c r="E366" s="203" t="s">
        <v>19</v>
      </c>
      <c r="F366" s="204" t="s">
        <v>352</v>
      </c>
      <c r="G366" s="202"/>
      <c r="H366" s="205">
        <v>9</v>
      </c>
      <c r="I366" s="206"/>
      <c r="J366" s="202"/>
      <c r="K366" s="202"/>
      <c r="L366" s="207"/>
      <c r="M366" s="208"/>
      <c r="N366" s="209"/>
      <c r="O366" s="209"/>
      <c r="P366" s="209"/>
      <c r="Q366" s="209"/>
      <c r="R366" s="209"/>
      <c r="S366" s="209"/>
      <c r="T366" s="210"/>
      <c r="AT366" s="211" t="s">
        <v>167</v>
      </c>
      <c r="AU366" s="211" t="s">
        <v>83</v>
      </c>
      <c r="AV366" s="14" t="s">
        <v>83</v>
      </c>
      <c r="AW366" s="14" t="s">
        <v>34</v>
      </c>
      <c r="AX366" s="14" t="s">
        <v>73</v>
      </c>
      <c r="AY366" s="211" t="s">
        <v>156</v>
      </c>
    </row>
    <row r="367" spans="1:65" s="15" customFormat="1">
      <c r="B367" s="212"/>
      <c r="C367" s="213"/>
      <c r="D367" s="192" t="s">
        <v>167</v>
      </c>
      <c r="E367" s="214" t="s">
        <v>19</v>
      </c>
      <c r="F367" s="215" t="s">
        <v>170</v>
      </c>
      <c r="G367" s="213"/>
      <c r="H367" s="216">
        <v>25.902000000000001</v>
      </c>
      <c r="I367" s="217"/>
      <c r="J367" s="213"/>
      <c r="K367" s="213"/>
      <c r="L367" s="218"/>
      <c r="M367" s="219"/>
      <c r="N367" s="220"/>
      <c r="O367" s="220"/>
      <c r="P367" s="220"/>
      <c r="Q367" s="220"/>
      <c r="R367" s="220"/>
      <c r="S367" s="220"/>
      <c r="T367" s="221"/>
      <c r="AT367" s="222" t="s">
        <v>167</v>
      </c>
      <c r="AU367" s="222" t="s">
        <v>83</v>
      </c>
      <c r="AV367" s="15" t="s">
        <v>163</v>
      </c>
      <c r="AW367" s="15" t="s">
        <v>34</v>
      </c>
      <c r="AX367" s="15" t="s">
        <v>81</v>
      </c>
      <c r="AY367" s="222" t="s">
        <v>156</v>
      </c>
    </row>
    <row r="368" spans="1:65" s="2" customFormat="1" ht="37.9" customHeight="1">
      <c r="A368" s="35"/>
      <c r="B368" s="36"/>
      <c r="C368" s="171" t="s">
        <v>353</v>
      </c>
      <c r="D368" s="171" t="s">
        <v>159</v>
      </c>
      <c r="E368" s="172" t="s">
        <v>354</v>
      </c>
      <c r="F368" s="173" t="s">
        <v>355</v>
      </c>
      <c r="G368" s="174" t="s">
        <v>206</v>
      </c>
      <c r="H368" s="175">
        <v>262.733</v>
      </c>
      <c r="I368" s="176"/>
      <c r="J368" s="177">
        <f>ROUND(I368*H368,2)</f>
        <v>0</v>
      </c>
      <c r="K368" s="178"/>
      <c r="L368" s="40"/>
      <c r="M368" s="179" t="s">
        <v>19</v>
      </c>
      <c r="N368" s="180" t="s">
        <v>44</v>
      </c>
      <c r="O368" s="65"/>
      <c r="P368" s="181">
        <f>O368*H368</f>
        <v>0</v>
      </c>
      <c r="Q368" s="181">
        <v>4.3800000000000002E-3</v>
      </c>
      <c r="R368" s="181">
        <f>Q368*H368</f>
        <v>1.1507705400000001</v>
      </c>
      <c r="S368" s="181">
        <v>0</v>
      </c>
      <c r="T368" s="182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183" t="s">
        <v>163</v>
      </c>
      <c r="AT368" s="183" t="s">
        <v>159</v>
      </c>
      <c r="AU368" s="183" t="s">
        <v>83</v>
      </c>
      <c r="AY368" s="18" t="s">
        <v>156</v>
      </c>
      <c r="BE368" s="184">
        <f>IF(N368="základní",J368,0)</f>
        <v>0</v>
      </c>
      <c r="BF368" s="184">
        <f>IF(N368="snížená",J368,0)</f>
        <v>0</v>
      </c>
      <c r="BG368" s="184">
        <f>IF(N368="zákl. přenesená",J368,0)</f>
        <v>0</v>
      </c>
      <c r="BH368" s="184">
        <f>IF(N368="sníž. přenesená",J368,0)</f>
        <v>0</v>
      </c>
      <c r="BI368" s="184">
        <f>IF(N368="nulová",J368,0)</f>
        <v>0</v>
      </c>
      <c r="BJ368" s="18" t="s">
        <v>81</v>
      </c>
      <c r="BK368" s="184">
        <f>ROUND(I368*H368,2)</f>
        <v>0</v>
      </c>
      <c r="BL368" s="18" t="s">
        <v>163</v>
      </c>
      <c r="BM368" s="183" t="s">
        <v>356</v>
      </c>
    </row>
    <row r="369" spans="2:51" s="13" customFormat="1">
      <c r="B369" s="190"/>
      <c r="C369" s="191"/>
      <c r="D369" s="192" t="s">
        <v>167</v>
      </c>
      <c r="E369" s="193" t="s">
        <v>19</v>
      </c>
      <c r="F369" s="194" t="s">
        <v>306</v>
      </c>
      <c r="G369" s="191"/>
      <c r="H369" s="193" t="s">
        <v>19</v>
      </c>
      <c r="I369" s="195"/>
      <c r="J369" s="191"/>
      <c r="K369" s="191"/>
      <c r="L369" s="196"/>
      <c r="M369" s="197"/>
      <c r="N369" s="198"/>
      <c r="O369" s="198"/>
      <c r="P369" s="198"/>
      <c r="Q369" s="198"/>
      <c r="R369" s="198"/>
      <c r="S369" s="198"/>
      <c r="T369" s="199"/>
      <c r="AT369" s="200" t="s">
        <v>167</v>
      </c>
      <c r="AU369" s="200" t="s">
        <v>83</v>
      </c>
      <c r="AV369" s="13" t="s">
        <v>81</v>
      </c>
      <c r="AW369" s="13" t="s">
        <v>34</v>
      </c>
      <c r="AX369" s="13" t="s">
        <v>73</v>
      </c>
      <c r="AY369" s="200" t="s">
        <v>156</v>
      </c>
    </row>
    <row r="370" spans="2:51" s="14" customFormat="1">
      <c r="B370" s="201"/>
      <c r="C370" s="202"/>
      <c r="D370" s="192" t="s">
        <v>167</v>
      </c>
      <c r="E370" s="203" t="s">
        <v>19</v>
      </c>
      <c r="F370" s="204" t="s">
        <v>357</v>
      </c>
      <c r="G370" s="202"/>
      <c r="H370" s="205">
        <v>47.993000000000002</v>
      </c>
      <c r="I370" s="206"/>
      <c r="J370" s="202"/>
      <c r="K370" s="202"/>
      <c r="L370" s="207"/>
      <c r="M370" s="208"/>
      <c r="N370" s="209"/>
      <c r="O370" s="209"/>
      <c r="P370" s="209"/>
      <c r="Q370" s="209"/>
      <c r="R370" s="209"/>
      <c r="S370" s="209"/>
      <c r="T370" s="210"/>
      <c r="AT370" s="211" t="s">
        <v>167</v>
      </c>
      <c r="AU370" s="211" t="s">
        <v>83</v>
      </c>
      <c r="AV370" s="14" t="s">
        <v>83</v>
      </c>
      <c r="AW370" s="14" t="s">
        <v>34</v>
      </c>
      <c r="AX370" s="14" t="s">
        <v>73</v>
      </c>
      <c r="AY370" s="211" t="s">
        <v>156</v>
      </c>
    </row>
    <row r="371" spans="2:51" s="14" customFormat="1">
      <c r="B371" s="201"/>
      <c r="C371" s="202"/>
      <c r="D371" s="192" t="s">
        <v>167</v>
      </c>
      <c r="E371" s="203" t="s">
        <v>19</v>
      </c>
      <c r="F371" s="204" t="s">
        <v>358</v>
      </c>
      <c r="G371" s="202"/>
      <c r="H371" s="205">
        <v>5.806</v>
      </c>
      <c r="I371" s="206"/>
      <c r="J371" s="202"/>
      <c r="K371" s="202"/>
      <c r="L371" s="207"/>
      <c r="M371" s="208"/>
      <c r="N371" s="209"/>
      <c r="O371" s="209"/>
      <c r="P371" s="209"/>
      <c r="Q371" s="209"/>
      <c r="R371" s="209"/>
      <c r="S371" s="209"/>
      <c r="T371" s="210"/>
      <c r="AT371" s="211" t="s">
        <v>167</v>
      </c>
      <c r="AU371" s="211" t="s">
        <v>83</v>
      </c>
      <c r="AV371" s="14" t="s">
        <v>83</v>
      </c>
      <c r="AW371" s="14" t="s">
        <v>34</v>
      </c>
      <c r="AX371" s="14" t="s">
        <v>73</v>
      </c>
      <c r="AY371" s="211" t="s">
        <v>156</v>
      </c>
    </row>
    <row r="372" spans="2:51" s="14" customFormat="1">
      <c r="B372" s="201"/>
      <c r="C372" s="202"/>
      <c r="D372" s="192" t="s">
        <v>167</v>
      </c>
      <c r="E372" s="203" t="s">
        <v>19</v>
      </c>
      <c r="F372" s="204" t="s">
        <v>359</v>
      </c>
      <c r="G372" s="202"/>
      <c r="H372" s="205">
        <v>11.266</v>
      </c>
      <c r="I372" s="206"/>
      <c r="J372" s="202"/>
      <c r="K372" s="202"/>
      <c r="L372" s="207"/>
      <c r="M372" s="208"/>
      <c r="N372" s="209"/>
      <c r="O372" s="209"/>
      <c r="P372" s="209"/>
      <c r="Q372" s="209"/>
      <c r="R372" s="209"/>
      <c r="S372" s="209"/>
      <c r="T372" s="210"/>
      <c r="AT372" s="211" t="s">
        <v>167</v>
      </c>
      <c r="AU372" s="211" t="s">
        <v>83</v>
      </c>
      <c r="AV372" s="14" t="s">
        <v>83</v>
      </c>
      <c r="AW372" s="14" t="s">
        <v>34</v>
      </c>
      <c r="AX372" s="14" t="s">
        <v>73</v>
      </c>
      <c r="AY372" s="211" t="s">
        <v>156</v>
      </c>
    </row>
    <row r="373" spans="2:51" s="14" customFormat="1">
      <c r="B373" s="201"/>
      <c r="C373" s="202"/>
      <c r="D373" s="192" t="s">
        <v>167</v>
      </c>
      <c r="E373" s="203" t="s">
        <v>19</v>
      </c>
      <c r="F373" s="204" t="s">
        <v>360</v>
      </c>
      <c r="G373" s="202"/>
      <c r="H373" s="205">
        <v>1.7030000000000001</v>
      </c>
      <c r="I373" s="206"/>
      <c r="J373" s="202"/>
      <c r="K373" s="202"/>
      <c r="L373" s="207"/>
      <c r="M373" s="208"/>
      <c r="N373" s="209"/>
      <c r="O373" s="209"/>
      <c r="P373" s="209"/>
      <c r="Q373" s="209"/>
      <c r="R373" s="209"/>
      <c r="S373" s="209"/>
      <c r="T373" s="210"/>
      <c r="AT373" s="211" t="s">
        <v>167</v>
      </c>
      <c r="AU373" s="211" t="s">
        <v>83</v>
      </c>
      <c r="AV373" s="14" t="s">
        <v>83</v>
      </c>
      <c r="AW373" s="14" t="s">
        <v>34</v>
      </c>
      <c r="AX373" s="14" t="s">
        <v>73</v>
      </c>
      <c r="AY373" s="211" t="s">
        <v>156</v>
      </c>
    </row>
    <row r="374" spans="2:51" s="14" customFormat="1">
      <c r="B374" s="201"/>
      <c r="C374" s="202"/>
      <c r="D374" s="192" t="s">
        <v>167</v>
      </c>
      <c r="E374" s="203" t="s">
        <v>19</v>
      </c>
      <c r="F374" s="204" t="s">
        <v>361</v>
      </c>
      <c r="G374" s="202"/>
      <c r="H374" s="205">
        <v>1.034</v>
      </c>
      <c r="I374" s="206"/>
      <c r="J374" s="202"/>
      <c r="K374" s="202"/>
      <c r="L374" s="207"/>
      <c r="M374" s="208"/>
      <c r="N374" s="209"/>
      <c r="O374" s="209"/>
      <c r="P374" s="209"/>
      <c r="Q374" s="209"/>
      <c r="R374" s="209"/>
      <c r="S374" s="209"/>
      <c r="T374" s="210"/>
      <c r="AT374" s="211" t="s">
        <v>167</v>
      </c>
      <c r="AU374" s="211" t="s">
        <v>83</v>
      </c>
      <c r="AV374" s="14" t="s">
        <v>83</v>
      </c>
      <c r="AW374" s="14" t="s">
        <v>34</v>
      </c>
      <c r="AX374" s="14" t="s">
        <v>73</v>
      </c>
      <c r="AY374" s="211" t="s">
        <v>156</v>
      </c>
    </row>
    <row r="375" spans="2:51" s="14" customFormat="1">
      <c r="B375" s="201"/>
      <c r="C375" s="202"/>
      <c r="D375" s="192" t="s">
        <v>167</v>
      </c>
      <c r="E375" s="203" t="s">
        <v>19</v>
      </c>
      <c r="F375" s="204" t="s">
        <v>362</v>
      </c>
      <c r="G375" s="202"/>
      <c r="H375" s="205">
        <v>4.3390000000000004</v>
      </c>
      <c r="I375" s="206"/>
      <c r="J375" s="202"/>
      <c r="K375" s="202"/>
      <c r="L375" s="207"/>
      <c r="M375" s="208"/>
      <c r="N375" s="209"/>
      <c r="O375" s="209"/>
      <c r="P375" s="209"/>
      <c r="Q375" s="209"/>
      <c r="R375" s="209"/>
      <c r="S375" s="209"/>
      <c r="T375" s="210"/>
      <c r="AT375" s="211" t="s">
        <v>167</v>
      </c>
      <c r="AU375" s="211" t="s">
        <v>83</v>
      </c>
      <c r="AV375" s="14" t="s">
        <v>83</v>
      </c>
      <c r="AW375" s="14" t="s">
        <v>34</v>
      </c>
      <c r="AX375" s="14" t="s">
        <v>73</v>
      </c>
      <c r="AY375" s="211" t="s">
        <v>156</v>
      </c>
    </row>
    <row r="376" spans="2:51" s="14" customFormat="1">
      <c r="B376" s="201"/>
      <c r="C376" s="202"/>
      <c r="D376" s="192" t="s">
        <v>167</v>
      </c>
      <c r="E376" s="203" t="s">
        <v>19</v>
      </c>
      <c r="F376" s="204" t="s">
        <v>363</v>
      </c>
      <c r="G376" s="202"/>
      <c r="H376" s="205">
        <v>0.65700000000000003</v>
      </c>
      <c r="I376" s="206"/>
      <c r="J376" s="202"/>
      <c r="K376" s="202"/>
      <c r="L376" s="207"/>
      <c r="M376" s="208"/>
      <c r="N376" s="209"/>
      <c r="O376" s="209"/>
      <c r="P376" s="209"/>
      <c r="Q376" s="209"/>
      <c r="R376" s="209"/>
      <c r="S376" s="209"/>
      <c r="T376" s="210"/>
      <c r="AT376" s="211" t="s">
        <v>167</v>
      </c>
      <c r="AU376" s="211" t="s">
        <v>83</v>
      </c>
      <c r="AV376" s="14" t="s">
        <v>83</v>
      </c>
      <c r="AW376" s="14" t="s">
        <v>34</v>
      </c>
      <c r="AX376" s="14" t="s">
        <v>73</v>
      </c>
      <c r="AY376" s="211" t="s">
        <v>156</v>
      </c>
    </row>
    <row r="377" spans="2:51" s="14" customFormat="1">
      <c r="B377" s="201"/>
      <c r="C377" s="202"/>
      <c r="D377" s="192" t="s">
        <v>167</v>
      </c>
      <c r="E377" s="203" t="s">
        <v>19</v>
      </c>
      <c r="F377" s="204" t="s">
        <v>364</v>
      </c>
      <c r="G377" s="202"/>
      <c r="H377" s="205">
        <v>-3.8279999999999998</v>
      </c>
      <c r="I377" s="206"/>
      <c r="J377" s="202"/>
      <c r="K377" s="202"/>
      <c r="L377" s="207"/>
      <c r="M377" s="208"/>
      <c r="N377" s="209"/>
      <c r="O377" s="209"/>
      <c r="P377" s="209"/>
      <c r="Q377" s="209"/>
      <c r="R377" s="209"/>
      <c r="S377" s="209"/>
      <c r="T377" s="210"/>
      <c r="AT377" s="211" t="s">
        <v>167</v>
      </c>
      <c r="AU377" s="211" t="s">
        <v>83</v>
      </c>
      <c r="AV377" s="14" t="s">
        <v>83</v>
      </c>
      <c r="AW377" s="14" t="s">
        <v>34</v>
      </c>
      <c r="AX377" s="14" t="s">
        <v>73</v>
      </c>
      <c r="AY377" s="211" t="s">
        <v>156</v>
      </c>
    </row>
    <row r="378" spans="2:51" s="14" customFormat="1">
      <c r="B378" s="201"/>
      <c r="C378" s="202"/>
      <c r="D378" s="192" t="s">
        <v>167</v>
      </c>
      <c r="E378" s="203" t="s">
        <v>19</v>
      </c>
      <c r="F378" s="204" t="s">
        <v>365</v>
      </c>
      <c r="G378" s="202"/>
      <c r="H378" s="205">
        <v>-1.68</v>
      </c>
      <c r="I378" s="206"/>
      <c r="J378" s="202"/>
      <c r="K378" s="202"/>
      <c r="L378" s="207"/>
      <c r="M378" s="208"/>
      <c r="N378" s="209"/>
      <c r="O378" s="209"/>
      <c r="P378" s="209"/>
      <c r="Q378" s="209"/>
      <c r="R378" s="209"/>
      <c r="S378" s="209"/>
      <c r="T378" s="210"/>
      <c r="AT378" s="211" t="s">
        <v>167</v>
      </c>
      <c r="AU378" s="211" t="s">
        <v>83</v>
      </c>
      <c r="AV378" s="14" t="s">
        <v>83</v>
      </c>
      <c r="AW378" s="14" t="s">
        <v>34</v>
      </c>
      <c r="AX378" s="14" t="s">
        <v>73</v>
      </c>
      <c r="AY378" s="211" t="s">
        <v>156</v>
      </c>
    </row>
    <row r="379" spans="2:51" s="16" customFormat="1">
      <c r="B379" s="234"/>
      <c r="C379" s="235"/>
      <c r="D379" s="192" t="s">
        <v>167</v>
      </c>
      <c r="E379" s="236" t="s">
        <v>19</v>
      </c>
      <c r="F379" s="237" t="s">
        <v>299</v>
      </c>
      <c r="G379" s="235"/>
      <c r="H379" s="238">
        <v>67.290000000000006</v>
      </c>
      <c r="I379" s="239"/>
      <c r="J379" s="235"/>
      <c r="K379" s="235"/>
      <c r="L379" s="240"/>
      <c r="M379" s="241"/>
      <c r="N379" s="242"/>
      <c r="O379" s="242"/>
      <c r="P379" s="242"/>
      <c r="Q379" s="242"/>
      <c r="R379" s="242"/>
      <c r="S379" s="242"/>
      <c r="T379" s="243"/>
      <c r="AT379" s="244" t="s">
        <v>167</v>
      </c>
      <c r="AU379" s="244" t="s">
        <v>83</v>
      </c>
      <c r="AV379" s="16" t="s">
        <v>157</v>
      </c>
      <c r="AW379" s="16" t="s">
        <v>34</v>
      </c>
      <c r="AX379" s="16" t="s">
        <v>73</v>
      </c>
      <c r="AY379" s="244" t="s">
        <v>156</v>
      </c>
    </row>
    <row r="380" spans="2:51" s="13" customFormat="1">
      <c r="B380" s="190"/>
      <c r="C380" s="191"/>
      <c r="D380" s="192" t="s">
        <v>167</v>
      </c>
      <c r="E380" s="193" t="s">
        <v>19</v>
      </c>
      <c r="F380" s="194" t="s">
        <v>310</v>
      </c>
      <c r="G380" s="191"/>
      <c r="H380" s="193" t="s">
        <v>19</v>
      </c>
      <c r="I380" s="195"/>
      <c r="J380" s="191"/>
      <c r="K380" s="191"/>
      <c r="L380" s="196"/>
      <c r="M380" s="197"/>
      <c r="N380" s="198"/>
      <c r="O380" s="198"/>
      <c r="P380" s="198"/>
      <c r="Q380" s="198"/>
      <c r="R380" s="198"/>
      <c r="S380" s="198"/>
      <c r="T380" s="199"/>
      <c r="AT380" s="200" t="s">
        <v>167</v>
      </c>
      <c r="AU380" s="200" t="s">
        <v>83</v>
      </c>
      <c r="AV380" s="13" t="s">
        <v>81</v>
      </c>
      <c r="AW380" s="13" t="s">
        <v>34</v>
      </c>
      <c r="AX380" s="13" t="s">
        <v>73</v>
      </c>
      <c r="AY380" s="200" t="s">
        <v>156</v>
      </c>
    </row>
    <row r="381" spans="2:51" s="14" customFormat="1">
      <c r="B381" s="201"/>
      <c r="C381" s="202"/>
      <c r="D381" s="192" t="s">
        <v>167</v>
      </c>
      <c r="E381" s="203" t="s">
        <v>19</v>
      </c>
      <c r="F381" s="204" t="s">
        <v>366</v>
      </c>
      <c r="G381" s="202"/>
      <c r="H381" s="205">
        <v>21.47</v>
      </c>
      <c r="I381" s="206"/>
      <c r="J381" s="202"/>
      <c r="K381" s="202"/>
      <c r="L381" s="207"/>
      <c r="M381" s="208"/>
      <c r="N381" s="209"/>
      <c r="O381" s="209"/>
      <c r="P381" s="209"/>
      <c r="Q381" s="209"/>
      <c r="R381" s="209"/>
      <c r="S381" s="209"/>
      <c r="T381" s="210"/>
      <c r="AT381" s="211" t="s">
        <v>167</v>
      </c>
      <c r="AU381" s="211" t="s">
        <v>83</v>
      </c>
      <c r="AV381" s="14" t="s">
        <v>83</v>
      </c>
      <c r="AW381" s="14" t="s">
        <v>34</v>
      </c>
      <c r="AX381" s="14" t="s">
        <v>73</v>
      </c>
      <c r="AY381" s="211" t="s">
        <v>156</v>
      </c>
    </row>
    <row r="382" spans="2:51" s="14" customFormat="1">
      <c r="B382" s="201"/>
      <c r="C382" s="202"/>
      <c r="D382" s="192" t="s">
        <v>167</v>
      </c>
      <c r="E382" s="203" t="s">
        <v>19</v>
      </c>
      <c r="F382" s="204" t="s">
        <v>367</v>
      </c>
      <c r="G382" s="202"/>
      <c r="H382" s="205">
        <v>21.504999999999999</v>
      </c>
      <c r="I382" s="206"/>
      <c r="J382" s="202"/>
      <c r="K382" s="202"/>
      <c r="L382" s="207"/>
      <c r="M382" s="208"/>
      <c r="N382" s="209"/>
      <c r="O382" s="209"/>
      <c r="P382" s="209"/>
      <c r="Q382" s="209"/>
      <c r="R382" s="209"/>
      <c r="S382" s="209"/>
      <c r="T382" s="210"/>
      <c r="AT382" s="211" t="s">
        <v>167</v>
      </c>
      <c r="AU382" s="211" t="s">
        <v>83</v>
      </c>
      <c r="AV382" s="14" t="s">
        <v>83</v>
      </c>
      <c r="AW382" s="14" t="s">
        <v>34</v>
      </c>
      <c r="AX382" s="14" t="s">
        <v>73</v>
      </c>
      <c r="AY382" s="211" t="s">
        <v>156</v>
      </c>
    </row>
    <row r="383" spans="2:51" s="14" customFormat="1">
      <c r="B383" s="201"/>
      <c r="C383" s="202"/>
      <c r="D383" s="192" t="s">
        <v>167</v>
      </c>
      <c r="E383" s="203" t="s">
        <v>19</v>
      </c>
      <c r="F383" s="204" t="s">
        <v>368</v>
      </c>
      <c r="G383" s="202"/>
      <c r="H383" s="205">
        <v>17.841999999999999</v>
      </c>
      <c r="I383" s="206"/>
      <c r="J383" s="202"/>
      <c r="K383" s="202"/>
      <c r="L383" s="207"/>
      <c r="M383" s="208"/>
      <c r="N383" s="209"/>
      <c r="O383" s="209"/>
      <c r="P383" s="209"/>
      <c r="Q383" s="209"/>
      <c r="R383" s="209"/>
      <c r="S383" s="209"/>
      <c r="T383" s="210"/>
      <c r="AT383" s="211" t="s">
        <v>167</v>
      </c>
      <c r="AU383" s="211" t="s">
        <v>83</v>
      </c>
      <c r="AV383" s="14" t="s">
        <v>83</v>
      </c>
      <c r="AW383" s="14" t="s">
        <v>34</v>
      </c>
      <c r="AX383" s="14" t="s">
        <v>73</v>
      </c>
      <c r="AY383" s="211" t="s">
        <v>156</v>
      </c>
    </row>
    <row r="384" spans="2:51" s="14" customFormat="1">
      <c r="B384" s="201"/>
      <c r="C384" s="202"/>
      <c r="D384" s="192" t="s">
        <v>167</v>
      </c>
      <c r="E384" s="203" t="s">
        <v>19</v>
      </c>
      <c r="F384" s="204" t="s">
        <v>369</v>
      </c>
      <c r="G384" s="202"/>
      <c r="H384" s="205">
        <v>17.690000000000001</v>
      </c>
      <c r="I384" s="206"/>
      <c r="J384" s="202"/>
      <c r="K384" s="202"/>
      <c r="L384" s="207"/>
      <c r="M384" s="208"/>
      <c r="N384" s="209"/>
      <c r="O384" s="209"/>
      <c r="P384" s="209"/>
      <c r="Q384" s="209"/>
      <c r="R384" s="209"/>
      <c r="S384" s="209"/>
      <c r="T384" s="210"/>
      <c r="AT384" s="211" t="s">
        <v>167</v>
      </c>
      <c r="AU384" s="211" t="s">
        <v>83</v>
      </c>
      <c r="AV384" s="14" t="s">
        <v>83</v>
      </c>
      <c r="AW384" s="14" t="s">
        <v>34</v>
      </c>
      <c r="AX384" s="14" t="s">
        <v>73</v>
      </c>
      <c r="AY384" s="211" t="s">
        <v>156</v>
      </c>
    </row>
    <row r="385" spans="2:51" s="14" customFormat="1">
      <c r="B385" s="201"/>
      <c r="C385" s="202"/>
      <c r="D385" s="192" t="s">
        <v>167</v>
      </c>
      <c r="E385" s="203" t="s">
        <v>19</v>
      </c>
      <c r="F385" s="204" t="s">
        <v>370</v>
      </c>
      <c r="G385" s="202"/>
      <c r="H385" s="205">
        <v>5.4950000000000001</v>
      </c>
      <c r="I385" s="206"/>
      <c r="J385" s="202"/>
      <c r="K385" s="202"/>
      <c r="L385" s="207"/>
      <c r="M385" s="208"/>
      <c r="N385" s="209"/>
      <c r="O385" s="209"/>
      <c r="P385" s="209"/>
      <c r="Q385" s="209"/>
      <c r="R385" s="209"/>
      <c r="S385" s="209"/>
      <c r="T385" s="210"/>
      <c r="AT385" s="211" t="s">
        <v>167</v>
      </c>
      <c r="AU385" s="211" t="s">
        <v>83</v>
      </c>
      <c r="AV385" s="14" t="s">
        <v>83</v>
      </c>
      <c r="AW385" s="14" t="s">
        <v>34</v>
      </c>
      <c r="AX385" s="14" t="s">
        <v>73</v>
      </c>
      <c r="AY385" s="211" t="s">
        <v>156</v>
      </c>
    </row>
    <row r="386" spans="2:51" s="14" customFormat="1">
      <c r="B386" s="201"/>
      <c r="C386" s="202"/>
      <c r="D386" s="192" t="s">
        <v>167</v>
      </c>
      <c r="E386" s="203" t="s">
        <v>19</v>
      </c>
      <c r="F386" s="204" t="s">
        <v>371</v>
      </c>
      <c r="G386" s="202"/>
      <c r="H386" s="205">
        <v>20.41</v>
      </c>
      <c r="I386" s="206"/>
      <c r="J386" s="202"/>
      <c r="K386" s="202"/>
      <c r="L386" s="207"/>
      <c r="M386" s="208"/>
      <c r="N386" s="209"/>
      <c r="O386" s="209"/>
      <c r="P386" s="209"/>
      <c r="Q386" s="209"/>
      <c r="R386" s="209"/>
      <c r="S386" s="209"/>
      <c r="T386" s="210"/>
      <c r="AT386" s="211" t="s">
        <v>167</v>
      </c>
      <c r="AU386" s="211" t="s">
        <v>83</v>
      </c>
      <c r="AV386" s="14" t="s">
        <v>83</v>
      </c>
      <c r="AW386" s="14" t="s">
        <v>34</v>
      </c>
      <c r="AX386" s="14" t="s">
        <v>73</v>
      </c>
      <c r="AY386" s="211" t="s">
        <v>156</v>
      </c>
    </row>
    <row r="387" spans="2:51" s="14" customFormat="1">
      <c r="B387" s="201"/>
      <c r="C387" s="202"/>
      <c r="D387" s="192" t="s">
        <v>167</v>
      </c>
      <c r="E387" s="203" t="s">
        <v>19</v>
      </c>
      <c r="F387" s="204" t="s">
        <v>372</v>
      </c>
      <c r="G387" s="202"/>
      <c r="H387" s="205">
        <v>2.0630000000000002</v>
      </c>
      <c r="I387" s="206"/>
      <c r="J387" s="202"/>
      <c r="K387" s="202"/>
      <c r="L387" s="207"/>
      <c r="M387" s="208"/>
      <c r="N387" s="209"/>
      <c r="O387" s="209"/>
      <c r="P387" s="209"/>
      <c r="Q387" s="209"/>
      <c r="R387" s="209"/>
      <c r="S387" s="209"/>
      <c r="T387" s="210"/>
      <c r="AT387" s="211" t="s">
        <v>167</v>
      </c>
      <c r="AU387" s="211" t="s">
        <v>83</v>
      </c>
      <c r="AV387" s="14" t="s">
        <v>83</v>
      </c>
      <c r="AW387" s="14" t="s">
        <v>34</v>
      </c>
      <c r="AX387" s="14" t="s">
        <v>73</v>
      </c>
      <c r="AY387" s="211" t="s">
        <v>156</v>
      </c>
    </row>
    <row r="388" spans="2:51" s="14" customFormat="1">
      <c r="B388" s="201"/>
      <c r="C388" s="202"/>
      <c r="D388" s="192" t="s">
        <v>167</v>
      </c>
      <c r="E388" s="203" t="s">
        <v>19</v>
      </c>
      <c r="F388" s="204" t="s">
        <v>373</v>
      </c>
      <c r="G388" s="202"/>
      <c r="H388" s="205">
        <v>8.6579999999999995</v>
      </c>
      <c r="I388" s="206"/>
      <c r="J388" s="202"/>
      <c r="K388" s="202"/>
      <c r="L388" s="207"/>
      <c r="M388" s="208"/>
      <c r="N388" s="209"/>
      <c r="O388" s="209"/>
      <c r="P388" s="209"/>
      <c r="Q388" s="209"/>
      <c r="R388" s="209"/>
      <c r="S388" s="209"/>
      <c r="T388" s="210"/>
      <c r="AT388" s="211" t="s">
        <v>167</v>
      </c>
      <c r="AU388" s="211" t="s">
        <v>83</v>
      </c>
      <c r="AV388" s="14" t="s">
        <v>83</v>
      </c>
      <c r="AW388" s="14" t="s">
        <v>34</v>
      </c>
      <c r="AX388" s="14" t="s">
        <v>73</v>
      </c>
      <c r="AY388" s="211" t="s">
        <v>156</v>
      </c>
    </row>
    <row r="389" spans="2:51" s="14" customFormat="1">
      <c r="B389" s="201"/>
      <c r="C389" s="202"/>
      <c r="D389" s="192" t="s">
        <v>167</v>
      </c>
      <c r="E389" s="203" t="s">
        <v>19</v>
      </c>
      <c r="F389" s="204" t="s">
        <v>374</v>
      </c>
      <c r="G389" s="202"/>
      <c r="H389" s="205">
        <v>1.3120000000000001</v>
      </c>
      <c r="I389" s="206"/>
      <c r="J389" s="202"/>
      <c r="K389" s="202"/>
      <c r="L389" s="207"/>
      <c r="M389" s="208"/>
      <c r="N389" s="209"/>
      <c r="O389" s="209"/>
      <c r="P389" s="209"/>
      <c r="Q389" s="209"/>
      <c r="R389" s="209"/>
      <c r="S389" s="209"/>
      <c r="T389" s="210"/>
      <c r="AT389" s="211" t="s">
        <v>167</v>
      </c>
      <c r="AU389" s="211" t="s">
        <v>83</v>
      </c>
      <c r="AV389" s="14" t="s">
        <v>83</v>
      </c>
      <c r="AW389" s="14" t="s">
        <v>34</v>
      </c>
      <c r="AX389" s="14" t="s">
        <v>73</v>
      </c>
      <c r="AY389" s="211" t="s">
        <v>156</v>
      </c>
    </row>
    <row r="390" spans="2:51" s="14" customFormat="1">
      <c r="B390" s="201"/>
      <c r="C390" s="202"/>
      <c r="D390" s="192" t="s">
        <v>167</v>
      </c>
      <c r="E390" s="203" t="s">
        <v>19</v>
      </c>
      <c r="F390" s="204" t="s">
        <v>375</v>
      </c>
      <c r="G390" s="202"/>
      <c r="H390" s="205">
        <v>2.1579999999999999</v>
      </c>
      <c r="I390" s="206"/>
      <c r="J390" s="202"/>
      <c r="K390" s="202"/>
      <c r="L390" s="207"/>
      <c r="M390" s="208"/>
      <c r="N390" s="209"/>
      <c r="O390" s="209"/>
      <c r="P390" s="209"/>
      <c r="Q390" s="209"/>
      <c r="R390" s="209"/>
      <c r="S390" s="209"/>
      <c r="T390" s="210"/>
      <c r="AT390" s="211" t="s">
        <v>167</v>
      </c>
      <c r="AU390" s="211" t="s">
        <v>83</v>
      </c>
      <c r="AV390" s="14" t="s">
        <v>83</v>
      </c>
      <c r="AW390" s="14" t="s">
        <v>34</v>
      </c>
      <c r="AX390" s="14" t="s">
        <v>73</v>
      </c>
      <c r="AY390" s="211" t="s">
        <v>156</v>
      </c>
    </row>
    <row r="391" spans="2:51" s="14" customFormat="1">
      <c r="B391" s="201"/>
      <c r="C391" s="202"/>
      <c r="D391" s="192" t="s">
        <v>167</v>
      </c>
      <c r="E391" s="203" t="s">
        <v>19</v>
      </c>
      <c r="F391" s="204" t="s">
        <v>376</v>
      </c>
      <c r="G391" s="202"/>
      <c r="H391" s="205">
        <v>9.0489999999999995</v>
      </c>
      <c r="I391" s="206"/>
      <c r="J391" s="202"/>
      <c r="K391" s="202"/>
      <c r="L391" s="207"/>
      <c r="M391" s="208"/>
      <c r="N391" s="209"/>
      <c r="O391" s="209"/>
      <c r="P391" s="209"/>
      <c r="Q391" s="209"/>
      <c r="R391" s="209"/>
      <c r="S391" s="209"/>
      <c r="T391" s="210"/>
      <c r="AT391" s="211" t="s">
        <v>167</v>
      </c>
      <c r="AU391" s="211" t="s">
        <v>83</v>
      </c>
      <c r="AV391" s="14" t="s">
        <v>83</v>
      </c>
      <c r="AW391" s="14" t="s">
        <v>34</v>
      </c>
      <c r="AX391" s="14" t="s">
        <v>73</v>
      </c>
      <c r="AY391" s="211" t="s">
        <v>156</v>
      </c>
    </row>
    <row r="392" spans="2:51" s="14" customFormat="1">
      <c r="B392" s="201"/>
      <c r="C392" s="202"/>
      <c r="D392" s="192" t="s">
        <v>167</v>
      </c>
      <c r="E392" s="203" t="s">
        <v>19</v>
      </c>
      <c r="F392" s="204" t="s">
        <v>377</v>
      </c>
      <c r="G392" s="202"/>
      <c r="H392" s="205">
        <v>1.371</v>
      </c>
      <c r="I392" s="206"/>
      <c r="J392" s="202"/>
      <c r="K392" s="202"/>
      <c r="L392" s="207"/>
      <c r="M392" s="208"/>
      <c r="N392" s="209"/>
      <c r="O392" s="209"/>
      <c r="P392" s="209"/>
      <c r="Q392" s="209"/>
      <c r="R392" s="209"/>
      <c r="S392" s="209"/>
      <c r="T392" s="210"/>
      <c r="AT392" s="211" t="s">
        <v>167</v>
      </c>
      <c r="AU392" s="211" t="s">
        <v>83</v>
      </c>
      <c r="AV392" s="14" t="s">
        <v>83</v>
      </c>
      <c r="AW392" s="14" t="s">
        <v>34</v>
      </c>
      <c r="AX392" s="14" t="s">
        <v>73</v>
      </c>
      <c r="AY392" s="211" t="s">
        <v>156</v>
      </c>
    </row>
    <row r="393" spans="2:51" s="14" customFormat="1">
      <c r="B393" s="201"/>
      <c r="C393" s="202"/>
      <c r="D393" s="192" t="s">
        <v>167</v>
      </c>
      <c r="E393" s="203" t="s">
        <v>19</v>
      </c>
      <c r="F393" s="204" t="s">
        <v>378</v>
      </c>
      <c r="G393" s="202"/>
      <c r="H393" s="205">
        <v>-7.6559999999999997</v>
      </c>
      <c r="I393" s="206"/>
      <c r="J393" s="202"/>
      <c r="K393" s="202"/>
      <c r="L393" s="207"/>
      <c r="M393" s="208"/>
      <c r="N393" s="209"/>
      <c r="O393" s="209"/>
      <c r="P393" s="209"/>
      <c r="Q393" s="209"/>
      <c r="R393" s="209"/>
      <c r="S393" s="209"/>
      <c r="T393" s="210"/>
      <c r="AT393" s="211" t="s">
        <v>167</v>
      </c>
      <c r="AU393" s="211" t="s">
        <v>83</v>
      </c>
      <c r="AV393" s="14" t="s">
        <v>83</v>
      </c>
      <c r="AW393" s="14" t="s">
        <v>34</v>
      </c>
      <c r="AX393" s="14" t="s">
        <v>73</v>
      </c>
      <c r="AY393" s="211" t="s">
        <v>156</v>
      </c>
    </row>
    <row r="394" spans="2:51" s="14" customFormat="1">
      <c r="B394" s="201"/>
      <c r="C394" s="202"/>
      <c r="D394" s="192" t="s">
        <v>167</v>
      </c>
      <c r="E394" s="203" t="s">
        <v>19</v>
      </c>
      <c r="F394" s="204" t="s">
        <v>379</v>
      </c>
      <c r="G394" s="202"/>
      <c r="H394" s="205">
        <v>-5.3769999999999998</v>
      </c>
      <c r="I394" s="206"/>
      <c r="J394" s="202"/>
      <c r="K394" s="202"/>
      <c r="L394" s="207"/>
      <c r="M394" s="208"/>
      <c r="N394" s="209"/>
      <c r="O394" s="209"/>
      <c r="P394" s="209"/>
      <c r="Q394" s="209"/>
      <c r="R394" s="209"/>
      <c r="S394" s="209"/>
      <c r="T394" s="210"/>
      <c r="AT394" s="211" t="s">
        <v>167</v>
      </c>
      <c r="AU394" s="211" t="s">
        <v>83</v>
      </c>
      <c r="AV394" s="14" t="s">
        <v>83</v>
      </c>
      <c r="AW394" s="14" t="s">
        <v>34</v>
      </c>
      <c r="AX394" s="14" t="s">
        <v>73</v>
      </c>
      <c r="AY394" s="211" t="s">
        <v>156</v>
      </c>
    </row>
    <row r="395" spans="2:51" s="14" customFormat="1">
      <c r="B395" s="201"/>
      <c r="C395" s="202"/>
      <c r="D395" s="192" t="s">
        <v>167</v>
      </c>
      <c r="E395" s="203" t="s">
        <v>19</v>
      </c>
      <c r="F395" s="204" t="s">
        <v>380</v>
      </c>
      <c r="G395" s="202"/>
      <c r="H395" s="205">
        <v>-1.7</v>
      </c>
      <c r="I395" s="206"/>
      <c r="J395" s="202"/>
      <c r="K395" s="202"/>
      <c r="L395" s="207"/>
      <c r="M395" s="208"/>
      <c r="N395" s="209"/>
      <c r="O395" s="209"/>
      <c r="P395" s="209"/>
      <c r="Q395" s="209"/>
      <c r="R395" s="209"/>
      <c r="S395" s="209"/>
      <c r="T395" s="210"/>
      <c r="AT395" s="211" t="s">
        <v>167</v>
      </c>
      <c r="AU395" s="211" t="s">
        <v>83</v>
      </c>
      <c r="AV395" s="14" t="s">
        <v>83</v>
      </c>
      <c r="AW395" s="14" t="s">
        <v>34</v>
      </c>
      <c r="AX395" s="14" t="s">
        <v>73</v>
      </c>
      <c r="AY395" s="211" t="s">
        <v>156</v>
      </c>
    </row>
    <row r="396" spans="2:51" s="14" customFormat="1">
      <c r="B396" s="201"/>
      <c r="C396" s="202"/>
      <c r="D396" s="192" t="s">
        <v>167</v>
      </c>
      <c r="E396" s="203" t="s">
        <v>19</v>
      </c>
      <c r="F396" s="204" t="s">
        <v>365</v>
      </c>
      <c r="G396" s="202"/>
      <c r="H396" s="205">
        <v>-1.68</v>
      </c>
      <c r="I396" s="206"/>
      <c r="J396" s="202"/>
      <c r="K396" s="202"/>
      <c r="L396" s="207"/>
      <c r="M396" s="208"/>
      <c r="N396" s="209"/>
      <c r="O396" s="209"/>
      <c r="P396" s="209"/>
      <c r="Q396" s="209"/>
      <c r="R396" s="209"/>
      <c r="S396" s="209"/>
      <c r="T396" s="210"/>
      <c r="AT396" s="211" t="s">
        <v>167</v>
      </c>
      <c r="AU396" s="211" t="s">
        <v>83</v>
      </c>
      <c r="AV396" s="14" t="s">
        <v>83</v>
      </c>
      <c r="AW396" s="14" t="s">
        <v>34</v>
      </c>
      <c r="AX396" s="14" t="s">
        <v>73</v>
      </c>
      <c r="AY396" s="211" t="s">
        <v>156</v>
      </c>
    </row>
    <row r="397" spans="2:51" s="14" customFormat="1">
      <c r="B397" s="201"/>
      <c r="C397" s="202"/>
      <c r="D397" s="192" t="s">
        <v>167</v>
      </c>
      <c r="E397" s="203" t="s">
        <v>19</v>
      </c>
      <c r="F397" s="204" t="s">
        <v>381</v>
      </c>
      <c r="G397" s="202"/>
      <c r="H397" s="205">
        <v>-1.72</v>
      </c>
      <c r="I397" s="206"/>
      <c r="J397" s="202"/>
      <c r="K397" s="202"/>
      <c r="L397" s="207"/>
      <c r="M397" s="208"/>
      <c r="N397" s="209"/>
      <c r="O397" s="209"/>
      <c r="P397" s="209"/>
      <c r="Q397" s="209"/>
      <c r="R397" s="209"/>
      <c r="S397" s="209"/>
      <c r="T397" s="210"/>
      <c r="AT397" s="211" t="s">
        <v>167</v>
      </c>
      <c r="AU397" s="211" t="s">
        <v>83</v>
      </c>
      <c r="AV397" s="14" t="s">
        <v>83</v>
      </c>
      <c r="AW397" s="14" t="s">
        <v>34</v>
      </c>
      <c r="AX397" s="14" t="s">
        <v>73</v>
      </c>
      <c r="AY397" s="211" t="s">
        <v>156</v>
      </c>
    </row>
    <row r="398" spans="2:51" s="14" customFormat="1">
      <c r="B398" s="201"/>
      <c r="C398" s="202"/>
      <c r="D398" s="192" t="s">
        <v>167</v>
      </c>
      <c r="E398" s="203" t="s">
        <v>19</v>
      </c>
      <c r="F398" s="204" t="s">
        <v>382</v>
      </c>
      <c r="G398" s="202"/>
      <c r="H398" s="205">
        <v>-6.0629999999999997</v>
      </c>
      <c r="I398" s="206"/>
      <c r="J398" s="202"/>
      <c r="K398" s="202"/>
      <c r="L398" s="207"/>
      <c r="M398" s="208"/>
      <c r="N398" s="209"/>
      <c r="O398" s="209"/>
      <c r="P398" s="209"/>
      <c r="Q398" s="209"/>
      <c r="R398" s="209"/>
      <c r="S398" s="209"/>
      <c r="T398" s="210"/>
      <c r="AT398" s="211" t="s">
        <v>167</v>
      </c>
      <c r="AU398" s="211" t="s">
        <v>83</v>
      </c>
      <c r="AV398" s="14" t="s">
        <v>83</v>
      </c>
      <c r="AW398" s="14" t="s">
        <v>34</v>
      </c>
      <c r="AX398" s="14" t="s">
        <v>73</v>
      </c>
      <c r="AY398" s="211" t="s">
        <v>156</v>
      </c>
    </row>
    <row r="399" spans="2:51" s="14" customFormat="1">
      <c r="B399" s="201"/>
      <c r="C399" s="202"/>
      <c r="D399" s="192" t="s">
        <v>167</v>
      </c>
      <c r="E399" s="203" t="s">
        <v>19</v>
      </c>
      <c r="F399" s="204" t="s">
        <v>383</v>
      </c>
      <c r="G399" s="202"/>
      <c r="H399" s="205">
        <v>-2.613</v>
      </c>
      <c r="I399" s="206"/>
      <c r="J399" s="202"/>
      <c r="K399" s="202"/>
      <c r="L399" s="207"/>
      <c r="M399" s="208"/>
      <c r="N399" s="209"/>
      <c r="O399" s="209"/>
      <c r="P399" s="209"/>
      <c r="Q399" s="209"/>
      <c r="R399" s="209"/>
      <c r="S399" s="209"/>
      <c r="T399" s="210"/>
      <c r="AT399" s="211" t="s">
        <v>167</v>
      </c>
      <c r="AU399" s="211" t="s">
        <v>83</v>
      </c>
      <c r="AV399" s="14" t="s">
        <v>83</v>
      </c>
      <c r="AW399" s="14" t="s">
        <v>34</v>
      </c>
      <c r="AX399" s="14" t="s">
        <v>73</v>
      </c>
      <c r="AY399" s="211" t="s">
        <v>156</v>
      </c>
    </row>
    <row r="400" spans="2:51" s="16" customFormat="1">
      <c r="B400" s="234"/>
      <c r="C400" s="235"/>
      <c r="D400" s="192" t="s">
        <v>167</v>
      </c>
      <c r="E400" s="236" t="s">
        <v>19</v>
      </c>
      <c r="F400" s="237" t="s">
        <v>299</v>
      </c>
      <c r="G400" s="235"/>
      <c r="H400" s="238">
        <v>102.214</v>
      </c>
      <c r="I400" s="239"/>
      <c r="J400" s="235"/>
      <c r="K400" s="235"/>
      <c r="L400" s="240"/>
      <c r="M400" s="241"/>
      <c r="N400" s="242"/>
      <c r="O400" s="242"/>
      <c r="P400" s="242"/>
      <c r="Q400" s="242"/>
      <c r="R400" s="242"/>
      <c r="S400" s="242"/>
      <c r="T400" s="243"/>
      <c r="AT400" s="244" t="s">
        <v>167</v>
      </c>
      <c r="AU400" s="244" t="s">
        <v>83</v>
      </c>
      <c r="AV400" s="16" t="s">
        <v>157</v>
      </c>
      <c r="AW400" s="16" t="s">
        <v>34</v>
      </c>
      <c r="AX400" s="16" t="s">
        <v>73</v>
      </c>
      <c r="AY400" s="244" t="s">
        <v>156</v>
      </c>
    </row>
    <row r="401" spans="2:51" s="13" customFormat="1">
      <c r="B401" s="190"/>
      <c r="C401" s="191"/>
      <c r="D401" s="192" t="s">
        <v>167</v>
      </c>
      <c r="E401" s="193" t="s">
        <v>19</v>
      </c>
      <c r="F401" s="194" t="s">
        <v>297</v>
      </c>
      <c r="G401" s="191"/>
      <c r="H401" s="193" t="s">
        <v>19</v>
      </c>
      <c r="I401" s="195"/>
      <c r="J401" s="191"/>
      <c r="K401" s="191"/>
      <c r="L401" s="196"/>
      <c r="M401" s="197"/>
      <c r="N401" s="198"/>
      <c r="O401" s="198"/>
      <c r="P401" s="198"/>
      <c r="Q401" s="198"/>
      <c r="R401" s="198"/>
      <c r="S401" s="198"/>
      <c r="T401" s="199"/>
      <c r="AT401" s="200" t="s">
        <v>167</v>
      </c>
      <c r="AU401" s="200" t="s">
        <v>83</v>
      </c>
      <c r="AV401" s="13" t="s">
        <v>81</v>
      </c>
      <c r="AW401" s="13" t="s">
        <v>34</v>
      </c>
      <c r="AX401" s="13" t="s">
        <v>73</v>
      </c>
      <c r="AY401" s="200" t="s">
        <v>156</v>
      </c>
    </row>
    <row r="402" spans="2:51" s="14" customFormat="1">
      <c r="B402" s="201"/>
      <c r="C402" s="202"/>
      <c r="D402" s="192" t="s">
        <v>167</v>
      </c>
      <c r="E402" s="203" t="s">
        <v>19</v>
      </c>
      <c r="F402" s="204" t="s">
        <v>384</v>
      </c>
      <c r="G402" s="202"/>
      <c r="H402" s="205">
        <v>9.2840000000000007</v>
      </c>
      <c r="I402" s="206"/>
      <c r="J402" s="202"/>
      <c r="K402" s="202"/>
      <c r="L402" s="207"/>
      <c r="M402" s="208"/>
      <c r="N402" s="209"/>
      <c r="O402" s="209"/>
      <c r="P402" s="209"/>
      <c r="Q402" s="209"/>
      <c r="R402" s="209"/>
      <c r="S402" s="209"/>
      <c r="T402" s="210"/>
      <c r="AT402" s="211" t="s">
        <v>167</v>
      </c>
      <c r="AU402" s="211" t="s">
        <v>83</v>
      </c>
      <c r="AV402" s="14" t="s">
        <v>83</v>
      </c>
      <c r="AW402" s="14" t="s">
        <v>34</v>
      </c>
      <c r="AX402" s="14" t="s">
        <v>73</v>
      </c>
      <c r="AY402" s="211" t="s">
        <v>156</v>
      </c>
    </row>
    <row r="403" spans="2:51" s="14" customFormat="1">
      <c r="B403" s="201"/>
      <c r="C403" s="202"/>
      <c r="D403" s="192" t="s">
        <v>167</v>
      </c>
      <c r="E403" s="203" t="s">
        <v>19</v>
      </c>
      <c r="F403" s="204" t="s">
        <v>380</v>
      </c>
      <c r="G403" s="202"/>
      <c r="H403" s="205">
        <v>-1.7</v>
      </c>
      <c r="I403" s="206"/>
      <c r="J403" s="202"/>
      <c r="K403" s="202"/>
      <c r="L403" s="207"/>
      <c r="M403" s="208"/>
      <c r="N403" s="209"/>
      <c r="O403" s="209"/>
      <c r="P403" s="209"/>
      <c r="Q403" s="209"/>
      <c r="R403" s="209"/>
      <c r="S403" s="209"/>
      <c r="T403" s="210"/>
      <c r="AT403" s="211" t="s">
        <v>167</v>
      </c>
      <c r="AU403" s="211" t="s">
        <v>83</v>
      </c>
      <c r="AV403" s="14" t="s">
        <v>83</v>
      </c>
      <c r="AW403" s="14" t="s">
        <v>34</v>
      </c>
      <c r="AX403" s="14" t="s">
        <v>73</v>
      </c>
      <c r="AY403" s="211" t="s">
        <v>156</v>
      </c>
    </row>
    <row r="404" spans="2:51" s="16" customFormat="1">
      <c r="B404" s="234"/>
      <c r="C404" s="235"/>
      <c r="D404" s="192" t="s">
        <v>167</v>
      </c>
      <c r="E404" s="236" t="s">
        <v>19</v>
      </c>
      <c r="F404" s="237" t="s">
        <v>299</v>
      </c>
      <c r="G404" s="235"/>
      <c r="H404" s="238">
        <v>7.5839999999999996</v>
      </c>
      <c r="I404" s="239"/>
      <c r="J404" s="235"/>
      <c r="K404" s="235"/>
      <c r="L404" s="240"/>
      <c r="M404" s="241"/>
      <c r="N404" s="242"/>
      <c r="O404" s="242"/>
      <c r="P404" s="242"/>
      <c r="Q404" s="242"/>
      <c r="R404" s="242"/>
      <c r="S404" s="242"/>
      <c r="T404" s="243"/>
      <c r="AT404" s="244" t="s">
        <v>167</v>
      </c>
      <c r="AU404" s="244" t="s">
        <v>83</v>
      </c>
      <c r="AV404" s="16" t="s">
        <v>157</v>
      </c>
      <c r="AW404" s="16" t="s">
        <v>34</v>
      </c>
      <c r="AX404" s="16" t="s">
        <v>73</v>
      </c>
      <c r="AY404" s="244" t="s">
        <v>156</v>
      </c>
    </row>
    <row r="405" spans="2:51" s="13" customFormat="1">
      <c r="B405" s="190"/>
      <c r="C405" s="191"/>
      <c r="D405" s="192" t="s">
        <v>167</v>
      </c>
      <c r="E405" s="193" t="s">
        <v>19</v>
      </c>
      <c r="F405" s="194" t="s">
        <v>316</v>
      </c>
      <c r="G405" s="191"/>
      <c r="H405" s="193" t="s">
        <v>19</v>
      </c>
      <c r="I405" s="195"/>
      <c r="J405" s="191"/>
      <c r="K405" s="191"/>
      <c r="L405" s="196"/>
      <c r="M405" s="197"/>
      <c r="N405" s="198"/>
      <c r="O405" s="198"/>
      <c r="P405" s="198"/>
      <c r="Q405" s="198"/>
      <c r="R405" s="198"/>
      <c r="S405" s="198"/>
      <c r="T405" s="199"/>
      <c r="AT405" s="200" t="s">
        <v>167</v>
      </c>
      <c r="AU405" s="200" t="s">
        <v>83</v>
      </c>
      <c r="AV405" s="13" t="s">
        <v>81</v>
      </c>
      <c r="AW405" s="13" t="s">
        <v>34</v>
      </c>
      <c r="AX405" s="13" t="s">
        <v>73</v>
      </c>
      <c r="AY405" s="200" t="s">
        <v>156</v>
      </c>
    </row>
    <row r="406" spans="2:51" s="14" customFormat="1">
      <c r="B406" s="201"/>
      <c r="C406" s="202"/>
      <c r="D406" s="192" t="s">
        <v>167</v>
      </c>
      <c r="E406" s="203" t="s">
        <v>19</v>
      </c>
      <c r="F406" s="204" t="s">
        <v>385</v>
      </c>
      <c r="G406" s="202"/>
      <c r="H406" s="205">
        <v>69.959999999999994</v>
      </c>
      <c r="I406" s="206"/>
      <c r="J406" s="202"/>
      <c r="K406" s="202"/>
      <c r="L406" s="207"/>
      <c r="M406" s="208"/>
      <c r="N406" s="209"/>
      <c r="O406" s="209"/>
      <c r="P406" s="209"/>
      <c r="Q406" s="209"/>
      <c r="R406" s="209"/>
      <c r="S406" s="209"/>
      <c r="T406" s="210"/>
      <c r="AT406" s="211" t="s">
        <v>167</v>
      </c>
      <c r="AU406" s="211" t="s">
        <v>83</v>
      </c>
      <c r="AV406" s="14" t="s">
        <v>83</v>
      </c>
      <c r="AW406" s="14" t="s">
        <v>34</v>
      </c>
      <c r="AX406" s="14" t="s">
        <v>73</v>
      </c>
      <c r="AY406" s="211" t="s">
        <v>156</v>
      </c>
    </row>
    <row r="407" spans="2:51" s="14" customFormat="1">
      <c r="B407" s="201"/>
      <c r="C407" s="202"/>
      <c r="D407" s="192" t="s">
        <v>167</v>
      </c>
      <c r="E407" s="203" t="s">
        <v>19</v>
      </c>
      <c r="F407" s="204" t="s">
        <v>386</v>
      </c>
      <c r="G407" s="202"/>
      <c r="H407" s="205">
        <v>1.44</v>
      </c>
      <c r="I407" s="206"/>
      <c r="J407" s="202"/>
      <c r="K407" s="202"/>
      <c r="L407" s="207"/>
      <c r="M407" s="208"/>
      <c r="N407" s="209"/>
      <c r="O407" s="209"/>
      <c r="P407" s="209"/>
      <c r="Q407" s="209"/>
      <c r="R407" s="209"/>
      <c r="S407" s="209"/>
      <c r="T407" s="210"/>
      <c r="AT407" s="211" t="s">
        <v>167</v>
      </c>
      <c r="AU407" s="211" t="s">
        <v>83</v>
      </c>
      <c r="AV407" s="14" t="s">
        <v>83</v>
      </c>
      <c r="AW407" s="14" t="s">
        <v>34</v>
      </c>
      <c r="AX407" s="14" t="s">
        <v>73</v>
      </c>
      <c r="AY407" s="211" t="s">
        <v>156</v>
      </c>
    </row>
    <row r="408" spans="2:51" s="14" customFormat="1">
      <c r="B408" s="201"/>
      <c r="C408" s="202"/>
      <c r="D408" s="192" t="s">
        <v>167</v>
      </c>
      <c r="E408" s="203" t="s">
        <v>19</v>
      </c>
      <c r="F408" s="204" t="s">
        <v>387</v>
      </c>
      <c r="G408" s="202"/>
      <c r="H408" s="205">
        <v>4.41</v>
      </c>
      <c r="I408" s="206"/>
      <c r="J408" s="202"/>
      <c r="K408" s="202"/>
      <c r="L408" s="207"/>
      <c r="M408" s="208"/>
      <c r="N408" s="209"/>
      <c r="O408" s="209"/>
      <c r="P408" s="209"/>
      <c r="Q408" s="209"/>
      <c r="R408" s="209"/>
      <c r="S408" s="209"/>
      <c r="T408" s="210"/>
      <c r="AT408" s="211" t="s">
        <v>167</v>
      </c>
      <c r="AU408" s="211" t="s">
        <v>83</v>
      </c>
      <c r="AV408" s="14" t="s">
        <v>83</v>
      </c>
      <c r="AW408" s="14" t="s">
        <v>34</v>
      </c>
      <c r="AX408" s="14" t="s">
        <v>73</v>
      </c>
      <c r="AY408" s="211" t="s">
        <v>156</v>
      </c>
    </row>
    <row r="409" spans="2:51" s="14" customFormat="1">
      <c r="B409" s="201"/>
      <c r="C409" s="202"/>
      <c r="D409" s="192" t="s">
        <v>167</v>
      </c>
      <c r="E409" s="203" t="s">
        <v>19</v>
      </c>
      <c r="F409" s="204" t="s">
        <v>388</v>
      </c>
      <c r="G409" s="202"/>
      <c r="H409" s="205">
        <v>4.8</v>
      </c>
      <c r="I409" s="206"/>
      <c r="J409" s="202"/>
      <c r="K409" s="202"/>
      <c r="L409" s="207"/>
      <c r="M409" s="208"/>
      <c r="N409" s="209"/>
      <c r="O409" s="209"/>
      <c r="P409" s="209"/>
      <c r="Q409" s="209"/>
      <c r="R409" s="209"/>
      <c r="S409" s="209"/>
      <c r="T409" s="210"/>
      <c r="AT409" s="211" t="s">
        <v>167</v>
      </c>
      <c r="AU409" s="211" t="s">
        <v>83</v>
      </c>
      <c r="AV409" s="14" t="s">
        <v>83</v>
      </c>
      <c r="AW409" s="14" t="s">
        <v>34</v>
      </c>
      <c r="AX409" s="14" t="s">
        <v>73</v>
      </c>
      <c r="AY409" s="211" t="s">
        <v>156</v>
      </c>
    </row>
    <row r="410" spans="2:51" s="14" customFormat="1">
      <c r="B410" s="201"/>
      <c r="C410" s="202"/>
      <c r="D410" s="192" t="s">
        <v>167</v>
      </c>
      <c r="E410" s="203" t="s">
        <v>19</v>
      </c>
      <c r="F410" s="204" t="s">
        <v>389</v>
      </c>
      <c r="G410" s="202"/>
      <c r="H410" s="205">
        <v>0.443</v>
      </c>
      <c r="I410" s="206"/>
      <c r="J410" s="202"/>
      <c r="K410" s="202"/>
      <c r="L410" s="207"/>
      <c r="M410" s="208"/>
      <c r="N410" s="209"/>
      <c r="O410" s="209"/>
      <c r="P410" s="209"/>
      <c r="Q410" s="209"/>
      <c r="R410" s="209"/>
      <c r="S410" s="209"/>
      <c r="T410" s="210"/>
      <c r="AT410" s="211" t="s">
        <v>167</v>
      </c>
      <c r="AU410" s="211" t="s">
        <v>83</v>
      </c>
      <c r="AV410" s="14" t="s">
        <v>83</v>
      </c>
      <c r="AW410" s="14" t="s">
        <v>34</v>
      </c>
      <c r="AX410" s="14" t="s">
        <v>73</v>
      </c>
      <c r="AY410" s="211" t="s">
        <v>156</v>
      </c>
    </row>
    <row r="411" spans="2:51" s="14" customFormat="1">
      <c r="B411" s="201"/>
      <c r="C411" s="202"/>
      <c r="D411" s="192" t="s">
        <v>167</v>
      </c>
      <c r="E411" s="203" t="s">
        <v>19</v>
      </c>
      <c r="F411" s="204" t="s">
        <v>390</v>
      </c>
      <c r="G411" s="202"/>
      <c r="H411" s="205">
        <v>3.0249999999999999</v>
      </c>
      <c r="I411" s="206"/>
      <c r="J411" s="202"/>
      <c r="K411" s="202"/>
      <c r="L411" s="207"/>
      <c r="M411" s="208"/>
      <c r="N411" s="209"/>
      <c r="O411" s="209"/>
      <c r="P411" s="209"/>
      <c r="Q411" s="209"/>
      <c r="R411" s="209"/>
      <c r="S411" s="209"/>
      <c r="T411" s="210"/>
      <c r="AT411" s="211" t="s">
        <v>167</v>
      </c>
      <c r="AU411" s="211" t="s">
        <v>83</v>
      </c>
      <c r="AV411" s="14" t="s">
        <v>83</v>
      </c>
      <c r="AW411" s="14" t="s">
        <v>34</v>
      </c>
      <c r="AX411" s="14" t="s">
        <v>73</v>
      </c>
      <c r="AY411" s="211" t="s">
        <v>156</v>
      </c>
    </row>
    <row r="412" spans="2:51" s="14" customFormat="1">
      <c r="B412" s="201"/>
      <c r="C412" s="202"/>
      <c r="D412" s="192" t="s">
        <v>167</v>
      </c>
      <c r="E412" s="203" t="s">
        <v>19</v>
      </c>
      <c r="F412" s="204" t="s">
        <v>391</v>
      </c>
      <c r="G412" s="202"/>
      <c r="H412" s="205">
        <v>3.0550000000000002</v>
      </c>
      <c r="I412" s="206"/>
      <c r="J412" s="202"/>
      <c r="K412" s="202"/>
      <c r="L412" s="207"/>
      <c r="M412" s="208"/>
      <c r="N412" s="209"/>
      <c r="O412" s="209"/>
      <c r="P412" s="209"/>
      <c r="Q412" s="209"/>
      <c r="R412" s="209"/>
      <c r="S412" s="209"/>
      <c r="T412" s="210"/>
      <c r="AT412" s="211" t="s">
        <v>167</v>
      </c>
      <c r="AU412" s="211" t="s">
        <v>83</v>
      </c>
      <c r="AV412" s="14" t="s">
        <v>83</v>
      </c>
      <c r="AW412" s="14" t="s">
        <v>34</v>
      </c>
      <c r="AX412" s="14" t="s">
        <v>73</v>
      </c>
      <c r="AY412" s="211" t="s">
        <v>156</v>
      </c>
    </row>
    <row r="413" spans="2:51" s="14" customFormat="1">
      <c r="B413" s="201"/>
      <c r="C413" s="202"/>
      <c r="D413" s="192" t="s">
        <v>167</v>
      </c>
      <c r="E413" s="203" t="s">
        <v>19</v>
      </c>
      <c r="F413" s="204" t="s">
        <v>392</v>
      </c>
      <c r="G413" s="202"/>
      <c r="H413" s="205">
        <v>4.1509999999999998</v>
      </c>
      <c r="I413" s="206"/>
      <c r="J413" s="202"/>
      <c r="K413" s="202"/>
      <c r="L413" s="207"/>
      <c r="M413" s="208"/>
      <c r="N413" s="209"/>
      <c r="O413" s="209"/>
      <c r="P413" s="209"/>
      <c r="Q413" s="209"/>
      <c r="R413" s="209"/>
      <c r="S413" s="209"/>
      <c r="T413" s="210"/>
      <c r="AT413" s="211" t="s">
        <v>167</v>
      </c>
      <c r="AU413" s="211" t="s">
        <v>83</v>
      </c>
      <c r="AV413" s="14" t="s">
        <v>83</v>
      </c>
      <c r="AW413" s="14" t="s">
        <v>34</v>
      </c>
      <c r="AX413" s="14" t="s">
        <v>73</v>
      </c>
      <c r="AY413" s="211" t="s">
        <v>156</v>
      </c>
    </row>
    <row r="414" spans="2:51" s="14" customFormat="1">
      <c r="B414" s="201"/>
      <c r="C414" s="202"/>
      <c r="D414" s="192" t="s">
        <v>167</v>
      </c>
      <c r="E414" s="203" t="s">
        <v>19</v>
      </c>
      <c r="F414" s="204" t="s">
        <v>393</v>
      </c>
      <c r="G414" s="202"/>
      <c r="H414" s="205">
        <v>2.8340000000000001</v>
      </c>
      <c r="I414" s="206"/>
      <c r="J414" s="202"/>
      <c r="K414" s="202"/>
      <c r="L414" s="207"/>
      <c r="M414" s="208"/>
      <c r="N414" s="209"/>
      <c r="O414" s="209"/>
      <c r="P414" s="209"/>
      <c r="Q414" s="209"/>
      <c r="R414" s="209"/>
      <c r="S414" s="209"/>
      <c r="T414" s="210"/>
      <c r="AT414" s="211" t="s">
        <v>167</v>
      </c>
      <c r="AU414" s="211" t="s">
        <v>83</v>
      </c>
      <c r="AV414" s="14" t="s">
        <v>83</v>
      </c>
      <c r="AW414" s="14" t="s">
        <v>34</v>
      </c>
      <c r="AX414" s="14" t="s">
        <v>73</v>
      </c>
      <c r="AY414" s="211" t="s">
        <v>156</v>
      </c>
    </row>
    <row r="415" spans="2:51" s="14" customFormat="1">
      <c r="B415" s="201"/>
      <c r="C415" s="202"/>
      <c r="D415" s="192" t="s">
        <v>167</v>
      </c>
      <c r="E415" s="203" t="s">
        <v>19</v>
      </c>
      <c r="F415" s="204" t="s">
        <v>394</v>
      </c>
      <c r="G415" s="202"/>
      <c r="H415" s="205">
        <v>2.7349999999999999</v>
      </c>
      <c r="I415" s="206"/>
      <c r="J415" s="202"/>
      <c r="K415" s="202"/>
      <c r="L415" s="207"/>
      <c r="M415" s="208"/>
      <c r="N415" s="209"/>
      <c r="O415" s="209"/>
      <c r="P415" s="209"/>
      <c r="Q415" s="209"/>
      <c r="R415" s="209"/>
      <c r="S415" s="209"/>
      <c r="T415" s="210"/>
      <c r="AT415" s="211" t="s">
        <v>167</v>
      </c>
      <c r="AU415" s="211" t="s">
        <v>83</v>
      </c>
      <c r="AV415" s="14" t="s">
        <v>83</v>
      </c>
      <c r="AW415" s="14" t="s">
        <v>34</v>
      </c>
      <c r="AX415" s="14" t="s">
        <v>73</v>
      </c>
      <c r="AY415" s="211" t="s">
        <v>156</v>
      </c>
    </row>
    <row r="416" spans="2:51" s="14" customFormat="1">
      <c r="B416" s="201"/>
      <c r="C416" s="202"/>
      <c r="D416" s="192" t="s">
        <v>167</v>
      </c>
      <c r="E416" s="203" t="s">
        <v>19</v>
      </c>
      <c r="F416" s="204" t="s">
        <v>395</v>
      </c>
      <c r="G416" s="202"/>
      <c r="H416" s="205">
        <v>5.3470000000000004</v>
      </c>
      <c r="I416" s="206"/>
      <c r="J416" s="202"/>
      <c r="K416" s="202"/>
      <c r="L416" s="207"/>
      <c r="M416" s="208"/>
      <c r="N416" s="209"/>
      <c r="O416" s="209"/>
      <c r="P416" s="209"/>
      <c r="Q416" s="209"/>
      <c r="R416" s="209"/>
      <c r="S416" s="209"/>
      <c r="T416" s="210"/>
      <c r="AT416" s="211" t="s">
        <v>167</v>
      </c>
      <c r="AU416" s="211" t="s">
        <v>83</v>
      </c>
      <c r="AV416" s="14" t="s">
        <v>83</v>
      </c>
      <c r="AW416" s="14" t="s">
        <v>34</v>
      </c>
      <c r="AX416" s="14" t="s">
        <v>73</v>
      </c>
      <c r="AY416" s="211" t="s">
        <v>156</v>
      </c>
    </row>
    <row r="417" spans="2:51" s="14" customFormat="1">
      <c r="B417" s="201"/>
      <c r="C417" s="202"/>
      <c r="D417" s="192" t="s">
        <v>167</v>
      </c>
      <c r="E417" s="203" t="s">
        <v>19</v>
      </c>
      <c r="F417" s="204" t="s">
        <v>396</v>
      </c>
      <c r="G417" s="202"/>
      <c r="H417" s="205">
        <v>3.2280000000000002</v>
      </c>
      <c r="I417" s="206"/>
      <c r="J417" s="202"/>
      <c r="K417" s="202"/>
      <c r="L417" s="207"/>
      <c r="M417" s="208"/>
      <c r="N417" s="209"/>
      <c r="O417" s="209"/>
      <c r="P417" s="209"/>
      <c r="Q417" s="209"/>
      <c r="R417" s="209"/>
      <c r="S417" s="209"/>
      <c r="T417" s="210"/>
      <c r="AT417" s="211" t="s">
        <v>167</v>
      </c>
      <c r="AU417" s="211" t="s">
        <v>83</v>
      </c>
      <c r="AV417" s="14" t="s">
        <v>83</v>
      </c>
      <c r="AW417" s="14" t="s">
        <v>34</v>
      </c>
      <c r="AX417" s="14" t="s">
        <v>73</v>
      </c>
      <c r="AY417" s="211" t="s">
        <v>156</v>
      </c>
    </row>
    <row r="418" spans="2:51" s="14" customFormat="1">
      <c r="B418" s="201"/>
      <c r="C418" s="202"/>
      <c r="D418" s="192" t="s">
        <v>167</v>
      </c>
      <c r="E418" s="203" t="s">
        <v>19</v>
      </c>
      <c r="F418" s="204" t="s">
        <v>397</v>
      </c>
      <c r="G418" s="202"/>
      <c r="H418" s="205">
        <v>0.56699999999999995</v>
      </c>
      <c r="I418" s="206"/>
      <c r="J418" s="202"/>
      <c r="K418" s="202"/>
      <c r="L418" s="207"/>
      <c r="M418" s="208"/>
      <c r="N418" s="209"/>
      <c r="O418" s="209"/>
      <c r="P418" s="209"/>
      <c r="Q418" s="209"/>
      <c r="R418" s="209"/>
      <c r="S418" s="209"/>
      <c r="T418" s="210"/>
      <c r="AT418" s="211" t="s">
        <v>167</v>
      </c>
      <c r="AU418" s="211" t="s">
        <v>83</v>
      </c>
      <c r="AV418" s="14" t="s">
        <v>83</v>
      </c>
      <c r="AW418" s="14" t="s">
        <v>34</v>
      </c>
      <c r="AX418" s="14" t="s">
        <v>73</v>
      </c>
      <c r="AY418" s="211" t="s">
        <v>156</v>
      </c>
    </row>
    <row r="419" spans="2:51" s="14" customFormat="1">
      <c r="B419" s="201"/>
      <c r="C419" s="202"/>
      <c r="D419" s="192" t="s">
        <v>167</v>
      </c>
      <c r="E419" s="203" t="s">
        <v>19</v>
      </c>
      <c r="F419" s="204" t="s">
        <v>398</v>
      </c>
      <c r="G419" s="202"/>
      <c r="H419" s="205">
        <v>-1.6</v>
      </c>
      <c r="I419" s="206"/>
      <c r="J419" s="202"/>
      <c r="K419" s="202"/>
      <c r="L419" s="207"/>
      <c r="M419" s="208"/>
      <c r="N419" s="209"/>
      <c r="O419" s="209"/>
      <c r="P419" s="209"/>
      <c r="Q419" s="209"/>
      <c r="R419" s="209"/>
      <c r="S419" s="209"/>
      <c r="T419" s="210"/>
      <c r="AT419" s="211" t="s">
        <v>167</v>
      </c>
      <c r="AU419" s="211" t="s">
        <v>83</v>
      </c>
      <c r="AV419" s="14" t="s">
        <v>83</v>
      </c>
      <c r="AW419" s="14" t="s">
        <v>34</v>
      </c>
      <c r="AX419" s="14" t="s">
        <v>73</v>
      </c>
      <c r="AY419" s="211" t="s">
        <v>156</v>
      </c>
    </row>
    <row r="420" spans="2:51" s="14" customFormat="1">
      <c r="B420" s="201"/>
      <c r="C420" s="202"/>
      <c r="D420" s="192" t="s">
        <v>167</v>
      </c>
      <c r="E420" s="203" t="s">
        <v>19</v>
      </c>
      <c r="F420" s="204" t="s">
        <v>381</v>
      </c>
      <c r="G420" s="202"/>
      <c r="H420" s="205">
        <v>-1.72</v>
      </c>
      <c r="I420" s="206"/>
      <c r="J420" s="202"/>
      <c r="K420" s="202"/>
      <c r="L420" s="207"/>
      <c r="M420" s="208"/>
      <c r="N420" s="209"/>
      <c r="O420" s="209"/>
      <c r="P420" s="209"/>
      <c r="Q420" s="209"/>
      <c r="R420" s="209"/>
      <c r="S420" s="209"/>
      <c r="T420" s="210"/>
      <c r="AT420" s="211" t="s">
        <v>167</v>
      </c>
      <c r="AU420" s="211" t="s">
        <v>83</v>
      </c>
      <c r="AV420" s="14" t="s">
        <v>83</v>
      </c>
      <c r="AW420" s="14" t="s">
        <v>34</v>
      </c>
      <c r="AX420" s="14" t="s">
        <v>73</v>
      </c>
      <c r="AY420" s="211" t="s">
        <v>156</v>
      </c>
    </row>
    <row r="421" spans="2:51" s="14" customFormat="1">
      <c r="B421" s="201"/>
      <c r="C421" s="202"/>
      <c r="D421" s="192" t="s">
        <v>167</v>
      </c>
      <c r="E421" s="203" t="s">
        <v>19</v>
      </c>
      <c r="F421" s="204" t="s">
        <v>399</v>
      </c>
      <c r="G421" s="202"/>
      <c r="H421" s="205">
        <v>-3.0579999999999998</v>
      </c>
      <c r="I421" s="206"/>
      <c r="J421" s="202"/>
      <c r="K421" s="202"/>
      <c r="L421" s="207"/>
      <c r="M421" s="208"/>
      <c r="N421" s="209"/>
      <c r="O421" s="209"/>
      <c r="P421" s="209"/>
      <c r="Q421" s="209"/>
      <c r="R421" s="209"/>
      <c r="S421" s="209"/>
      <c r="T421" s="210"/>
      <c r="AT421" s="211" t="s">
        <v>167</v>
      </c>
      <c r="AU421" s="211" t="s">
        <v>83</v>
      </c>
      <c r="AV421" s="14" t="s">
        <v>83</v>
      </c>
      <c r="AW421" s="14" t="s">
        <v>34</v>
      </c>
      <c r="AX421" s="14" t="s">
        <v>73</v>
      </c>
      <c r="AY421" s="211" t="s">
        <v>156</v>
      </c>
    </row>
    <row r="422" spans="2:51" s="14" customFormat="1">
      <c r="B422" s="201"/>
      <c r="C422" s="202"/>
      <c r="D422" s="192" t="s">
        <v>167</v>
      </c>
      <c r="E422" s="203" t="s">
        <v>19</v>
      </c>
      <c r="F422" s="204" t="s">
        <v>400</v>
      </c>
      <c r="G422" s="202"/>
      <c r="H422" s="205">
        <v>-1.0269999999999999</v>
      </c>
      <c r="I422" s="206"/>
      <c r="J422" s="202"/>
      <c r="K422" s="202"/>
      <c r="L422" s="207"/>
      <c r="M422" s="208"/>
      <c r="N422" s="209"/>
      <c r="O422" s="209"/>
      <c r="P422" s="209"/>
      <c r="Q422" s="209"/>
      <c r="R422" s="209"/>
      <c r="S422" s="209"/>
      <c r="T422" s="210"/>
      <c r="AT422" s="211" t="s">
        <v>167</v>
      </c>
      <c r="AU422" s="211" t="s">
        <v>83</v>
      </c>
      <c r="AV422" s="14" t="s">
        <v>83</v>
      </c>
      <c r="AW422" s="14" t="s">
        <v>34</v>
      </c>
      <c r="AX422" s="14" t="s">
        <v>73</v>
      </c>
      <c r="AY422" s="211" t="s">
        <v>156</v>
      </c>
    </row>
    <row r="423" spans="2:51" s="14" customFormat="1">
      <c r="B423" s="201"/>
      <c r="C423" s="202"/>
      <c r="D423" s="192" t="s">
        <v>167</v>
      </c>
      <c r="E423" s="203" t="s">
        <v>19</v>
      </c>
      <c r="F423" s="204" t="s">
        <v>401</v>
      </c>
      <c r="G423" s="202"/>
      <c r="H423" s="205">
        <v>-6.5019999999999998</v>
      </c>
      <c r="I423" s="206"/>
      <c r="J423" s="202"/>
      <c r="K423" s="202"/>
      <c r="L423" s="207"/>
      <c r="M423" s="208"/>
      <c r="N423" s="209"/>
      <c r="O423" s="209"/>
      <c r="P423" s="209"/>
      <c r="Q423" s="209"/>
      <c r="R423" s="209"/>
      <c r="S423" s="209"/>
      <c r="T423" s="210"/>
      <c r="AT423" s="211" t="s">
        <v>167</v>
      </c>
      <c r="AU423" s="211" t="s">
        <v>83</v>
      </c>
      <c r="AV423" s="14" t="s">
        <v>83</v>
      </c>
      <c r="AW423" s="14" t="s">
        <v>34</v>
      </c>
      <c r="AX423" s="14" t="s">
        <v>73</v>
      </c>
      <c r="AY423" s="211" t="s">
        <v>156</v>
      </c>
    </row>
    <row r="424" spans="2:51" s="14" customFormat="1">
      <c r="B424" s="201"/>
      <c r="C424" s="202"/>
      <c r="D424" s="192" t="s">
        <v>167</v>
      </c>
      <c r="E424" s="203" t="s">
        <v>19</v>
      </c>
      <c r="F424" s="204" t="s">
        <v>402</v>
      </c>
      <c r="G424" s="202"/>
      <c r="H424" s="205">
        <v>-1.272</v>
      </c>
      <c r="I424" s="206"/>
      <c r="J424" s="202"/>
      <c r="K424" s="202"/>
      <c r="L424" s="207"/>
      <c r="M424" s="208"/>
      <c r="N424" s="209"/>
      <c r="O424" s="209"/>
      <c r="P424" s="209"/>
      <c r="Q424" s="209"/>
      <c r="R424" s="209"/>
      <c r="S424" s="209"/>
      <c r="T424" s="210"/>
      <c r="AT424" s="211" t="s">
        <v>167</v>
      </c>
      <c r="AU424" s="211" t="s">
        <v>83</v>
      </c>
      <c r="AV424" s="14" t="s">
        <v>83</v>
      </c>
      <c r="AW424" s="14" t="s">
        <v>34</v>
      </c>
      <c r="AX424" s="14" t="s">
        <v>73</v>
      </c>
      <c r="AY424" s="211" t="s">
        <v>156</v>
      </c>
    </row>
    <row r="425" spans="2:51" s="14" customFormat="1">
      <c r="B425" s="201"/>
      <c r="C425" s="202"/>
      <c r="D425" s="192" t="s">
        <v>167</v>
      </c>
      <c r="E425" s="203" t="s">
        <v>19</v>
      </c>
      <c r="F425" s="204" t="s">
        <v>382</v>
      </c>
      <c r="G425" s="202"/>
      <c r="H425" s="205">
        <v>-6.0629999999999997</v>
      </c>
      <c r="I425" s="206"/>
      <c r="J425" s="202"/>
      <c r="K425" s="202"/>
      <c r="L425" s="207"/>
      <c r="M425" s="208"/>
      <c r="N425" s="209"/>
      <c r="O425" s="209"/>
      <c r="P425" s="209"/>
      <c r="Q425" s="209"/>
      <c r="R425" s="209"/>
      <c r="S425" s="209"/>
      <c r="T425" s="210"/>
      <c r="AT425" s="211" t="s">
        <v>167</v>
      </c>
      <c r="AU425" s="211" t="s">
        <v>83</v>
      </c>
      <c r="AV425" s="14" t="s">
        <v>83</v>
      </c>
      <c r="AW425" s="14" t="s">
        <v>34</v>
      </c>
      <c r="AX425" s="14" t="s">
        <v>73</v>
      </c>
      <c r="AY425" s="211" t="s">
        <v>156</v>
      </c>
    </row>
    <row r="426" spans="2:51" s="14" customFormat="1">
      <c r="B426" s="201"/>
      <c r="C426" s="202"/>
      <c r="D426" s="192" t="s">
        <v>167</v>
      </c>
      <c r="E426" s="203" t="s">
        <v>19</v>
      </c>
      <c r="F426" s="204" t="s">
        <v>383</v>
      </c>
      <c r="G426" s="202"/>
      <c r="H426" s="205">
        <v>-2.613</v>
      </c>
      <c r="I426" s="206"/>
      <c r="J426" s="202"/>
      <c r="K426" s="202"/>
      <c r="L426" s="207"/>
      <c r="M426" s="208"/>
      <c r="N426" s="209"/>
      <c r="O426" s="209"/>
      <c r="P426" s="209"/>
      <c r="Q426" s="209"/>
      <c r="R426" s="209"/>
      <c r="S426" s="209"/>
      <c r="T426" s="210"/>
      <c r="AT426" s="211" t="s">
        <v>167</v>
      </c>
      <c r="AU426" s="211" t="s">
        <v>83</v>
      </c>
      <c r="AV426" s="14" t="s">
        <v>83</v>
      </c>
      <c r="AW426" s="14" t="s">
        <v>34</v>
      </c>
      <c r="AX426" s="14" t="s">
        <v>73</v>
      </c>
      <c r="AY426" s="211" t="s">
        <v>156</v>
      </c>
    </row>
    <row r="427" spans="2:51" s="14" customFormat="1">
      <c r="B427" s="201"/>
      <c r="C427" s="202"/>
      <c r="D427" s="192" t="s">
        <v>167</v>
      </c>
      <c r="E427" s="203" t="s">
        <v>19</v>
      </c>
      <c r="F427" s="204" t="s">
        <v>403</v>
      </c>
      <c r="G427" s="202"/>
      <c r="H427" s="205">
        <v>-7.8689999999999998</v>
      </c>
      <c r="I427" s="206"/>
      <c r="J427" s="202"/>
      <c r="K427" s="202"/>
      <c r="L427" s="207"/>
      <c r="M427" s="208"/>
      <c r="N427" s="209"/>
      <c r="O427" s="209"/>
      <c r="P427" s="209"/>
      <c r="Q427" s="209"/>
      <c r="R427" s="209"/>
      <c r="S427" s="209"/>
      <c r="T427" s="210"/>
      <c r="AT427" s="211" t="s">
        <v>167</v>
      </c>
      <c r="AU427" s="211" t="s">
        <v>83</v>
      </c>
      <c r="AV427" s="14" t="s">
        <v>83</v>
      </c>
      <c r="AW427" s="14" t="s">
        <v>34</v>
      </c>
      <c r="AX427" s="14" t="s">
        <v>73</v>
      </c>
      <c r="AY427" s="211" t="s">
        <v>156</v>
      </c>
    </row>
    <row r="428" spans="2:51" s="14" customFormat="1">
      <c r="B428" s="201"/>
      <c r="C428" s="202"/>
      <c r="D428" s="192" t="s">
        <v>167</v>
      </c>
      <c r="E428" s="203" t="s">
        <v>19</v>
      </c>
      <c r="F428" s="204" t="s">
        <v>383</v>
      </c>
      <c r="G428" s="202"/>
      <c r="H428" s="205">
        <v>-2.613</v>
      </c>
      <c r="I428" s="206"/>
      <c r="J428" s="202"/>
      <c r="K428" s="202"/>
      <c r="L428" s="207"/>
      <c r="M428" s="208"/>
      <c r="N428" s="209"/>
      <c r="O428" s="209"/>
      <c r="P428" s="209"/>
      <c r="Q428" s="209"/>
      <c r="R428" s="209"/>
      <c r="S428" s="209"/>
      <c r="T428" s="210"/>
      <c r="AT428" s="211" t="s">
        <v>167</v>
      </c>
      <c r="AU428" s="211" t="s">
        <v>83</v>
      </c>
      <c r="AV428" s="14" t="s">
        <v>83</v>
      </c>
      <c r="AW428" s="14" t="s">
        <v>34</v>
      </c>
      <c r="AX428" s="14" t="s">
        <v>73</v>
      </c>
      <c r="AY428" s="211" t="s">
        <v>156</v>
      </c>
    </row>
    <row r="429" spans="2:51" s="14" customFormat="1">
      <c r="B429" s="201"/>
      <c r="C429" s="202"/>
      <c r="D429" s="192" t="s">
        <v>167</v>
      </c>
      <c r="E429" s="203" t="s">
        <v>19</v>
      </c>
      <c r="F429" s="204" t="s">
        <v>403</v>
      </c>
      <c r="G429" s="202"/>
      <c r="H429" s="205">
        <v>-7.8689999999999998</v>
      </c>
      <c r="I429" s="206"/>
      <c r="J429" s="202"/>
      <c r="K429" s="202"/>
      <c r="L429" s="207"/>
      <c r="M429" s="208"/>
      <c r="N429" s="209"/>
      <c r="O429" s="209"/>
      <c r="P429" s="209"/>
      <c r="Q429" s="209"/>
      <c r="R429" s="209"/>
      <c r="S429" s="209"/>
      <c r="T429" s="210"/>
      <c r="AT429" s="211" t="s">
        <v>167</v>
      </c>
      <c r="AU429" s="211" t="s">
        <v>83</v>
      </c>
      <c r="AV429" s="14" t="s">
        <v>83</v>
      </c>
      <c r="AW429" s="14" t="s">
        <v>34</v>
      </c>
      <c r="AX429" s="14" t="s">
        <v>73</v>
      </c>
      <c r="AY429" s="211" t="s">
        <v>156</v>
      </c>
    </row>
    <row r="430" spans="2:51" s="14" customFormat="1">
      <c r="B430" s="201"/>
      <c r="C430" s="202"/>
      <c r="D430" s="192" t="s">
        <v>167</v>
      </c>
      <c r="E430" s="203" t="s">
        <v>19</v>
      </c>
      <c r="F430" s="204" t="s">
        <v>383</v>
      </c>
      <c r="G430" s="202"/>
      <c r="H430" s="205">
        <v>-2.613</v>
      </c>
      <c r="I430" s="206"/>
      <c r="J430" s="202"/>
      <c r="K430" s="202"/>
      <c r="L430" s="207"/>
      <c r="M430" s="208"/>
      <c r="N430" s="209"/>
      <c r="O430" s="209"/>
      <c r="P430" s="209"/>
      <c r="Q430" s="209"/>
      <c r="R430" s="209"/>
      <c r="S430" s="209"/>
      <c r="T430" s="210"/>
      <c r="AT430" s="211" t="s">
        <v>167</v>
      </c>
      <c r="AU430" s="211" t="s">
        <v>83</v>
      </c>
      <c r="AV430" s="14" t="s">
        <v>83</v>
      </c>
      <c r="AW430" s="14" t="s">
        <v>34</v>
      </c>
      <c r="AX430" s="14" t="s">
        <v>73</v>
      </c>
      <c r="AY430" s="211" t="s">
        <v>156</v>
      </c>
    </row>
    <row r="431" spans="2:51" s="16" customFormat="1">
      <c r="B431" s="234"/>
      <c r="C431" s="235"/>
      <c r="D431" s="192" t="s">
        <v>167</v>
      </c>
      <c r="E431" s="236" t="s">
        <v>19</v>
      </c>
      <c r="F431" s="237" t="s">
        <v>299</v>
      </c>
      <c r="G431" s="235"/>
      <c r="H431" s="238">
        <v>61.176000000000002</v>
      </c>
      <c r="I431" s="239"/>
      <c r="J431" s="235"/>
      <c r="K431" s="235"/>
      <c r="L431" s="240"/>
      <c r="M431" s="241"/>
      <c r="N431" s="242"/>
      <c r="O431" s="242"/>
      <c r="P431" s="242"/>
      <c r="Q431" s="242"/>
      <c r="R431" s="242"/>
      <c r="S431" s="242"/>
      <c r="T431" s="243"/>
      <c r="AT431" s="244" t="s">
        <v>167</v>
      </c>
      <c r="AU431" s="244" t="s">
        <v>83</v>
      </c>
      <c r="AV431" s="16" t="s">
        <v>157</v>
      </c>
      <c r="AW431" s="16" t="s">
        <v>34</v>
      </c>
      <c r="AX431" s="16" t="s">
        <v>73</v>
      </c>
      <c r="AY431" s="244" t="s">
        <v>156</v>
      </c>
    </row>
    <row r="432" spans="2:51" s="13" customFormat="1">
      <c r="B432" s="190"/>
      <c r="C432" s="191"/>
      <c r="D432" s="192" t="s">
        <v>167</v>
      </c>
      <c r="E432" s="193" t="s">
        <v>19</v>
      </c>
      <c r="F432" s="194" t="s">
        <v>300</v>
      </c>
      <c r="G432" s="191"/>
      <c r="H432" s="193" t="s">
        <v>19</v>
      </c>
      <c r="I432" s="195"/>
      <c r="J432" s="191"/>
      <c r="K432" s="191"/>
      <c r="L432" s="196"/>
      <c r="M432" s="197"/>
      <c r="N432" s="198"/>
      <c r="O432" s="198"/>
      <c r="P432" s="198"/>
      <c r="Q432" s="198"/>
      <c r="R432" s="198"/>
      <c r="S432" s="198"/>
      <c r="T432" s="199"/>
      <c r="AT432" s="200" t="s">
        <v>167</v>
      </c>
      <c r="AU432" s="200" t="s">
        <v>83</v>
      </c>
      <c r="AV432" s="13" t="s">
        <v>81</v>
      </c>
      <c r="AW432" s="13" t="s">
        <v>34</v>
      </c>
      <c r="AX432" s="13" t="s">
        <v>73</v>
      </c>
      <c r="AY432" s="200" t="s">
        <v>156</v>
      </c>
    </row>
    <row r="433" spans="1:65" s="14" customFormat="1">
      <c r="B433" s="201"/>
      <c r="C433" s="202"/>
      <c r="D433" s="192" t="s">
        <v>167</v>
      </c>
      <c r="E433" s="203" t="s">
        <v>19</v>
      </c>
      <c r="F433" s="204" t="s">
        <v>404</v>
      </c>
      <c r="G433" s="202"/>
      <c r="H433" s="205">
        <v>9.5850000000000009</v>
      </c>
      <c r="I433" s="206"/>
      <c r="J433" s="202"/>
      <c r="K433" s="202"/>
      <c r="L433" s="207"/>
      <c r="M433" s="208"/>
      <c r="N433" s="209"/>
      <c r="O433" s="209"/>
      <c r="P433" s="209"/>
      <c r="Q433" s="209"/>
      <c r="R433" s="209"/>
      <c r="S433" s="209"/>
      <c r="T433" s="210"/>
      <c r="AT433" s="211" t="s">
        <v>167</v>
      </c>
      <c r="AU433" s="211" t="s">
        <v>83</v>
      </c>
      <c r="AV433" s="14" t="s">
        <v>83</v>
      </c>
      <c r="AW433" s="14" t="s">
        <v>34</v>
      </c>
      <c r="AX433" s="14" t="s">
        <v>73</v>
      </c>
      <c r="AY433" s="211" t="s">
        <v>156</v>
      </c>
    </row>
    <row r="434" spans="1:65" s="16" customFormat="1">
      <c r="B434" s="234"/>
      <c r="C434" s="235"/>
      <c r="D434" s="192" t="s">
        <v>167</v>
      </c>
      <c r="E434" s="236" t="s">
        <v>19</v>
      </c>
      <c r="F434" s="237" t="s">
        <v>299</v>
      </c>
      <c r="G434" s="235"/>
      <c r="H434" s="238">
        <v>9.5850000000000009</v>
      </c>
      <c r="I434" s="239"/>
      <c r="J434" s="235"/>
      <c r="K434" s="235"/>
      <c r="L434" s="240"/>
      <c r="M434" s="241"/>
      <c r="N434" s="242"/>
      <c r="O434" s="242"/>
      <c r="P434" s="242"/>
      <c r="Q434" s="242"/>
      <c r="R434" s="242"/>
      <c r="S434" s="242"/>
      <c r="T434" s="243"/>
      <c r="AT434" s="244" t="s">
        <v>167</v>
      </c>
      <c r="AU434" s="244" t="s">
        <v>83</v>
      </c>
      <c r="AV434" s="16" t="s">
        <v>157</v>
      </c>
      <c r="AW434" s="16" t="s">
        <v>34</v>
      </c>
      <c r="AX434" s="16" t="s">
        <v>73</v>
      </c>
      <c r="AY434" s="244" t="s">
        <v>156</v>
      </c>
    </row>
    <row r="435" spans="1:65" s="13" customFormat="1">
      <c r="B435" s="190"/>
      <c r="C435" s="191"/>
      <c r="D435" s="192" t="s">
        <v>167</v>
      </c>
      <c r="E435" s="193" t="s">
        <v>19</v>
      </c>
      <c r="F435" s="194" t="s">
        <v>405</v>
      </c>
      <c r="G435" s="191"/>
      <c r="H435" s="193" t="s">
        <v>19</v>
      </c>
      <c r="I435" s="195"/>
      <c r="J435" s="191"/>
      <c r="K435" s="191"/>
      <c r="L435" s="196"/>
      <c r="M435" s="197"/>
      <c r="N435" s="198"/>
      <c r="O435" s="198"/>
      <c r="P435" s="198"/>
      <c r="Q435" s="198"/>
      <c r="R435" s="198"/>
      <c r="S435" s="198"/>
      <c r="T435" s="199"/>
      <c r="AT435" s="200" t="s">
        <v>167</v>
      </c>
      <c r="AU435" s="200" t="s">
        <v>83</v>
      </c>
      <c r="AV435" s="13" t="s">
        <v>81</v>
      </c>
      <c r="AW435" s="13" t="s">
        <v>34</v>
      </c>
      <c r="AX435" s="13" t="s">
        <v>73</v>
      </c>
      <c r="AY435" s="200" t="s">
        <v>156</v>
      </c>
    </row>
    <row r="436" spans="1:65" s="14" customFormat="1">
      <c r="B436" s="201"/>
      <c r="C436" s="202"/>
      <c r="D436" s="192" t="s">
        <v>167</v>
      </c>
      <c r="E436" s="203" t="s">
        <v>19</v>
      </c>
      <c r="F436" s="204" t="s">
        <v>406</v>
      </c>
      <c r="G436" s="202"/>
      <c r="H436" s="205">
        <v>16.484000000000002</v>
      </c>
      <c r="I436" s="206"/>
      <c r="J436" s="202"/>
      <c r="K436" s="202"/>
      <c r="L436" s="207"/>
      <c r="M436" s="208"/>
      <c r="N436" s="209"/>
      <c r="O436" s="209"/>
      <c r="P436" s="209"/>
      <c r="Q436" s="209"/>
      <c r="R436" s="209"/>
      <c r="S436" s="209"/>
      <c r="T436" s="210"/>
      <c r="AT436" s="211" t="s">
        <v>167</v>
      </c>
      <c r="AU436" s="211" t="s">
        <v>83</v>
      </c>
      <c r="AV436" s="14" t="s">
        <v>83</v>
      </c>
      <c r="AW436" s="14" t="s">
        <v>34</v>
      </c>
      <c r="AX436" s="14" t="s">
        <v>73</v>
      </c>
      <c r="AY436" s="211" t="s">
        <v>156</v>
      </c>
    </row>
    <row r="437" spans="1:65" s="14" customFormat="1">
      <c r="B437" s="201"/>
      <c r="C437" s="202"/>
      <c r="D437" s="192" t="s">
        <v>167</v>
      </c>
      <c r="E437" s="203" t="s">
        <v>19</v>
      </c>
      <c r="F437" s="204" t="s">
        <v>398</v>
      </c>
      <c r="G437" s="202"/>
      <c r="H437" s="205">
        <v>-1.6</v>
      </c>
      <c r="I437" s="206"/>
      <c r="J437" s="202"/>
      <c r="K437" s="202"/>
      <c r="L437" s="207"/>
      <c r="M437" s="208"/>
      <c r="N437" s="209"/>
      <c r="O437" s="209"/>
      <c r="P437" s="209"/>
      <c r="Q437" s="209"/>
      <c r="R437" s="209"/>
      <c r="S437" s="209"/>
      <c r="T437" s="210"/>
      <c r="AT437" s="211" t="s">
        <v>167</v>
      </c>
      <c r="AU437" s="211" t="s">
        <v>83</v>
      </c>
      <c r="AV437" s="14" t="s">
        <v>83</v>
      </c>
      <c r="AW437" s="14" t="s">
        <v>34</v>
      </c>
      <c r="AX437" s="14" t="s">
        <v>73</v>
      </c>
      <c r="AY437" s="211" t="s">
        <v>156</v>
      </c>
    </row>
    <row r="438" spans="1:65" s="16" customFormat="1">
      <c r="B438" s="234"/>
      <c r="C438" s="235"/>
      <c r="D438" s="192" t="s">
        <v>167</v>
      </c>
      <c r="E438" s="236" t="s">
        <v>19</v>
      </c>
      <c r="F438" s="237" t="s">
        <v>299</v>
      </c>
      <c r="G438" s="235"/>
      <c r="H438" s="238">
        <v>14.884</v>
      </c>
      <c r="I438" s="239"/>
      <c r="J438" s="235"/>
      <c r="K438" s="235"/>
      <c r="L438" s="240"/>
      <c r="M438" s="241"/>
      <c r="N438" s="242"/>
      <c r="O438" s="242"/>
      <c r="P438" s="242"/>
      <c r="Q438" s="242"/>
      <c r="R438" s="242"/>
      <c r="S438" s="242"/>
      <c r="T438" s="243"/>
      <c r="AT438" s="244" t="s">
        <v>167</v>
      </c>
      <c r="AU438" s="244" t="s">
        <v>83</v>
      </c>
      <c r="AV438" s="16" t="s">
        <v>157</v>
      </c>
      <c r="AW438" s="16" t="s">
        <v>34</v>
      </c>
      <c r="AX438" s="16" t="s">
        <v>73</v>
      </c>
      <c r="AY438" s="244" t="s">
        <v>156</v>
      </c>
    </row>
    <row r="439" spans="1:65" s="15" customFormat="1">
      <c r="B439" s="212"/>
      <c r="C439" s="213"/>
      <c r="D439" s="192" t="s">
        <v>167</v>
      </c>
      <c r="E439" s="214" t="s">
        <v>19</v>
      </c>
      <c r="F439" s="215" t="s">
        <v>170</v>
      </c>
      <c r="G439" s="213"/>
      <c r="H439" s="216">
        <v>262.733</v>
      </c>
      <c r="I439" s="217"/>
      <c r="J439" s="213"/>
      <c r="K439" s="213"/>
      <c r="L439" s="218"/>
      <c r="M439" s="219"/>
      <c r="N439" s="220"/>
      <c r="O439" s="220"/>
      <c r="P439" s="220"/>
      <c r="Q439" s="220"/>
      <c r="R439" s="220"/>
      <c r="S439" s="220"/>
      <c r="T439" s="221"/>
      <c r="AT439" s="222" t="s">
        <v>167</v>
      </c>
      <c r="AU439" s="222" t="s">
        <v>83</v>
      </c>
      <c r="AV439" s="15" t="s">
        <v>163</v>
      </c>
      <c r="AW439" s="15" t="s">
        <v>34</v>
      </c>
      <c r="AX439" s="15" t="s">
        <v>81</v>
      </c>
      <c r="AY439" s="222" t="s">
        <v>156</v>
      </c>
    </row>
    <row r="440" spans="1:65" s="2" customFormat="1" ht="37.9" customHeight="1">
      <c r="A440" s="35"/>
      <c r="B440" s="36"/>
      <c r="C440" s="171" t="s">
        <v>407</v>
      </c>
      <c r="D440" s="171" t="s">
        <v>159</v>
      </c>
      <c r="E440" s="172" t="s">
        <v>408</v>
      </c>
      <c r="F440" s="173" t="s">
        <v>409</v>
      </c>
      <c r="G440" s="174" t="s">
        <v>206</v>
      </c>
      <c r="H440" s="175">
        <v>4.2229999999999999</v>
      </c>
      <c r="I440" s="176"/>
      <c r="J440" s="177">
        <f>ROUND(I440*H440,2)</f>
        <v>0</v>
      </c>
      <c r="K440" s="178"/>
      <c r="L440" s="40"/>
      <c r="M440" s="179" t="s">
        <v>19</v>
      </c>
      <c r="N440" s="180" t="s">
        <v>44</v>
      </c>
      <c r="O440" s="65"/>
      <c r="P440" s="181">
        <f>O440*H440</f>
        <v>0</v>
      </c>
      <c r="Q440" s="181">
        <v>1.54E-2</v>
      </c>
      <c r="R440" s="181">
        <f>Q440*H440</f>
        <v>6.50342E-2</v>
      </c>
      <c r="S440" s="181">
        <v>0</v>
      </c>
      <c r="T440" s="182">
        <f>S440*H440</f>
        <v>0</v>
      </c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R440" s="183" t="s">
        <v>163</v>
      </c>
      <c r="AT440" s="183" t="s">
        <v>159</v>
      </c>
      <c r="AU440" s="183" t="s">
        <v>83</v>
      </c>
      <c r="AY440" s="18" t="s">
        <v>156</v>
      </c>
      <c r="BE440" s="184">
        <f>IF(N440="základní",J440,0)</f>
        <v>0</v>
      </c>
      <c r="BF440" s="184">
        <f>IF(N440="snížená",J440,0)</f>
        <v>0</v>
      </c>
      <c r="BG440" s="184">
        <f>IF(N440="zákl. přenesená",J440,0)</f>
        <v>0</v>
      </c>
      <c r="BH440" s="184">
        <f>IF(N440="sníž. přenesená",J440,0)</f>
        <v>0</v>
      </c>
      <c r="BI440" s="184">
        <f>IF(N440="nulová",J440,0)</f>
        <v>0</v>
      </c>
      <c r="BJ440" s="18" t="s">
        <v>81</v>
      </c>
      <c r="BK440" s="184">
        <f>ROUND(I440*H440,2)</f>
        <v>0</v>
      </c>
      <c r="BL440" s="18" t="s">
        <v>163</v>
      </c>
      <c r="BM440" s="183" t="s">
        <v>410</v>
      </c>
    </row>
    <row r="441" spans="1:65" s="2" customFormat="1">
      <c r="A441" s="35"/>
      <c r="B441" s="36"/>
      <c r="C441" s="37"/>
      <c r="D441" s="185" t="s">
        <v>165</v>
      </c>
      <c r="E441" s="37"/>
      <c r="F441" s="186" t="s">
        <v>411</v>
      </c>
      <c r="G441" s="37"/>
      <c r="H441" s="37"/>
      <c r="I441" s="187"/>
      <c r="J441" s="37"/>
      <c r="K441" s="37"/>
      <c r="L441" s="40"/>
      <c r="M441" s="188"/>
      <c r="N441" s="189"/>
      <c r="O441" s="65"/>
      <c r="P441" s="65"/>
      <c r="Q441" s="65"/>
      <c r="R441" s="65"/>
      <c r="S441" s="65"/>
      <c r="T441" s="66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T441" s="18" t="s">
        <v>165</v>
      </c>
      <c r="AU441" s="18" t="s">
        <v>83</v>
      </c>
    </row>
    <row r="442" spans="1:65" s="13" customFormat="1">
      <c r="B442" s="190"/>
      <c r="C442" s="191"/>
      <c r="D442" s="192" t="s">
        <v>167</v>
      </c>
      <c r="E442" s="193" t="s">
        <v>19</v>
      </c>
      <c r="F442" s="194" t="s">
        <v>412</v>
      </c>
      <c r="G442" s="191"/>
      <c r="H442" s="193" t="s">
        <v>19</v>
      </c>
      <c r="I442" s="195"/>
      <c r="J442" s="191"/>
      <c r="K442" s="191"/>
      <c r="L442" s="196"/>
      <c r="M442" s="197"/>
      <c r="N442" s="198"/>
      <c r="O442" s="198"/>
      <c r="P442" s="198"/>
      <c r="Q442" s="198"/>
      <c r="R442" s="198"/>
      <c r="S442" s="198"/>
      <c r="T442" s="199"/>
      <c r="AT442" s="200" t="s">
        <v>167</v>
      </c>
      <c r="AU442" s="200" t="s">
        <v>83</v>
      </c>
      <c r="AV442" s="13" t="s">
        <v>81</v>
      </c>
      <c r="AW442" s="13" t="s">
        <v>34</v>
      </c>
      <c r="AX442" s="13" t="s">
        <v>73</v>
      </c>
      <c r="AY442" s="200" t="s">
        <v>156</v>
      </c>
    </row>
    <row r="443" spans="1:65" s="14" customFormat="1">
      <c r="B443" s="201"/>
      <c r="C443" s="202"/>
      <c r="D443" s="192" t="s">
        <v>167</v>
      </c>
      <c r="E443" s="203" t="s">
        <v>19</v>
      </c>
      <c r="F443" s="204" t="s">
        <v>413</v>
      </c>
      <c r="G443" s="202"/>
      <c r="H443" s="205">
        <v>4.2229999999999999</v>
      </c>
      <c r="I443" s="206"/>
      <c r="J443" s="202"/>
      <c r="K443" s="202"/>
      <c r="L443" s="207"/>
      <c r="M443" s="208"/>
      <c r="N443" s="209"/>
      <c r="O443" s="209"/>
      <c r="P443" s="209"/>
      <c r="Q443" s="209"/>
      <c r="R443" s="209"/>
      <c r="S443" s="209"/>
      <c r="T443" s="210"/>
      <c r="AT443" s="211" t="s">
        <v>167</v>
      </c>
      <c r="AU443" s="211" t="s">
        <v>83</v>
      </c>
      <c r="AV443" s="14" t="s">
        <v>83</v>
      </c>
      <c r="AW443" s="14" t="s">
        <v>34</v>
      </c>
      <c r="AX443" s="14" t="s">
        <v>73</v>
      </c>
      <c r="AY443" s="211" t="s">
        <v>156</v>
      </c>
    </row>
    <row r="444" spans="1:65" s="15" customFormat="1">
      <c r="B444" s="212"/>
      <c r="C444" s="213"/>
      <c r="D444" s="192" t="s">
        <v>167</v>
      </c>
      <c r="E444" s="214" t="s">
        <v>19</v>
      </c>
      <c r="F444" s="215" t="s">
        <v>170</v>
      </c>
      <c r="G444" s="213"/>
      <c r="H444" s="216">
        <v>4.2229999999999999</v>
      </c>
      <c r="I444" s="217"/>
      <c r="J444" s="213"/>
      <c r="K444" s="213"/>
      <c r="L444" s="218"/>
      <c r="M444" s="219"/>
      <c r="N444" s="220"/>
      <c r="O444" s="220"/>
      <c r="P444" s="220"/>
      <c r="Q444" s="220"/>
      <c r="R444" s="220"/>
      <c r="S444" s="220"/>
      <c r="T444" s="221"/>
      <c r="AT444" s="222" t="s">
        <v>167</v>
      </c>
      <c r="AU444" s="222" t="s">
        <v>83</v>
      </c>
      <c r="AV444" s="15" t="s">
        <v>163</v>
      </c>
      <c r="AW444" s="15" t="s">
        <v>34</v>
      </c>
      <c r="AX444" s="15" t="s">
        <v>81</v>
      </c>
      <c r="AY444" s="222" t="s">
        <v>156</v>
      </c>
    </row>
    <row r="445" spans="1:65" s="2" customFormat="1" ht="33" customHeight="1">
      <c r="A445" s="35"/>
      <c r="B445" s="36"/>
      <c r="C445" s="171" t="s">
        <v>414</v>
      </c>
      <c r="D445" s="171" t="s">
        <v>159</v>
      </c>
      <c r="E445" s="172" t="s">
        <v>415</v>
      </c>
      <c r="F445" s="173" t="s">
        <v>416</v>
      </c>
      <c r="G445" s="174" t="s">
        <v>206</v>
      </c>
      <c r="H445" s="175">
        <v>262.733</v>
      </c>
      <c r="I445" s="176"/>
      <c r="J445" s="177">
        <f>ROUND(I445*H445,2)</f>
        <v>0</v>
      </c>
      <c r="K445" s="178"/>
      <c r="L445" s="40"/>
      <c r="M445" s="179" t="s">
        <v>19</v>
      </c>
      <c r="N445" s="180" t="s">
        <v>44</v>
      </c>
      <c r="O445" s="65"/>
      <c r="P445" s="181">
        <f>O445*H445</f>
        <v>0</v>
      </c>
      <c r="Q445" s="181">
        <v>3.0000000000000001E-3</v>
      </c>
      <c r="R445" s="181">
        <f>Q445*H445</f>
        <v>0.78819899999999998</v>
      </c>
      <c r="S445" s="181">
        <v>0</v>
      </c>
      <c r="T445" s="182">
        <f>S445*H445</f>
        <v>0</v>
      </c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R445" s="183" t="s">
        <v>163</v>
      </c>
      <c r="AT445" s="183" t="s">
        <v>159</v>
      </c>
      <c r="AU445" s="183" t="s">
        <v>83</v>
      </c>
      <c r="AY445" s="18" t="s">
        <v>156</v>
      </c>
      <c r="BE445" s="184">
        <f>IF(N445="základní",J445,0)</f>
        <v>0</v>
      </c>
      <c r="BF445" s="184">
        <f>IF(N445="snížená",J445,0)</f>
        <v>0</v>
      </c>
      <c r="BG445" s="184">
        <f>IF(N445="zákl. přenesená",J445,0)</f>
        <v>0</v>
      </c>
      <c r="BH445" s="184">
        <f>IF(N445="sníž. přenesená",J445,0)</f>
        <v>0</v>
      </c>
      <c r="BI445" s="184">
        <f>IF(N445="nulová",J445,0)</f>
        <v>0</v>
      </c>
      <c r="BJ445" s="18" t="s">
        <v>81</v>
      </c>
      <c r="BK445" s="184">
        <f>ROUND(I445*H445,2)</f>
        <v>0</v>
      </c>
      <c r="BL445" s="18" t="s">
        <v>163</v>
      </c>
      <c r="BM445" s="183" t="s">
        <v>417</v>
      </c>
    </row>
    <row r="446" spans="1:65" s="2" customFormat="1">
      <c r="A446" s="35"/>
      <c r="B446" s="36"/>
      <c r="C446" s="37"/>
      <c r="D446" s="185" t="s">
        <v>165</v>
      </c>
      <c r="E446" s="37"/>
      <c r="F446" s="186" t="s">
        <v>418</v>
      </c>
      <c r="G446" s="37"/>
      <c r="H446" s="37"/>
      <c r="I446" s="187"/>
      <c r="J446" s="37"/>
      <c r="K446" s="37"/>
      <c r="L446" s="40"/>
      <c r="M446" s="188"/>
      <c r="N446" s="189"/>
      <c r="O446" s="65"/>
      <c r="P446" s="65"/>
      <c r="Q446" s="65"/>
      <c r="R446" s="65"/>
      <c r="S446" s="65"/>
      <c r="T446" s="66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T446" s="18" t="s">
        <v>165</v>
      </c>
      <c r="AU446" s="18" t="s">
        <v>83</v>
      </c>
    </row>
    <row r="447" spans="1:65" s="13" customFormat="1">
      <c r="B447" s="190"/>
      <c r="C447" s="191"/>
      <c r="D447" s="192" t="s">
        <v>167</v>
      </c>
      <c r="E447" s="193" t="s">
        <v>19</v>
      </c>
      <c r="F447" s="194" t="s">
        <v>306</v>
      </c>
      <c r="G447" s="191"/>
      <c r="H447" s="193" t="s">
        <v>19</v>
      </c>
      <c r="I447" s="195"/>
      <c r="J447" s="191"/>
      <c r="K447" s="191"/>
      <c r="L447" s="196"/>
      <c r="M447" s="197"/>
      <c r="N447" s="198"/>
      <c r="O447" s="198"/>
      <c r="P447" s="198"/>
      <c r="Q447" s="198"/>
      <c r="R447" s="198"/>
      <c r="S447" s="198"/>
      <c r="T447" s="199"/>
      <c r="AT447" s="200" t="s">
        <v>167</v>
      </c>
      <c r="AU447" s="200" t="s">
        <v>83</v>
      </c>
      <c r="AV447" s="13" t="s">
        <v>81</v>
      </c>
      <c r="AW447" s="13" t="s">
        <v>34</v>
      </c>
      <c r="AX447" s="13" t="s">
        <v>73</v>
      </c>
      <c r="AY447" s="200" t="s">
        <v>156</v>
      </c>
    </row>
    <row r="448" spans="1:65" s="14" customFormat="1">
      <c r="B448" s="201"/>
      <c r="C448" s="202"/>
      <c r="D448" s="192" t="s">
        <v>167</v>
      </c>
      <c r="E448" s="203" t="s">
        <v>19</v>
      </c>
      <c r="F448" s="204" t="s">
        <v>357</v>
      </c>
      <c r="G448" s="202"/>
      <c r="H448" s="205">
        <v>47.993000000000002</v>
      </c>
      <c r="I448" s="206"/>
      <c r="J448" s="202"/>
      <c r="K448" s="202"/>
      <c r="L448" s="207"/>
      <c r="M448" s="208"/>
      <c r="N448" s="209"/>
      <c r="O448" s="209"/>
      <c r="P448" s="209"/>
      <c r="Q448" s="209"/>
      <c r="R448" s="209"/>
      <c r="S448" s="209"/>
      <c r="T448" s="210"/>
      <c r="AT448" s="211" t="s">
        <v>167</v>
      </c>
      <c r="AU448" s="211" t="s">
        <v>83</v>
      </c>
      <c r="AV448" s="14" t="s">
        <v>83</v>
      </c>
      <c r="AW448" s="14" t="s">
        <v>34</v>
      </c>
      <c r="AX448" s="14" t="s">
        <v>73</v>
      </c>
      <c r="AY448" s="211" t="s">
        <v>156</v>
      </c>
    </row>
    <row r="449" spans="2:51" s="14" customFormat="1">
      <c r="B449" s="201"/>
      <c r="C449" s="202"/>
      <c r="D449" s="192" t="s">
        <v>167</v>
      </c>
      <c r="E449" s="203" t="s">
        <v>19</v>
      </c>
      <c r="F449" s="204" t="s">
        <v>358</v>
      </c>
      <c r="G449" s="202"/>
      <c r="H449" s="205">
        <v>5.806</v>
      </c>
      <c r="I449" s="206"/>
      <c r="J449" s="202"/>
      <c r="K449" s="202"/>
      <c r="L449" s="207"/>
      <c r="M449" s="208"/>
      <c r="N449" s="209"/>
      <c r="O449" s="209"/>
      <c r="P449" s="209"/>
      <c r="Q449" s="209"/>
      <c r="R449" s="209"/>
      <c r="S449" s="209"/>
      <c r="T449" s="210"/>
      <c r="AT449" s="211" t="s">
        <v>167</v>
      </c>
      <c r="AU449" s="211" t="s">
        <v>83</v>
      </c>
      <c r="AV449" s="14" t="s">
        <v>83</v>
      </c>
      <c r="AW449" s="14" t="s">
        <v>34</v>
      </c>
      <c r="AX449" s="14" t="s">
        <v>73</v>
      </c>
      <c r="AY449" s="211" t="s">
        <v>156</v>
      </c>
    </row>
    <row r="450" spans="2:51" s="14" customFormat="1">
      <c r="B450" s="201"/>
      <c r="C450" s="202"/>
      <c r="D450" s="192" t="s">
        <v>167</v>
      </c>
      <c r="E450" s="203" t="s">
        <v>19</v>
      </c>
      <c r="F450" s="204" t="s">
        <v>359</v>
      </c>
      <c r="G450" s="202"/>
      <c r="H450" s="205">
        <v>11.266</v>
      </c>
      <c r="I450" s="206"/>
      <c r="J450" s="202"/>
      <c r="K450" s="202"/>
      <c r="L450" s="207"/>
      <c r="M450" s="208"/>
      <c r="N450" s="209"/>
      <c r="O450" s="209"/>
      <c r="P450" s="209"/>
      <c r="Q450" s="209"/>
      <c r="R450" s="209"/>
      <c r="S450" s="209"/>
      <c r="T450" s="210"/>
      <c r="AT450" s="211" t="s">
        <v>167</v>
      </c>
      <c r="AU450" s="211" t="s">
        <v>83</v>
      </c>
      <c r="AV450" s="14" t="s">
        <v>83</v>
      </c>
      <c r="AW450" s="14" t="s">
        <v>34</v>
      </c>
      <c r="AX450" s="14" t="s">
        <v>73</v>
      </c>
      <c r="AY450" s="211" t="s">
        <v>156</v>
      </c>
    </row>
    <row r="451" spans="2:51" s="14" customFormat="1">
      <c r="B451" s="201"/>
      <c r="C451" s="202"/>
      <c r="D451" s="192" t="s">
        <v>167</v>
      </c>
      <c r="E451" s="203" t="s">
        <v>19</v>
      </c>
      <c r="F451" s="204" t="s">
        <v>360</v>
      </c>
      <c r="G451" s="202"/>
      <c r="H451" s="205">
        <v>1.7030000000000001</v>
      </c>
      <c r="I451" s="206"/>
      <c r="J451" s="202"/>
      <c r="K451" s="202"/>
      <c r="L451" s="207"/>
      <c r="M451" s="208"/>
      <c r="N451" s="209"/>
      <c r="O451" s="209"/>
      <c r="P451" s="209"/>
      <c r="Q451" s="209"/>
      <c r="R451" s="209"/>
      <c r="S451" s="209"/>
      <c r="T451" s="210"/>
      <c r="AT451" s="211" t="s">
        <v>167</v>
      </c>
      <c r="AU451" s="211" t="s">
        <v>83</v>
      </c>
      <c r="AV451" s="14" t="s">
        <v>83</v>
      </c>
      <c r="AW451" s="14" t="s">
        <v>34</v>
      </c>
      <c r="AX451" s="14" t="s">
        <v>73</v>
      </c>
      <c r="AY451" s="211" t="s">
        <v>156</v>
      </c>
    </row>
    <row r="452" spans="2:51" s="14" customFormat="1">
      <c r="B452" s="201"/>
      <c r="C452" s="202"/>
      <c r="D452" s="192" t="s">
        <v>167</v>
      </c>
      <c r="E452" s="203" t="s">
        <v>19</v>
      </c>
      <c r="F452" s="204" t="s">
        <v>361</v>
      </c>
      <c r="G452" s="202"/>
      <c r="H452" s="205">
        <v>1.034</v>
      </c>
      <c r="I452" s="206"/>
      <c r="J452" s="202"/>
      <c r="K452" s="202"/>
      <c r="L452" s="207"/>
      <c r="M452" s="208"/>
      <c r="N452" s="209"/>
      <c r="O452" s="209"/>
      <c r="P452" s="209"/>
      <c r="Q452" s="209"/>
      <c r="R452" s="209"/>
      <c r="S452" s="209"/>
      <c r="T452" s="210"/>
      <c r="AT452" s="211" t="s">
        <v>167</v>
      </c>
      <c r="AU452" s="211" t="s">
        <v>83</v>
      </c>
      <c r="AV452" s="14" t="s">
        <v>83</v>
      </c>
      <c r="AW452" s="14" t="s">
        <v>34</v>
      </c>
      <c r="AX452" s="14" t="s">
        <v>73</v>
      </c>
      <c r="AY452" s="211" t="s">
        <v>156</v>
      </c>
    </row>
    <row r="453" spans="2:51" s="14" customFormat="1">
      <c r="B453" s="201"/>
      <c r="C453" s="202"/>
      <c r="D453" s="192" t="s">
        <v>167</v>
      </c>
      <c r="E453" s="203" t="s">
        <v>19</v>
      </c>
      <c r="F453" s="204" t="s">
        <v>362</v>
      </c>
      <c r="G453" s="202"/>
      <c r="H453" s="205">
        <v>4.3390000000000004</v>
      </c>
      <c r="I453" s="206"/>
      <c r="J453" s="202"/>
      <c r="K453" s="202"/>
      <c r="L453" s="207"/>
      <c r="M453" s="208"/>
      <c r="N453" s="209"/>
      <c r="O453" s="209"/>
      <c r="P453" s="209"/>
      <c r="Q453" s="209"/>
      <c r="R453" s="209"/>
      <c r="S453" s="209"/>
      <c r="T453" s="210"/>
      <c r="AT453" s="211" t="s">
        <v>167</v>
      </c>
      <c r="AU453" s="211" t="s">
        <v>83</v>
      </c>
      <c r="AV453" s="14" t="s">
        <v>83</v>
      </c>
      <c r="AW453" s="14" t="s">
        <v>34</v>
      </c>
      <c r="AX453" s="14" t="s">
        <v>73</v>
      </c>
      <c r="AY453" s="211" t="s">
        <v>156</v>
      </c>
    </row>
    <row r="454" spans="2:51" s="14" customFormat="1">
      <c r="B454" s="201"/>
      <c r="C454" s="202"/>
      <c r="D454" s="192" t="s">
        <v>167</v>
      </c>
      <c r="E454" s="203" t="s">
        <v>19</v>
      </c>
      <c r="F454" s="204" t="s">
        <v>363</v>
      </c>
      <c r="G454" s="202"/>
      <c r="H454" s="205">
        <v>0.65700000000000003</v>
      </c>
      <c r="I454" s="206"/>
      <c r="J454" s="202"/>
      <c r="K454" s="202"/>
      <c r="L454" s="207"/>
      <c r="M454" s="208"/>
      <c r="N454" s="209"/>
      <c r="O454" s="209"/>
      <c r="P454" s="209"/>
      <c r="Q454" s="209"/>
      <c r="R454" s="209"/>
      <c r="S454" s="209"/>
      <c r="T454" s="210"/>
      <c r="AT454" s="211" t="s">
        <v>167</v>
      </c>
      <c r="AU454" s="211" t="s">
        <v>83</v>
      </c>
      <c r="AV454" s="14" t="s">
        <v>83</v>
      </c>
      <c r="AW454" s="14" t="s">
        <v>34</v>
      </c>
      <c r="AX454" s="14" t="s">
        <v>73</v>
      </c>
      <c r="AY454" s="211" t="s">
        <v>156</v>
      </c>
    </row>
    <row r="455" spans="2:51" s="14" customFormat="1">
      <c r="B455" s="201"/>
      <c r="C455" s="202"/>
      <c r="D455" s="192" t="s">
        <v>167</v>
      </c>
      <c r="E455" s="203" t="s">
        <v>19</v>
      </c>
      <c r="F455" s="204" t="s">
        <v>364</v>
      </c>
      <c r="G455" s="202"/>
      <c r="H455" s="205">
        <v>-3.8279999999999998</v>
      </c>
      <c r="I455" s="206"/>
      <c r="J455" s="202"/>
      <c r="K455" s="202"/>
      <c r="L455" s="207"/>
      <c r="M455" s="208"/>
      <c r="N455" s="209"/>
      <c r="O455" s="209"/>
      <c r="P455" s="209"/>
      <c r="Q455" s="209"/>
      <c r="R455" s="209"/>
      <c r="S455" s="209"/>
      <c r="T455" s="210"/>
      <c r="AT455" s="211" t="s">
        <v>167</v>
      </c>
      <c r="AU455" s="211" t="s">
        <v>83</v>
      </c>
      <c r="AV455" s="14" t="s">
        <v>83</v>
      </c>
      <c r="AW455" s="14" t="s">
        <v>34</v>
      </c>
      <c r="AX455" s="14" t="s">
        <v>73</v>
      </c>
      <c r="AY455" s="211" t="s">
        <v>156</v>
      </c>
    </row>
    <row r="456" spans="2:51" s="14" customFormat="1">
      <c r="B456" s="201"/>
      <c r="C456" s="202"/>
      <c r="D456" s="192" t="s">
        <v>167</v>
      </c>
      <c r="E456" s="203" t="s">
        <v>19</v>
      </c>
      <c r="F456" s="204" t="s">
        <v>365</v>
      </c>
      <c r="G456" s="202"/>
      <c r="H456" s="205">
        <v>-1.68</v>
      </c>
      <c r="I456" s="206"/>
      <c r="J456" s="202"/>
      <c r="K456" s="202"/>
      <c r="L456" s="207"/>
      <c r="M456" s="208"/>
      <c r="N456" s="209"/>
      <c r="O456" s="209"/>
      <c r="P456" s="209"/>
      <c r="Q456" s="209"/>
      <c r="R456" s="209"/>
      <c r="S456" s="209"/>
      <c r="T456" s="210"/>
      <c r="AT456" s="211" t="s">
        <v>167</v>
      </c>
      <c r="AU456" s="211" t="s">
        <v>83</v>
      </c>
      <c r="AV456" s="14" t="s">
        <v>83</v>
      </c>
      <c r="AW456" s="14" t="s">
        <v>34</v>
      </c>
      <c r="AX456" s="14" t="s">
        <v>73</v>
      </c>
      <c r="AY456" s="211" t="s">
        <v>156</v>
      </c>
    </row>
    <row r="457" spans="2:51" s="16" customFormat="1">
      <c r="B457" s="234"/>
      <c r="C457" s="235"/>
      <c r="D457" s="192" t="s">
        <v>167</v>
      </c>
      <c r="E457" s="236" t="s">
        <v>19</v>
      </c>
      <c r="F457" s="237" t="s">
        <v>299</v>
      </c>
      <c r="G457" s="235"/>
      <c r="H457" s="238">
        <v>67.290000000000006</v>
      </c>
      <c r="I457" s="239"/>
      <c r="J457" s="235"/>
      <c r="K457" s="235"/>
      <c r="L457" s="240"/>
      <c r="M457" s="241"/>
      <c r="N457" s="242"/>
      <c r="O457" s="242"/>
      <c r="P457" s="242"/>
      <c r="Q457" s="242"/>
      <c r="R457" s="242"/>
      <c r="S457" s="242"/>
      <c r="T457" s="243"/>
      <c r="AT457" s="244" t="s">
        <v>167</v>
      </c>
      <c r="AU457" s="244" t="s">
        <v>83</v>
      </c>
      <c r="AV457" s="16" t="s">
        <v>157</v>
      </c>
      <c r="AW457" s="16" t="s">
        <v>34</v>
      </c>
      <c r="AX457" s="16" t="s">
        <v>73</v>
      </c>
      <c r="AY457" s="244" t="s">
        <v>156</v>
      </c>
    </row>
    <row r="458" spans="2:51" s="13" customFormat="1">
      <c r="B458" s="190"/>
      <c r="C458" s="191"/>
      <c r="D458" s="192" t="s">
        <v>167</v>
      </c>
      <c r="E458" s="193" t="s">
        <v>19</v>
      </c>
      <c r="F458" s="194" t="s">
        <v>310</v>
      </c>
      <c r="G458" s="191"/>
      <c r="H458" s="193" t="s">
        <v>19</v>
      </c>
      <c r="I458" s="195"/>
      <c r="J458" s="191"/>
      <c r="K458" s="191"/>
      <c r="L458" s="196"/>
      <c r="M458" s="197"/>
      <c r="N458" s="198"/>
      <c r="O458" s="198"/>
      <c r="P458" s="198"/>
      <c r="Q458" s="198"/>
      <c r="R458" s="198"/>
      <c r="S458" s="198"/>
      <c r="T458" s="199"/>
      <c r="AT458" s="200" t="s">
        <v>167</v>
      </c>
      <c r="AU458" s="200" t="s">
        <v>83</v>
      </c>
      <c r="AV458" s="13" t="s">
        <v>81</v>
      </c>
      <c r="AW458" s="13" t="s">
        <v>34</v>
      </c>
      <c r="AX458" s="13" t="s">
        <v>73</v>
      </c>
      <c r="AY458" s="200" t="s">
        <v>156</v>
      </c>
    </row>
    <row r="459" spans="2:51" s="14" customFormat="1">
      <c r="B459" s="201"/>
      <c r="C459" s="202"/>
      <c r="D459" s="192" t="s">
        <v>167</v>
      </c>
      <c r="E459" s="203" t="s">
        <v>19</v>
      </c>
      <c r="F459" s="204" t="s">
        <v>366</v>
      </c>
      <c r="G459" s="202"/>
      <c r="H459" s="205">
        <v>21.47</v>
      </c>
      <c r="I459" s="206"/>
      <c r="J459" s="202"/>
      <c r="K459" s="202"/>
      <c r="L459" s="207"/>
      <c r="M459" s="208"/>
      <c r="N459" s="209"/>
      <c r="O459" s="209"/>
      <c r="P459" s="209"/>
      <c r="Q459" s="209"/>
      <c r="R459" s="209"/>
      <c r="S459" s="209"/>
      <c r="T459" s="210"/>
      <c r="AT459" s="211" t="s">
        <v>167</v>
      </c>
      <c r="AU459" s="211" t="s">
        <v>83</v>
      </c>
      <c r="AV459" s="14" t="s">
        <v>83</v>
      </c>
      <c r="AW459" s="14" t="s">
        <v>34</v>
      </c>
      <c r="AX459" s="14" t="s">
        <v>73</v>
      </c>
      <c r="AY459" s="211" t="s">
        <v>156</v>
      </c>
    </row>
    <row r="460" spans="2:51" s="14" customFormat="1">
      <c r="B460" s="201"/>
      <c r="C460" s="202"/>
      <c r="D460" s="192" t="s">
        <v>167</v>
      </c>
      <c r="E460" s="203" t="s">
        <v>19</v>
      </c>
      <c r="F460" s="204" t="s">
        <v>367</v>
      </c>
      <c r="G460" s="202"/>
      <c r="H460" s="205">
        <v>21.504999999999999</v>
      </c>
      <c r="I460" s="206"/>
      <c r="J460" s="202"/>
      <c r="K460" s="202"/>
      <c r="L460" s="207"/>
      <c r="M460" s="208"/>
      <c r="N460" s="209"/>
      <c r="O460" s="209"/>
      <c r="P460" s="209"/>
      <c r="Q460" s="209"/>
      <c r="R460" s="209"/>
      <c r="S460" s="209"/>
      <c r="T460" s="210"/>
      <c r="AT460" s="211" t="s">
        <v>167</v>
      </c>
      <c r="AU460" s="211" t="s">
        <v>83</v>
      </c>
      <c r="AV460" s="14" t="s">
        <v>83</v>
      </c>
      <c r="AW460" s="14" t="s">
        <v>34</v>
      </c>
      <c r="AX460" s="14" t="s">
        <v>73</v>
      </c>
      <c r="AY460" s="211" t="s">
        <v>156</v>
      </c>
    </row>
    <row r="461" spans="2:51" s="14" customFormat="1">
      <c r="B461" s="201"/>
      <c r="C461" s="202"/>
      <c r="D461" s="192" t="s">
        <v>167</v>
      </c>
      <c r="E461" s="203" t="s">
        <v>19</v>
      </c>
      <c r="F461" s="204" t="s">
        <v>368</v>
      </c>
      <c r="G461" s="202"/>
      <c r="H461" s="205">
        <v>17.841999999999999</v>
      </c>
      <c r="I461" s="206"/>
      <c r="J461" s="202"/>
      <c r="K461" s="202"/>
      <c r="L461" s="207"/>
      <c r="M461" s="208"/>
      <c r="N461" s="209"/>
      <c r="O461" s="209"/>
      <c r="P461" s="209"/>
      <c r="Q461" s="209"/>
      <c r="R461" s="209"/>
      <c r="S461" s="209"/>
      <c r="T461" s="210"/>
      <c r="AT461" s="211" t="s">
        <v>167</v>
      </c>
      <c r="AU461" s="211" t="s">
        <v>83</v>
      </c>
      <c r="AV461" s="14" t="s">
        <v>83</v>
      </c>
      <c r="AW461" s="14" t="s">
        <v>34</v>
      </c>
      <c r="AX461" s="14" t="s">
        <v>73</v>
      </c>
      <c r="AY461" s="211" t="s">
        <v>156</v>
      </c>
    </row>
    <row r="462" spans="2:51" s="14" customFormat="1">
      <c r="B462" s="201"/>
      <c r="C462" s="202"/>
      <c r="D462" s="192" t="s">
        <v>167</v>
      </c>
      <c r="E462" s="203" t="s">
        <v>19</v>
      </c>
      <c r="F462" s="204" t="s">
        <v>369</v>
      </c>
      <c r="G462" s="202"/>
      <c r="H462" s="205">
        <v>17.690000000000001</v>
      </c>
      <c r="I462" s="206"/>
      <c r="J462" s="202"/>
      <c r="K462" s="202"/>
      <c r="L462" s="207"/>
      <c r="M462" s="208"/>
      <c r="N462" s="209"/>
      <c r="O462" s="209"/>
      <c r="P462" s="209"/>
      <c r="Q462" s="209"/>
      <c r="R462" s="209"/>
      <c r="S462" s="209"/>
      <c r="T462" s="210"/>
      <c r="AT462" s="211" t="s">
        <v>167</v>
      </c>
      <c r="AU462" s="211" t="s">
        <v>83</v>
      </c>
      <c r="AV462" s="14" t="s">
        <v>83</v>
      </c>
      <c r="AW462" s="14" t="s">
        <v>34</v>
      </c>
      <c r="AX462" s="14" t="s">
        <v>73</v>
      </c>
      <c r="AY462" s="211" t="s">
        <v>156</v>
      </c>
    </row>
    <row r="463" spans="2:51" s="14" customFormat="1">
      <c r="B463" s="201"/>
      <c r="C463" s="202"/>
      <c r="D463" s="192" t="s">
        <v>167</v>
      </c>
      <c r="E463" s="203" t="s">
        <v>19</v>
      </c>
      <c r="F463" s="204" t="s">
        <v>370</v>
      </c>
      <c r="G463" s="202"/>
      <c r="H463" s="205">
        <v>5.4950000000000001</v>
      </c>
      <c r="I463" s="206"/>
      <c r="J463" s="202"/>
      <c r="K463" s="202"/>
      <c r="L463" s="207"/>
      <c r="M463" s="208"/>
      <c r="N463" s="209"/>
      <c r="O463" s="209"/>
      <c r="P463" s="209"/>
      <c r="Q463" s="209"/>
      <c r="R463" s="209"/>
      <c r="S463" s="209"/>
      <c r="T463" s="210"/>
      <c r="AT463" s="211" t="s">
        <v>167</v>
      </c>
      <c r="AU463" s="211" t="s">
        <v>83</v>
      </c>
      <c r="AV463" s="14" t="s">
        <v>83</v>
      </c>
      <c r="AW463" s="14" t="s">
        <v>34</v>
      </c>
      <c r="AX463" s="14" t="s">
        <v>73</v>
      </c>
      <c r="AY463" s="211" t="s">
        <v>156</v>
      </c>
    </row>
    <row r="464" spans="2:51" s="14" customFormat="1">
      <c r="B464" s="201"/>
      <c r="C464" s="202"/>
      <c r="D464" s="192" t="s">
        <v>167</v>
      </c>
      <c r="E464" s="203" t="s">
        <v>19</v>
      </c>
      <c r="F464" s="204" t="s">
        <v>371</v>
      </c>
      <c r="G464" s="202"/>
      <c r="H464" s="205">
        <v>20.41</v>
      </c>
      <c r="I464" s="206"/>
      <c r="J464" s="202"/>
      <c r="K464" s="202"/>
      <c r="L464" s="207"/>
      <c r="M464" s="208"/>
      <c r="N464" s="209"/>
      <c r="O464" s="209"/>
      <c r="P464" s="209"/>
      <c r="Q464" s="209"/>
      <c r="R464" s="209"/>
      <c r="S464" s="209"/>
      <c r="T464" s="210"/>
      <c r="AT464" s="211" t="s">
        <v>167</v>
      </c>
      <c r="AU464" s="211" t="s">
        <v>83</v>
      </c>
      <c r="AV464" s="14" t="s">
        <v>83</v>
      </c>
      <c r="AW464" s="14" t="s">
        <v>34</v>
      </c>
      <c r="AX464" s="14" t="s">
        <v>73</v>
      </c>
      <c r="AY464" s="211" t="s">
        <v>156</v>
      </c>
    </row>
    <row r="465" spans="2:51" s="14" customFormat="1">
      <c r="B465" s="201"/>
      <c r="C465" s="202"/>
      <c r="D465" s="192" t="s">
        <v>167</v>
      </c>
      <c r="E465" s="203" t="s">
        <v>19</v>
      </c>
      <c r="F465" s="204" t="s">
        <v>372</v>
      </c>
      <c r="G465" s="202"/>
      <c r="H465" s="205">
        <v>2.0630000000000002</v>
      </c>
      <c r="I465" s="206"/>
      <c r="J465" s="202"/>
      <c r="K465" s="202"/>
      <c r="L465" s="207"/>
      <c r="M465" s="208"/>
      <c r="N465" s="209"/>
      <c r="O465" s="209"/>
      <c r="P465" s="209"/>
      <c r="Q465" s="209"/>
      <c r="R465" s="209"/>
      <c r="S465" s="209"/>
      <c r="T465" s="210"/>
      <c r="AT465" s="211" t="s">
        <v>167</v>
      </c>
      <c r="AU465" s="211" t="s">
        <v>83</v>
      </c>
      <c r="AV465" s="14" t="s">
        <v>83</v>
      </c>
      <c r="AW465" s="14" t="s">
        <v>34</v>
      </c>
      <c r="AX465" s="14" t="s">
        <v>73</v>
      </c>
      <c r="AY465" s="211" t="s">
        <v>156</v>
      </c>
    </row>
    <row r="466" spans="2:51" s="14" customFormat="1">
      <c r="B466" s="201"/>
      <c r="C466" s="202"/>
      <c r="D466" s="192" t="s">
        <v>167</v>
      </c>
      <c r="E466" s="203" t="s">
        <v>19</v>
      </c>
      <c r="F466" s="204" t="s">
        <v>373</v>
      </c>
      <c r="G466" s="202"/>
      <c r="H466" s="205">
        <v>8.6579999999999995</v>
      </c>
      <c r="I466" s="206"/>
      <c r="J466" s="202"/>
      <c r="K466" s="202"/>
      <c r="L466" s="207"/>
      <c r="M466" s="208"/>
      <c r="N466" s="209"/>
      <c r="O466" s="209"/>
      <c r="P466" s="209"/>
      <c r="Q466" s="209"/>
      <c r="R466" s="209"/>
      <c r="S466" s="209"/>
      <c r="T466" s="210"/>
      <c r="AT466" s="211" t="s">
        <v>167</v>
      </c>
      <c r="AU466" s="211" t="s">
        <v>83</v>
      </c>
      <c r="AV466" s="14" t="s">
        <v>83</v>
      </c>
      <c r="AW466" s="14" t="s">
        <v>34</v>
      </c>
      <c r="AX466" s="14" t="s">
        <v>73</v>
      </c>
      <c r="AY466" s="211" t="s">
        <v>156</v>
      </c>
    </row>
    <row r="467" spans="2:51" s="14" customFormat="1">
      <c r="B467" s="201"/>
      <c r="C467" s="202"/>
      <c r="D467" s="192" t="s">
        <v>167</v>
      </c>
      <c r="E467" s="203" t="s">
        <v>19</v>
      </c>
      <c r="F467" s="204" t="s">
        <v>374</v>
      </c>
      <c r="G467" s="202"/>
      <c r="H467" s="205">
        <v>1.3120000000000001</v>
      </c>
      <c r="I467" s="206"/>
      <c r="J467" s="202"/>
      <c r="K467" s="202"/>
      <c r="L467" s="207"/>
      <c r="M467" s="208"/>
      <c r="N467" s="209"/>
      <c r="O467" s="209"/>
      <c r="P467" s="209"/>
      <c r="Q467" s="209"/>
      <c r="R467" s="209"/>
      <c r="S467" s="209"/>
      <c r="T467" s="210"/>
      <c r="AT467" s="211" t="s">
        <v>167</v>
      </c>
      <c r="AU467" s="211" t="s">
        <v>83</v>
      </c>
      <c r="AV467" s="14" t="s">
        <v>83</v>
      </c>
      <c r="AW467" s="14" t="s">
        <v>34</v>
      </c>
      <c r="AX467" s="14" t="s">
        <v>73</v>
      </c>
      <c r="AY467" s="211" t="s">
        <v>156</v>
      </c>
    </row>
    <row r="468" spans="2:51" s="14" customFormat="1">
      <c r="B468" s="201"/>
      <c r="C468" s="202"/>
      <c r="D468" s="192" t="s">
        <v>167</v>
      </c>
      <c r="E468" s="203" t="s">
        <v>19</v>
      </c>
      <c r="F468" s="204" t="s">
        <v>375</v>
      </c>
      <c r="G468" s="202"/>
      <c r="H468" s="205">
        <v>2.1579999999999999</v>
      </c>
      <c r="I468" s="206"/>
      <c r="J468" s="202"/>
      <c r="K468" s="202"/>
      <c r="L468" s="207"/>
      <c r="M468" s="208"/>
      <c r="N468" s="209"/>
      <c r="O468" s="209"/>
      <c r="P468" s="209"/>
      <c r="Q468" s="209"/>
      <c r="R468" s="209"/>
      <c r="S468" s="209"/>
      <c r="T468" s="210"/>
      <c r="AT468" s="211" t="s">
        <v>167</v>
      </c>
      <c r="AU468" s="211" t="s">
        <v>83</v>
      </c>
      <c r="AV468" s="14" t="s">
        <v>83</v>
      </c>
      <c r="AW468" s="14" t="s">
        <v>34</v>
      </c>
      <c r="AX468" s="14" t="s">
        <v>73</v>
      </c>
      <c r="AY468" s="211" t="s">
        <v>156</v>
      </c>
    </row>
    <row r="469" spans="2:51" s="14" customFormat="1">
      <c r="B469" s="201"/>
      <c r="C469" s="202"/>
      <c r="D469" s="192" t="s">
        <v>167</v>
      </c>
      <c r="E469" s="203" t="s">
        <v>19</v>
      </c>
      <c r="F469" s="204" t="s">
        <v>376</v>
      </c>
      <c r="G469" s="202"/>
      <c r="H469" s="205">
        <v>9.0489999999999995</v>
      </c>
      <c r="I469" s="206"/>
      <c r="J469" s="202"/>
      <c r="K469" s="202"/>
      <c r="L469" s="207"/>
      <c r="M469" s="208"/>
      <c r="N469" s="209"/>
      <c r="O469" s="209"/>
      <c r="P469" s="209"/>
      <c r="Q469" s="209"/>
      <c r="R469" s="209"/>
      <c r="S469" s="209"/>
      <c r="T469" s="210"/>
      <c r="AT469" s="211" t="s">
        <v>167</v>
      </c>
      <c r="AU469" s="211" t="s">
        <v>83</v>
      </c>
      <c r="AV469" s="14" t="s">
        <v>83</v>
      </c>
      <c r="AW469" s="14" t="s">
        <v>34</v>
      </c>
      <c r="AX469" s="14" t="s">
        <v>73</v>
      </c>
      <c r="AY469" s="211" t="s">
        <v>156</v>
      </c>
    </row>
    <row r="470" spans="2:51" s="14" customFormat="1">
      <c r="B470" s="201"/>
      <c r="C470" s="202"/>
      <c r="D470" s="192" t="s">
        <v>167</v>
      </c>
      <c r="E470" s="203" t="s">
        <v>19</v>
      </c>
      <c r="F470" s="204" t="s">
        <v>377</v>
      </c>
      <c r="G470" s="202"/>
      <c r="H470" s="205">
        <v>1.371</v>
      </c>
      <c r="I470" s="206"/>
      <c r="J470" s="202"/>
      <c r="K470" s="202"/>
      <c r="L470" s="207"/>
      <c r="M470" s="208"/>
      <c r="N470" s="209"/>
      <c r="O470" s="209"/>
      <c r="P470" s="209"/>
      <c r="Q470" s="209"/>
      <c r="R470" s="209"/>
      <c r="S470" s="209"/>
      <c r="T470" s="210"/>
      <c r="AT470" s="211" t="s">
        <v>167</v>
      </c>
      <c r="AU470" s="211" t="s">
        <v>83</v>
      </c>
      <c r="AV470" s="14" t="s">
        <v>83</v>
      </c>
      <c r="AW470" s="14" t="s">
        <v>34</v>
      </c>
      <c r="AX470" s="14" t="s">
        <v>73</v>
      </c>
      <c r="AY470" s="211" t="s">
        <v>156</v>
      </c>
    </row>
    <row r="471" spans="2:51" s="14" customFormat="1">
      <c r="B471" s="201"/>
      <c r="C471" s="202"/>
      <c r="D471" s="192" t="s">
        <v>167</v>
      </c>
      <c r="E471" s="203" t="s">
        <v>19</v>
      </c>
      <c r="F471" s="204" t="s">
        <v>378</v>
      </c>
      <c r="G471" s="202"/>
      <c r="H471" s="205">
        <v>-7.6559999999999997</v>
      </c>
      <c r="I471" s="206"/>
      <c r="J471" s="202"/>
      <c r="K471" s="202"/>
      <c r="L471" s="207"/>
      <c r="M471" s="208"/>
      <c r="N471" s="209"/>
      <c r="O471" s="209"/>
      <c r="P471" s="209"/>
      <c r="Q471" s="209"/>
      <c r="R471" s="209"/>
      <c r="S471" s="209"/>
      <c r="T471" s="210"/>
      <c r="AT471" s="211" t="s">
        <v>167</v>
      </c>
      <c r="AU471" s="211" t="s">
        <v>83</v>
      </c>
      <c r="AV471" s="14" t="s">
        <v>83</v>
      </c>
      <c r="AW471" s="14" t="s">
        <v>34</v>
      </c>
      <c r="AX471" s="14" t="s">
        <v>73</v>
      </c>
      <c r="AY471" s="211" t="s">
        <v>156</v>
      </c>
    </row>
    <row r="472" spans="2:51" s="14" customFormat="1">
      <c r="B472" s="201"/>
      <c r="C472" s="202"/>
      <c r="D472" s="192" t="s">
        <v>167</v>
      </c>
      <c r="E472" s="203" t="s">
        <v>19</v>
      </c>
      <c r="F472" s="204" t="s">
        <v>379</v>
      </c>
      <c r="G472" s="202"/>
      <c r="H472" s="205">
        <v>-5.3769999999999998</v>
      </c>
      <c r="I472" s="206"/>
      <c r="J472" s="202"/>
      <c r="K472" s="202"/>
      <c r="L472" s="207"/>
      <c r="M472" s="208"/>
      <c r="N472" s="209"/>
      <c r="O472" s="209"/>
      <c r="P472" s="209"/>
      <c r="Q472" s="209"/>
      <c r="R472" s="209"/>
      <c r="S472" s="209"/>
      <c r="T472" s="210"/>
      <c r="AT472" s="211" t="s">
        <v>167</v>
      </c>
      <c r="AU472" s="211" t="s">
        <v>83</v>
      </c>
      <c r="AV472" s="14" t="s">
        <v>83</v>
      </c>
      <c r="AW472" s="14" t="s">
        <v>34</v>
      </c>
      <c r="AX472" s="14" t="s">
        <v>73</v>
      </c>
      <c r="AY472" s="211" t="s">
        <v>156</v>
      </c>
    </row>
    <row r="473" spans="2:51" s="14" customFormat="1">
      <c r="B473" s="201"/>
      <c r="C473" s="202"/>
      <c r="D473" s="192" t="s">
        <v>167</v>
      </c>
      <c r="E473" s="203" t="s">
        <v>19</v>
      </c>
      <c r="F473" s="204" t="s">
        <v>380</v>
      </c>
      <c r="G473" s="202"/>
      <c r="H473" s="205">
        <v>-1.7</v>
      </c>
      <c r="I473" s="206"/>
      <c r="J473" s="202"/>
      <c r="K473" s="202"/>
      <c r="L473" s="207"/>
      <c r="M473" s="208"/>
      <c r="N473" s="209"/>
      <c r="O473" s="209"/>
      <c r="P473" s="209"/>
      <c r="Q473" s="209"/>
      <c r="R473" s="209"/>
      <c r="S473" s="209"/>
      <c r="T473" s="210"/>
      <c r="AT473" s="211" t="s">
        <v>167</v>
      </c>
      <c r="AU473" s="211" t="s">
        <v>83</v>
      </c>
      <c r="AV473" s="14" t="s">
        <v>83</v>
      </c>
      <c r="AW473" s="14" t="s">
        <v>34</v>
      </c>
      <c r="AX473" s="14" t="s">
        <v>73</v>
      </c>
      <c r="AY473" s="211" t="s">
        <v>156</v>
      </c>
    </row>
    <row r="474" spans="2:51" s="14" customFormat="1">
      <c r="B474" s="201"/>
      <c r="C474" s="202"/>
      <c r="D474" s="192" t="s">
        <v>167</v>
      </c>
      <c r="E474" s="203" t="s">
        <v>19</v>
      </c>
      <c r="F474" s="204" t="s">
        <v>365</v>
      </c>
      <c r="G474" s="202"/>
      <c r="H474" s="205">
        <v>-1.68</v>
      </c>
      <c r="I474" s="206"/>
      <c r="J474" s="202"/>
      <c r="K474" s="202"/>
      <c r="L474" s="207"/>
      <c r="M474" s="208"/>
      <c r="N474" s="209"/>
      <c r="O474" s="209"/>
      <c r="P474" s="209"/>
      <c r="Q474" s="209"/>
      <c r="R474" s="209"/>
      <c r="S474" s="209"/>
      <c r="T474" s="210"/>
      <c r="AT474" s="211" t="s">
        <v>167</v>
      </c>
      <c r="AU474" s="211" t="s">
        <v>83</v>
      </c>
      <c r="AV474" s="14" t="s">
        <v>83</v>
      </c>
      <c r="AW474" s="14" t="s">
        <v>34</v>
      </c>
      <c r="AX474" s="14" t="s">
        <v>73</v>
      </c>
      <c r="AY474" s="211" t="s">
        <v>156</v>
      </c>
    </row>
    <row r="475" spans="2:51" s="14" customFormat="1">
      <c r="B475" s="201"/>
      <c r="C475" s="202"/>
      <c r="D475" s="192" t="s">
        <v>167</v>
      </c>
      <c r="E475" s="203" t="s">
        <v>19</v>
      </c>
      <c r="F475" s="204" t="s">
        <v>381</v>
      </c>
      <c r="G475" s="202"/>
      <c r="H475" s="205">
        <v>-1.72</v>
      </c>
      <c r="I475" s="206"/>
      <c r="J475" s="202"/>
      <c r="K475" s="202"/>
      <c r="L475" s="207"/>
      <c r="M475" s="208"/>
      <c r="N475" s="209"/>
      <c r="O475" s="209"/>
      <c r="P475" s="209"/>
      <c r="Q475" s="209"/>
      <c r="R475" s="209"/>
      <c r="S475" s="209"/>
      <c r="T475" s="210"/>
      <c r="AT475" s="211" t="s">
        <v>167</v>
      </c>
      <c r="AU475" s="211" t="s">
        <v>83</v>
      </c>
      <c r="AV475" s="14" t="s">
        <v>83</v>
      </c>
      <c r="AW475" s="14" t="s">
        <v>34</v>
      </c>
      <c r="AX475" s="14" t="s">
        <v>73</v>
      </c>
      <c r="AY475" s="211" t="s">
        <v>156</v>
      </c>
    </row>
    <row r="476" spans="2:51" s="14" customFormat="1">
      <c r="B476" s="201"/>
      <c r="C476" s="202"/>
      <c r="D476" s="192" t="s">
        <v>167</v>
      </c>
      <c r="E476" s="203" t="s">
        <v>19</v>
      </c>
      <c r="F476" s="204" t="s">
        <v>382</v>
      </c>
      <c r="G476" s="202"/>
      <c r="H476" s="205">
        <v>-6.0629999999999997</v>
      </c>
      <c r="I476" s="206"/>
      <c r="J476" s="202"/>
      <c r="K476" s="202"/>
      <c r="L476" s="207"/>
      <c r="M476" s="208"/>
      <c r="N476" s="209"/>
      <c r="O476" s="209"/>
      <c r="P476" s="209"/>
      <c r="Q476" s="209"/>
      <c r="R476" s="209"/>
      <c r="S476" s="209"/>
      <c r="T476" s="210"/>
      <c r="AT476" s="211" t="s">
        <v>167</v>
      </c>
      <c r="AU476" s="211" t="s">
        <v>83</v>
      </c>
      <c r="AV476" s="14" t="s">
        <v>83</v>
      </c>
      <c r="AW476" s="14" t="s">
        <v>34</v>
      </c>
      <c r="AX476" s="14" t="s">
        <v>73</v>
      </c>
      <c r="AY476" s="211" t="s">
        <v>156</v>
      </c>
    </row>
    <row r="477" spans="2:51" s="14" customFormat="1">
      <c r="B477" s="201"/>
      <c r="C477" s="202"/>
      <c r="D477" s="192" t="s">
        <v>167</v>
      </c>
      <c r="E477" s="203" t="s">
        <v>19</v>
      </c>
      <c r="F477" s="204" t="s">
        <v>383</v>
      </c>
      <c r="G477" s="202"/>
      <c r="H477" s="205">
        <v>-2.613</v>
      </c>
      <c r="I477" s="206"/>
      <c r="J477" s="202"/>
      <c r="K477" s="202"/>
      <c r="L477" s="207"/>
      <c r="M477" s="208"/>
      <c r="N477" s="209"/>
      <c r="O477" s="209"/>
      <c r="P477" s="209"/>
      <c r="Q477" s="209"/>
      <c r="R477" s="209"/>
      <c r="S477" s="209"/>
      <c r="T477" s="210"/>
      <c r="AT477" s="211" t="s">
        <v>167</v>
      </c>
      <c r="AU477" s="211" t="s">
        <v>83</v>
      </c>
      <c r="AV477" s="14" t="s">
        <v>83</v>
      </c>
      <c r="AW477" s="14" t="s">
        <v>34</v>
      </c>
      <c r="AX477" s="14" t="s">
        <v>73</v>
      </c>
      <c r="AY477" s="211" t="s">
        <v>156</v>
      </c>
    </row>
    <row r="478" spans="2:51" s="16" customFormat="1">
      <c r="B478" s="234"/>
      <c r="C478" s="235"/>
      <c r="D478" s="192" t="s">
        <v>167</v>
      </c>
      <c r="E478" s="236" t="s">
        <v>19</v>
      </c>
      <c r="F478" s="237" t="s">
        <v>299</v>
      </c>
      <c r="G478" s="235"/>
      <c r="H478" s="238">
        <v>102.214</v>
      </c>
      <c r="I478" s="239"/>
      <c r="J478" s="235"/>
      <c r="K478" s="235"/>
      <c r="L478" s="240"/>
      <c r="M478" s="241"/>
      <c r="N478" s="242"/>
      <c r="O478" s="242"/>
      <c r="P478" s="242"/>
      <c r="Q478" s="242"/>
      <c r="R478" s="242"/>
      <c r="S478" s="242"/>
      <c r="T478" s="243"/>
      <c r="AT478" s="244" t="s">
        <v>167</v>
      </c>
      <c r="AU478" s="244" t="s">
        <v>83</v>
      </c>
      <c r="AV478" s="16" t="s">
        <v>157</v>
      </c>
      <c r="AW478" s="16" t="s">
        <v>34</v>
      </c>
      <c r="AX478" s="16" t="s">
        <v>73</v>
      </c>
      <c r="AY478" s="244" t="s">
        <v>156</v>
      </c>
    </row>
    <row r="479" spans="2:51" s="13" customFormat="1">
      <c r="B479" s="190"/>
      <c r="C479" s="191"/>
      <c r="D479" s="192" t="s">
        <v>167</v>
      </c>
      <c r="E479" s="193" t="s">
        <v>19</v>
      </c>
      <c r="F479" s="194" t="s">
        <v>297</v>
      </c>
      <c r="G479" s="191"/>
      <c r="H479" s="193" t="s">
        <v>19</v>
      </c>
      <c r="I479" s="195"/>
      <c r="J479" s="191"/>
      <c r="K479" s="191"/>
      <c r="L479" s="196"/>
      <c r="M479" s="197"/>
      <c r="N479" s="198"/>
      <c r="O479" s="198"/>
      <c r="P479" s="198"/>
      <c r="Q479" s="198"/>
      <c r="R479" s="198"/>
      <c r="S479" s="198"/>
      <c r="T479" s="199"/>
      <c r="AT479" s="200" t="s">
        <v>167</v>
      </c>
      <c r="AU479" s="200" t="s">
        <v>83</v>
      </c>
      <c r="AV479" s="13" t="s">
        <v>81</v>
      </c>
      <c r="AW479" s="13" t="s">
        <v>34</v>
      </c>
      <c r="AX479" s="13" t="s">
        <v>73</v>
      </c>
      <c r="AY479" s="200" t="s">
        <v>156</v>
      </c>
    </row>
    <row r="480" spans="2:51" s="14" customFormat="1">
      <c r="B480" s="201"/>
      <c r="C480" s="202"/>
      <c r="D480" s="192" t="s">
        <v>167</v>
      </c>
      <c r="E480" s="203" t="s">
        <v>19</v>
      </c>
      <c r="F480" s="204" t="s">
        <v>384</v>
      </c>
      <c r="G480" s="202"/>
      <c r="H480" s="205">
        <v>9.2840000000000007</v>
      </c>
      <c r="I480" s="206"/>
      <c r="J480" s="202"/>
      <c r="K480" s="202"/>
      <c r="L480" s="207"/>
      <c r="M480" s="208"/>
      <c r="N480" s="209"/>
      <c r="O480" s="209"/>
      <c r="P480" s="209"/>
      <c r="Q480" s="209"/>
      <c r="R480" s="209"/>
      <c r="S480" s="209"/>
      <c r="T480" s="210"/>
      <c r="AT480" s="211" t="s">
        <v>167</v>
      </c>
      <c r="AU480" s="211" t="s">
        <v>83</v>
      </c>
      <c r="AV480" s="14" t="s">
        <v>83</v>
      </c>
      <c r="AW480" s="14" t="s">
        <v>34</v>
      </c>
      <c r="AX480" s="14" t="s">
        <v>73</v>
      </c>
      <c r="AY480" s="211" t="s">
        <v>156</v>
      </c>
    </row>
    <row r="481" spans="2:51" s="14" customFormat="1">
      <c r="B481" s="201"/>
      <c r="C481" s="202"/>
      <c r="D481" s="192" t="s">
        <v>167</v>
      </c>
      <c r="E481" s="203" t="s">
        <v>19</v>
      </c>
      <c r="F481" s="204" t="s">
        <v>380</v>
      </c>
      <c r="G481" s="202"/>
      <c r="H481" s="205">
        <v>-1.7</v>
      </c>
      <c r="I481" s="206"/>
      <c r="J481" s="202"/>
      <c r="K481" s="202"/>
      <c r="L481" s="207"/>
      <c r="M481" s="208"/>
      <c r="N481" s="209"/>
      <c r="O481" s="209"/>
      <c r="P481" s="209"/>
      <c r="Q481" s="209"/>
      <c r="R481" s="209"/>
      <c r="S481" s="209"/>
      <c r="T481" s="210"/>
      <c r="AT481" s="211" t="s">
        <v>167</v>
      </c>
      <c r="AU481" s="211" t="s">
        <v>83</v>
      </c>
      <c r="AV481" s="14" t="s">
        <v>83</v>
      </c>
      <c r="AW481" s="14" t="s">
        <v>34</v>
      </c>
      <c r="AX481" s="14" t="s">
        <v>73</v>
      </c>
      <c r="AY481" s="211" t="s">
        <v>156</v>
      </c>
    </row>
    <row r="482" spans="2:51" s="16" customFormat="1">
      <c r="B482" s="234"/>
      <c r="C482" s="235"/>
      <c r="D482" s="192" t="s">
        <v>167</v>
      </c>
      <c r="E482" s="236" t="s">
        <v>19</v>
      </c>
      <c r="F482" s="237" t="s">
        <v>299</v>
      </c>
      <c r="G482" s="235"/>
      <c r="H482" s="238">
        <v>7.5839999999999996</v>
      </c>
      <c r="I482" s="239"/>
      <c r="J482" s="235"/>
      <c r="K482" s="235"/>
      <c r="L482" s="240"/>
      <c r="M482" s="241"/>
      <c r="N482" s="242"/>
      <c r="O482" s="242"/>
      <c r="P482" s="242"/>
      <c r="Q482" s="242"/>
      <c r="R482" s="242"/>
      <c r="S482" s="242"/>
      <c r="T482" s="243"/>
      <c r="AT482" s="244" t="s">
        <v>167</v>
      </c>
      <c r="AU482" s="244" t="s">
        <v>83</v>
      </c>
      <c r="AV482" s="16" t="s">
        <v>157</v>
      </c>
      <c r="AW482" s="16" t="s">
        <v>34</v>
      </c>
      <c r="AX482" s="16" t="s">
        <v>73</v>
      </c>
      <c r="AY482" s="244" t="s">
        <v>156</v>
      </c>
    </row>
    <row r="483" spans="2:51" s="13" customFormat="1">
      <c r="B483" s="190"/>
      <c r="C483" s="191"/>
      <c r="D483" s="192" t="s">
        <v>167</v>
      </c>
      <c r="E483" s="193" t="s">
        <v>19</v>
      </c>
      <c r="F483" s="194" t="s">
        <v>316</v>
      </c>
      <c r="G483" s="191"/>
      <c r="H483" s="193" t="s">
        <v>19</v>
      </c>
      <c r="I483" s="195"/>
      <c r="J483" s="191"/>
      <c r="K483" s="191"/>
      <c r="L483" s="196"/>
      <c r="M483" s="197"/>
      <c r="N483" s="198"/>
      <c r="O483" s="198"/>
      <c r="P483" s="198"/>
      <c r="Q483" s="198"/>
      <c r="R483" s="198"/>
      <c r="S483" s="198"/>
      <c r="T483" s="199"/>
      <c r="AT483" s="200" t="s">
        <v>167</v>
      </c>
      <c r="AU483" s="200" t="s">
        <v>83</v>
      </c>
      <c r="AV483" s="13" t="s">
        <v>81</v>
      </c>
      <c r="AW483" s="13" t="s">
        <v>34</v>
      </c>
      <c r="AX483" s="13" t="s">
        <v>73</v>
      </c>
      <c r="AY483" s="200" t="s">
        <v>156</v>
      </c>
    </row>
    <row r="484" spans="2:51" s="14" customFormat="1">
      <c r="B484" s="201"/>
      <c r="C484" s="202"/>
      <c r="D484" s="192" t="s">
        <v>167</v>
      </c>
      <c r="E484" s="203" t="s">
        <v>19</v>
      </c>
      <c r="F484" s="204" t="s">
        <v>385</v>
      </c>
      <c r="G484" s="202"/>
      <c r="H484" s="205">
        <v>69.959999999999994</v>
      </c>
      <c r="I484" s="206"/>
      <c r="J484" s="202"/>
      <c r="K484" s="202"/>
      <c r="L484" s="207"/>
      <c r="M484" s="208"/>
      <c r="N484" s="209"/>
      <c r="O484" s="209"/>
      <c r="P484" s="209"/>
      <c r="Q484" s="209"/>
      <c r="R484" s="209"/>
      <c r="S484" s="209"/>
      <c r="T484" s="210"/>
      <c r="AT484" s="211" t="s">
        <v>167</v>
      </c>
      <c r="AU484" s="211" t="s">
        <v>83</v>
      </c>
      <c r="AV484" s="14" t="s">
        <v>83</v>
      </c>
      <c r="AW484" s="14" t="s">
        <v>34</v>
      </c>
      <c r="AX484" s="14" t="s">
        <v>73</v>
      </c>
      <c r="AY484" s="211" t="s">
        <v>156</v>
      </c>
    </row>
    <row r="485" spans="2:51" s="14" customFormat="1">
      <c r="B485" s="201"/>
      <c r="C485" s="202"/>
      <c r="D485" s="192" t="s">
        <v>167</v>
      </c>
      <c r="E485" s="203" t="s">
        <v>19</v>
      </c>
      <c r="F485" s="204" t="s">
        <v>386</v>
      </c>
      <c r="G485" s="202"/>
      <c r="H485" s="205">
        <v>1.44</v>
      </c>
      <c r="I485" s="206"/>
      <c r="J485" s="202"/>
      <c r="K485" s="202"/>
      <c r="L485" s="207"/>
      <c r="M485" s="208"/>
      <c r="N485" s="209"/>
      <c r="O485" s="209"/>
      <c r="P485" s="209"/>
      <c r="Q485" s="209"/>
      <c r="R485" s="209"/>
      <c r="S485" s="209"/>
      <c r="T485" s="210"/>
      <c r="AT485" s="211" t="s">
        <v>167</v>
      </c>
      <c r="AU485" s="211" t="s">
        <v>83</v>
      </c>
      <c r="AV485" s="14" t="s">
        <v>83</v>
      </c>
      <c r="AW485" s="14" t="s">
        <v>34</v>
      </c>
      <c r="AX485" s="14" t="s">
        <v>73</v>
      </c>
      <c r="AY485" s="211" t="s">
        <v>156</v>
      </c>
    </row>
    <row r="486" spans="2:51" s="14" customFormat="1">
      <c r="B486" s="201"/>
      <c r="C486" s="202"/>
      <c r="D486" s="192" t="s">
        <v>167</v>
      </c>
      <c r="E486" s="203" t="s">
        <v>19</v>
      </c>
      <c r="F486" s="204" t="s">
        <v>387</v>
      </c>
      <c r="G486" s="202"/>
      <c r="H486" s="205">
        <v>4.41</v>
      </c>
      <c r="I486" s="206"/>
      <c r="J486" s="202"/>
      <c r="K486" s="202"/>
      <c r="L486" s="207"/>
      <c r="M486" s="208"/>
      <c r="N486" s="209"/>
      <c r="O486" s="209"/>
      <c r="P486" s="209"/>
      <c r="Q486" s="209"/>
      <c r="R486" s="209"/>
      <c r="S486" s="209"/>
      <c r="T486" s="210"/>
      <c r="AT486" s="211" t="s">
        <v>167</v>
      </c>
      <c r="AU486" s="211" t="s">
        <v>83</v>
      </c>
      <c r="AV486" s="14" t="s">
        <v>83</v>
      </c>
      <c r="AW486" s="14" t="s">
        <v>34</v>
      </c>
      <c r="AX486" s="14" t="s">
        <v>73</v>
      </c>
      <c r="AY486" s="211" t="s">
        <v>156</v>
      </c>
    </row>
    <row r="487" spans="2:51" s="14" customFormat="1">
      <c r="B487" s="201"/>
      <c r="C487" s="202"/>
      <c r="D487" s="192" t="s">
        <v>167</v>
      </c>
      <c r="E487" s="203" t="s">
        <v>19</v>
      </c>
      <c r="F487" s="204" t="s">
        <v>388</v>
      </c>
      <c r="G487" s="202"/>
      <c r="H487" s="205">
        <v>4.8</v>
      </c>
      <c r="I487" s="206"/>
      <c r="J487" s="202"/>
      <c r="K487" s="202"/>
      <c r="L487" s="207"/>
      <c r="M487" s="208"/>
      <c r="N487" s="209"/>
      <c r="O487" s="209"/>
      <c r="P487" s="209"/>
      <c r="Q487" s="209"/>
      <c r="R487" s="209"/>
      <c r="S487" s="209"/>
      <c r="T487" s="210"/>
      <c r="AT487" s="211" t="s">
        <v>167</v>
      </c>
      <c r="AU487" s="211" t="s">
        <v>83</v>
      </c>
      <c r="AV487" s="14" t="s">
        <v>83</v>
      </c>
      <c r="AW487" s="14" t="s">
        <v>34</v>
      </c>
      <c r="AX487" s="14" t="s">
        <v>73</v>
      </c>
      <c r="AY487" s="211" t="s">
        <v>156</v>
      </c>
    </row>
    <row r="488" spans="2:51" s="14" customFormat="1">
      <c r="B488" s="201"/>
      <c r="C488" s="202"/>
      <c r="D488" s="192" t="s">
        <v>167</v>
      </c>
      <c r="E488" s="203" t="s">
        <v>19</v>
      </c>
      <c r="F488" s="204" t="s">
        <v>389</v>
      </c>
      <c r="G488" s="202"/>
      <c r="H488" s="205">
        <v>0.443</v>
      </c>
      <c r="I488" s="206"/>
      <c r="J488" s="202"/>
      <c r="K488" s="202"/>
      <c r="L488" s="207"/>
      <c r="M488" s="208"/>
      <c r="N488" s="209"/>
      <c r="O488" s="209"/>
      <c r="P488" s="209"/>
      <c r="Q488" s="209"/>
      <c r="R488" s="209"/>
      <c r="S488" s="209"/>
      <c r="T488" s="210"/>
      <c r="AT488" s="211" t="s">
        <v>167</v>
      </c>
      <c r="AU488" s="211" t="s">
        <v>83</v>
      </c>
      <c r="AV488" s="14" t="s">
        <v>83</v>
      </c>
      <c r="AW488" s="14" t="s">
        <v>34</v>
      </c>
      <c r="AX488" s="14" t="s">
        <v>73</v>
      </c>
      <c r="AY488" s="211" t="s">
        <v>156</v>
      </c>
    </row>
    <row r="489" spans="2:51" s="14" customFormat="1">
      <c r="B489" s="201"/>
      <c r="C489" s="202"/>
      <c r="D489" s="192" t="s">
        <v>167</v>
      </c>
      <c r="E489" s="203" t="s">
        <v>19</v>
      </c>
      <c r="F489" s="204" t="s">
        <v>390</v>
      </c>
      <c r="G489" s="202"/>
      <c r="H489" s="205">
        <v>3.0249999999999999</v>
      </c>
      <c r="I489" s="206"/>
      <c r="J489" s="202"/>
      <c r="K489" s="202"/>
      <c r="L489" s="207"/>
      <c r="M489" s="208"/>
      <c r="N489" s="209"/>
      <c r="O489" s="209"/>
      <c r="P489" s="209"/>
      <c r="Q489" s="209"/>
      <c r="R489" s="209"/>
      <c r="S489" s="209"/>
      <c r="T489" s="210"/>
      <c r="AT489" s="211" t="s">
        <v>167</v>
      </c>
      <c r="AU489" s="211" t="s">
        <v>83</v>
      </c>
      <c r="AV489" s="14" t="s">
        <v>83</v>
      </c>
      <c r="AW489" s="14" t="s">
        <v>34</v>
      </c>
      <c r="AX489" s="14" t="s">
        <v>73</v>
      </c>
      <c r="AY489" s="211" t="s">
        <v>156</v>
      </c>
    </row>
    <row r="490" spans="2:51" s="14" customFormat="1">
      <c r="B490" s="201"/>
      <c r="C490" s="202"/>
      <c r="D490" s="192" t="s">
        <v>167</v>
      </c>
      <c r="E490" s="203" t="s">
        <v>19</v>
      </c>
      <c r="F490" s="204" t="s">
        <v>391</v>
      </c>
      <c r="G490" s="202"/>
      <c r="H490" s="205">
        <v>3.0550000000000002</v>
      </c>
      <c r="I490" s="206"/>
      <c r="J490" s="202"/>
      <c r="K490" s="202"/>
      <c r="L490" s="207"/>
      <c r="M490" s="208"/>
      <c r="N490" s="209"/>
      <c r="O490" s="209"/>
      <c r="P490" s="209"/>
      <c r="Q490" s="209"/>
      <c r="R490" s="209"/>
      <c r="S490" s="209"/>
      <c r="T490" s="210"/>
      <c r="AT490" s="211" t="s">
        <v>167</v>
      </c>
      <c r="AU490" s="211" t="s">
        <v>83</v>
      </c>
      <c r="AV490" s="14" t="s">
        <v>83</v>
      </c>
      <c r="AW490" s="14" t="s">
        <v>34</v>
      </c>
      <c r="AX490" s="14" t="s">
        <v>73</v>
      </c>
      <c r="AY490" s="211" t="s">
        <v>156</v>
      </c>
    </row>
    <row r="491" spans="2:51" s="14" customFormat="1">
      <c r="B491" s="201"/>
      <c r="C491" s="202"/>
      <c r="D491" s="192" t="s">
        <v>167</v>
      </c>
      <c r="E491" s="203" t="s">
        <v>19</v>
      </c>
      <c r="F491" s="204" t="s">
        <v>392</v>
      </c>
      <c r="G491" s="202"/>
      <c r="H491" s="205">
        <v>4.1509999999999998</v>
      </c>
      <c r="I491" s="206"/>
      <c r="J491" s="202"/>
      <c r="K491" s="202"/>
      <c r="L491" s="207"/>
      <c r="M491" s="208"/>
      <c r="N491" s="209"/>
      <c r="O491" s="209"/>
      <c r="P491" s="209"/>
      <c r="Q491" s="209"/>
      <c r="R491" s="209"/>
      <c r="S491" s="209"/>
      <c r="T491" s="210"/>
      <c r="AT491" s="211" t="s">
        <v>167</v>
      </c>
      <c r="AU491" s="211" t="s">
        <v>83</v>
      </c>
      <c r="AV491" s="14" t="s">
        <v>83</v>
      </c>
      <c r="AW491" s="14" t="s">
        <v>34</v>
      </c>
      <c r="AX491" s="14" t="s">
        <v>73</v>
      </c>
      <c r="AY491" s="211" t="s">
        <v>156</v>
      </c>
    </row>
    <row r="492" spans="2:51" s="14" customFormat="1">
      <c r="B492" s="201"/>
      <c r="C492" s="202"/>
      <c r="D492" s="192" t="s">
        <v>167</v>
      </c>
      <c r="E492" s="203" t="s">
        <v>19</v>
      </c>
      <c r="F492" s="204" t="s">
        <v>393</v>
      </c>
      <c r="G492" s="202"/>
      <c r="H492" s="205">
        <v>2.8340000000000001</v>
      </c>
      <c r="I492" s="206"/>
      <c r="J492" s="202"/>
      <c r="K492" s="202"/>
      <c r="L492" s="207"/>
      <c r="M492" s="208"/>
      <c r="N492" s="209"/>
      <c r="O492" s="209"/>
      <c r="P492" s="209"/>
      <c r="Q492" s="209"/>
      <c r="R492" s="209"/>
      <c r="S492" s="209"/>
      <c r="T492" s="210"/>
      <c r="AT492" s="211" t="s">
        <v>167</v>
      </c>
      <c r="AU492" s="211" t="s">
        <v>83</v>
      </c>
      <c r="AV492" s="14" t="s">
        <v>83</v>
      </c>
      <c r="AW492" s="14" t="s">
        <v>34</v>
      </c>
      <c r="AX492" s="14" t="s">
        <v>73</v>
      </c>
      <c r="AY492" s="211" t="s">
        <v>156</v>
      </c>
    </row>
    <row r="493" spans="2:51" s="14" customFormat="1">
      <c r="B493" s="201"/>
      <c r="C493" s="202"/>
      <c r="D493" s="192" t="s">
        <v>167</v>
      </c>
      <c r="E493" s="203" t="s">
        <v>19</v>
      </c>
      <c r="F493" s="204" t="s">
        <v>394</v>
      </c>
      <c r="G493" s="202"/>
      <c r="H493" s="205">
        <v>2.7349999999999999</v>
      </c>
      <c r="I493" s="206"/>
      <c r="J493" s="202"/>
      <c r="K493" s="202"/>
      <c r="L493" s="207"/>
      <c r="M493" s="208"/>
      <c r="N493" s="209"/>
      <c r="O493" s="209"/>
      <c r="P493" s="209"/>
      <c r="Q493" s="209"/>
      <c r="R493" s="209"/>
      <c r="S493" s="209"/>
      <c r="T493" s="210"/>
      <c r="AT493" s="211" t="s">
        <v>167</v>
      </c>
      <c r="AU493" s="211" t="s">
        <v>83</v>
      </c>
      <c r="AV493" s="14" t="s">
        <v>83</v>
      </c>
      <c r="AW493" s="14" t="s">
        <v>34</v>
      </c>
      <c r="AX493" s="14" t="s">
        <v>73</v>
      </c>
      <c r="AY493" s="211" t="s">
        <v>156</v>
      </c>
    </row>
    <row r="494" spans="2:51" s="14" customFormat="1">
      <c r="B494" s="201"/>
      <c r="C494" s="202"/>
      <c r="D494" s="192" t="s">
        <v>167</v>
      </c>
      <c r="E494" s="203" t="s">
        <v>19</v>
      </c>
      <c r="F494" s="204" t="s">
        <v>395</v>
      </c>
      <c r="G494" s="202"/>
      <c r="H494" s="205">
        <v>5.3470000000000004</v>
      </c>
      <c r="I494" s="206"/>
      <c r="J494" s="202"/>
      <c r="K494" s="202"/>
      <c r="L494" s="207"/>
      <c r="M494" s="208"/>
      <c r="N494" s="209"/>
      <c r="O494" s="209"/>
      <c r="P494" s="209"/>
      <c r="Q494" s="209"/>
      <c r="R494" s="209"/>
      <c r="S494" s="209"/>
      <c r="T494" s="210"/>
      <c r="AT494" s="211" t="s">
        <v>167</v>
      </c>
      <c r="AU494" s="211" t="s">
        <v>83</v>
      </c>
      <c r="AV494" s="14" t="s">
        <v>83</v>
      </c>
      <c r="AW494" s="14" t="s">
        <v>34</v>
      </c>
      <c r="AX494" s="14" t="s">
        <v>73</v>
      </c>
      <c r="AY494" s="211" t="s">
        <v>156</v>
      </c>
    </row>
    <row r="495" spans="2:51" s="14" customFormat="1">
      <c r="B495" s="201"/>
      <c r="C495" s="202"/>
      <c r="D495" s="192" t="s">
        <v>167</v>
      </c>
      <c r="E495" s="203" t="s">
        <v>19</v>
      </c>
      <c r="F495" s="204" t="s">
        <v>396</v>
      </c>
      <c r="G495" s="202"/>
      <c r="H495" s="205">
        <v>3.2280000000000002</v>
      </c>
      <c r="I495" s="206"/>
      <c r="J495" s="202"/>
      <c r="K495" s="202"/>
      <c r="L495" s="207"/>
      <c r="M495" s="208"/>
      <c r="N495" s="209"/>
      <c r="O495" s="209"/>
      <c r="P495" s="209"/>
      <c r="Q495" s="209"/>
      <c r="R495" s="209"/>
      <c r="S495" s="209"/>
      <c r="T495" s="210"/>
      <c r="AT495" s="211" t="s">
        <v>167</v>
      </c>
      <c r="AU495" s="211" t="s">
        <v>83</v>
      </c>
      <c r="AV495" s="14" t="s">
        <v>83</v>
      </c>
      <c r="AW495" s="14" t="s">
        <v>34</v>
      </c>
      <c r="AX495" s="14" t="s">
        <v>73</v>
      </c>
      <c r="AY495" s="211" t="s">
        <v>156</v>
      </c>
    </row>
    <row r="496" spans="2:51" s="14" customFormat="1">
      <c r="B496" s="201"/>
      <c r="C496" s="202"/>
      <c r="D496" s="192" t="s">
        <v>167</v>
      </c>
      <c r="E496" s="203" t="s">
        <v>19</v>
      </c>
      <c r="F496" s="204" t="s">
        <v>397</v>
      </c>
      <c r="G496" s="202"/>
      <c r="H496" s="205">
        <v>0.56699999999999995</v>
      </c>
      <c r="I496" s="206"/>
      <c r="J496" s="202"/>
      <c r="K496" s="202"/>
      <c r="L496" s="207"/>
      <c r="M496" s="208"/>
      <c r="N496" s="209"/>
      <c r="O496" s="209"/>
      <c r="P496" s="209"/>
      <c r="Q496" s="209"/>
      <c r="R496" s="209"/>
      <c r="S496" s="209"/>
      <c r="T496" s="210"/>
      <c r="AT496" s="211" t="s">
        <v>167</v>
      </c>
      <c r="AU496" s="211" t="s">
        <v>83</v>
      </c>
      <c r="AV496" s="14" t="s">
        <v>83</v>
      </c>
      <c r="AW496" s="14" t="s">
        <v>34</v>
      </c>
      <c r="AX496" s="14" t="s">
        <v>73</v>
      </c>
      <c r="AY496" s="211" t="s">
        <v>156</v>
      </c>
    </row>
    <row r="497" spans="2:51" s="14" customFormat="1">
      <c r="B497" s="201"/>
      <c r="C497" s="202"/>
      <c r="D497" s="192" t="s">
        <v>167</v>
      </c>
      <c r="E497" s="203" t="s">
        <v>19</v>
      </c>
      <c r="F497" s="204" t="s">
        <v>398</v>
      </c>
      <c r="G497" s="202"/>
      <c r="H497" s="205">
        <v>-1.6</v>
      </c>
      <c r="I497" s="206"/>
      <c r="J497" s="202"/>
      <c r="K497" s="202"/>
      <c r="L497" s="207"/>
      <c r="M497" s="208"/>
      <c r="N497" s="209"/>
      <c r="O497" s="209"/>
      <c r="P497" s="209"/>
      <c r="Q497" s="209"/>
      <c r="R497" s="209"/>
      <c r="S497" s="209"/>
      <c r="T497" s="210"/>
      <c r="AT497" s="211" t="s">
        <v>167</v>
      </c>
      <c r="AU497" s="211" t="s">
        <v>83</v>
      </c>
      <c r="AV497" s="14" t="s">
        <v>83</v>
      </c>
      <c r="AW497" s="14" t="s">
        <v>34</v>
      </c>
      <c r="AX497" s="14" t="s">
        <v>73</v>
      </c>
      <c r="AY497" s="211" t="s">
        <v>156</v>
      </c>
    </row>
    <row r="498" spans="2:51" s="14" customFormat="1">
      <c r="B498" s="201"/>
      <c r="C498" s="202"/>
      <c r="D498" s="192" t="s">
        <v>167</v>
      </c>
      <c r="E498" s="203" t="s">
        <v>19</v>
      </c>
      <c r="F498" s="204" t="s">
        <v>381</v>
      </c>
      <c r="G498" s="202"/>
      <c r="H498" s="205">
        <v>-1.72</v>
      </c>
      <c r="I498" s="206"/>
      <c r="J498" s="202"/>
      <c r="K498" s="202"/>
      <c r="L498" s="207"/>
      <c r="M498" s="208"/>
      <c r="N498" s="209"/>
      <c r="O498" s="209"/>
      <c r="P498" s="209"/>
      <c r="Q498" s="209"/>
      <c r="R498" s="209"/>
      <c r="S498" s="209"/>
      <c r="T498" s="210"/>
      <c r="AT498" s="211" t="s">
        <v>167</v>
      </c>
      <c r="AU498" s="211" t="s">
        <v>83</v>
      </c>
      <c r="AV498" s="14" t="s">
        <v>83</v>
      </c>
      <c r="AW498" s="14" t="s">
        <v>34</v>
      </c>
      <c r="AX498" s="14" t="s">
        <v>73</v>
      </c>
      <c r="AY498" s="211" t="s">
        <v>156</v>
      </c>
    </row>
    <row r="499" spans="2:51" s="14" customFormat="1">
      <c r="B499" s="201"/>
      <c r="C499" s="202"/>
      <c r="D499" s="192" t="s">
        <v>167</v>
      </c>
      <c r="E499" s="203" t="s">
        <v>19</v>
      </c>
      <c r="F499" s="204" t="s">
        <v>399</v>
      </c>
      <c r="G499" s="202"/>
      <c r="H499" s="205">
        <v>-3.0579999999999998</v>
      </c>
      <c r="I499" s="206"/>
      <c r="J499" s="202"/>
      <c r="K499" s="202"/>
      <c r="L499" s="207"/>
      <c r="M499" s="208"/>
      <c r="N499" s="209"/>
      <c r="O499" s="209"/>
      <c r="P499" s="209"/>
      <c r="Q499" s="209"/>
      <c r="R499" s="209"/>
      <c r="S499" s="209"/>
      <c r="T499" s="210"/>
      <c r="AT499" s="211" t="s">
        <v>167</v>
      </c>
      <c r="AU499" s="211" t="s">
        <v>83</v>
      </c>
      <c r="AV499" s="14" t="s">
        <v>83</v>
      </c>
      <c r="AW499" s="14" t="s">
        <v>34</v>
      </c>
      <c r="AX499" s="14" t="s">
        <v>73</v>
      </c>
      <c r="AY499" s="211" t="s">
        <v>156</v>
      </c>
    </row>
    <row r="500" spans="2:51" s="14" customFormat="1">
      <c r="B500" s="201"/>
      <c r="C500" s="202"/>
      <c r="D500" s="192" t="s">
        <v>167</v>
      </c>
      <c r="E500" s="203" t="s">
        <v>19</v>
      </c>
      <c r="F500" s="204" t="s">
        <v>400</v>
      </c>
      <c r="G500" s="202"/>
      <c r="H500" s="205">
        <v>-1.0269999999999999</v>
      </c>
      <c r="I500" s="206"/>
      <c r="J500" s="202"/>
      <c r="K500" s="202"/>
      <c r="L500" s="207"/>
      <c r="M500" s="208"/>
      <c r="N500" s="209"/>
      <c r="O500" s="209"/>
      <c r="P500" s="209"/>
      <c r="Q500" s="209"/>
      <c r="R500" s="209"/>
      <c r="S500" s="209"/>
      <c r="T500" s="210"/>
      <c r="AT500" s="211" t="s">
        <v>167</v>
      </c>
      <c r="AU500" s="211" t="s">
        <v>83</v>
      </c>
      <c r="AV500" s="14" t="s">
        <v>83</v>
      </c>
      <c r="AW500" s="14" t="s">
        <v>34</v>
      </c>
      <c r="AX500" s="14" t="s">
        <v>73</v>
      </c>
      <c r="AY500" s="211" t="s">
        <v>156</v>
      </c>
    </row>
    <row r="501" spans="2:51" s="14" customFormat="1">
      <c r="B501" s="201"/>
      <c r="C501" s="202"/>
      <c r="D501" s="192" t="s">
        <v>167</v>
      </c>
      <c r="E501" s="203" t="s">
        <v>19</v>
      </c>
      <c r="F501" s="204" t="s">
        <v>401</v>
      </c>
      <c r="G501" s="202"/>
      <c r="H501" s="205">
        <v>-6.5019999999999998</v>
      </c>
      <c r="I501" s="206"/>
      <c r="J501" s="202"/>
      <c r="K501" s="202"/>
      <c r="L501" s="207"/>
      <c r="M501" s="208"/>
      <c r="N501" s="209"/>
      <c r="O501" s="209"/>
      <c r="P501" s="209"/>
      <c r="Q501" s="209"/>
      <c r="R501" s="209"/>
      <c r="S501" s="209"/>
      <c r="T501" s="210"/>
      <c r="AT501" s="211" t="s">
        <v>167</v>
      </c>
      <c r="AU501" s="211" t="s">
        <v>83</v>
      </c>
      <c r="AV501" s="14" t="s">
        <v>83</v>
      </c>
      <c r="AW501" s="14" t="s">
        <v>34</v>
      </c>
      <c r="AX501" s="14" t="s">
        <v>73</v>
      </c>
      <c r="AY501" s="211" t="s">
        <v>156</v>
      </c>
    </row>
    <row r="502" spans="2:51" s="14" customFormat="1">
      <c r="B502" s="201"/>
      <c r="C502" s="202"/>
      <c r="D502" s="192" t="s">
        <v>167</v>
      </c>
      <c r="E502" s="203" t="s">
        <v>19</v>
      </c>
      <c r="F502" s="204" t="s">
        <v>402</v>
      </c>
      <c r="G502" s="202"/>
      <c r="H502" s="205">
        <v>-1.272</v>
      </c>
      <c r="I502" s="206"/>
      <c r="J502" s="202"/>
      <c r="K502" s="202"/>
      <c r="L502" s="207"/>
      <c r="M502" s="208"/>
      <c r="N502" s="209"/>
      <c r="O502" s="209"/>
      <c r="P502" s="209"/>
      <c r="Q502" s="209"/>
      <c r="R502" s="209"/>
      <c r="S502" s="209"/>
      <c r="T502" s="210"/>
      <c r="AT502" s="211" t="s">
        <v>167</v>
      </c>
      <c r="AU502" s="211" t="s">
        <v>83</v>
      </c>
      <c r="AV502" s="14" t="s">
        <v>83</v>
      </c>
      <c r="AW502" s="14" t="s">
        <v>34</v>
      </c>
      <c r="AX502" s="14" t="s">
        <v>73</v>
      </c>
      <c r="AY502" s="211" t="s">
        <v>156</v>
      </c>
    </row>
    <row r="503" spans="2:51" s="14" customFormat="1">
      <c r="B503" s="201"/>
      <c r="C503" s="202"/>
      <c r="D503" s="192" t="s">
        <v>167</v>
      </c>
      <c r="E503" s="203" t="s">
        <v>19</v>
      </c>
      <c r="F503" s="204" t="s">
        <v>382</v>
      </c>
      <c r="G503" s="202"/>
      <c r="H503" s="205">
        <v>-6.0629999999999997</v>
      </c>
      <c r="I503" s="206"/>
      <c r="J503" s="202"/>
      <c r="K503" s="202"/>
      <c r="L503" s="207"/>
      <c r="M503" s="208"/>
      <c r="N503" s="209"/>
      <c r="O503" s="209"/>
      <c r="P503" s="209"/>
      <c r="Q503" s="209"/>
      <c r="R503" s="209"/>
      <c r="S503" s="209"/>
      <c r="T503" s="210"/>
      <c r="AT503" s="211" t="s">
        <v>167</v>
      </c>
      <c r="AU503" s="211" t="s">
        <v>83</v>
      </c>
      <c r="AV503" s="14" t="s">
        <v>83</v>
      </c>
      <c r="AW503" s="14" t="s">
        <v>34</v>
      </c>
      <c r="AX503" s="14" t="s">
        <v>73</v>
      </c>
      <c r="AY503" s="211" t="s">
        <v>156</v>
      </c>
    </row>
    <row r="504" spans="2:51" s="14" customFormat="1">
      <c r="B504" s="201"/>
      <c r="C504" s="202"/>
      <c r="D504" s="192" t="s">
        <v>167</v>
      </c>
      <c r="E504" s="203" t="s">
        <v>19</v>
      </c>
      <c r="F504" s="204" t="s">
        <v>383</v>
      </c>
      <c r="G504" s="202"/>
      <c r="H504" s="205">
        <v>-2.613</v>
      </c>
      <c r="I504" s="206"/>
      <c r="J504" s="202"/>
      <c r="K504" s="202"/>
      <c r="L504" s="207"/>
      <c r="M504" s="208"/>
      <c r="N504" s="209"/>
      <c r="O504" s="209"/>
      <c r="P504" s="209"/>
      <c r="Q504" s="209"/>
      <c r="R504" s="209"/>
      <c r="S504" s="209"/>
      <c r="T504" s="210"/>
      <c r="AT504" s="211" t="s">
        <v>167</v>
      </c>
      <c r="AU504" s="211" t="s">
        <v>83</v>
      </c>
      <c r="AV504" s="14" t="s">
        <v>83</v>
      </c>
      <c r="AW504" s="14" t="s">
        <v>34</v>
      </c>
      <c r="AX504" s="14" t="s">
        <v>73</v>
      </c>
      <c r="AY504" s="211" t="s">
        <v>156</v>
      </c>
    </row>
    <row r="505" spans="2:51" s="14" customFormat="1">
      <c r="B505" s="201"/>
      <c r="C505" s="202"/>
      <c r="D505" s="192" t="s">
        <v>167</v>
      </c>
      <c r="E505" s="203" t="s">
        <v>19</v>
      </c>
      <c r="F505" s="204" t="s">
        <v>403</v>
      </c>
      <c r="G505" s="202"/>
      <c r="H505" s="205">
        <v>-7.8689999999999998</v>
      </c>
      <c r="I505" s="206"/>
      <c r="J505" s="202"/>
      <c r="K505" s="202"/>
      <c r="L505" s="207"/>
      <c r="M505" s="208"/>
      <c r="N505" s="209"/>
      <c r="O505" s="209"/>
      <c r="P505" s="209"/>
      <c r="Q505" s="209"/>
      <c r="R505" s="209"/>
      <c r="S505" s="209"/>
      <c r="T505" s="210"/>
      <c r="AT505" s="211" t="s">
        <v>167</v>
      </c>
      <c r="AU505" s="211" t="s">
        <v>83</v>
      </c>
      <c r="AV505" s="14" t="s">
        <v>83</v>
      </c>
      <c r="AW505" s="14" t="s">
        <v>34</v>
      </c>
      <c r="AX505" s="14" t="s">
        <v>73</v>
      </c>
      <c r="AY505" s="211" t="s">
        <v>156</v>
      </c>
    </row>
    <row r="506" spans="2:51" s="14" customFormat="1">
      <c r="B506" s="201"/>
      <c r="C506" s="202"/>
      <c r="D506" s="192" t="s">
        <v>167</v>
      </c>
      <c r="E506" s="203" t="s">
        <v>19</v>
      </c>
      <c r="F506" s="204" t="s">
        <v>383</v>
      </c>
      <c r="G506" s="202"/>
      <c r="H506" s="205">
        <v>-2.613</v>
      </c>
      <c r="I506" s="206"/>
      <c r="J506" s="202"/>
      <c r="K506" s="202"/>
      <c r="L506" s="207"/>
      <c r="M506" s="208"/>
      <c r="N506" s="209"/>
      <c r="O506" s="209"/>
      <c r="P506" s="209"/>
      <c r="Q506" s="209"/>
      <c r="R506" s="209"/>
      <c r="S506" s="209"/>
      <c r="T506" s="210"/>
      <c r="AT506" s="211" t="s">
        <v>167</v>
      </c>
      <c r="AU506" s="211" t="s">
        <v>83</v>
      </c>
      <c r="AV506" s="14" t="s">
        <v>83</v>
      </c>
      <c r="AW506" s="14" t="s">
        <v>34</v>
      </c>
      <c r="AX506" s="14" t="s">
        <v>73</v>
      </c>
      <c r="AY506" s="211" t="s">
        <v>156</v>
      </c>
    </row>
    <row r="507" spans="2:51" s="14" customFormat="1">
      <c r="B507" s="201"/>
      <c r="C507" s="202"/>
      <c r="D507" s="192" t="s">
        <v>167</v>
      </c>
      <c r="E507" s="203" t="s">
        <v>19</v>
      </c>
      <c r="F507" s="204" t="s">
        <v>403</v>
      </c>
      <c r="G507" s="202"/>
      <c r="H507" s="205">
        <v>-7.8689999999999998</v>
      </c>
      <c r="I507" s="206"/>
      <c r="J507" s="202"/>
      <c r="K507" s="202"/>
      <c r="L507" s="207"/>
      <c r="M507" s="208"/>
      <c r="N507" s="209"/>
      <c r="O507" s="209"/>
      <c r="P507" s="209"/>
      <c r="Q507" s="209"/>
      <c r="R507" s="209"/>
      <c r="S507" s="209"/>
      <c r="T507" s="210"/>
      <c r="AT507" s="211" t="s">
        <v>167</v>
      </c>
      <c r="AU507" s="211" t="s">
        <v>83</v>
      </c>
      <c r="AV507" s="14" t="s">
        <v>83</v>
      </c>
      <c r="AW507" s="14" t="s">
        <v>34</v>
      </c>
      <c r="AX507" s="14" t="s">
        <v>73</v>
      </c>
      <c r="AY507" s="211" t="s">
        <v>156</v>
      </c>
    </row>
    <row r="508" spans="2:51" s="14" customFormat="1">
      <c r="B508" s="201"/>
      <c r="C508" s="202"/>
      <c r="D508" s="192" t="s">
        <v>167</v>
      </c>
      <c r="E508" s="203" t="s">
        <v>19</v>
      </c>
      <c r="F508" s="204" t="s">
        <v>383</v>
      </c>
      <c r="G508" s="202"/>
      <c r="H508" s="205">
        <v>-2.613</v>
      </c>
      <c r="I508" s="206"/>
      <c r="J508" s="202"/>
      <c r="K508" s="202"/>
      <c r="L508" s="207"/>
      <c r="M508" s="208"/>
      <c r="N508" s="209"/>
      <c r="O508" s="209"/>
      <c r="P508" s="209"/>
      <c r="Q508" s="209"/>
      <c r="R508" s="209"/>
      <c r="S508" s="209"/>
      <c r="T508" s="210"/>
      <c r="AT508" s="211" t="s">
        <v>167</v>
      </c>
      <c r="AU508" s="211" t="s">
        <v>83</v>
      </c>
      <c r="AV508" s="14" t="s">
        <v>83</v>
      </c>
      <c r="AW508" s="14" t="s">
        <v>34</v>
      </c>
      <c r="AX508" s="14" t="s">
        <v>73</v>
      </c>
      <c r="AY508" s="211" t="s">
        <v>156</v>
      </c>
    </row>
    <row r="509" spans="2:51" s="16" customFormat="1">
      <c r="B509" s="234"/>
      <c r="C509" s="235"/>
      <c r="D509" s="192" t="s">
        <v>167</v>
      </c>
      <c r="E509" s="236" t="s">
        <v>19</v>
      </c>
      <c r="F509" s="237" t="s">
        <v>299</v>
      </c>
      <c r="G509" s="235"/>
      <c r="H509" s="238">
        <v>61.176000000000002</v>
      </c>
      <c r="I509" s="239"/>
      <c r="J509" s="235"/>
      <c r="K509" s="235"/>
      <c r="L509" s="240"/>
      <c r="M509" s="241"/>
      <c r="N509" s="242"/>
      <c r="O509" s="242"/>
      <c r="P509" s="242"/>
      <c r="Q509" s="242"/>
      <c r="R509" s="242"/>
      <c r="S509" s="242"/>
      <c r="T509" s="243"/>
      <c r="AT509" s="244" t="s">
        <v>167</v>
      </c>
      <c r="AU509" s="244" t="s">
        <v>83</v>
      </c>
      <c r="AV509" s="16" t="s">
        <v>157</v>
      </c>
      <c r="AW509" s="16" t="s">
        <v>34</v>
      </c>
      <c r="AX509" s="16" t="s">
        <v>73</v>
      </c>
      <c r="AY509" s="244" t="s">
        <v>156</v>
      </c>
    </row>
    <row r="510" spans="2:51" s="13" customFormat="1">
      <c r="B510" s="190"/>
      <c r="C510" s="191"/>
      <c r="D510" s="192" t="s">
        <v>167</v>
      </c>
      <c r="E510" s="193" t="s">
        <v>19</v>
      </c>
      <c r="F510" s="194" t="s">
        <v>300</v>
      </c>
      <c r="G510" s="191"/>
      <c r="H510" s="193" t="s">
        <v>19</v>
      </c>
      <c r="I510" s="195"/>
      <c r="J510" s="191"/>
      <c r="K510" s="191"/>
      <c r="L510" s="196"/>
      <c r="M510" s="197"/>
      <c r="N510" s="198"/>
      <c r="O510" s="198"/>
      <c r="P510" s="198"/>
      <c r="Q510" s="198"/>
      <c r="R510" s="198"/>
      <c r="S510" s="198"/>
      <c r="T510" s="199"/>
      <c r="AT510" s="200" t="s">
        <v>167</v>
      </c>
      <c r="AU510" s="200" t="s">
        <v>83</v>
      </c>
      <c r="AV510" s="13" t="s">
        <v>81</v>
      </c>
      <c r="AW510" s="13" t="s">
        <v>34</v>
      </c>
      <c r="AX510" s="13" t="s">
        <v>73</v>
      </c>
      <c r="AY510" s="200" t="s">
        <v>156</v>
      </c>
    </row>
    <row r="511" spans="2:51" s="14" customFormat="1">
      <c r="B511" s="201"/>
      <c r="C511" s="202"/>
      <c r="D511" s="192" t="s">
        <v>167</v>
      </c>
      <c r="E511" s="203" t="s">
        <v>19</v>
      </c>
      <c r="F511" s="204" t="s">
        <v>404</v>
      </c>
      <c r="G511" s="202"/>
      <c r="H511" s="205">
        <v>9.5850000000000009</v>
      </c>
      <c r="I511" s="206"/>
      <c r="J511" s="202"/>
      <c r="K511" s="202"/>
      <c r="L511" s="207"/>
      <c r="M511" s="208"/>
      <c r="N511" s="209"/>
      <c r="O511" s="209"/>
      <c r="P511" s="209"/>
      <c r="Q511" s="209"/>
      <c r="R511" s="209"/>
      <c r="S511" s="209"/>
      <c r="T511" s="210"/>
      <c r="AT511" s="211" t="s">
        <v>167</v>
      </c>
      <c r="AU511" s="211" t="s">
        <v>83</v>
      </c>
      <c r="AV511" s="14" t="s">
        <v>83</v>
      </c>
      <c r="AW511" s="14" t="s">
        <v>34</v>
      </c>
      <c r="AX511" s="14" t="s">
        <v>73</v>
      </c>
      <c r="AY511" s="211" t="s">
        <v>156</v>
      </c>
    </row>
    <row r="512" spans="2:51" s="16" customFormat="1">
      <c r="B512" s="234"/>
      <c r="C512" s="235"/>
      <c r="D512" s="192" t="s">
        <v>167</v>
      </c>
      <c r="E512" s="236" t="s">
        <v>19</v>
      </c>
      <c r="F512" s="237" t="s">
        <v>299</v>
      </c>
      <c r="G512" s="235"/>
      <c r="H512" s="238">
        <v>9.5850000000000009</v>
      </c>
      <c r="I512" s="239"/>
      <c r="J512" s="235"/>
      <c r="K512" s="235"/>
      <c r="L512" s="240"/>
      <c r="M512" s="241"/>
      <c r="N512" s="242"/>
      <c r="O512" s="242"/>
      <c r="P512" s="242"/>
      <c r="Q512" s="242"/>
      <c r="R512" s="242"/>
      <c r="S512" s="242"/>
      <c r="T512" s="243"/>
      <c r="AT512" s="244" t="s">
        <v>167</v>
      </c>
      <c r="AU512" s="244" t="s">
        <v>83</v>
      </c>
      <c r="AV512" s="16" t="s">
        <v>157</v>
      </c>
      <c r="AW512" s="16" t="s">
        <v>34</v>
      </c>
      <c r="AX512" s="16" t="s">
        <v>73</v>
      </c>
      <c r="AY512" s="244" t="s">
        <v>156</v>
      </c>
    </row>
    <row r="513" spans="1:65" s="13" customFormat="1">
      <c r="B513" s="190"/>
      <c r="C513" s="191"/>
      <c r="D513" s="192" t="s">
        <v>167</v>
      </c>
      <c r="E513" s="193" t="s">
        <v>19</v>
      </c>
      <c r="F513" s="194" t="s">
        <v>405</v>
      </c>
      <c r="G513" s="191"/>
      <c r="H513" s="193" t="s">
        <v>19</v>
      </c>
      <c r="I513" s="195"/>
      <c r="J513" s="191"/>
      <c r="K513" s="191"/>
      <c r="L513" s="196"/>
      <c r="M513" s="197"/>
      <c r="N513" s="198"/>
      <c r="O513" s="198"/>
      <c r="P513" s="198"/>
      <c r="Q513" s="198"/>
      <c r="R513" s="198"/>
      <c r="S513" s="198"/>
      <c r="T513" s="199"/>
      <c r="AT513" s="200" t="s">
        <v>167</v>
      </c>
      <c r="AU513" s="200" t="s">
        <v>83</v>
      </c>
      <c r="AV513" s="13" t="s">
        <v>81</v>
      </c>
      <c r="AW513" s="13" t="s">
        <v>34</v>
      </c>
      <c r="AX513" s="13" t="s">
        <v>73</v>
      </c>
      <c r="AY513" s="200" t="s">
        <v>156</v>
      </c>
    </row>
    <row r="514" spans="1:65" s="14" customFormat="1">
      <c r="B514" s="201"/>
      <c r="C514" s="202"/>
      <c r="D514" s="192" t="s">
        <v>167</v>
      </c>
      <c r="E514" s="203" t="s">
        <v>19</v>
      </c>
      <c r="F514" s="204" t="s">
        <v>406</v>
      </c>
      <c r="G514" s="202"/>
      <c r="H514" s="205">
        <v>16.484000000000002</v>
      </c>
      <c r="I514" s="206"/>
      <c r="J514" s="202"/>
      <c r="K514" s="202"/>
      <c r="L514" s="207"/>
      <c r="M514" s="208"/>
      <c r="N514" s="209"/>
      <c r="O514" s="209"/>
      <c r="P514" s="209"/>
      <c r="Q514" s="209"/>
      <c r="R514" s="209"/>
      <c r="S514" s="209"/>
      <c r="T514" s="210"/>
      <c r="AT514" s="211" t="s">
        <v>167</v>
      </c>
      <c r="AU514" s="211" t="s">
        <v>83</v>
      </c>
      <c r="AV514" s="14" t="s">
        <v>83</v>
      </c>
      <c r="AW514" s="14" t="s">
        <v>34</v>
      </c>
      <c r="AX514" s="14" t="s">
        <v>73</v>
      </c>
      <c r="AY514" s="211" t="s">
        <v>156</v>
      </c>
    </row>
    <row r="515" spans="1:65" s="14" customFormat="1">
      <c r="B515" s="201"/>
      <c r="C515" s="202"/>
      <c r="D515" s="192" t="s">
        <v>167</v>
      </c>
      <c r="E515" s="203" t="s">
        <v>19</v>
      </c>
      <c r="F515" s="204" t="s">
        <v>398</v>
      </c>
      <c r="G515" s="202"/>
      <c r="H515" s="205">
        <v>-1.6</v>
      </c>
      <c r="I515" s="206"/>
      <c r="J515" s="202"/>
      <c r="K515" s="202"/>
      <c r="L515" s="207"/>
      <c r="M515" s="208"/>
      <c r="N515" s="209"/>
      <c r="O515" s="209"/>
      <c r="P515" s="209"/>
      <c r="Q515" s="209"/>
      <c r="R515" s="209"/>
      <c r="S515" s="209"/>
      <c r="T515" s="210"/>
      <c r="AT515" s="211" t="s">
        <v>167</v>
      </c>
      <c r="AU515" s="211" t="s">
        <v>83</v>
      </c>
      <c r="AV515" s="14" t="s">
        <v>83</v>
      </c>
      <c r="AW515" s="14" t="s">
        <v>34</v>
      </c>
      <c r="AX515" s="14" t="s">
        <v>73</v>
      </c>
      <c r="AY515" s="211" t="s">
        <v>156</v>
      </c>
    </row>
    <row r="516" spans="1:65" s="16" customFormat="1">
      <c r="B516" s="234"/>
      <c r="C516" s="235"/>
      <c r="D516" s="192" t="s">
        <v>167</v>
      </c>
      <c r="E516" s="236" t="s">
        <v>19</v>
      </c>
      <c r="F516" s="237" t="s">
        <v>299</v>
      </c>
      <c r="G516" s="235"/>
      <c r="H516" s="238">
        <v>14.884</v>
      </c>
      <c r="I516" s="239"/>
      <c r="J516" s="235"/>
      <c r="K516" s="235"/>
      <c r="L516" s="240"/>
      <c r="M516" s="241"/>
      <c r="N516" s="242"/>
      <c r="O516" s="242"/>
      <c r="P516" s="242"/>
      <c r="Q516" s="242"/>
      <c r="R516" s="242"/>
      <c r="S516" s="242"/>
      <c r="T516" s="243"/>
      <c r="AT516" s="244" t="s">
        <v>167</v>
      </c>
      <c r="AU516" s="244" t="s">
        <v>83</v>
      </c>
      <c r="AV516" s="16" t="s">
        <v>157</v>
      </c>
      <c r="AW516" s="16" t="s">
        <v>34</v>
      </c>
      <c r="AX516" s="16" t="s">
        <v>73</v>
      </c>
      <c r="AY516" s="244" t="s">
        <v>156</v>
      </c>
    </row>
    <row r="517" spans="1:65" s="15" customFormat="1">
      <c r="B517" s="212"/>
      <c r="C517" s="213"/>
      <c r="D517" s="192" t="s">
        <v>167</v>
      </c>
      <c r="E517" s="214" t="s">
        <v>19</v>
      </c>
      <c r="F517" s="215" t="s">
        <v>170</v>
      </c>
      <c r="G517" s="213"/>
      <c r="H517" s="216">
        <v>262.733</v>
      </c>
      <c r="I517" s="217"/>
      <c r="J517" s="213"/>
      <c r="K517" s="213"/>
      <c r="L517" s="218"/>
      <c r="M517" s="219"/>
      <c r="N517" s="220"/>
      <c r="O517" s="220"/>
      <c r="P517" s="220"/>
      <c r="Q517" s="220"/>
      <c r="R517" s="220"/>
      <c r="S517" s="220"/>
      <c r="T517" s="221"/>
      <c r="AT517" s="222" t="s">
        <v>167</v>
      </c>
      <c r="AU517" s="222" t="s">
        <v>83</v>
      </c>
      <c r="AV517" s="15" t="s">
        <v>163</v>
      </c>
      <c r="AW517" s="15" t="s">
        <v>34</v>
      </c>
      <c r="AX517" s="15" t="s">
        <v>81</v>
      </c>
      <c r="AY517" s="222" t="s">
        <v>156</v>
      </c>
    </row>
    <row r="518" spans="1:65" s="2" customFormat="1" ht="33" customHeight="1">
      <c r="A518" s="35"/>
      <c r="B518" s="36"/>
      <c r="C518" s="171" t="s">
        <v>419</v>
      </c>
      <c r="D518" s="171" t="s">
        <v>159</v>
      </c>
      <c r="E518" s="172" t="s">
        <v>420</v>
      </c>
      <c r="F518" s="173" t="s">
        <v>421</v>
      </c>
      <c r="G518" s="174" t="s">
        <v>162</v>
      </c>
      <c r="H518" s="175">
        <v>6</v>
      </c>
      <c r="I518" s="176"/>
      <c r="J518" s="177">
        <f>ROUND(I518*H518,2)</f>
        <v>0</v>
      </c>
      <c r="K518" s="178"/>
      <c r="L518" s="40"/>
      <c r="M518" s="179" t="s">
        <v>19</v>
      </c>
      <c r="N518" s="180" t="s">
        <v>44</v>
      </c>
      <c r="O518" s="65"/>
      <c r="P518" s="181">
        <f>O518*H518</f>
        <v>0</v>
      </c>
      <c r="Q518" s="181">
        <v>3.7599999999999999E-3</v>
      </c>
      <c r="R518" s="181">
        <f>Q518*H518</f>
        <v>2.256E-2</v>
      </c>
      <c r="S518" s="181">
        <v>0</v>
      </c>
      <c r="T518" s="182">
        <f>S518*H518</f>
        <v>0</v>
      </c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R518" s="183" t="s">
        <v>163</v>
      </c>
      <c r="AT518" s="183" t="s">
        <v>159</v>
      </c>
      <c r="AU518" s="183" t="s">
        <v>83</v>
      </c>
      <c r="AY518" s="18" t="s">
        <v>156</v>
      </c>
      <c r="BE518" s="184">
        <f>IF(N518="základní",J518,0)</f>
        <v>0</v>
      </c>
      <c r="BF518" s="184">
        <f>IF(N518="snížená",J518,0)</f>
        <v>0</v>
      </c>
      <c r="BG518" s="184">
        <f>IF(N518="zákl. přenesená",J518,0)</f>
        <v>0</v>
      </c>
      <c r="BH518" s="184">
        <f>IF(N518="sníž. přenesená",J518,0)</f>
        <v>0</v>
      </c>
      <c r="BI518" s="184">
        <f>IF(N518="nulová",J518,0)</f>
        <v>0</v>
      </c>
      <c r="BJ518" s="18" t="s">
        <v>81</v>
      </c>
      <c r="BK518" s="184">
        <f>ROUND(I518*H518,2)</f>
        <v>0</v>
      </c>
      <c r="BL518" s="18" t="s">
        <v>163</v>
      </c>
      <c r="BM518" s="183" t="s">
        <v>422</v>
      </c>
    </row>
    <row r="519" spans="1:65" s="2" customFormat="1">
      <c r="A519" s="35"/>
      <c r="B519" s="36"/>
      <c r="C519" s="37"/>
      <c r="D519" s="185" t="s">
        <v>165</v>
      </c>
      <c r="E519" s="37"/>
      <c r="F519" s="186" t="s">
        <v>423</v>
      </c>
      <c r="G519" s="37"/>
      <c r="H519" s="37"/>
      <c r="I519" s="187"/>
      <c r="J519" s="37"/>
      <c r="K519" s="37"/>
      <c r="L519" s="40"/>
      <c r="M519" s="188"/>
      <c r="N519" s="189"/>
      <c r="O519" s="65"/>
      <c r="P519" s="65"/>
      <c r="Q519" s="65"/>
      <c r="R519" s="65"/>
      <c r="S519" s="65"/>
      <c r="T519" s="66"/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T519" s="18" t="s">
        <v>165</v>
      </c>
      <c r="AU519" s="18" t="s">
        <v>83</v>
      </c>
    </row>
    <row r="520" spans="1:65" s="13" customFormat="1">
      <c r="B520" s="190"/>
      <c r="C520" s="191"/>
      <c r="D520" s="192" t="s">
        <v>167</v>
      </c>
      <c r="E520" s="193" t="s">
        <v>19</v>
      </c>
      <c r="F520" s="194" t="s">
        <v>424</v>
      </c>
      <c r="G520" s="191"/>
      <c r="H520" s="193" t="s">
        <v>19</v>
      </c>
      <c r="I520" s="195"/>
      <c r="J520" s="191"/>
      <c r="K520" s="191"/>
      <c r="L520" s="196"/>
      <c r="M520" s="197"/>
      <c r="N520" s="198"/>
      <c r="O520" s="198"/>
      <c r="P520" s="198"/>
      <c r="Q520" s="198"/>
      <c r="R520" s="198"/>
      <c r="S520" s="198"/>
      <c r="T520" s="199"/>
      <c r="AT520" s="200" t="s">
        <v>167</v>
      </c>
      <c r="AU520" s="200" t="s">
        <v>83</v>
      </c>
      <c r="AV520" s="13" t="s">
        <v>81</v>
      </c>
      <c r="AW520" s="13" t="s">
        <v>34</v>
      </c>
      <c r="AX520" s="13" t="s">
        <v>73</v>
      </c>
      <c r="AY520" s="200" t="s">
        <v>156</v>
      </c>
    </row>
    <row r="521" spans="1:65" s="14" customFormat="1">
      <c r="B521" s="201"/>
      <c r="C521" s="202"/>
      <c r="D521" s="192" t="s">
        <v>167</v>
      </c>
      <c r="E521" s="203" t="s">
        <v>19</v>
      </c>
      <c r="F521" s="204" t="s">
        <v>190</v>
      </c>
      <c r="G521" s="202"/>
      <c r="H521" s="205">
        <v>6</v>
      </c>
      <c r="I521" s="206"/>
      <c r="J521" s="202"/>
      <c r="K521" s="202"/>
      <c r="L521" s="207"/>
      <c r="M521" s="208"/>
      <c r="N521" s="209"/>
      <c r="O521" s="209"/>
      <c r="P521" s="209"/>
      <c r="Q521" s="209"/>
      <c r="R521" s="209"/>
      <c r="S521" s="209"/>
      <c r="T521" s="210"/>
      <c r="AT521" s="211" t="s">
        <v>167</v>
      </c>
      <c r="AU521" s="211" t="s">
        <v>83</v>
      </c>
      <c r="AV521" s="14" t="s">
        <v>83</v>
      </c>
      <c r="AW521" s="14" t="s">
        <v>34</v>
      </c>
      <c r="AX521" s="14" t="s">
        <v>73</v>
      </c>
      <c r="AY521" s="211" t="s">
        <v>156</v>
      </c>
    </row>
    <row r="522" spans="1:65" s="15" customFormat="1">
      <c r="B522" s="212"/>
      <c r="C522" s="213"/>
      <c r="D522" s="192" t="s">
        <v>167</v>
      </c>
      <c r="E522" s="214" t="s">
        <v>19</v>
      </c>
      <c r="F522" s="215" t="s">
        <v>170</v>
      </c>
      <c r="G522" s="213"/>
      <c r="H522" s="216">
        <v>6</v>
      </c>
      <c r="I522" s="217"/>
      <c r="J522" s="213"/>
      <c r="K522" s="213"/>
      <c r="L522" s="218"/>
      <c r="M522" s="219"/>
      <c r="N522" s="220"/>
      <c r="O522" s="220"/>
      <c r="P522" s="220"/>
      <c r="Q522" s="220"/>
      <c r="R522" s="220"/>
      <c r="S522" s="220"/>
      <c r="T522" s="221"/>
      <c r="AT522" s="222" t="s">
        <v>167</v>
      </c>
      <c r="AU522" s="222" t="s">
        <v>83</v>
      </c>
      <c r="AV522" s="15" t="s">
        <v>163</v>
      </c>
      <c r="AW522" s="15" t="s">
        <v>34</v>
      </c>
      <c r="AX522" s="15" t="s">
        <v>81</v>
      </c>
      <c r="AY522" s="222" t="s">
        <v>156</v>
      </c>
    </row>
    <row r="523" spans="1:65" s="2" customFormat="1" ht="21.75" customHeight="1">
      <c r="A523" s="35"/>
      <c r="B523" s="36"/>
      <c r="C523" s="171" t="s">
        <v>425</v>
      </c>
      <c r="D523" s="171" t="s">
        <v>159</v>
      </c>
      <c r="E523" s="172" t="s">
        <v>426</v>
      </c>
      <c r="F523" s="173" t="s">
        <v>427</v>
      </c>
      <c r="G523" s="174" t="s">
        <v>206</v>
      </c>
      <c r="H523" s="175">
        <v>2.1560000000000001</v>
      </c>
      <c r="I523" s="176"/>
      <c r="J523" s="177">
        <f>ROUND(I523*H523,2)</f>
        <v>0</v>
      </c>
      <c r="K523" s="178"/>
      <c r="L523" s="40"/>
      <c r="M523" s="179" t="s">
        <v>19</v>
      </c>
      <c r="N523" s="180" t="s">
        <v>44</v>
      </c>
      <c r="O523" s="65"/>
      <c r="P523" s="181">
        <f>O523*H523</f>
        <v>0</v>
      </c>
      <c r="Q523" s="181">
        <v>3.0450000000000001E-2</v>
      </c>
      <c r="R523" s="181">
        <f>Q523*H523</f>
        <v>6.5650200000000006E-2</v>
      </c>
      <c r="S523" s="181">
        <v>0</v>
      </c>
      <c r="T523" s="182">
        <f>S523*H523</f>
        <v>0</v>
      </c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R523" s="183" t="s">
        <v>163</v>
      </c>
      <c r="AT523" s="183" t="s">
        <v>159</v>
      </c>
      <c r="AU523" s="183" t="s">
        <v>83</v>
      </c>
      <c r="AY523" s="18" t="s">
        <v>156</v>
      </c>
      <c r="BE523" s="184">
        <f>IF(N523="základní",J523,0)</f>
        <v>0</v>
      </c>
      <c r="BF523" s="184">
        <f>IF(N523="snížená",J523,0)</f>
        <v>0</v>
      </c>
      <c r="BG523" s="184">
        <f>IF(N523="zákl. přenesená",J523,0)</f>
        <v>0</v>
      </c>
      <c r="BH523" s="184">
        <f>IF(N523="sníž. přenesená",J523,0)</f>
        <v>0</v>
      </c>
      <c r="BI523" s="184">
        <f>IF(N523="nulová",J523,0)</f>
        <v>0</v>
      </c>
      <c r="BJ523" s="18" t="s">
        <v>81</v>
      </c>
      <c r="BK523" s="184">
        <f>ROUND(I523*H523,2)</f>
        <v>0</v>
      </c>
      <c r="BL523" s="18" t="s">
        <v>163</v>
      </c>
      <c r="BM523" s="183" t="s">
        <v>428</v>
      </c>
    </row>
    <row r="524" spans="1:65" s="2" customFormat="1">
      <c r="A524" s="35"/>
      <c r="B524" s="36"/>
      <c r="C524" s="37"/>
      <c r="D524" s="185" t="s">
        <v>165</v>
      </c>
      <c r="E524" s="37"/>
      <c r="F524" s="186" t="s">
        <v>429</v>
      </c>
      <c r="G524" s="37"/>
      <c r="H524" s="37"/>
      <c r="I524" s="187"/>
      <c r="J524" s="37"/>
      <c r="K524" s="37"/>
      <c r="L524" s="40"/>
      <c r="M524" s="188"/>
      <c r="N524" s="189"/>
      <c r="O524" s="65"/>
      <c r="P524" s="65"/>
      <c r="Q524" s="65"/>
      <c r="R524" s="65"/>
      <c r="S524" s="65"/>
      <c r="T524" s="66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T524" s="18" t="s">
        <v>165</v>
      </c>
      <c r="AU524" s="18" t="s">
        <v>83</v>
      </c>
    </row>
    <row r="525" spans="1:65" s="13" customFormat="1">
      <c r="B525" s="190"/>
      <c r="C525" s="191"/>
      <c r="D525" s="192" t="s">
        <v>167</v>
      </c>
      <c r="E525" s="193" t="s">
        <v>19</v>
      </c>
      <c r="F525" s="194" t="s">
        <v>430</v>
      </c>
      <c r="G525" s="191"/>
      <c r="H525" s="193" t="s">
        <v>19</v>
      </c>
      <c r="I525" s="195"/>
      <c r="J525" s="191"/>
      <c r="K525" s="191"/>
      <c r="L525" s="196"/>
      <c r="M525" s="197"/>
      <c r="N525" s="198"/>
      <c r="O525" s="198"/>
      <c r="P525" s="198"/>
      <c r="Q525" s="198"/>
      <c r="R525" s="198"/>
      <c r="S525" s="198"/>
      <c r="T525" s="199"/>
      <c r="AT525" s="200" t="s">
        <v>167</v>
      </c>
      <c r="AU525" s="200" t="s">
        <v>83</v>
      </c>
      <c r="AV525" s="13" t="s">
        <v>81</v>
      </c>
      <c r="AW525" s="13" t="s">
        <v>34</v>
      </c>
      <c r="AX525" s="13" t="s">
        <v>73</v>
      </c>
      <c r="AY525" s="200" t="s">
        <v>156</v>
      </c>
    </row>
    <row r="526" spans="1:65" s="14" customFormat="1">
      <c r="B526" s="201"/>
      <c r="C526" s="202"/>
      <c r="D526" s="192" t="s">
        <v>167</v>
      </c>
      <c r="E526" s="203" t="s">
        <v>19</v>
      </c>
      <c r="F526" s="204" t="s">
        <v>431</v>
      </c>
      <c r="G526" s="202"/>
      <c r="H526" s="205">
        <v>1.6160000000000001</v>
      </c>
      <c r="I526" s="206"/>
      <c r="J526" s="202"/>
      <c r="K526" s="202"/>
      <c r="L526" s="207"/>
      <c r="M526" s="208"/>
      <c r="N526" s="209"/>
      <c r="O526" s="209"/>
      <c r="P526" s="209"/>
      <c r="Q526" s="209"/>
      <c r="R526" s="209"/>
      <c r="S526" s="209"/>
      <c r="T526" s="210"/>
      <c r="AT526" s="211" t="s">
        <v>167</v>
      </c>
      <c r="AU526" s="211" t="s">
        <v>83</v>
      </c>
      <c r="AV526" s="14" t="s">
        <v>83</v>
      </c>
      <c r="AW526" s="14" t="s">
        <v>34</v>
      </c>
      <c r="AX526" s="14" t="s">
        <v>73</v>
      </c>
      <c r="AY526" s="211" t="s">
        <v>156</v>
      </c>
    </row>
    <row r="527" spans="1:65" s="14" customFormat="1">
      <c r="B527" s="201"/>
      <c r="C527" s="202"/>
      <c r="D527" s="192" t="s">
        <v>167</v>
      </c>
      <c r="E527" s="203" t="s">
        <v>19</v>
      </c>
      <c r="F527" s="204" t="s">
        <v>432</v>
      </c>
      <c r="G527" s="202"/>
      <c r="H527" s="205">
        <v>0.54</v>
      </c>
      <c r="I527" s="206"/>
      <c r="J527" s="202"/>
      <c r="K527" s="202"/>
      <c r="L527" s="207"/>
      <c r="M527" s="208"/>
      <c r="N527" s="209"/>
      <c r="O527" s="209"/>
      <c r="P527" s="209"/>
      <c r="Q527" s="209"/>
      <c r="R527" s="209"/>
      <c r="S527" s="209"/>
      <c r="T527" s="210"/>
      <c r="AT527" s="211" t="s">
        <v>167</v>
      </c>
      <c r="AU527" s="211" t="s">
        <v>83</v>
      </c>
      <c r="AV527" s="14" t="s">
        <v>83</v>
      </c>
      <c r="AW527" s="14" t="s">
        <v>34</v>
      </c>
      <c r="AX527" s="14" t="s">
        <v>73</v>
      </c>
      <c r="AY527" s="211" t="s">
        <v>156</v>
      </c>
    </row>
    <row r="528" spans="1:65" s="15" customFormat="1">
      <c r="B528" s="212"/>
      <c r="C528" s="213"/>
      <c r="D528" s="192" t="s">
        <v>167</v>
      </c>
      <c r="E528" s="214" t="s">
        <v>19</v>
      </c>
      <c r="F528" s="215" t="s">
        <v>170</v>
      </c>
      <c r="G528" s="213"/>
      <c r="H528" s="216">
        <v>2.1560000000000001</v>
      </c>
      <c r="I528" s="217"/>
      <c r="J528" s="213"/>
      <c r="K528" s="213"/>
      <c r="L528" s="218"/>
      <c r="M528" s="219"/>
      <c r="N528" s="220"/>
      <c r="O528" s="220"/>
      <c r="P528" s="220"/>
      <c r="Q528" s="220"/>
      <c r="R528" s="220"/>
      <c r="S528" s="220"/>
      <c r="T528" s="221"/>
      <c r="AT528" s="222" t="s">
        <v>167</v>
      </c>
      <c r="AU528" s="222" t="s">
        <v>83</v>
      </c>
      <c r="AV528" s="15" t="s">
        <v>163</v>
      </c>
      <c r="AW528" s="15" t="s">
        <v>34</v>
      </c>
      <c r="AX528" s="15" t="s">
        <v>81</v>
      </c>
      <c r="AY528" s="222" t="s">
        <v>156</v>
      </c>
    </row>
    <row r="529" spans="1:65" s="2" customFormat="1" ht="37.9" customHeight="1">
      <c r="A529" s="35"/>
      <c r="B529" s="36"/>
      <c r="C529" s="171" t="s">
        <v>433</v>
      </c>
      <c r="D529" s="171" t="s">
        <v>159</v>
      </c>
      <c r="E529" s="172" t="s">
        <v>434</v>
      </c>
      <c r="F529" s="173" t="s">
        <v>435</v>
      </c>
      <c r="G529" s="174" t="s">
        <v>206</v>
      </c>
      <c r="H529" s="175">
        <v>258.51</v>
      </c>
      <c r="I529" s="176"/>
      <c r="J529" s="177">
        <f>ROUND(I529*H529,2)</f>
        <v>0</v>
      </c>
      <c r="K529" s="178"/>
      <c r="L529" s="40"/>
      <c r="M529" s="179" t="s">
        <v>19</v>
      </c>
      <c r="N529" s="180" t="s">
        <v>44</v>
      </c>
      <c r="O529" s="65"/>
      <c r="P529" s="181">
        <f>O529*H529</f>
        <v>0</v>
      </c>
      <c r="Q529" s="181">
        <v>1.5599999999999999E-2</v>
      </c>
      <c r="R529" s="181">
        <f>Q529*H529</f>
        <v>4.032756</v>
      </c>
      <c r="S529" s="181">
        <v>0</v>
      </c>
      <c r="T529" s="182">
        <f>S529*H529</f>
        <v>0</v>
      </c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R529" s="183" t="s">
        <v>163</v>
      </c>
      <c r="AT529" s="183" t="s">
        <v>159</v>
      </c>
      <c r="AU529" s="183" t="s">
        <v>83</v>
      </c>
      <c r="AY529" s="18" t="s">
        <v>156</v>
      </c>
      <c r="BE529" s="184">
        <f>IF(N529="základní",J529,0)</f>
        <v>0</v>
      </c>
      <c r="BF529" s="184">
        <f>IF(N529="snížená",J529,0)</f>
        <v>0</v>
      </c>
      <c r="BG529" s="184">
        <f>IF(N529="zákl. přenesená",J529,0)</f>
        <v>0</v>
      </c>
      <c r="BH529" s="184">
        <f>IF(N529="sníž. přenesená",J529,0)</f>
        <v>0</v>
      </c>
      <c r="BI529" s="184">
        <f>IF(N529="nulová",J529,0)</f>
        <v>0</v>
      </c>
      <c r="BJ529" s="18" t="s">
        <v>81</v>
      </c>
      <c r="BK529" s="184">
        <f>ROUND(I529*H529,2)</f>
        <v>0</v>
      </c>
      <c r="BL529" s="18" t="s">
        <v>163</v>
      </c>
      <c r="BM529" s="183" t="s">
        <v>436</v>
      </c>
    </row>
    <row r="530" spans="1:65" s="13" customFormat="1">
      <c r="B530" s="190"/>
      <c r="C530" s="191"/>
      <c r="D530" s="192" t="s">
        <v>167</v>
      </c>
      <c r="E530" s="193" t="s">
        <v>19</v>
      </c>
      <c r="F530" s="194" t="s">
        <v>306</v>
      </c>
      <c r="G530" s="191"/>
      <c r="H530" s="193" t="s">
        <v>19</v>
      </c>
      <c r="I530" s="195"/>
      <c r="J530" s="191"/>
      <c r="K530" s="191"/>
      <c r="L530" s="196"/>
      <c r="M530" s="197"/>
      <c r="N530" s="198"/>
      <c r="O530" s="198"/>
      <c r="P530" s="198"/>
      <c r="Q530" s="198"/>
      <c r="R530" s="198"/>
      <c r="S530" s="198"/>
      <c r="T530" s="199"/>
      <c r="AT530" s="200" t="s">
        <v>167</v>
      </c>
      <c r="AU530" s="200" t="s">
        <v>83</v>
      </c>
      <c r="AV530" s="13" t="s">
        <v>81</v>
      </c>
      <c r="AW530" s="13" t="s">
        <v>34</v>
      </c>
      <c r="AX530" s="13" t="s">
        <v>73</v>
      </c>
      <c r="AY530" s="200" t="s">
        <v>156</v>
      </c>
    </row>
    <row r="531" spans="1:65" s="14" customFormat="1">
      <c r="B531" s="201"/>
      <c r="C531" s="202"/>
      <c r="D531" s="192" t="s">
        <v>167</v>
      </c>
      <c r="E531" s="203" t="s">
        <v>19</v>
      </c>
      <c r="F531" s="204" t="s">
        <v>357</v>
      </c>
      <c r="G531" s="202"/>
      <c r="H531" s="205">
        <v>47.993000000000002</v>
      </c>
      <c r="I531" s="206"/>
      <c r="J531" s="202"/>
      <c r="K531" s="202"/>
      <c r="L531" s="207"/>
      <c r="M531" s="208"/>
      <c r="N531" s="209"/>
      <c r="O531" s="209"/>
      <c r="P531" s="209"/>
      <c r="Q531" s="209"/>
      <c r="R531" s="209"/>
      <c r="S531" s="209"/>
      <c r="T531" s="210"/>
      <c r="AT531" s="211" t="s">
        <v>167</v>
      </c>
      <c r="AU531" s="211" t="s">
        <v>83</v>
      </c>
      <c r="AV531" s="14" t="s">
        <v>83</v>
      </c>
      <c r="AW531" s="14" t="s">
        <v>34</v>
      </c>
      <c r="AX531" s="14" t="s">
        <v>73</v>
      </c>
      <c r="AY531" s="211" t="s">
        <v>156</v>
      </c>
    </row>
    <row r="532" spans="1:65" s="14" customFormat="1">
      <c r="B532" s="201"/>
      <c r="C532" s="202"/>
      <c r="D532" s="192" t="s">
        <v>167</v>
      </c>
      <c r="E532" s="203" t="s">
        <v>19</v>
      </c>
      <c r="F532" s="204" t="s">
        <v>358</v>
      </c>
      <c r="G532" s="202"/>
      <c r="H532" s="205">
        <v>5.806</v>
      </c>
      <c r="I532" s="206"/>
      <c r="J532" s="202"/>
      <c r="K532" s="202"/>
      <c r="L532" s="207"/>
      <c r="M532" s="208"/>
      <c r="N532" s="209"/>
      <c r="O532" s="209"/>
      <c r="P532" s="209"/>
      <c r="Q532" s="209"/>
      <c r="R532" s="209"/>
      <c r="S532" s="209"/>
      <c r="T532" s="210"/>
      <c r="AT532" s="211" t="s">
        <v>167</v>
      </c>
      <c r="AU532" s="211" t="s">
        <v>83</v>
      </c>
      <c r="AV532" s="14" t="s">
        <v>83</v>
      </c>
      <c r="AW532" s="14" t="s">
        <v>34</v>
      </c>
      <c r="AX532" s="14" t="s">
        <v>73</v>
      </c>
      <c r="AY532" s="211" t="s">
        <v>156</v>
      </c>
    </row>
    <row r="533" spans="1:65" s="14" customFormat="1">
      <c r="B533" s="201"/>
      <c r="C533" s="202"/>
      <c r="D533" s="192" t="s">
        <v>167</v>
      </c>
      <c r="E533" s="203" t="s">
        <v>19</v>
      </c>
      <c r="F533" s="204" t="s">
        <v>359</v>
      </c>
      <c r="G533" s="202"/>
      <c r="H533" s="205">
        <v>11.266</v>
      </c>
      <c r="I533" s="206"/>
      <c r="J533" s="202"/>
      <c r="K533" s="202"/>
      <c r="L533" s="207"/>
      <c r="M533" s="208"/>
      <c r="N533" s="209"/>
      <c r="O533" s="209"/>
      <c r="P533" s="209"/>
      <c r="Q533" s="209"/>
      <c r="R533" s="209"/>
      <c r="S533" s="209"/>
      <c r="T533" s="210"/>
      <c r="AT533" s="211" t="s">
        <v>167</v>
      </c>
      <c r="AU533" s="211" t="s">
        <v>83</v>
      </c>
      <c r="AV533" s="14" t="s">
        <v>83</v>
      </c>
      <c r="AW533" s="14" t="s">
        <v>34</v>
      </c>
      <c r="AX533" s="14" t="s">
        <v>73</v>
      </c>
      <c r="AY533" s="211" t="s">
        <v>156</v>
      </c>
    </row>
    <row r="534" spans="1:65" s="14" customFormat="1">
      <c r="B534" s="201"/>
      <c r="C534" s="202"/>
      <c r="D534" s="192" t="s">
        <v>167</v>
      </c>
      <c r="E534" s="203" t="s">
        <v>19</v>
      </c>
      <c r="F534" s="204" t="s">
        <v>360</v>
      </c>
      <c r="G534" s="202"/>
      <c r="H534" s="205">
        <v>1.7030000000000001</v>
      </c>
      <c r="I534" s="206"/>
      <c r="J534" s="202"/>
      <c r="K534" s="202"/>
      <c r="L534" s="207"/>
      <c r="M534" s="208"/>
      <c r="N534" s="209"/>
      <c r="O534" s="209"/>
      <c r="P534" s="209"/>
      <c r="Q534" s="209"/>
      <c r="R534" s="209"/>
      <c r="S534" s="209"/>
      <c r="T534" s="210"/>
      <c r="AT534" s="211" t="s">
        <v>167</v>
      </c>
      <c r="AU534" s="211" t="s">
        <v>83</v>
      </c>
      <c r="AV534" s="14" t="s">
        <v>83</v>
      </c>
      <c r="AW534" s="14" t="s">
        <v>34</v>
      </c>
      <c r="AX534" s="14" t="s">
        <v>73</v>
      </c>
      <c r="AY534" s="211" t="s">
        <v>156</v>
      </c>
    </row>
    <row r="535" spans="1:65" s="14" customFormat="1">
      <c r="B535" s="201"/>
      <c r="C535" s="202"/>
      <c r="D535" s="192" t="s">
        <v>167</v>
      </c>
      <c r="E535" s="203" t="s">
        <v>19</v>
      </c>
      <c r="F535" s="204" t="s">
        <v>361</v>
      </c>
      <c r="G535" s="202"/>
      <c r="H535" s="205">
        <v>1.034</v>
      </c>
      <c r="I535" s="206"/>
      <c r="J535" s="202"/>
      <c r="K535" s="202"/>
      <c r="L535" s="207"/>
      <c r="M535" s="208"/>
      <c r="N535" s="209"/>
      <c r="O535" s="209"/>
      <c r="P535" s="209"/>
      <c r="Q535" s="209"/>
      <c r="R535" s="209"/>
      <c r="S535" s="209"/>
      <c r="T535" s="210"/>
      <c r="AT535" s="211" t="s">
        <v>167</v>
      </c>
      <c r="AU535" s="211" t="s">
        <v>83</v>
      </c>
      <c r="AV535" s="14" t="s">
        <v>83</v>
      </c>
      <c r="AW535" s="14" t="s">
        <v>34</v>
      </c>
      <c r="AX535" s="14" t="s">
        <v>73</v>
      </c>
      <c r="AY535" s="211" t="s">
        <v>156</v>
      </c>
    </row>
    <row r="536" spans="1:65" s="14" customFormat="1">
      <c r="B536" s="201"/>
      <c r="C536" s="202"/>
      <c r="D536" s="192" t="s">
        <v>167</v>
      </c>
      <c r="E536" s="203" t="s">
        <v>19</v>
      </c>
      <c r="F536" s="204" t="s">
        <v>362</v>
      </c>
      <c r="G536" s="202"/>
      <c r="H536" s="205">
        <v>4.3390000000000004</v>
      </c>
      <c r="I536" s="206"/>
      <c r="J536" s="202"/>
      <c r="K536" s="202"/>
      <c r="L536" s="207"/>
      <c r="M536" s="208"/>
      <c r="N536" s="209"/>
      <c r="O536" s="209"/>
      <c r="P536" s="209"/>
      <c r="Q536" s="209"/>
      <c r="R536" s="209"/>
      <c r="S536" s="209"/>
      <c r="T536" s="210"/>
      <c r="AT536" s="211" t="s">
        <v>167</v>
      </c>
      <c r="AU536" s="211" t="s">
        <v>83</v>
      </c>
      <c r="AV536" s="14" t="s">
        <v>83</v>
      </c>
      <c r="AW536" s="14" t="s">
        <v>34</v>
      </c>
      <c r="AX536" s="14" t="s">
        <v>73</v>
      </c>
      <c r="AY536" s="211" t="s">
        <v>156</v>
      </c>
    </row>
    <row r="537" spans="1:65" s="14" customFormat="1">
      <c r="B537" s="201"/>
      <c r="C537" s="202"/>
      <c r="D537" s="192" t="s">
        <v>167</v>
      </c>
      <c r="E537" s="203" t="s">
        <v>19</v>
      </c>
      <c r="F537" s="204" t="s">
        <v>363</v>
      </c>
      <c r="G537" s="202"/>
      <c r="H537" s="205">
        <v>0.65700000000000003</v>
      </c>
      <c r="I537" s="206"/>
      <c r="J537" s="202"/>
      <c r="K537" s="202"/>
      <c r="L537" s="207"/>
      <c r="M537" s="208"/>
      <c r="N537" s="209"/>
      <c r="O537" s="209"/>
      <c r="P537" s="209"/>
      <c r="Q537" s="209"/>
      <c r="R537" s="209"/>
      <c r="S537" s="209"/>
      <c r="T537" s="210"/>
      <c r="AT537" s="211" t="s">
        <v>167</v>
      </c>
      <c r="AU537" s="211" t="s">
        <v>83</v>
      </c>
      <c r="AV537" s="14" t="s">
        <v>83</v>
      </c>
      <c r="AW537" s="14" t="s">
        <v>34</v>
      </c>
      <c r="AX537" s="14" t="s">
        <v>73</v>
      </c>
      <c r="AY537" s="211" t="s">
        <v>156</v>
      </c>
    </row>
    <row r="538" spans="1:65" s="14" customFormat="1">
      <c r="B538" s="201"/>
      <c r="C538" s="202"/>
      <c r="D538" s="192" t="s">
        <v>167</v>
      </c>
      <c r="E538" s="203" t="s">
        <v>19</v>
      </c>
      <c r="F538" s="204" t="s">
        <v>364</v>
      </c>
      <c r="G538" s="202"/>
      <c r="H538" s="205">
        <v>-3.8279999999999998</v>
      </c>
      <c r="I538" s="206"/>
      <c r="J538" s="202"/>
      <c r="K538" s="202"/>
      <c r="L538" s="207"/>
      <c r="M538" s="208"/>
      <c r="N538" s="209"/>
      <c r="O538" s="209"/>
      <c r="P538" s="209"/>
      <c r="Q538" s="209"/>
      <c r="R538" s="209"/>
      <c r="S538" s="209"/>
      <c r="T538" s="210"/>
      <c r="AT538" s="211" t="s">
        <v>167</v>
      </c>
      <c r="AU538" s="211" t="s">
        <v>83</v>
      </c>
      <c r="AV538" s="14" t="s">
        <v>83</v>
      </c>
      <c r="AW538" s="14" t="s">
        <v>34</v>
      </c>
      <c r="AX538" s="14" t="s">
        <v>73</v>
      </c>
      <c r="AY538" s="211" t="s">
        <v>156</v>
      </c>
    </row>
    <row r="539" spans="1:65" s="14" customFormat="1">
      <c r="B539" s="201"/>
      <c r="C539" s="202"/>
      <c r="D539" s="192" t="s">
        <v>167</v>
      </c>
      <c r="E539" s="203" t="s">
        <v>19</v>
      </c>
      <c r="F539" s="204" t="s">
        <v>365</v>
      </c>
      <c r="G539" s="202"/>
      <c r="H539" s="205">
        <v>-1.68</v>
      </c>
      <c r="I539" s="206"/>
      <c r="J539" s="202"/>
      <c r="K539" s="202"/>
      <c r="L539" s="207"/>
      <c r="M539" s="208"/>
      <c r="N539" s="209"/>
      <c r="O539" s="209"/>
      <c r="P539" s="209"/>
      <c r="Q539" s="209"/>
      <c r="R539" s="209"/>
      <c r="S539" s="209"/>
      <c r="T539" s="210"/>
      <c r="AT539" s="211" t="s">
        <v>167</v>
      </c>
      <c r="AU539" s="211" t="s">
        <v>83</v>
      </c>
      <c r="AV539" s="14" t="s">
        <v>83</v>
      </c>
      <c r="AW539" s="14" t="s">
        <v>34</v>
      </c>
      <c r="AX539" s="14" t="s">
        <v>73</v>
      </c>
      <c r="AY539" s="211" t="s">
        <v>156</v>
      </c>
    </row>
    <row r="540" spans="1:65" s="16" customFormat="1">
      <c r="B540" s="234"/>
      <c r="C540" s="235"/>
      <c r="D540" s="192" t="s">
        <v>167</v>
      </c>
      <c r="E540" s="236" t="s">
        <v>19</v>
      </c>
      <c r="F540" s="237" t="s">
        <v>299</v>
      </c>
      <c r="G540" s="235"/>
      <c r="H540" s="238">
        <v>67.290000000000006</v>
      </c>
      <c r="I540" s="239"/>
      <c r="J540" s="235"/>
      <c r="K540" s="235"/>
      <c r="L540" s="240"/>
      <c r="M540" s="241"/>
      <c r="N540" s="242"/>
      <c r="O540" s="242"/>
      <c r="P540" s="242"/>
      <c r="Q540" s="242"/>
      <c r="R540" s="242"/>
      <c r="S540" s="242"/>
      <c r="T540" s="243"/>
      <c r="AT540" s="244" t="s">
        <v>167</v>
      </c>
      <c r="AU540" s="244" t="s">
        <v>83</v>
      </c>
      <c r="AV540" s="16" t="s">
        <v>157</v>
      </c>
      <c r="AW540" s="16" t="s">
        <v>34</v>
      </c>
      <c r="AX540" s="16" t="s">
        <v>73</v>
      </c>
      <c r="AY540" s="244" t="s">
        <v>156</v>
      </c>
    </row>
    <row r="541" spans="1:65" s="13" customFormat="1">
      <c r="B541" s="190"/>
      <c r="C541" s="191"/>
      <c r="D541" s="192" t="s">
        <v>167</v>
      </c>
      <c r="E541" s="193" t="s">
        <v>19</v>
      </c>
      <c r="F541" s="194" t="s">
        <v>310</v>
      </c>
      <c r="G541" s="191"/>
      <c r="H541" s="193" t="s">
        <v>19</v>
      </c>
      <c r="I541" s="195"/>
      <c r="J541" s="191"/>
      <c r="K541" s="191"/>
      <c r="L541" s="196"/>
      <c r="M541" s="197"/>
      <c r="N541" s="198"/>
      <c r="O541" s="198"/>
      <c r="P541" s="198"/>
      <c r="Q541" s="198"/>
      <c r="R541" s="198"/>
      <c r="S541" s="198"/>
      <c r="T541" s="199"/>
      <c r="AT541" s="200" t="s">
        <v>167</v>
      </c>
      <c r="AU541" s="200" t="s">
        <v>83</v>
      </c>
      <c r="AV541" s="13" t="s">
        <v>81</v>
      </c>
      <c r="AW541" s="13" t="s">
        <v>34</v>
      </c>
      <c r="AX541" s="13" t="s">
        <v>73</v>
      </c>
      <c r="AY541" s="200" t="s">
        <v>156</v>
      </c>
    </row>
    <row r="542" spans="1:65" s="14" customFormat="1">
      <c r="B542" s="201"/>
      <c r="C542" s="202"/>
      <c r="D542" s="192" t="s">
        <v>167</v>
      </c>
      <c r="E542" s="203" t="s">
        <v>19</v>
      </c>
      <c r="F542" s="204" t="s">
        <v>366</v>
      </c>
      <c r="G542" s="202"/>
      <c r="H542" s="205">
        <v>21.47</v>
      </c>
      <c r="I542" s="206"/>
      <c r="J542" s="202"/>
      <c r="K542" s="202"/>
      <c r="L542" s="207"/>
      <c r="M542" s="208"/>
      <c r="N542" s="209"/>
      <c r="O542" s="209"/>
      <c r="P542" s="209"/>
      <c r="Q542" s="209"/>
      <c r="R542" s="209"/>
      <c r="S542" s="209"/>
      <c r="T542" s="210"/>
      <c r="AT542" s="211" t="s">
        <v>167</v>
      </c>
      <c r="AU542" s="211" t="s">
        <v>83</v>
      </c>
      <c r="AV542" s="14" t="s">
        <v>83</v>
      </c>
      <c r="AW542" s="14" t="s">
        <v>34</v>
      </c>
      <c r="AX542" s="14" t="s">
        <v>73</v>
      </c>
      <c r="AY542" s="211" t="s">
        <v>156</v>
      </c>
    </row>
    <row r="543" spans="1:65" s="14" customFormat="1">
      <c r="B543" s="201"/>
      <c r="C543" s="202"/>
      <c r="D543" s="192" t="s">
        <v>167</v>
      </c>
      <c r="E543" s="203" t="s">
        <v>19</v>
      </c>
      <c r="F543" s="204" t="s">
        <v>367</v>
      </c>
      <c r="G543" s="202"/>
      <c r="H543" s="205">
        <v>21.504999999999999</v>
      </c>
      <c r="I543" s="206"/>
      <c r="J543" s="202"/>
      <c r="K543" s="202"/>
      <c r="L543" s="207"/>
      <c r="M543" s="208"/>
      <c r="N543" s="209"/>
      <c r="O543" s="209"/>
      <c r="P543" s="209"/>
      <c r="Q543" s="209"/>
      <c r="R543" s="209"/>
      <c r="S543" s="209"/>
      <c r="T543" s="210"/>
      <c r="AT543" s="211" t="s">
        <v>167</v>
      </c>
      <c r="AU543" s="211" t="s">
        <v>83</v>
      </c>
      <c r="AV543" s="14" t="s">
        <v>83</v>
      </c>
      <c r="AW543" s="14" t="s">
        <v>34</v>
      </c>
      <c r="AX543" s="14" t="s">
        <v>73</v>
      </c>
      <c r="AY543" s="211" t="s">
        <v>156</v>
      </c>
    </row>
    <row r="544" spans="1:65" s="14" customFormat="1">
      <c r="B544" s="201"/>
      <c r="C544" s="202"/>
      <c r="D544" s="192" t="s">
        <v>167</v>
      </c>
      <c r="E544" s="203" t="s">
        <v>19</v>
      </c>
      <c r="F544" s="204" t="s">
        <v>368</v>
      </c>
      <c r="G544" s="202"/>
      <c r="H544" s="205">
        <v>17.841999999999999</v>
      </c>
      <c r="I544" s="206"/>
      <c r="J544" s="202"/>
      <c r="K544" s="202"/>
      <c r="L544" s="207"/>
      <c r="M544" s="208"/>
      <c r="N544" s="209"/>
      <c r="O544" s="209"/>
      <c r="P544" s="209"/>
      <c r="Q544" s="209"/>
      <c r="R544" s="209"/>
      <c r="S544" s="209"/>
      <c r="T544" s="210"/>
      <c r="AT544" s="211" t="s">
        <v>167</v>
      </c>
      <c r="AU544" s="211" t="s">
        <v>83</v>
      </c>
      <c r="AV544" s="14" t="s">
        <v>83</v>
      </c>
      <c r="AW544" s="14" t="s">
        <v>34</v>
      </c>
      <c r="AX544" s="14" t="s">
        <v>73</v>
      </c>
      <c r="AY544" s="211" t="s">
        <v>156</v>
      </c>
    </row>
    <row r="545" spans="2:51" s="14" customFormat="1">
      <c r="B545" s="201"/>
      <c r="C545" s="202"/>
      <c r="D545" s="192" t="s">
        <v>167</v>
      </c>
      <c r="E545" s="203" t="s">
        <v>19</v>
      </c>
      <c r="F545" s="204" t="s">
        <v>369</v>
      </c>
      <c r="G545" s="202"/>
      <c r="H545" s="205">
        <v>17.690000000000001</v>
      </c>
      <c r="I545" s="206"/>
      <c r="J545" s="202"/>
      <c r="K545" s="202"/>
      <c r="L545" s="207"/>
      <c r="M545" s="208"/>
      <c r="N545" s="209"/>
      <c r="O545" s="209"/>
      <c r="P545" s="209"/>
      <c r="Q545" s="209"/>
      <c r="R545" s="209"/>
      <c r="S545" s="209"/>
      <c r="T545" s="210"/>
      <c r="AT545" s="211" t="s">
        <v>167</v>
      </c>
      <c r="AU545" s="211" t="s">
        <v>83</v>
      </c>
      <c r="AV545" s="14" t="s">
        <v>83</v>
      </c>
      <c r="AW545" s="14" t="s">
        <v>34</v>
      </c>
      <c r="AX545" s="14" t="s">
        <v>73</v>
      </c>
      <c r="AY545" s="211" t="s">
        <v>156</v>
      </c>
    </row>
    <row r="546" spans="2:51" s="14" customFormat="1">
      <c r="B546" s="201"/>
      <c r="C546" s="202"/>
      <c r="D546" s="192" t="s">
        <v>167</v>
      </c>
      <c r="E546" s="203" t="s">
        <v>19</v>
      </c>
      <c r="F546" s="204" t="s">
        <v>370</v>
      </c>
      <c r="G546" s="202"/>
      <c r="H546" s="205">
        <v>5.4950000000000001</v>
      </c>
      <c r="I546" s="206"/>
      <c r="J546" s="202"/>
      <c r="K546" s="202"/>
      <c r="L546" s="207"/>
      <c r="M546" s="208"/>
      <c r="N546" s="209"/>
      <c r="O546" s="209"/>
      <c r="P546" s="209"/>
      <c r="Q546" s="209"/>
      <c r="R546" s="209"/>
      <c r="S546" s="209"/>
      <c r="T546" s="210"/>
      <c r="AT546" s="211" t="s">
        <v>167</v>
      </c>
      <c r="AU546" s="211" t="s">
        <v>83</v>
      </c>
      <c r="AV546" s="14" t="s">
        <v>83</v>
      </c>
      <c r="AW546" s="14" t="s">
        <v>34</v>
      </c>
      <c r="AX546" s="14" t="s">
        <v>73</v>
      </c>
      <c r="AY546" s="211" t="s">
        <v>156</v>
      </c>
    </row>
    <row r="547" spans="2:51" s="14" customFormat="1">
      <c r="B547" s="201"/>
      <c r="C547" s="202"/>
      <c r="D547" s="192" t="s">
        <v>167</v>
      </c>
      <c r="E547" s="203" t="s">
        <v>19</v>
      </c>
      <c r="F547" s="204" t="s">
        <v>371</v>
      </c>
      <c r="G547" s="202"/>
      <c r="H547" s="205">
        <v>20.41</v>
      </c>
      <c r="I547" s="206"/>
      <c r="J547" s="202"/>
      <c r="K547" s="202"/>
      <c r="L547" s="207"/>
      <c r="M547" s="208"/>
      <c r="N547" s="209"/>
      <c r="O547" s="209"/>
      <c r="P547" s="209"/>
      <c r="Q547" s="209"/>
      <c r="R547" s="209"/>
      <c r="S547" s="209"/>
      <c r="T547" s="210"/>
      <c r="AT547" s="211" t="s">
        <v>167</v>
      </c>
      <c r="AU547" s="211" t="s">
        <v>83</v>
      </c>
      <c r="AV547" s="14" t="s">
        <v>83</v>
      </c>
      <c r="AW547" s="14" t="s">
        <v>34</v>
      </c>
      <c r="AX547" s="14" t="s">
        <v>73</v>
      </c>
      <c r="AY547" s="211" t="s">
        <v>156</v>
      </c>
    </row>
    <row r="548" spans="2:51" s="14" customFormat="1">
      <c r="B548" s="201"/>
      <c r="C548" s="202"/>
      <c r="D548" s="192" t="s">
        <v>167</v>
      </c>
      <c r="E548" s="203" t="s">
        <v>19</v>
      </c>
      <c r="F548" s="204" t="s">
        <v>372</v>
      </c>
      <c r="G548" s="202"/>
      <c r="H548" s="205">
        <v>2.0630000000000002</v>
      </c>
      <c r="I548" s="206"/>
      <c r="J548" s="202"/>
      <c r="K548" s="202"/>
      <c r="L548" s="207"/>
      <c r="M548" s="208"/>
      <c r="N548" s="209"/>
      <c r="O548" s="209"/>
      <c r="P548" s="209"/>
      <c r="Q548" s="209"/>
      <c r="R548" s="209"/>
      <c r="S548" s="209"/>
      <c r="T548" s="210"/>
      <c r="AT548" s="211" t="s">
        <v>167</v>
      </c>
      <c r="AU548" s="211" t="s">
        <v>83</v>
      </c>
      <c r="AV548" s="14" t="s">
        <v>83</v>
      </c>
      <c r="AW548" s="14" t="s">
        <v>34</v>
      </c>
      <c r="AX548" s="14" t="s">
        <v>73</v>
      </c>
      <c r="AY548" s="211" t="s">
        <v>156</v>
      </c>
    </row>
    <row r="549" spans="2:51" s="14" customFormat="1">
      <c r="B549" s="201"/>
      <c r="C549" s="202"/>
      <c r="D549" s="192" t="s">
        <v>167</v>
      </c>
      <c r="E549" s="203" t="s">
        <v>19</v>
      </c>
      <c r="F549" s="204" t="s">
        <v>373</v>
      </c>
      <c r="G549" s="202"/>
      <c r="H549" s="205">
        <v>8.6579999999999995</v>
      </c>
      <c r="I549" s="206"/>
      <c r="J549" s="202"/>
      <c r="K549" s="202"/>
      <c r="L549" s="207"/>
      <c r="M549" s="208"/>
      <c r="N549" s="209"/>
      <c r="O549" s="209"/>
      <c r="P549" s="209"/>
      <c r="Q549" s="209"/>
      <c r="R549" s="209"/>
      <c r="S549" s="209"/>
      <c r="T549" s="210"/>
      <c r="AT549" s="211" t="s">
        <v>167</v>
      </c>
      <c r="AU549" s="211" t="s">
        <v>83</v>
      </c>
      <c r="AV549" s="14" t="s">
        <v>83</v>
      </c>
      <c r="AW549" s="14" t="s">
        <v>34</v>
      </c>
      <c r="AX549" s="14" t="s">
        <v>73</v>
      </c>
      <c r="AY549" s="211" t="s">
        <v>156</v>
      </c>
    </row>
    <row r="550" spans="2:51" s="14" customFormat="1">
      <c r="B550" s="201"/>
      <c r="C550" s="202"/>
      <c r="D550" s="192" t="s">
        <v>167</v>
      </c>
      <c r="E550" s="203" t="s">
        <v>19</v>
      </c>
      <c r="F550" s="204" t="s">
        <v>374</v>
      </c>
      <c r="G550" s="202"/>
      <c r="H550" s="205">
        <v>1.3120000000000001</v>
      </c>
      <c r="I550" s="206"/>
      <c r="J550" s="202"/>
      <c r="K550" s="202"/>
      <c r="L550" s="207"/>
      <c r="M550" s="208"/>
      <c r="N550" s="209"/>
      <c r="O550" s="209"/>
      <c r="P550" s="209"/>
      <c r="Q550" s="209"/>
      <c r="R550" s="209"/>
      <c r="S550" s="209"/>
      <c r="T550" s="210"/>
      <c r="AT550" s="211" t="s">
        <v>167</v>
      </c>
      <c r="AU550" s="211" t="s">
        <v>83</v>
      </c>
      <c r="AV550" s="14" t="s">
        <v>83</v>
      </c>
      <c r="AW550" s="14" t="s">
        <v>34</v>
      </c>
      <c r="AX550" s="14" t="s">
        <v>73</v>
      </c>
      <c r="AY550" s="211" t="s">
        <v>156</v>
      </c>
    </row>
    <row r="551" spans="2:51" s="14" customFormat="1">
      <c r="B551" s="201"/>
      <c r="C551" s="202"/>
      <c r="D551" s="192" t="s">
        <v>167</v>
      </c>
      <c r="E551" s="203" t="s">
        <v>19</v>
      </c>
      <c r="F551" s="204" t="s">
        <v>375</v>
      </c>
      <c r="G551" s="202"/>
      <c r="H551" s="205">
        <v>2.1579999999999999</v>
      </c>
      <c r="I551" s="206"/>
      <c r="J551" s="202"/>
      <c r="K551" s="202"/>
      <c r="L551" s="207"/>
      <c r="M551" s="208"/>
      <c r="N551" s="209"/>
      <c r="O551" s="209"/>
      <c r="P551" s="209"/>
      <c r="Q551" s="209"/>
      <c r="R551" s="209"/>
      <c r="S551" s="209"/>
      <c r="T551" s="210"/>
      <c r="AT551" s="211" t="s">
        <v>167</v>
      </c>
      <c r="AU551" s="211" t="s">
        <v>83</v>
      </c>
      <c r="AV551" s="14" t="s">
        <v>83</v>
      </c>
      <c r="AW551" s="14" t="s">
        <v>34</v>
      </c>
      <c r="AX551" s="14" t="s">
        <v>73</v>
      </c>
      <c r="AY551" s="211" t="s">
        <v>156</v>
      </c>
    </row>
    <row r="552" spans="2:51" s="14" customFormat="1">
      <c r="B552" s="201"/>
      <c r="C552" s="202"/>
      <c r="D552" s="192" t="s">
        <v>167</v>
      </c>
      <c r="E552" s="203" t="s">
        <v>19</v>
      </c>
      <c r="F552" s="204" t="s">
        <v>376</v>
      </c>
      <c r="G552" s="202"/>
      <c r="H552" s="205">
        <v>9.0489999999999995</v>
      </c>
      <c r="I552" s="206"/>
      <c r="J552" s="202"/>
      <c r="K552" s="202"/>
      <c r="L552" s="207"/>
      <c r="M552" s="208"/>
      <c r="N552" s="209"/>
      <c r="O552" s="209"/>
      <c r="P552" s="209"/>
      <c r="Q552" s="209"/>
      <c r="R552" s="209"/>
      <c r="S552" s="209"/>
      <c r="T552" s="210"/>
      <c r="AT552" s="211" t="s">
        <v>167</v>
      </c>
      <c r="AU552" s="211" t="s">
        <v>83</v>
      </c>
      <c r="AV552" s="14" t="s">
        <v>83</v>
      </c>
      <c r="AW552" s="14" t="s">
        <v>34</v>
      </c>
      <c r="AX552" s="14" t="s">
        <v>73</v>
      </c>
      <c r="AY552" s="211" t="s">
        <v>156</v>
      </c>
    </row>
    <row r="553" spans="2:51" s="14" customFormat="1">
      <c r="B553" s="201"/>
      <c r="C553" s="202"/>
      <c r="D553" s="192" t="s">
        <v>167</v>
      </c>
      <c r="E553" s="203" t="s">
        <v>19</v>
      </c>
      <c r="F553" s="204" t="s">
        <v>377</v>
      </c>
      <c r="G553" s="202"/>
      <c r="H553" s="205">
        <v>1.371</v>
      </c>
      <c r="I553" s="206"/>
      <c r="J553" s="202"/>
      <c r="K553" s="202"/>
      <c r="L553" s="207"/>
      <c r="M553" s="208"/>
      <c r="N553" s="209"/>
      <c r="O553" s="209"/>
      <c r="P553" s="209"/>
      <c r="Q553" s="209"/>
      <c r="R553" s="209"/>
      <c r="S553" s="209"/>
      <c r="T553" s="210"/>
      <c r="AT553" s="211" t="s">
        <v>167</v>
      </c>
      <c r="AU553" s="211" t="s">
        <v>83</v>
      </c>
      <c r="AV553" s="14" t="s">
        <v>83</v>
      </c>
      <c r="AW553" s="14" t="s">
        <v>34</v>
      </c>
      <c r="AX553" s="14" t="s">
        <v>73</v>
      </c>
      <c r="AY553" s="211" t="s">
        <v>156</v>
      </c>
    </row>
    <row r="554" spans="2:51" s="14" customFormat="1">
      <c r="B554" s="201"/>
      <c r="C554" s="202"/>
      <c r="D554" s="192" t="s">
        <v>167</v>
      </c>
      <c r="E554" s="203" t="s">
        <v>19</v>
      </c>
      <c r="F554" s="204" t="s">
        <v>378</v>
      </c>
      <c r="G554" s="202"/>
      <c r="H554" s="205">
        <v>-7.6559999999999997</v>
      </c>
      <c r="I554" s="206"/>
      <c r="J554" s="202"/>
      <c r="K554" s="202"/>
      <c r="L554" s="207"/>
      <c r="M554" s="208"/>
      <c r="N554" s="209"/>
      <c r="O554" s="209"/>
      <c r="P554" s="209"/>
      <c r="Q554" s="209"/>
      <c r="R554" s="209"/>
      <c r="S554" s="209"/>
      <c r="T554" s="210"/>
      <c r="AT554" s="211" t="s">
        <v>167</v>
      </c>
      <c r="AU554" s="211" t="s">
        <v>83</v>
      </c>
      <c r="AV554" s="14" t="s">
        <v>83</v>
      </c>
      <c r="AW554" s="14" t="s">
        <v>34</v>
      </c>
      <c r="AX554" s="14" t="s">
        <v>73</v>
      </c>
      <c r="AY554" s="211" t="s">
        <v>156</v>
      </c>
    </row>
    <row r="555" spans="2:51" s="14" customFormat="1">
      <c r="B555" s="201"/>
      <c r="C555" s="202"/>
      <c r="D555" s="192" t="s">
        <v>167</v>
      </c>
      <c r="E555" s="203" t="s">
        <v>19</v>
      </c>
      <c r="F555" s="204" t="s">
        <v>379</v>
      </c>
      <c r="G555" s="202"/>
      <c r="H555" s="205">
        <v>-5.3769999999999998</v>
      </c>
      <c r="I555" s="206"/>
      <c r="J555" s="202"/>
      <c r="K555" s="202"/>
      <c r="L555" s="207"/>
      <c r="M555" s="208"/>
      <c r="N555" s="209"/>
      <c r="O555" s="209"/>
      <c r="P555" s="209"/>
      <c r="Q555" s="209"/>
      <c r="R555" s="209"/>
      <c r="S555" s="209"/>
      <c r="T555" s="210"/>
      <c r="AT555" s="211" t="s">
        <v>167</v>
      </c>
      <c r="AU555" s="211" t="s">
        <v>83</v>
      </c>
      <c r="AV555" s="14" t="s">
        <v>83</v>
      </c>
      <c r="AW555" s="14" t="s">
        <v>34</v>
      </c>
      <c r="AX555" s="14" t="s">
        <v>73</v>
      </c>
      <c r="AY555" s="211" t="s">
        <v>156</v>
      </c>
    </row>
    <row r="556" spans="2:51" s="14" customFormat="1">
      <c r="B556" s="201"/>
      <c r="C556" s="202"/>
      <c r="D556" s="192" t="s">
        <v>167</v>
      </c>
      <c r="E556" s="203" t="s">
        <v>19</v>
      </c>
      <c r="F556" s="204" t="s">
        <v>380</v>
      </c>
      <c r="G556" s="202"/>
      <c r="H556" s="205">
        <v>-1.7</v>
      </c>
      <c r="I556" s="206"/>
      <c r="J556" s="202"/>
      <c r="K556" s="202"/>
      <c r="L556" s="207"/>
      <c r="M556" s="208"/>
      <c r="N556" s="209"/>
      <c r="O556" s="209"/>
      <c r="P556" s="209"/>
      <c r="Q556" s="209"/>
      <c r="R556" s="209"/>
      <c r="S556" s="209"/>
      <c r="T556" s="210"/>
      <c r="AT556" s="211" t="s">
        <v>167</v>
      </c>
      <c r="AU556" s="211" t="s">
        <v>83</v>
      </c>
      <c r="AV556" s="14" t="s">
        <v>83</v>
      </c>
      <c r="AW556" s="14" t="s">
        <v>34</v>
      </c>
      <c r="AX556" s="14" t="s">
        <v>73</v>
      </c>
      <c r="AY556" s="211" t="s">
        <v>156</v>
      </c>
    </row>
    <row r="557" spans="2:51" s="14" customFormat="1">
      <c r="B557" s="201"/>
      <c r="C557" s="202"/>
      <c r="D557" s="192" t="s">
        <v>167</v>
      </c>
      <c r="E557" s="203" t="s">
        <v>19</v>
      </c>
      <c r="F557" s="204" t="s">
        <v>365</v>
      </c>
      <c r="G557" s="202"/>
      <c r="H557" s="205">
        <v>-1.68</v>
      </c>
      <c r="I557" s="206"/>
      <c r="J557" s="202"/>
      <c r="K557" s="202"/>
      <c r="L557" s="207"/>
      <c r="M557" s="208"/>
      <c r="N557" s="209"/>
      <c r="O557" s="209"/>
      <c r="P557" s="209"/>
      <c r="Q557" s="209"/>
      <c r="R557" s="209"/>
      <c r="S557" s="209"/>
      <c r="T557" s="210"/>
      <c r="AT557" s="211" t="s">
        <v>167</v>
      </c>
      <c r="AU557" s="211" t="s">
        <v>83</v>
      </c>
      <c r="AV557" s="14" t="s">
        <v>83</v>
      </c>
      <c r="AW557" s="14" t="s">
        <v>34</v>
      </c>
      <c r="AX557" s="14" t="s">
        <v>73</v>
      </c>
      <c r="AY557" s="211" t="s">
        <v>156</v>
      </c>
    </row>
    <row r="558" spans="2:51" s="14" customFormat="1">
      <c r="B558" s="201"/>
      <c r="C558" s="202"/>
      <c r="D558" s="192" t="s">
        <v>167</v>
      </c>
      <c r="E558" s="203" t="s">
        <v>19</v>
      </c>
      <c r="F558" s="204" t="s">
        <v>381</v>
      </c>
      <c r="G558" s="202"/>
      <c r="H558" s="205">
        <v>-1.72</v>
      </c>
      <c r="I558" s="206"/>
      <c r="J558" s="202"/>
      <c r="K558" s="202"/>
      <c r="L558" s="207"/>
      <c r="M558" s="208"/>
      <c r="N558" s="209"/>
      <c r="O558" s="209"/>
      <c r="P558" s="209"/>
      <c r="Q558" s="209"/>
      <c r="R558" s="209"/>
      <c r="S558" s="209"/>
      <c r="T558" s="210"/>
      <c r="AT558" s="211" t="s">
        <v>167</v>
      </c>
      <c r="AU558" s="211" t="s">
        <v>83</v>
      </c>
      <c r="AV558" s="14" t="s">
        <v>83</v>
      </c>
      <c r="AW558" s="14" t="s">
        <v>34</v>
      </c>
      <c r="AX558" s="14" t="s">
        <v>73</v>
      </c>
      <c r="AY558" s="211" t="s">
        <v>156</v>
      </c>
    </row>
    <row r="559" spans="2:51" s="14" customFormat="1">
      <c r="B559" s="201"/>
      <c r="C559" s="202"/>
      <c r="D559" s="192" t="s">
        <v>167</v>
      </c>
      <c r="E559" s="203" t="s">
        <v>19</v>
      </c>
      <c r="F559" s="204" t="s">
        <v>382</v>
      </c>
      <c r="G559" s="202"/>
      <c r="H559" s="205">
        <v>-6.0629999999999997</v>
      </c>
      <c r="I559" s="206"/>
      <c r="J559" s="202"/>
      <c r="K559" s="202"/>
      <c r="L559" s="207"/>
      <c r="M559" s="208"/>
      <c r="N559" s="209"/>
      <c r="O559" s="209"/>
      <c r="P559" s="209"/>
      <c r="Q559" s="209"/>
      <c r="R559" s="209"/>
      <c r="S559" s="209"/>
      <c r="T559" s="210"/>
      <c r="AT559" s="211" t="s">
        <v>167</v>
      </c>
      <c r="AU559" s="211" t="s">
        <v>83</v>
      </c>
      <c r="AV559" s="14" t="s">
        <v>83</v>
      </c>
      <c r="AW559" s="14" t="s">
        <v>34</v>
      </c>
      <c r="AX559" s="14" t="s">
        <v>73</v>
      </c>
      <c r="AY559" s="211" t="s">
        <v>156</v>
      </c>
    </row>
    <row r="560" spans="2:51" s="14" customFormat="1">
      <c r="B560" s="201"/>
      <c r="C560" s="202"/>
      <c r="D560" s="192" t="s">
        <v>167</v>
      </c>
      <c r="E560" s="203" t="s">
        <v>19</v>
      </c>
      <c r="F560" s="204" t="s">
        <v>383</v>
      </c>
      <c r="G560" s="202"/>
      <c r="H560" s="205">
        <v>-2.613</v>
      </c>
      <c r="I560" s="206"/>
      <c r="J560" s="202"/>
      <c r="K560" s="202"/>
      <c r="L560" s="207"/>
      <c r="M560" s="208"/>
      <c r="N560" s="209"/>
      <c r="O560" s="209"/>
      <c r="P560" s="209"/>
      <c r="Q560" s="209"/>
      <c r="R560" s="209"/>
      <c r="S560" s="209"/>
      <c r="T560" s="210"/>
      <c r="AT560" s="211" t="s">
        <v>167</v>
      </c>
      <c r="AU560" s="211" t="s">
        <v>83</v>
      </c>
      <c r="AV560" s="14" t="s">
        <v>83</v>
      </c>
      <c r="AW560" s="14" t="s">
        <v>34</v>
      </c>
      <c r="AX560" s="14" t="s">
        <v>73</v>
      </c>
      <c r="AY560" s="211" t="s">
        <v>156</v>
      </c>
    </row>
    <row r="561" spans="2:51" s="16" customFormat="1">
      <c r="B561" s="234"/>
      <c r="C561" s="235"/>
      <c r="D561" s="192" t="s">
        <v>167</v>
      </c>
      <c r="E561" s="236" t="s">
        <v>19</v>
      </c>
      <c r="F561" s="237" t="s">
        <v>299</v>
      </c>
      <c r="G561" s="235"/>
      <c r="H561" s="238">
        <v>102.214</v>
      </c>
      <c r="I561" s="239"/>
      <c r="J561" s="235"/>
      <c r="K561" s="235"/>
      <c r="L561" s="240"/>
      <c r="M561" s="241"/>
      <c r="N561" s="242"/>
      <c r="O561" s="242"/>
      <c r="P561" s="242"/>
      <c r="Q561" s="242"/>
      <c r="R561" s="242"/>
      <c r="S561" s="242"/>
      <c r="T561" s="243"/>
      <c r="AT561" s="244" t="s">
        <v>167</v>
      </c>
      <c r="AU561" s="244" t="s">
        <v>83</v>
      </c>
      <c r="AV561" s="16" t="s">
        <v>157</v>
      </c>
      <c r="AW561" s="16" t="s">
        <v>34</v>
      </c>
      <c r="AX561" s="16" t="s">
        <v>73</v>
      </c>
      <c r="AY561" s="244" t="s">
        <v>156</v>
      </c>
    </row>
    <row r="562" spans="2:51" s="13" customFormat="1">
      <c r="B562" s="190"/>
      <c r="C562" s="191"/>
      <c r="D562" s="192" t="s">
        <v>167</v>
      </c>
      <c r="E562" s="193" t="s">
        <v>19</v>
      </c>
      <c r="F562" s="194" t="s">
        <v>297</v>
      </c>
      <c r="G562" s="191"/>
      <c r="H562" s="193" t="s">
        <v>19</v>
      </c>
      <c r="I562" s="195"/>
      <c r="J562" s="191"/>
      <c r="K562" s="191"/>
      <c r="L562" s="196"/>
      <c r="M562" s="197"/>
      <c r="N562" s="198"/>
      <c r="O562" s="198"/>
      <c r="P562" s="198"/>
      <c r="Q562" s="198"/>
      <c r="R562" s="198"/>
      <c r="S562" s="198"/>
      <c r="T562" s="199"/>
      <c r="AT562" s="200" t="s">
        <v>167</v>
      </c>
      <c r="AU562" s="200" t="s">
        <v>83</v>
      </c>
      <c r="AV562" s="13" t="s">
        <v>81</v>
      </c>
      <c r="AW562" s="13" t="s">
        <v>34</v>
      </c>
      <c r="AX562" s="13" t="s">
        <v>73</v>
      </c>
      <c r="AY562" s="200" t="s">
        <v>156</v>
      </c>
    </row>
    <row r="563" spans="2:51" s="14" customFormat="1">
      <c r="B563" s="201"/>
      <c r="C563" s="202"/>
      <c r="D563" s="192" t="s">
        <v>167</v>
      </c>
      <c r="E563" s="203" t="s">
        <v>19</v>
      </c>
      <c r="F563" s="204" t="s">
        <v>384</v>
      </c>
      <c r="G563" s="202"/>
      <c r="H563" s="205">
        <v>9.2840000000000007</v>
      </c>
      <c r="I563" s="206"/>
      <c r="J563" s="202"/>
      <c r="K563" s="202"/>
      <c r="L563" s="207"/>
      <c r="M563" s="208"/>
      <c r="N563" s="209"/>
      <c r="O563" s="209"/>
      <c r="P563" s="209"/>
      <c r="Q563" s="209"/>
      <c r="R563" s="209"/>
      <c r="S563" s="209"/>
      <c r="T563" s="210"/>
      <c r="AT563" s="211" t="s">
        <v>167</v>
      </c>
      <c r="AU563" s="211" t="s">
        <v>83</v>
      </c>
      <c r="AV563" s="14" t="s">
        <v>83</v>
      </c>
      <c r="AW563" s="14" t="s">
        <v>34</v>
      </c>
      <c r="AX563" s="14" t="s">
        <v>73</v>
      </c>
      <c r="AY563" s="211" t="s">
        <v>156</v>
      </c>
    </row>
    <row r="564" spans="2:51" s="14" customFormat="1">
      <c r="B564" s="201"/>
      <c r="C564" s="202"/>
      <c r="D564" s="192" t="s">
        <v>167</v>
      </c>
      <c r="E564" s="203" t="s">
        <v>19</v>
      </c>
      <c r="F564" s="204" t="s">
        <v>380</v>
      </c>
      <c r="G564" s="202"/>
      <c r="H564" s="205">
        <v>-1.7</v>
      </c>
      <c r="I564" s="206"/>
      <c r="J564" s="202"/>
      <c r="K564" s="202"/>
      <c r="L564" s="207"/>
      <c r="M564" s="208"/>
      <c r="N564" s="209"/>
      <c r="O564" s="209"/>
      <c r="P564" s="209"/>
      <c r="Q564" s="209"/>
      <c r="R564" s="209"/>
      <c r="S564" s="209"/>
      <c r="T564" s="210"/>
      <c r="AT564" s="211" t="s">
        <v>167</v>
      </c>
      <c r="AU564" s="211" t="s">
        <v>83</v>
      </c>
      <c r="AV564" s="14" t="s">
        <v>83</v>
      </c>
      <c r="AW564" s="14" t="s">
        <v>34</v>
      </c>
      <c r="AX564" s="14" t="s">
        <v>73</v>
      </c>
      <c r="AY564" s="211" t="s">
        <v>156</v>
      </c>
    </row>
    <row r="565" spans="2:51" s="16" customFormat="1">
      <c r="B565" s="234"/>
      <c r="C565" s="235"/>
      <c r="D565" s="192" t="s">
        <v>167</v>
      </c>
      <c r="E565" s="236" t="s">
        <v>19</v>
      </c>
      <c r="F565" s="237" t="s">
        <v>299</v>
      </c>
      <c r="G565" s="235"/>
      <c r="H565" s="238">
        <v>7.5839999999999996</v>
      </c>
      <c r="I565" s="239"/>
      <c r="J565" s="235"/>
      <c r="K565" s="235"/>
      <c r="L565" s="240"/>
      <c r="M565" s="241"/>
      <c r="N565" s="242"/>
      <c r="O565" s="242"/>
      <c r="P565" s="242"/>
      <c r="Q565" s="242"/>
      <c r="R565" s="242"/>
      <c r="S565" s="242"/>
      <c r="T565" s="243"/>
      <c r="AT565" s="244" t="s">
        <v>167</v>
      </c>
      <c r="AU565" s="244" t="s">
        <v>83</v>
      </c>
      <c r="AV565" s="16" t="s">
        <v>157</v>
      </c>
      <c r="AW565" s="16" t="s">
        <v>34</v>
      </c>
      <c r="AX565" s="16" t="s">
        <v>73</v>
      </c>
      <c r="AY565" s="244" t="s">
        <v>156</v>
      </c>
    </row>
    <row r="566" spans="2:51" s="13" customFormat="1">
      <c r="B566" s="190"/>
      <c r="C566" s="191"/>
      <c r="D566" s="192" t="s">
        <v>167</v>
      </c>
      <c r="E566" s="193" t="s">
        <v>19</v>
      </c>
      <c r="F566" s="194" t="s">
        <v>316</v>
      </c>
      <c r="G566" s="191"/>
      <c r="H566" s="193" t="s">
        <v>19</v>
      </c>
      <c r="I566" s="195"/>
      <c r="J566" s="191"/>
      <c r="K566" s="191"/>
      <c r="L566" s="196"/>
      <c r="M566" s="197"/>
      <c r="N566" s="198"/>
      <c r="O566" s="198"/>
      <c r="P566" s="198"/>
      <c r="Q566" s="198"/>
      <c r="R566" s="198"/>
      <c r="S566" s="198"/>
      <c r="T566" s="199"/>
      <c r="AT566" s="200" t="s">
        <v>167</v>
      </c>
      <c r="AU566" s="200" t="s">
        <v>83</v>
      </c>
      <c r="AV566" s="13" t="s">
        <v>81</v>
      </c>
      <c r="AW566" s="13" t="s">
        <v>34</v>
      </c>
      <c r="AX566" s="13" t="s">
        <v>73</v>
      </c>
      <c r="AY566" s="200" t="s">
        <v>156</v>
      </c>
    </row>
    <row r="567" spans="2:51" s="14" customFormat="1">
      <c r="B567" s="201"/>
      <c r="C567" s="202"/>
      <c r="D567" s="192" t="s">
        <v>167</v>
      </c>
      <c r="E567" s="203" t="s">
        <v>19</v>
      </c>
      <c r="F567" s="204" t="s">
        <v>385</v>
      </c>
      <c r="G567" s="202"/>
      <c r="H567" s="205">
        <v>69.959999999999994</v>
      </c>
      <c r="I567" s="206"/>
      <c r="J567" s="202"/>
      <c r="K567" s="202"/>
      <c r="L567" s="207"/>
      <c r="M567" s="208"/>
      <c r="N567" s="209"/>
      <c r="O567" s="209"/>
      <c r="P567" s="209"/>
      <c r="Q567" s="209"/>
      <c r="R567" s="209"/>
      <c r="S567" s="209"/>
      <c r="T567" s="210"/>
      <c r="AT567" s="211" t="s">
        <v>167</v>
      </c>
      <c r="AU567" s="211" t="s">
        <v>83</v>
      </c>
      <c r="AV567" s="14" t="s">
        <v>83</v>
      </c>
      <c r="AW567" s="14" t="s">
        <v>34</v>
      </c>
      <c r="AX567" s="14" t="s">
        <v>73</v>
      </c>
      <c r="AY567" s="211" t="s">
        <v>156</v>
      </c>
    </row>
    <row r="568" spans="2:51" s="14" customFormat="1">
      <c r="B568" s="201"/>
      <c r="C568" s="202"/>
      <c r="D568" s="192" t="s">
        <v>167</v>
      </c>
      <c r="E568" s="203" t="s">
        <v>19</v>
      </c>
      <c r="F568" s="204" t="s">
        <v>386</v>
      </c>
      <c r="G568" s="202"/>
      <c r="H568" s="205">
        <v>1.44</v>
      </c>
      <c r="I568" s="206"/>
      <c r="J568" s="202"/>
      <c r="K568" s="202"/>
      <c r="L568" s="207"/>
      <c r="M568" s="208"/>
      <c r="N568" s="209"/>
      <c r="O568" s="209"/>
      <c r="P568" s="209"/>
      <c r="Q568" s="209"/>
      <c r="R568" s="209"/>
      <c r="S568" s="209"/>
      <c r="T568" s="210"/>
      <c r="AT568" s="211" t="s">
        <v>167</v>
      </c>
      <c r="AU568" s="211" t="s">
        <v>83</v>
      </c>
      <c r="AV568" s="14" t="s">
        <v>83</v>
      </c>
      <c r="AW568" s="14" t="s">
        <v>34</v>
      </c>
      <c r="AX568" s="14" t="s">
        <v>73</v>
      </c>
      <c r="AY568" s="211" t="s">
        <v>156</v>
      </c>
    </row>
    <row r="569" spans="2:51" s="14" customFormat="1">
      <c r="B569" s="201"/>
      <c r="C569" s="202"/>
      <c r="D569" s="192" t="s">
        <v>167</v>
      </c>
      <c r="E569" s="203" t="s">
        <v>19</v>
      </c>
      <c r="F569" s="204" t="s">
        <v>387</v>
      </c>
      <c r="G569" s="202"/>
      <c r="H569" s="205">
        <v>4.41</v>
      </c>
      <c r="I569" s="206"/>
      <c r="J569" s="202"/>
      <c r="K569" s="202"/>
      <c r="L569" s="207"/>
      <c r="M569" s="208"/>
      <c r="N569" s="209"/>
      <c r="O569" s="209"/>
      <c r="P569" s="209"/>
      <c r="Q569" s="209"/>
      <c r="R569" s="209"/>
      <c r="S569" s="209"/>
      <c r="T569" s="210"/>
      <c r="AT569" s="211" t="s">
        <v>167</v>
      </c>
      <c r="AU569" s="211" t="s">
        <v>83</v>
      </c>
      <c r="AV569" s="14" t="s">
        <v>83</v>
      </c>
      <c r="AW569" s="14" t="s">
        <v>34</v>
      </c>
      <c r="AX569" s="14" t="s">
        <v>73</v>
      </c>
      <c r="AY569" s="211" t="s">
        <v>156</v>
      </c>
    </row>
    <row r="570" spans="2:51" s="14" customFormat="1">
      <c r="B570" s="201"/>
      <c r="C570" s="202"/>
      <c r="D570" s="192" t="s">
        <v>167</v>
      </c>
      <c r="E570" s="203" t="s">
        <v>19</v>
      </c>
      <c r="F570" s="204" t="s">
        <v>388</v>
      </c>
      <c r="G570" s="202"/>
      <c r="H570" s="205">
        <v>4.8</v>
      </c>
      <c r="I570" s="206"/>
      <c r="J570" s="202"/>
      <c r="K570" s="202"/>
      <c r="L570" s="207"/>
      <c r="M570" s="208"/>
      <c r="N570" s="209"/>
      <c r="O570" s="209"/>
      <c r="P570" s="209"/>
      <c r="Q570" s="209"/>
      <c r="R570" s="209"/>
      <c r="S570" s="209"/>
      <c r="T570" s="210"/>
      <c r="AT570" s="211" t="s">
        <v>167</v>
      </c>
      <c r="AU570" s="211" t="s">
        <v>83</v>
      </c>
      <c r="AV570" s="14" t="s">
        <v>83</v>
      </c>
      <c r="AW570" s="14" t="s">
        <v>34</v>
      </c>
      <c r="AX570" s="14" t="s">
        <v>73</v>
      </c>
      <c r="AY570" s="211" t="s">
        <v>156</v>
      </c>
    </row>
    <row r="571" spans="2:51" s="14" customFormat="1">
      <c r="B571" s="201"/>
      <c r="C571" s="202"/>
      <c r="D571" s="192" t="s">
        <v>167</v>
      </c>
      <c r="E571" s="203" t="s">
        <v>19</v>
      </c>
      <c r="F571" s="204" t="s">
        <v>389</v>
      </c>
      <c r="G571" s="202"/>
      <c r="H571" s="205">
        <v>0.443</v>
      </c>
      <c r="I571" s="206"/>
      <c r="J571" s="202"/>
      <c r="K571" s="202"/>
      <c r="L571" s="207"/>
      <c r="M571" s="208"/>
      <c r="N571" s="209"/>
      <c r="O571" s="209"/>
      <c r="P571" s="209"/>
      <c r="Q571" s="209"/>
      <c r="R571" s="209"/>
      <c r="S571" s="209"/>
      <c r="T571" s="210"/>
      <c r="AT571" s="211" t="s">
        <v>167</v>
      </c>
      <c r="AU571" s="211" t="s">
        <v>83</v>
      </c>
      <c r="AV571" s="14" t="s">
        <v>83</v>
      </c>
      <c r="AW571" s="14" t="s">
        <v>34</v>
      </c>
      <c r="AX571" s="14" t="s">
        <v>73</v>
      </c>
      <c r="AY571" s="211" t="s">
        <v>156</v>
      </c>
    </row>
    <row r="572" spans="2:51" s="14" customFormat="1">
      <c r="B572" s="201"/>
      <c r="C572" s="202"/>
      <c r="D572" s="192" t="s">
        <v>167</v>
      </c>
      <c r="E572" s="203" t="s">
        <v>19</v>
      </c>
      <c r="F572" s="204" t="s">
        <v>390</v>
      </c>
      <c r="G572" s="202"/>
      <c r="H572" s="205">
        <v>3.0249999999999999</v>
      </c>
      <c r="I572" s="206"/>
      <c r="J572" s="202"/>
      <c r="K572" s="202"/>
      <c r="L572" s="207"/>
      <c r="M572" s="208"/>
      <c r="N572" s="209"/>
      <c r="O572" s="209"/>
      <c r="P572" s="209"/>
      <c r="Q572" s="209"/>
      <c r="R572" s="209"/>
      <c r="S572" s="209"/>
      <c r="T572" s="210"/>
      <c r="AT572" s="211" t="s">
        <v>167</v>
      </c>
      <c r="AU572" s="211" t="s">
        <v>83</v>
      </c>
      <c r="AV572" s="14" t="s">
        <v>83</v>
      </c>
      <c r="AW572" s="14" t="s">
        <v>34</v>
      </c>
      <c r="AX572" s="14" t="s">
        <v>73</v>
      </c>
      <c r="AY572" s="211" t="s">
        <v>156</v>
      </c>
    </row>
    <row r="573" spans="2:51" s="14" customFormat="1">
      <c r="B573" s="201"/>
      <c r="C573" s="202"/>
      <c r="D573" s="192" t="s">
        <v>167</v>
      </c>
      <c r="E573" s="203" t="s">
        <v>19</v>
      </c>
      <c r="F573" s="204" t="s">
        <v>391</v>
      </c>
      <c r="G573" s="202"/>
      <c r="H573" s="205">
        <v>3.0550000000000002</v>
      </c>
      <c r="I573" s="206"/>
      <c r="J573" s="202"/>
      <c r="K573" s="202"/>
      <c r="L573" s="207"/>
      <c r="M573" s="208"/>
      <c r="N573" s="209"/>
      <c r="O573" s="209"/>
      <c r="P573" s="209"/>
      <c r="Q573" s="209"/>
      <c r="R573" s="209"/>
      <c r="S573" s="209"/>
      <c r="T573" s="210"/>
      <c r="AT573" s="211" t="s">
        <v>167</v>
      </c>
      <c r="AU573" s="211" t="s">
        <v>83</v>
      </c>
      <c r="AV573" s="14" t="s">
        <v>83</v>
      </c>
      <c r="AW573" s="14" t="s">
        <v>34</v>
      </c>
      <c r="AX573" s="14" t="s">
        <v>73</v>
      </c>
      <c r="AY573" s="211" t="s">
        <v>156</v>
      </c>
    </row>
    <row r="574" spans="2:51" s="14" customFormat="1">
      <c r="B574" s="201"/>
      <c r="C574" s="202"/>
      <c r="D574" s="192" t="s">
        <v>167</v>
      </c>
      <c r="E574" s="203" t="s">
        <v>19</v>
      </c>
      <c r="F574" s="204" t="s">
        <v>392</v>
      </c>
      <c r="G574" s="202"/>
      <c r="H574" s="205">
        <v>4.1509999999999998</v>
      </c>
      <c r="I574" s="206"/>
      <c r="J574" s="202"/>
      <c r="K574" s="202"/>
      <c r="L574" s="207"/>
      <c r="M574" s="208"/>
      <c r="N574" s="209"/>
      <c r="O574" s="209"/>
      <c r="P574" s="209"/>
      <c r="Q574" s="209"/>
      <c r="R574" s="209"/>
      <c r="S574" s="209"/>
      <c r="T574" s="210"/>
      <c r="AT574" s="211" t="s">
        <v>167</v>
      </c>
      <c r="AU574" s="211" t="s">
        <v>83</v>
      </c>
      <c r="AV574" s="14" t="s">
        <v>83</v>
      </c>
      <c r="AW574" s="14" t="s">
        <v>34</v>
      </c>
      <c r="AX574" s="14" t="s">
        <v>73</v>
      </c>
      <c r="AY574" s="211" t="s">
        <v>156</v>
      </c>
    </row>
    <row r="575" spans="2:51" s="14" customFormat="1">
      <c r="B575" s="201"/>
      <c r="C575" s="202"/>
      <c r="D575" s="192" t="s">
        <v>167</v>
      </c>
      <c r="E575" s="203" t="s">
        <v>19</v>
      </c>
      <c r="F575" s="204" t="s">
        <v>393</v>
      </c>
      <c r="G575" s="202"/>
      <c r="H575" s="205">
        <v>2.8340000000000001</v>
      </c>
      <c r="I575" s="206"/>
      <c r="J575" s="202"/>
      <c r="K575" s="202"/>
      <c r="L575" s="207"/>
      <c r="M575" s="208"/>
      <c r="N575" s="209"/>
      <c r="O575" s="209"/>
      <c r="P575" s="209"/>
      <c r="Q575" s="209"/>
      <c r="R575" s="209"/>
      <c r="S575" s="209"/>
      <c r="T575" s="210"/>
      <c r="AT575" s="211" t="s">
        <v>167</v>
      </c>
      <c r="AU575" s="211" t="s">
        <v>83</v>
      </c>
      <c r="AV575" s="14" t="s">
        <v>83</v>
      </c>
      <c r="AW575" s="14" t="s">
        <v>34</v>
      </c>
      <c r="AX575" s="14" t="s">
        <v>73</v>
      </c>
      <c r="AY575" s="211" t="s">
        <v>156</v>
      </c>
    </row>
    <row r="576" spans="2:51" s="14" customFormat="1">
      <c r="B576" s="201"/>
      <c r="C576" s="202"/>
      <c r="D576" s="192" t="s">
        <v>167</v>
      </c>
      <c r="E576" s="203" t="s">
        <v>19</v>
      </c>
      <c r="F576" s="204" t="s">
        <v>394</v>
      </c>
      <c r="G576" s="202"/>
      <c r="H576" s="205">
        <v>2.7349999999999999</v>
      </c>
      <c r="I576" s="206"/>
      <c r="J576" s="202"/>
      <c r="K576" s="202"/>
      <c r="L576" s="207"/>
      <c r="M576" s="208"/>
      <c r="N576" s="209"/>
      <c r="O576" s="209"/>
      <c r="P576" s="209"/>
      <c r="Q576" s="209"/>
      <c r="R576" s="209"/>
      <c r="S576" s="209"/>
      <c r="T576" s="210"/>
      <c r="AT576" s="211" t="s">
        <v>167</v>
      </c>
      <c r="AU576" s="211" t="s">
        <v>83</v>
      </c>
      <c r="AV576" s="14" t="s">
        <v>83</v>
      </c>
      <c r="AW576" s="14" t="s">
        <v>34</v>
      </c>
      <c r="AX576" s="14" t="s">
        <v>73</v>
      </c>
      <c r="AY576" s="211" t="s">
        <v>156</v>
      </c>
    </row>
    <row r="577" spans="2:51" s="14" customFormat="1">
      <c r="B577" s="201"/>
      <c r="C577" s="202"/>
      <c r="D577" s="192" t="s">
        <v>167</v>
      </c>
      <c r="E577" s="203" t="s">
        <v>19</v>
      </c>
      <c r="F577" s="204" t="s">
        <v>395</v>
      </c>
      <c r="G577" s="202"/>
      <c r="H577" s="205">
        <v>5.3470000000000004</v>
      </c>
      <c r="I577" s="206"/>
      <c r="J577" s="202"/>
      <c r="K577" s="202"/>
      <c r="L577" s="207"/>
      <c r="M577" s="208"/>
      <c r="N577" s="209"/>
      <c r="O577" s="209"/>
      <c r="P577" s="209"/>
      <c r="Q577" s="209"/>
      <c r="R577" s="209"/>
      <c r="S577" s="209"/>
      <c r="T577" s="210"/>
      <c r="AT577" s="211" t="s">
        <v>167</v>
      </c>
      <c r="AU577" s="211" t="s">
        <v>83</v>
      </c>
      <c r="AV577" s="14" t="s">
        <v>83</v>
      </c>
      <c r="AW577" s="14" t="s">
        <v>34</v>
      </c>
      <c r="AX577" s="14" t="s">
        <v>73</v>
      </c>
      <c r="AY577" s="211" t="s">
        <v>156</v>
      </c>
    </row>
    <row r="578" spans="2:51" s="14" customFormat="1">
      <c r="B578" s="201"/>
      <c r="C578" s="202"/>
      <c r="D578" s="192" t="s">
        <v>167</v>
      </c>
      <c r="E578" s="203" t="s">
        <v>19</v>
      </c>
      <c r="F578" s="204" t="s">
        <v>396</v>
      </c>
      <c r="G578" s="202"/>
      <c r="H578" s="205">
        <v>3.2280000000000002</v>
      </c>
      <c r="I578" s="206"/>
      <c r="J578" s="202"/>
      <c r="K578" s="202"/>
      <c r="L578" s="207"/>
      <c r="M578" s="208"/>
      <c r="N578" s="209"/>
      <c r="O578" s="209"/>
      <c r="P578" s="209"/>
      <c r="Q578" s="209"/>
      <c r="R578" s="209"/>
      <c r="S578" s="209"/>
      <c r="T578" s="210"/>
      <c r="AT578" s="211" t="s">
        <v>167</v>
      </c>
      <c r="AU578" s="211" t="s">
        <v>83</v>
      </c>
      <c r="AV578" s="14" t="s">
        <v>83</v>
      </c>
      <c r="AW578" s="14" t="s">
        <v>34</v>
      </c>
      <c r="AX578" s="14" t="s">
        <v>73</v>
      </c>
      <c r="AY578" s="211" t="s">
        <v>156</v>
      </c>
    </row>
    <row r="579" spans="2:51" s="14" customFormat="1">
      <c r="B579" s="201"/>
      <c r="C579" s="202"/>
      <c r="D579" s="192" t="s">
        <v>167</v>
      </c>
      <c r="E579" s="203" t="s">
        <v>19</v>
      </c>
      <c r="F579" s="204" t="s">
        <v>397</v>
      </c>
      <c r="G579" s="202"/>
      <c r="H579" s="205">
        <v>0.56699999999999995</v>
      </c>
      <c r="I579" s="206"/>
      <c r="J579" s="202"/>
      <c r="K579" s="202"/>
      <c r="L579" s="207"/>
      <c r="M579" s="208"/>
      <c r="N579" s="209"/>
      <c r="O579" s="209"/>
      <c r="P579" s="209"/>
      <c r="Q579" s="209"/>
      <c r="R579" s="209"/>
      <c r="S579" s="209"/>
      <c r="T579" s="210"/>
      <c r="AT579" s="211" t="s">
        <v>167</v>
      </c>
      <c r="AU579" s="211" t="s">
        <v>83</v>
      </c>
      <c r="AV579" s="14" t="s">
        <v>83</v>
      </c>
      <c r="AW579" s="14" t="s">
        <v>34</v>
      </c>
      <c r="AX579" s="14" t="s">
        <v>73</v>
      </c>
      <c r="AY579" s="211" t="s">
        <v>156</v>
      </c>
    </row>
    <row r="580" spans="2:51" s="14" customFormat="1">
      <c r="B580" s="201"/>
      <c r="C580" s="202"/>
      <c r="D580" s="192" t="s">
        <v>167</v>
      </c>
      <c r="E580" s="203" t="s">
        <v>19</v>
      </c>
      <c r="F580" s="204" t="s">
        <v>398</v>
      </c>
      <c r="G580" s="202"/>
      <c r="H580" s="205">
        <v>-1.6</v>
      </c>
      <c r="I580" s="206"/>
      <c r="J580" s="202"/>
      <c r="K580" s="202"/>
      <c r="L580" s="207"/>
      <c r="M580" s="208"/>
      <c r="N580" s="209"/>
      <c r="O580" s="209"/>
      <c r="P580" s="209"/>
      <c r="Q580" s="209"/>
      <c r="R580" s="209"/>
      <c r="S580" s="209"/>
      <c r="T580" s="210"/>
      <c r="AT580" s="211" t="s">
        <v>167</v>
      </c>
      <c r="AU580" s="211" t="s">
        <v>83</v>
      </c>
      <c r="AV580" s="14" t="s">
        <v>83</v>
      </c>
      <c r="AW580" s="14" t="s">
        <v>34</v>
      </c>
      <c r="AX580" s="14" t="s">
        <v>73</v>
      </c>
      <c r="AY580" s="211" t="s">
        <v>156</v>
      </c>
    </row>
    <row r="581" spans="2:51" s="14" customFormat="1">
      <c r="B581" s="201"/>
      <c r="C581" s="202"/>
      <c r="D581" s="192" t="s">
        <v>167</v>
      </c>
      <c r="E581" s="203" t="s">
        <v>19</v>
      </c>
      <c r="F581" s="204" t="s">
        <v>381</v>
      </c>
      <c r="G581" s="202"/>
      <c r="H581" s="205">
        <v>-1.72</v>
      </c>
      <c r="I581" s="206"/>
      <c r="J581" s="202"/>
      <c r="K581" s="202"/>
      <c r="L581" s="207"/>
      <c r="M581" s="208"/>
      <c r="N581" s="209"/>
      <c r="O581" s="209"/>
      <c r="P581" s="209"/>
      <c r="Q581" s="209"/>
      <c r="R581" s="209"/>
      <c r="S581" s="209"/>
      <c r="T581" s="210"/>
      <c r="AT581" s="211" t="s">
        <v>167</v>
      </c>
      <c r="AU581" s="211" t="s">
        <v>83</v>
      </c>
      <c r="AV581" s="14" t="s">
        <v>83</v>
      </c>
      <c r="AW581" s="14" t="s">
        <v>34</v>
      </c>
      <c r="AX581" s="14" t="s">
        <v>73</v>
      </c>
      <c r="AY581" s="211" t="s">
        <v>156</v>
      </c>
    </row>
    <row r="582" spans="2:51" s="14" customFormat="1">
      <c r="B582" s="201"/>
      <c r="C582" s="202"/>
      <c r="D582" s="192" t="s">
        <v>167</v>
      </c>
      <c r="E582" s="203" t="s">
        <v>19</v>
      </c>
      <c r="F582" s="204" t="s">
        <v>399</v>
      </c>
      <c r="G582" s="202"/>
      <c r="H582" s="205">
        <v>-3.0579999999999998</v>
      </c>
      <c r="I582" s="206"/>
      <c r="J582" s="202"/>
      <c r="K582" s="202"/>
      <c r="L582" s="207"/>
      <c r="M582" s="208"/>
      <c r="N582" s="209"/>
      <c r="O582" s="209"/>
      <c r="P582" s="209"/>
      <c r="Q582" s="209"/>
      <c r="R582" s="209"/>
      <c r="S582" s="209"/>
      <c r="T582" s="210"/>
      <c r="AT582" s="211" t="s">
        <v>167</v>
      </c>
      <c r="AU582" s="211" t="s">
        <v>83</v>
      </c>
      <c r="AV582" s="14" t="s">
        <v>83</v>
      </c>
      <c r="AW582" s="14" t="s">
        <v>34</v>
      </c>
      <c r="AX582" s="14" t="s">
        <v>73</v>
      </c>
      <c r="AY582" s="211" t="s">
        <v>156</v>
      </c>
    </row>
    <row r="583" spans="2:51" s="14" customFormat="1">
      <c r="B583" s="201"/>
      <c r="C583" s="202"/>
      <c r="D583" s="192" t="s">
        <v>167</v>
      </c>
      <c r="E583" s="203" t="s">
        <v>19</v>
      </c>
      <c r="F583" s="204" t="s">
        <v>400</v>
      </c>
      <c r="G583" s="202"/>
      <c r="H583" s="205">
        <v>-1.0269999999999999</v>
      </c>
      <c r="I583" s="206"/>
      <c r="J583" s="202"/>
      <c r="K583" s="202"/>
      <c r="L583" s="207"/>
      <c r="M583" s="208"/>
      <c r="N583" s="209"/>
      <c r="O583" s="209"/>
      <c r="P583" s="209"/>
      <c r="Q583" s="209"/>
      <c r="R583" s="209"/>
      <c r="S583" s="209"/>
      <c r="T583" s="210"/>
      <c r="AT583" s="211" t="s">
        <v>167</v>
      </c>
      <c r="AU583" s="211" t="s">
        <v>83</v>
      </c>
      <c r="AV583" s="14" t="s">
        <v>83</v>
      </c>
      <c r="AW583" s="14" t="s">
        <v>34</v>
      </c>
      <c r="AX583" s="14" t="s">
        <v>73</v>
      </c>
      <c r="AY583" s="211" t="s">
        <v>156</v>
      </c>
    </row>
    <row r="584" spans="2:51" s="14" customFormat="1">
      <c r="B584" s="201"/>
      <c r="C584" s="202"/>
      <c r="D584" s="192" t="s">
        <v>167</v>
      </c>
      <c r="E584" s="203" t="s">
        <v>19</v>
      </c>
      <c r="F584" s="204" t="s">
        <v>401</v>
      </c>
      <c r="G584" s="202"/>
      <c r="H584" s="205">
        <v>-6.5019999999999998</v>
      </c>
      <c r="I584" s="206"/>
      <c r="J584" s="202"/>
      <c r="K584" s="202"/>
      <c r="L584" s="207"/>
      <c r="M584" s="208"/>
      <c r="N584" s="209"/>
      <c r="O584" s="209"/>
      <c r="P584" s="209"/>
      <c r="Q584" s="209"/>
      <c r="R584" s="209"/>
      <c r="S584" s="209"/>
      <c r="T584" s="210"/>
      <c r="AT584" s="211" t="s">
        <v>167</v>
      </c>
      <c r="AU584" s="211" t="s">
        <v>83</v>
      </c>
      <c r="AV584" s="14" t="s">
        <v>83</v>
      </c>
      <c r="AW584" s="14" t="s">
        <v>34</v>
      </c>
      <c r="AX584" s="14" t="s">
        <v>73</v>
      </c>
      <c r="AY584" s="211" t="s">
        <v>156</v>
      </c>
    </row>
    <row r="585" spans="2:51" s="14" customFormat="1">
      <c r="B585" s="201"/>
      <c r="C585" s="202"/>
      <c r="D585" s="192" t="s">
        <v>167</v>
      </c>
      <c r="E585" s="203" t="s">
        <v>19</v>
      </c>
      <c r="F585" s="204" t="s">
        <v>402</v>
      </c>
      <c r="G585" s="202"/>
      <c r="H585" s="205">
        <v>-1.272</v>
      </c>
      <c r="I585" s="206"/>
      <c r="J585" s="202"/>
      <c r="K585" s="202"/>
      <c r="L585" s="207"/>
      <c r="M585" s="208"/>
      <c r="N585" s="209"/>
      <c r="O585" s="209"/>
      <c r="P585" s="209"/>
      <c r="Q585" s="209"/>
      <c r="R585" s="209"/>
      <c r="S585" s="209"/>
      <c r="T585" s="210"/>
      <c r="AT585" s="211" t="s">
        <v>167</v>
      </c>
      <c r="AU585" s="211" t="s">
        <v>83</v>
      </c>
      <c r="AV585" s="14" t="s">
        <v>83</v>
      </c>
      <c r="AW585" s="14" t="s">
        <v>34</v>
      </c>
      <c r="AX585" s="14" t="s">
        <v>73</v>
      </c>
      <c r="AY585" s="211" t="s">
        <v>156</v>
      </c>
    </row>
    <row r="586" spans="2:51" s="14" customFormat="1">
      <c r="B586" s="201"/>
      <c r="C586" s="202"/>
      <c r="D586" s="192" t="s">
        <v>167</v>
      </c>
      <c r="E586" s="203" t="s">
        <v>19</v>
      </c>
      <c r="F586" s="204" t="s">
        <v>382</v>
      </c>
      <c r="G586" s="202"/>
      <c r="H586" s="205">
        <v>-6.0629999999999997</v>
      </c>
      <c r="I586" s="206"/>
      <c r="J586" s="202"/>
      <c r="K586" s="202"/>
      <c r="L586" s="207"/>
      <c r="M586" s="208"/>
      <c r="N586" s="209"/>
      <c r="O586" s="209"/>
      <c r="P586" s="209"/>
      <c r="Q586" s="209"/>
      <c r="R586" s="209"/>
      <c r="S586" s="209"/>
      <c r="T586" s="210"/>
      <c r="AT586" s="211" t="s">
        <v>167</v>
      </c>
      <c r="AU586" s="211" t="s">
        <v>83</v>
      </c>
      <c r="AV586" s="14" t="s">
        <v>83</v>
      </c>
      <c r="AW586" s="14" t="s">
        <v>34</v>
      </c>
      <c r="AX586" s="14" t="s">
        <v>73</v>
      </c>
      <c r="AY586" s="211" t="s">
        <v>156</v>
      </c>
    </row>
    <row r="587" spans="2:51" s="14" customFormat="1">
      <c r="B587" s="201"/>
      <c r="C587" s="202"/>
      <c r="D587" s="192" t="s">
        <v>167</v>
      </c>
      <c r="E587" s="203" t="s">
        <v>19</v>
      </c>
      <c r="F587" s="204" t="s">
        <v>383</v>
      </c>
      <c r="G587" s="202"/>
      <c r="H587" s="205">
        <v>-2.613</v>
      </c>
      <c r="I587" s="206"/>
      <c r="J587" s="202"/>
      <c r="K587" s="202"/>
      <c r="L587" s="207"/>
      <c r="M587" s="208"/>
      <c r="N587" s="209"/>
      <c r="O587" s="209"/>
      <c r="P587" s="209"/>
      <c r="Q587" s="209"/>
      <c r="R587" s="209"/>
      <c r="S587" s="209"/>
      <c r="T587" s="210"/>
      <c r="AT587" s="211" t="s">
        <v>167</v>
      </c>
      <c r="AU587" s="211" t="s">
        <v>83</v>
      </c>
      <c r="AV587" s="14" t="s">
        <v>83</v>
      </c>
      <c r="AW587" s="14" t="s">
        <v>34</v>
      </c>
      <c r="AX587" s="14" t="s">
        <v>73</v>
      </c>
      <c r="AY587" s="211" t="s">
        <v>156</v>
      </c>
    </row>
    <row r="588" spans="2:51" s="14" customFormat="1">
      <c r="B588" s="201"/>
      <c r="C588" s="202"/>
      <c r="D588" s="192" t="s">
        <v>167</v>
      </c>
      <c r="E588" s="203" t="s">
        <v>19</v>
      </c>
      <c r="F588" s="204" t="s">
        <v>403</v>
      </c>
      <c r="G588" s="202"/>
      <c r="H588" s="205">
        <v>-7.8689999999999998</v>
      </c>
      <c r="I588" s="206"/>
      <c r="J588" s="202"/>
      <c r="K588" s="202"/>
      <c r="L588" s="207"/>
      <c r="M588" s="208"/>
      <c r="N588" s="209"/>
      <c r="O588" s="209"/>
      <c r="P588" s="209"/>
      <c r="Q588" s="209"/>
      <c r="R588" s="209"/>
      <c r="S588" s="209"/>
      <c r="T588" s="210"/>
      <c r="AT588" s="211" t="s">
        <v>167</v>
      </c>
      <c r="AU588" s="211" t="s">
        <v>83</v>
      </c>
      <c r="AV588" s="14" t="s">
        <v>83</v>
      </c>
      <c r="AW588" s="14" t="s">
        <v>34</v>
      </c>
      <c r="AX588" s="14" t="s">
        <v>73</v>
      </c>
      <c r="AY588" s="211" t="s">
        <v>156</v>
      </c>
    </row>
    <row r="589" spans="2:51" s="14" customFormat="1">
      <c r="B589" s="201"/>
      <c r="C589" s="202"/>
      <c r="D589" s="192" t="s">
        <v>167</v>
      </c>
      <c r="E589" s="203" t="s">
        <v>19</v>
      </c>
      <c r="F589" s="204" t="s">
        <v>383</v>
      </c>
      <c r="G589" s="202"/>
      <c r="H589" s="205">
        <v>-2.613</v>
      </c>
      <c r="I589" s="206"/>
      <c r="J589" s="202"/>
      <c r="K589" s="202"/>
      <c r="L589" s="207"/>
      <c r="M589" s="208"/>
      <c r="N589" s="209"/>
      <c r="O589" s="209"/>
      <c r="P589" s="209"/>
      <c r="Q589" s="209"/>
      <c r="R589" s="209"/>
      <c r="S589" s="209"/>
      <c r="T589" s="210"/>
      <c r="AT589" s="211" t="s">
        <v>167</v>
      </c>
      <c r="AU589" s="211" t="s">
        <v>83</v>
      </c>
      <c r="AV589" s="14" t="s">
        <v>83</v>
      </c>
      <c r="AW589" s="14" t="s">
        <v>34</v>
      </c>
      <c r="AX589" s="14" t="s">
        <v>73</v>
      </c>
      <c r="AY589" s="211" t="s">
        <v>156</v>
      </c>
    </row>
    <row r="590" spans="2:51" s="14" customFormat="1">
      <c r="B590" s="201"/>
      <c r="C590" s="202"/>
      <c r="D590" s="192" t="s">
        <v>167</v>
      </c>
      <c r="E590" s="203" t="s">
        <v>19</v>
      </c>
      <c r="F590" s="204" t="s">
        <v>403</v>
      </c>
      <c r="G590" s="202"/>
      <c r="H590" s="205">
        <v>-7.8689999999999998</v>
      </c>
      <c r="I590" s="206"/>
      <c r="J590" s="202"/>
      <c r="K590" s="202"/>
      <c r="L590" s="207"/>
      <c r="M590" s="208"/>
      <c r="N590" s="209"/>
      <c r="O590" s="209"/>
      <c r="P590" s="209"/>
      <c r="Q590" s="209"/>
      <c r="R590" s="209"/>
      <c r="S590" s="209"/>
      <c r="T590" s="210"/>
      <c r="AT590" s="211" t="s">
        <v>167</v>
      </c>
      <c r="AU590" s="211" t="s">
        <v>83</v>
      </c>
      <c r="AV590" s="14" t="s">
        <v>83</v>
      </c>
      <c r="AW590" s="14" t="s">
        <v>34</v>
      </c>
      <c r="AX590" s="14" t="s">
        <v>73</v>
      </c>
      <c r="AY590" s="211" t="s">
        <v>156</v>
      </c>
    </row>
    <row r="591" spans="2:51" s="14" customFormat="1">
      <c r="B591" s="201"/>
      <c r="C591" s="202"/>
      <c r="D591" s="192" t="s">
        <v>167</v>
      </c>
      <c r="E591" s="203" t="s">
        <v>19</v>
      </c>
      <c r="F591" s="204" t="s">
        <v>383</v>
      </c>
      <c r="G591" s="202"/>
      <c r="H591" s="205">
        <v>-2.613</v>
      </c>
      <c r="I591" s="206"/>
      <c r="J591" s="202"/>
      <c r="K591" s="202"/>
      <c r="L591" s="207"/>
      <c r="M591" s="208"/>
      <c r="N591" s="209"/>
      <c r="O591" s="209"/>
      <c r="P591" s="209"/>
      <c r="Q591" s="209"/>
      <c r="R591" s="209"/>
      <c r="S591" s="209"/>
      <c r="T591" s="210"/>
      <c r="AT591" s="211" t="s">
        <v>167</v>
      </c>
      <c r="AU591" s="211" t="s">
        <v>83</v>
      </c>
      <c r="AV591" s="14" t="s">
        <v>83</v>
      </c>
      <c r="AW591" s="14" t="s">
        <v>34</v>
      </c>
      <c r="AX591" s="14" t="s">
        <v>73</v>
      </c>
      <c r="AY591" s="211" t="s">
        <v>156</v>
      </c>
    </row>
    <row r="592" spans="2:51" s="16" customFormat="1">
      <c r="B592" s="234"/>
      <c r="C592" s="235"/>
      <c r="D592" s="192" t="s">
        <v>167</v>
      </c>
      <c r="E592" s="236" t="s">
        <v>19</v>
      </c>
      <c r="F592" s="237" t="s">
        <v>299</v>
      </c>
      <c r="G592" s="235"/>
      <c r="H592" s="238">
        <v>61.176000000000002</v>
      </c>
      <c r="I592" s="239"/>
      <c r="J592" s="235"/>
      <c r="K592" s="235"/>
      <c r="L592" s="240"/>
      <c r="M592" s="241"/>
      <c r="N592" s="242"/>
      <c r="O592" s="242"/>
      <c r="P592" s="242"/>
      <c r="Q592" s="242"/>
      <c r="R592" s="242"/>
      <c r="S592" s="242"/>
      <c r="T592" s="243"/>
      <c r="AT592" s="244" t="s">
        <v>167</v>
      </c>
      <c r="AU592" s="244" t="s">
        <v>83</v>
      </c>
      <c r="AV592" s="16" t="s">
        <v>157</v>
      </c>
      <c r="AW592" s="16" t="s">
        <v>34</v>
      </c>
      <c r="AX592" s="16" t="s">
        <v>73</v>
      </c>
      <c r="AY592" s="244" t="s">
        <v>156</v>
      </c>
    </row>
    <row r="593" spans="1:65" s="13" customFormat="1">
      <c r="B593" s="190"/>
      <c r="C593" s="191"/>
      <c r="D593" s="192" t="s">
        <v>167</v>
      </c>
      <c r="E593" s="193" t="s">
        <v>19</v>
      </c>
      <c r="F593" s="194" t="s">
        <v>300</v>
      </c>
      <c r="G593" s="191"/>
      <c r="H593" s="193" t="s">
        <v>19</v>
      </c>
      <c r="I593" s="195"/>
      <c r="J593" s="191"/>
      <c r="K593" s="191"/>
      <c r="L593" s="196"/>
      <c r="M593" s="197"/>
      <c r="N593" s="198"/>
      <c r="O593" s="198"/>
      <c r="P593" s="198"/>
      <c r="Q593" s="198"/>
      <c r="R593" s="198"/>
      <c r="S593" s="198"/>
      <c r="T593" s="199"/>
      <c r="AT593" s="200" t="s">
        <v>167</v>
      </c>
      <c r="AU593" s="200" t="s">
        <v>83</v>
      </c>
      <c r="AV593" s="13" t="s">
        <v>81</v>
      </c>
      <c r="AW593" s="13" t="s">
        <v>34</v>
      </c>
      <c r="AX593" s="13" t="s">
        <v>73</v>
      </c>
      <c r="AY593" s="200" t="s">
        <v>156</v>
      </c>
    </row>
    <row r="594" spans="1:65" s="14" customFormat="1">
      <c r="B594" s="201"/>
      <c r="C594" s="202"/>
      <c r="D594" s="192" t="s">
        <v>167</v>
      </c>
      <c r="E594" s="203" t="s">
        <v>19</v>
      </c>
      <c r="F594" s="204" t="s">
        <v>404</v>
      </c>
      <c r="G594" s="202"/>
      <c r="H594" s="205">
        <v>9.5850000000000009</v>
      </c>
      <c r="I594" s="206"/>
      <c r="J594" s="202"/>
      <c r="K594" s="202"/>
      <c r="L594" s="207"/>
      <c r="M594" s="208"/>
      <c r="N594" s="209"/>
      <c r="O594" s="209"/>
      <c r="P594" s="209"/>
      <c r="Q594" s="209"/>
      <c r="R594" s="209"/>
      <c r="S594" s="209"/>
      <c r="T594" s="210"/>
      <c r="AT594" s="211" t="s">
        <v>167</v>
      </c>
      <c r="AU594" s="211" t="s">
        <v>83</v>
      </c>
      <c r="AV594" s="14" t="s">
        <v>83</v>
      </c>
      <c r="AW594" s="14" t="s">
        <v>34</v>
      </c>
      <c r="AX594" s="14" t="s">
        <v>73</v>
      </c>
      <c r="AY594" s="211" t="s">
        <v>156</v>
      </c>
    </row>
    <row r="595" spans="1:65" s="16" customFormat="1">
      <c r="B595" s="234"/>
      <c r="C595" s="235"/>
      <c r="D595" s="192" t="s">
        <v>167</v>
      </c>
      <c r="E595" s="236" t="s">
        <v>19</v>
      </c>
      <c r="F595" s="237" t="s">
        <v>299</v>
      </c>
      <c r="G595" s="235"/>
      <c r="H595" s="238">
        <v>9.5850000000000009</v>
      </c>
      <c r="I595" s="239"/>
      <c r="J595" s="235"/>
      <c r="K595" s="235"/>
      <c r="L595" s="240"/>
      <c r="M595" s="241"/>
      <c r="N595" s="242"/>
      <c r="O595" s="242"/>
      <c r="P595" s="242"/>
      <c r="Q595" s="242"/>
      <c r="R595" s="242"/>
      <c r="S595" s="242"/>
      <c r="T595" s="243"/>
      <c r="AT595" s="244" t="s">
        <v>167</v>
      </c>
      <c r="AU595" s="244" t="s">
        <v>83</v>
      </c>
      <c r="AV595" s="16" t="s">
        <v>157</v>
      </c>
      <c r="AW595" s="16" t="s">
        <v>34</v>
      </c>
      <c r="AX595" s="16" t="s">
        <v>73</v>
      </c>
      <c r="AY595" s="244" t="s">
        <v>156</v>
      </c>
    </row>
    <row r="596" spans="1:65" s="13" customFormat="1">
      <c r="B596" s="190"/>
      <c r="C596" s="191"/>
      <c r="D596" s="192" t="s">
        <v>167</v>
      </c>
      <c r="E596" s="193" t="s">
        <v>19</v>
      </c>
      <c r="F596" s="194" t="s">
        <v>405</v>
      </c>
      <c r="G596" s="191"/>
      <c r="H596" s="193" t="s">
        <v>19</v>
      </c>
      <c r="I596" s="195"/>
      <c r="J596" s="191"/>
      <c r="K596" s="191"/>
      <c r="L596" s="196"/>
      <c r="M596" s="197"/>
      <c r="N596" s="198"/>
      <c r="O596" s="198"/>
      <c r="P596" s="198"/>
      <c r="Q596" s="198"/>
      <c r="R596" s="198"/>
      <c r="S596" s="198"/>
      <c r="T596" s="199"/>
      <c r="AT596" s="200" t="s">
        <v>167</v>
      </c>
      <c r="AU596" s="200" t="s">
        <v>83</v>
      </c>
      <c r="AV596" s="13" t="s">
        <v>81</v>
      </c>
      <c r="AW596" s="13" t="s">
        <v>34</v>
      </c>
      <c r="AX596" s="13" t="s">
        <v>73</v>
      </c>
      <c r="AY596" s="200" t="s">
        <v>156</v>
      </c>
    </row>
    <row r="597" spans="1:65" s="14" customFormat="1">
      <c r="B597" s="201"/>
      <c r="C597" s="202"/>
      <c r="D597" s="192" t="s">
        <v>167</v>
      </c>
      <c r="E597" s="203" t="s">
        <v>19</v>
      </c>
      <c r="F597" s="204" t="s">
        <v>406</v>
      </c>
      <c r="G597" s="202"/>
      <c r="H597" s="205">
        <v>16.484000000000002</v>
      </c>
      <c r="I597" s="206"/>
      <c r="J597" s="202"/>
      <c r="K597" s="202"/>
      <c r="L597" s="207"/>
      <c r="M597" s="208"/>
      <c r="N597" s="209"/>
      <c r="O597" s="209"/>
      <c r="P597" s="209"/>
      <c r="Q597" s="209"/>
      <c r="R597" s="209"/>
      <c r="S597" s="209"/>
      <c r="T597" s="210"/>
      <c r="AT597" s="211" t="s">
        <v>167</v>
      </c>
      <c r="AU597" s="211" t="s">
        <v>83</v>
      </c>
      <c r="AV597" s="14" t="s">
        <v>83</v>
      </c>
      <c r="AW597" s="14" t="s">
        <v>34</v>
      </c>
      <c r="AX597" s="14" t="s">
        <v>73</v>
      </c>
      <c r="AY597" s="211" t="s">
        <v>156</v>
      </c>
    </row>
    <row r="598" spans="1:65" s="14" customFormat="1">
      <c r="B598" s="201"/>
      <c r="C598" s="202"/>
      <c r="D598" s="192" t="s">
        <v>167</v>
      </c>
      <c r="E598" s="203" t="s">
        <v>19</v>
      </c>
      <c r="F598" s="204" t="s">
        <v>398</v>
      </c>
      <c r="G598" s="202"/>
      <c r="H598" s="205">
        <v>-1.6</v>
      </c>
      <c r="I598" s="206"/>
      <c r="J598" s="202"/>
      <c r="K598" s="202"/>
      <c r="L598" s="207"/>
      <c r="M598" s="208"/>
      <c r="N598" s="209"/>
      <c r="O598" s="209"/>
      <c r="P598" s="209"/>
      <c r="Q598" s="209"/>
      <c r="R598" s="209"/>
      <c r="S598" s="209"/>
      <c r="T598" s="210"/>
      <c r="AT598" s="211" t="s">
        <v>167</v>
      </c>
      <c r="AU598" s="211" t="s">
        <v>83</v>
      </c>
      <c r="AV598" s="14" t="s">
        <v>83</v>
      </c>
      <c r="AW598" s="14" t="s">
        <v>34</v>
      </c>
      <c r="AX598" s="14" t="s">
        <v>73</v>
      </c>
      <c r="AY598" s="211" t="s">
        <v>156</v>
      </c>
    </row>
    <row r="599" spans="1:65" s="14" customFormat="1">
      <c r="B599" s="201"/>
      <c r="C599" s="202"/>
      <c r="D599" s="192" t="s">
        <v>167</v>
      </c>
      <c r="E599" s="203" t="s">
        <v>19</v>
      </c>
      <c r="F599" s="204" t="s">
        <v>437</v>
      </c>
      <c r="G599" s="202"/>
      <c r="H599" s="205">
        <v>-4.2229999999999999</v>
      </c>
      <c r="I599" s="206"/>
      <c r="J599" s="202"/>
      <c r="K599" s="202"/>
      <c r="L599" s="207"/>
      <c r="M599" s="208"/>
      <c r="N599" s="209"/>
      <c r="O599" s="209"/>
      <c r="P599" s="209"/>
      <c r="Q599" s="209"/>
      <c r="R599" s="209"/>
      <c r="S599" s="209"/>
      <c r="T599" s="210"/>
      <c r="AT599" s="211" t="s">
        <v>167</v>
      </c>
      <c r="AU599" s="211" t="s">
        <v>83</v>
      </c>
      <c r="AV599" s="14" t="s">
        <v>83</v>
      </c>
      <c r="AW599" s="14" t="s">
        <v>34</v>
      </c>
      <c r="AX599" s="14" t="s">
        <v>73</v>
      </c>
      <c r="AY599" s="211" t="s">
        <v>156</v>
      </c>
    </row>
    <row r="600" spans="1:65" s="16" customFormat="1">
      <c r="B600" s="234"/>
      <c r="C600" s="235"/>
      <c r="D600" s="192" t="s">
        <v>167</v>
      </c>
      <c r="E600" s="236" t="s">
        <v>19</v>
      </c>
      <c r="F600" s="237" t="s">
        <v>299</v>
      </c>
      <c r="G600" s="235"/>
      <c r="H600" s="238">
        <v>10.661</v>
      </c>
      <c r="I600" s="239"/>
      <c r="J600" s="235"/>
      <c r="K600" s="235"/>
      <c r="L600" s="240"/>
      <c r="M600" s="241"/>
      <c r="N600" s="242"/>
      <c r="O600" s="242"/>
      <c r="P600" s="242"/>
      <c r="Q600" s="242"/>
      <c r="R600" s="242"/>
      <c r="S600" s="242"/>
      <c r="T600" s="243"/>
      <c r="AT600" s="244" t="s">
        <v>167</v>
      </c>
      <c r="AU600" s="244" t="s">
        <v>83</v>
      </c>
      <c r="AV600" s="16" t="s">
        <v>157</v>
      </c>
      <c r="AW600" s="16" t="s">
        <v>34</v>
      </c>
      <c r="AX600" s="16" t="s">
        <v>73</v>
      </c>
      <c r="AY600" s="244" t="s">
        <v>156</v>
      </c>
    </row>
    <row r="601" spans="1:65" s="15" customFormat="1">
      <c r="B601" s="212"/>
      <c r="C601" s="213"/>
      <c r="D601" s="192" t="s">
        <v>167</v>
      </c>
      <c r="E601" s="214" t="s">
        <v>19</v>
      </c>
      <c r="F601" s="215" t="s">
        <v>170</v>
      </c>
      <c r="G601" s="213"/>
      <c r="H601" s="216">
        <v>258.51</v>
      </c>
      <c r="I601" s="217"/>
      <c r="J601" s="213"/>
      <c r="K601" s="213"/>
      <c r="L601" s="218"/>
      <c r="M601" s="219"/>
      <c r="N601" s="220"/>
      <c r="O601" s="220"/>
      <c r="P601" s="220"/>
      <c r="Q601" s="220"/>
      <c r="R601" s="220"/>
      <c r="S601" s="220"/>
      <c r="T601" s="221"/>
      <c r="AT601" s="222" t="s">
        <v>167</v>
      </c>
      <c r="AU601" s="222" t="s">
        <v>83</v>
      </c>
      <c r="AV601" s="15" t="s">
        <v>163</v>
      </c>
      <c r="AW601" s="15" t="s">
        <v>34</v>
      </c>
      <c r="AX601" s="15" t="s">
        <v>81</v>
      </c>
      <c r="AY601" s="222" t="s">
        <v>156</v>
      </c>
    </row>
    <row r="602" spans="1:65" s="2" customFormat="1" ht="33" customHeight="1">
      <c r="A602" s="35"/>
      <c r="B602" s="36"/>
      <c r="C602" s="171" t="s">
        <v>438</v>
      </c>
      <c r="D602" s="171" t="s">
        <v>159</v>
      </c>
      <c r="E602" s="172" t="s">
        <v>439</v>
      </c>
      <c r="F602" s="173" t="s">
        <v>440</v>
      </c>
      <c r="G602" s="174" t="s">
        <v>206</v>
      </c>
      <c r="H602" s="175">
        <v>108.49</v>
      </c>
      <c r="I602" s="176"/>
      <c r="J602" s="177">
        <f>ROUND(I602*H602,2)</f>
        <v>0</v>
      </c>
      <c r="K602" s="178"/>
      <c r="L602" s="40"/>
      <c r="M602" s="179" t="s">
        <v>19</v>
      </c>
      <c r="N602" s="180" t="s">
        <v>44</v>
      </c>
      <c r="O602" s="65"/>
      <c r="P602" s="181">
        <f>O602*H602</f>
        <v>0</v>
      </c>
      <c r="Q602" s="181">
        <v>0</v>
      </c>
      <c r="R602" s="181">
        <f>Q602*H602</f>
        <v>0</v>
      </c>
      <c r="S602" s="181">
        <v>0</v>
      </c>
      <c r="T602" s="182">
        <f>S602*H602</f>
        <v>0</v>
      </c>
      <c r="U602" s="35"/>
      <c r="V602" s="35"/>
      <c r="W602" s="35"/>
      <c r="X602" s="35"/>
      <c r="Y602" s="35"/>
      <c r="Z602" s="35"/>
      <c r="AA602" s="35"/>
      <c r="AB602" s="35"/>
      <c r="AC602" s="35"/>
      <c r="AD602" s="35"/>
      <c r="AE602" s="35"/>
      <c r="AR602" s="183" t="s">
        <v>259</v>
      </c>
      <c r="AT602" s="183" t="s">
        <v>159</v>
      </c>
      <c r="AU602" s="183" t="s">
        <v>83</v>
      </c>
      <c r="AY602" s="18" t="s">
        <v>156</v>
      </c>
      <c r="BE602" s="184">
        <f>IF(N602="základní",J602,0)</f>
        <v>0</v>
      </c>
      <c r="BF602" s="184">
        <f>IF(N602="snížená",J602,0)</f>
        <v>0</v>
      </c>
      <c r="BG602" s="184">
        <f>IF(N602="zákl. přenesená",J602,0)</f>
        <v>0</v>
      </c>
      <c r="BH602" s="184">
        <f>IF(N602="sníž. přenesená",J602,0)</f>
        <v>0</v>
      </c>
      <c r="BI602" s="184">
        <f>IF(N602="nulová",J602,0)</f>
        <v>0</v>
      </c>
      <c r="BJ602" s="18" t="s">
        <v>81</v>
      </c>
      <c r="BK602" s="184">
        <f>ROUND(I602*H602,2)</f>
        <v>0</v>
      </c>
      <c r="BL602" s="18" t="s">
        <v>259</v>
      </c>
      <c r="BM602" s="183" t="s">
        <v>441</v>
      </c>
    </row>
    <row r="603" spans="1:65" s="2" customFormat="1">
      <c r="A603" s="35"/>
      <c r="B603" s="36"/>
      <c r="C603" s="37"/>
      <c r="D603" s="185" t="s">
        <v>165</v>
      </c>
      <c r="E603" s="37"/>
      <c r="F603" s="186" t="s">
        <v>442</v>
      </c>
      <c r="G603" s="37"/>
      <c r="H603" s="37"/>
      <c r="I603" s="187"/>
      <c r="J603" s="37"/>
      <c r="K603" s="37"/>
      <c r="L603" s="40"/>
      <c r="M603" s="188"/>
      <c r="N603" s="189"/>
      <c r="O603" s="65"/>
      <c r="P603" s="65"/>
      <c r="Q603" s="65"/>
      <c r="R603" s="65"/>
      <c r="S603" s="65"/>
      <c r="T603" s="66"/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T603" s="18" t="s">
        <v>165</v>
      </c>
      <c r="AU603" s="18" t="s">
        <v>83</v>
      </c>
    </row>
    <row r="604" spans="1:65" s="14" customFormat="1">
      <c r="B604" s="201"/>
      <c r="C604" s="202"/>
      <c r="D604" s="192" t="s">
        <v>167</v>
      </c>
      <c r="E604" s="203" t="s">
        <v>19</v>
      </c>
      <c r="F604" s="204" t="s">
        <v>443</v>
      </c>
      <c r="G604" s="202"/>
      <c r="H604" s="205">
        <v>94.41</v>
      </c>
      <c r="I604" s="206"/>
      <c r="J604" s="202"/>
      <c r="K604" s="202"/>
      <c r="L604" s="207"/>
      <c r="M604" s="208"/>
      <c r="N604" s="209"/>
      <c r="O604" s="209"/>
      <c r="P604" s="209"/>
      <c r="Q604" s="209"/>
      <c r="R604" s="209"/>
      <c r="S604" s="209"/>
      <c r="T604" s="210"/>
      <c r="AT604" s="211" t="s">
        <v>167</v>
      </c>
      <c r="AU604" s="211" t="s">
        <v>83</v>
      </c>
      <c r="AV604" s="14" t="s">
        <v>83</v>
      </c>
      <c r="AW604" s="14" t="s">
        <v>34</v>
      </c>
      <c r="AX604" s="14" t="s">
        <v>73</v>
      </c>
      <c r="AY604" s="211" t="s">
        <v>156</v>
      </c>
    </row>
    <row r="605" spans="1:65" s="14" customFormat="1">
      <c r="B605" s="201"/>
      <c r="C605" s="202"/>
      <c r="D605" s="192" t="s">
        <v>167</v>
      </c>
      <c r="E605" s="203" t="s">
        <v>19</v>
      </c>
      <c r="F605" s="204" t="s">
        <v>444</v>
      </c>
      <c r="G605" s="202"/>
      <c r="H605" s="205">
        <v>14.08</v>
      </c>
      <c r="I605" s="206"/>
      <c r="J605" s="202"/>
      <c r="K605" s="202"/>
      <c r="L605" s="207"/>
      <c r="M605" s="208"/>
      <c r="N605" s="209"/>
      <c r="O605" s="209"/>
      <c r="P605" s="209"/>
      <c r="Q605" s="209"/>
      <c r="R605" s="209"/>
      <c r="S605" s="209"/>
      <c r="T605" s="210"/>
      <c r="AT605" s="211" t="s">
        <v>167</v>
      </c>
      <c r="AU605" s="211" t="s">
        <v>83</v>
      </c>
      <c r="AV605" s="14" t="s">
        <v>83</v>
      </c>
      <c r="AW605" s="14" t="s">
        <v>34</v>
      </c>
      <c r="AX605" s="14" t="s">
        <v>73</v>
      </c>
      <c r="AY605" s="211" t="s">
        <v>156</v>
      </c>
    </row>
    <row r="606" spans="1:65" s="15" customFormat="1">
      <c r="B606" s="212"/>
      <c r="C606" s="213"/>
      <c r="D606" s="192" t="s">
        <v>167</v>
      </c>
      <c r="E606" s="214" t="s">
        <v>19</v>
      </c>
      <c r="F606" s="215" t="s">
        <v>170</v>
      </c>
      <c r="G606" s="213"/>
      <c r="H606" s="216">
        <v>108.49</v>
      </c>
      <c r="I606" s="217"/>
      <c r="J606" s="213"/>
      <c r="K606" s="213"/>
      <c r="L606" s="218"/>
      <c r="M606" s="219"/>
      <c r="N606" s="220"/>
      <c r="O606" s="220"/>
      <c r="P606" s="220"/>
      <c r="Q606" s="220"/>
      <c r="R606" s="220"/>
      <c r="S606" s="220"/>
      <c r="T606" s="221"/>
      <c r="AT606" s="222" t="s">
        <v>167</v>
      </c>
      <c r="AU606" s="222" t="s">
        <v>83</v>
      </c>
      <c r="AV606" s="15" t="s">
        <v>163</v>
      </c>
      <c r="AW606" s="15" t="s">
        <v>34</v>
      </c>
      <c r="AX606" s="15" t="s">
        <v>81</v>
      </c>
      <c r="AY606" s="222" t="s">
        <v>156</v>
      </c>
    </row>
    <row r="607" spans="1:65" s="2" customFormat="1" ht="37.9" customHeight="1">
      <c r="A607" s="35"/>
      <c r="B607" s="36"/>
      <c r="C607" s="171" t="s">
        <v>445</v>
      </c>
      <c r="D607" s="171" t="s">
        <v>159</v>
      </c>
      <c r="E607" s="172" t="s">
        <v>446</v>
      </c>
      <c r="F607" s="173" t="s">
        <v>447</v>
      </c>
      <c r="G607" s="174" t="s">
        <v>206</v>
      </c>
      <c r="H607" s="175">
        <v>147.22300000000001</v>
      </c>
      <c r="I607" s="176"/>
      <c r="J607" s="177">
        <f>ROUND(I607*H607,2)</f>
        <v>0</v>
      </c>
      <c r="K607" s="178"/>
      <c r="L607" s="40"/>
      <c r="M607" s="179" t="s">
        <v>19</v>
      </c>
      <c r="N607" s="180" t="s">
        <v>44</v>
      </c>
      <c r="O607" s="65"/>
      <c r="P607" s="181">
        <f>O607*H607</f>
        <v>0</v>
      </c>
      <c r="Q607" s="181">
        <v>0</v>
      </c>
      <c r="R607" s="181">
        <f>Q607*H607</f>
        <v>0</v>
      </c>
      <c r="S607" s="181">
        <v>0</v>
      </c>
      <c r="T607" s="182">
        <f>S607*H607</f>
        <v>0</v>
      </c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/>
      <c r="AR607" s="183" t="s">
        <v>163</v>
      </c>
      <c r="AT607" s="183" t="s">
        <v>159</v>
      </c>
      <c r="AU607" s="183" t="s">
        <v>83</v>
      </c>
      <c r="AY607" s="18" t="s">
        <v>156</v>
      </c>
      <c r="BE607" s="184">
        <f>IF(N607="základní",J607,0)</f>
        <v>0</v>
      </c>
      <c r="BF607" s="184">
        <f>IF(N607="snížená",J607,0)</f>
        <v>0</v>
      </c>
      <c r="BG607" s="184">
        <f>IF(N607="zákl. přenesená",J607,0)</f>
        <v>0</v>
      </c>
      <c r="BH607" s="184">
        <f>IF(N607="sníž. přenesená",J607,0)</f>
        <v>0</v>
      </c>
      <c r="BI607" s="184">
        <f>IF(N607="nulová",J607,0)</f>
        <v>0</v>
      </c>
      <c r="BJ607" s="18" t="s">
        <v>81</v>
      </c>
      <c r="BK607" s="184">
        <f>ROUND(I607*H607,2)</f>
        <v>0</v>
      </c>
      <c r="BL607" s="18" t="s">
        <v>163</v>
      </c>
      <c r="BM607" s="183" t="s">
        <v>448</v>
      </c>
    </row>
    <row r="608" spans="1:65" s="2" customFormat="1">
      <c r="A608" s="35"/>
      <c r="B608" s="36"/>
      <c r="C608" s="37"/>
      <c r="D608" s="185" t="s">
        <v>165</v>
      </c>
      <c r="E608" s="37"/>
      <c r="F608" s="186" t="s">
        <v>449</v>
      </c>
      <c r="G608" s="37"/>
      <c r="H608" s="37"/>
      <c r="I608" s="187"/>
      <c r="J608" s="37"/>
      <c r="K608" s="37"/>
      <c r="L608" s="40"/>
      <c r="M608" s="188"/>
      <c r="N608" s="189"/>
      <c r="O608" s="65"/>
      <c r="P608" s="65"/>
      <c r="Q608" s="65"/>
      <c r="R608" s="65"/>
      <c r="S608" s="65"/>
      <c r="T608" s="66"/>
      <c r="U608" s="35"/>
      <c r="V608" s="35"/>
      <c r="W608" s="35"/>
      <c r="X608" s="35"/>
      <c r="Y608" s="35"/>
      <c r="Z608" s="35"/>
      <c r="AA608" s="35"/>
      <c r="AB608" s="35"/>
      <c r="AC608" s="35"/>
      <c r="AD608" s="35"/>
      <c r="AE608" s="35"/>
      <c r="AT608" s="18" t="s">
        <v>165</v>
      </c>
      <c r="AU608" s="18" t="s">
        <v>83</v>
      </c>
    </row>
    <row r="609" spans="2:51" s="13" customFormat="1">
      <c r="B609" s="190"/>
      <c r="C609" s="191"/>
      <c r="D609" s="192" t="s">
        <v>167</v>
      </c>
      <c r="E609" s="193" t="s">
        <v>19</v>
      </c>
      <c r="F609" s="194" t="s">
        <v>450</v>
      </c>
      <c r="G609" s="191"/>
      <c r="H609" s="193" t="s">
        <v>19</v>
      </c>
      <c r="I609" s="195"/>
      <c r="J609" s="191"/>
      <c r="K609" s="191"/>
      <c r="L609" s="196"/>
      <c r="M609" s="197"/>
      <c r="N609" s="198"/>
      <c r="O609" s="198"/>
      <c r="P609" s="198"/>
      <c r="Q609" s="198"/>
      <c r="R609" s="198"/>
      <c r="S609" s="198"/>
      <c r="T609" s="199"/>
      <c r="AT609" s="200" t="s">
        <v>167</v>
      </c>
      <c r="AU609" s="200" t="s">
        <v>83</v>
      </c>
      <c r="AV609" s="13" t="s">
        <v>81</v>
      </c>
      <c r="AW609" s="13" t="s">
        <v>34</v>
      </c>
      <c r="AX609" s="13" t="s">
        <v>73</v>
      </c>
      <c r="AY609" s="200" t="s">
        <v>156</v>
      </c>
    </row>
    <row r="610" spans="2:51" s="14" customFormat="1">
      <c r="B610" s="201"/>
      <c r="C610" s="202"/>
      <c r="D610" s="192" t="s">
        <v>167</v>
      </c>
      <c r="E610" s="203" t="s">
        <v>19</v>
      </c>
      <c r="F610" s="204" t="s">
        <v>451</v>
      </c>
      <c r="G610" s="202"/>
      <c r="H610" s="205">
        <v>3.4060000000000001</v>
      </c>
      <c r="I610" s="206"/>
      <c r="J610" s="202"/>
      <c r="K610" s="202"/>
      <c r="L610" s="207"/>
      <c r="M610" s="208"/>
      <c r="N610" s="209"/>
      <c r="O610" s="209"/>
      <c r="P610" s="209"/>
      <c r="Q610" s="209"/>
      <c r="R610" s="209"/>
      <c r="S610" s="209"/>
      <c r="T610" s="210"/>
      <c r="AT610" s="211" t="s">
        <v>167</v>
      </c>
      <c r="AU610" s="211" t="s">
        <v>83</v>
      </c>
      <c r="AV610" s="14" t="s">
        <v>83</v>
      </c>
      <c r="AW610" s="14" t="s">
        <v>34</v>
      </c>
      <c r="AX610" s="14" t="s">
        <v>73</v>
      </c>
      <c r="AY610" s="211" t="s">
        <v>156</v>
      </c>
    </row>
    <row r="611" spans="2:51" s="14" customFormat="1">
      <c r="B611" s="201"/>
      <c r="C611" s="202"/>
      <c r="D611" s="192" t="s">
        <v>167</v>
      </c>
      <c r="E611" s="203" t="s">
        <v>19</v>
      </c>
      <c r="F611" s="204" t="s">
        <v>452</v>
      </c>
      <c r="G611" s="202"/>
      <c r="H611" s="205">
        <v>0.33400000000000002</v>
      </c>
      <c r="I611" s="206"/>
      <c r="J611" s="202"/>
      <c r="K611" s="202"/>
      <c r="L611" s="207"/>
      <c r="M611" s="208"/>
      <c r="N611" s="209"/>
      <c r="O611" s="209"/>
      <c r="P611" s="209"/>
      <c r="Q611" s="209"/>
      <c r="R611" s="209"/>
      <c r="S611" s="209"/>
      <c r="T611" s="210"/>
      <c r="AT611" s="211" t="s">
        <v>167</v>
      </c>
      <c r="AU611" s="211" t="s">
        <v>83</v>
      </c>
      <c r="AV611" s="14" t="s">
        <v>83</v>
      </c>
      <c r="AW611" s="14" t="s">
        <v>34</v>
      </c>
      <c r="AX611" s="14" t="s">
        <v>73</v>
      </c>
      <c r="AY611" s="211" t="s">
        <v>156</v>
      </c>
    </row>
    <row r="612" spans="2:51" s="16" customFormat="1">
      <c r="B612" s="234"/>
      <c r="C612" s="235"/>
      <c r="D612" s="192" t="s">
        <v>167</v>
      </c>
      <c r="E612" s="236" t="s">
        <v>19</v>
      </c>
      <c r="F612" s="237" t="s">
        <v>299</v>
      </c>
      <c r="G612" s="235"/>
      <c r="H612" s="238">
        <v>3.74</v>
      </c>
      <c r="I612" s="239"/>
      <c r="J612" s="235"/>
      <c r="K612" s="235"/>
      <c r="L612" s="240"/>
      <c r="M612" s="241"/>
      <c r="N612" s="242"/>
      <c r="O612" s="242"/>
      <c r="P612" s="242"/>
      <c r="Q612" s="242"/>
      <c r="R612" s="242"/>
      <c r="S612" s="242"/>
      <c r="T612" s="243"/>
      <c r="AT612" s="244" t="s">
        <v>167</v>
      </c>
      <c r="AU612" s="244" t="s">
        <v>83</v>
      </c>
      <c r="AV612" s="16" t="s">
        <v>157</v>
      </c>
      <c r="AW612" s="16" t="s">
        <v>34</v>
      </c>
      <c r="AX612" s="16" t="s">
        <v>73</v>
      </c>
      <c r="AY612" s="244" t="s">
        <v>156</v>
      </c>
    </row>
    <row r="613" spans="2:51" s="13" customFormat="1">
      <c r="B613" s="190"/>
      <c r="C613" s="191"/>
      <c r="D613" s="192" t="s">
        <v>167</v>
      </c>
      <c r="E613" s="193" t="s">
        <v>19</v>
      </c>
      <c r="F613" s="194" t="s">
        <v>453</v>
      </c>
      <c r="G613" s="191"/>
      <c r="H613" s="193" t="s">
        <v>19</v>
      </c>
      <c r="I613" s="195"/>
      <c r="J613" s="191"/>
      <c r="K613" s="191"/>
      <c r="L613" s="196"/>
      <c r="M613" s="197"/>
      <c r="N613" s="198"/>
      <c r="O613" s="198"/>
      <c r="P613" s="198"/>
      <c r="Q613" s="198"/>
      <c r="R613" s="198"/>
      <c r="S613" s="198"/>
      <c r="T613" s="199"/>
      <c r="AT613" s="200" t="s">
        <v>167</v>
      </c>
      <c r="AU613" s="200" t="s">
        <v>83</v>
      </c>
      <c r="AV613" s="13" t="s">
        <v>81</v>
      </c>
      <c r="AW613" s="13" t="s">
        <v>34</v>
      </c>
      <c r="AX613" s="13" t="s">
        <v>73</v>
      </c>
      <c r="AY613" s="200" t="s">
        <v>156</v>
      </c>
    </row>
    <row r="614" spans="2:51" s="14" customFormat="1">
      <c r="B614" s="201"/>
      <c r="C614" s="202"/>
      <c r="D614" s="192" t="s">
        <v>167</v>
      </c>
      <c r="E614" s="203" t="s">
        <v>19</v>
      </c>
      <c r="F614" s="204" t="s">
        <v>451</v>
      </c>
      <c r="G614" s="202"/>
      <c r="H614" s="205">
        <v>3.4060000000000001</v>
      </c>
      <c r="I614" s="206"/>
      <c r="J614" s="202"/>
      <c r="K614" s="202"/>
      <c r="L614" s="207"/>
      <c r="M614" s="208"/>
      <c r="N614" s="209"/>
      <c r="O614" s="209"/>
      <c r="P614" s="209"/>
      <c r="Q614" s="209"/>
      <c r="R614" s="209"/>
      <c r="S614" s="209"/>
      <c r="T614" s="210"/>
      <c r="AT614" s="211" t="s">
        <v>167</v>
      </c>
      <c r="AU614" s="211" t="s">
        <v>83</v>
      </c>
      <c r="AV614" s="14" t="s">
        <v>83</v>
      </c>
      <c r="AW614" s="14" t="s">
        <v>34</v>
      </c>
      <c r="AX614" s="14" t="s">
        <v>73</v>
      </c>
      <c r="AY614" s="211" t="s">
        <v>156</v>
      </c>
    </row>
    <row r="615" spans="2:51" s="14" customFormat="1">
      <c r="B615" s="201"/>
      <c r="C615" s="202"/>
      <c r="D615" s="192" t="s">
        <v>167</v>
      </c>
      <c r="E615" s="203" t="s">
        <v>19</v>
      </c>
      <c r="F615" s="204" t="s">
        <v>452</v>
      </c>
      <c r="G615" s="202"/>
      <c r="H615" s="205">
        <v>0.33400000000000002</v>
      </c>
      <c r="I615" s="206"/>
      <c r="J615" s="202"/>
      <c r="K615" s="202"/>
      <c r="L615" s="207"/>
      <c r="M615" s="208"/>
      <c r="N615" s="209"/>
      <c r="O615" s="209"/>
      <c r="P615" s="209"/>
      <c r="Q615" s="209"/>
      <c r="R615" s="209"/>
      <c r="S615" s="209"/>
      <c r="T615" s="210"/>
      <c r="AT615" s="211" t="s">
        <v>167</v>
      </c>
      <c r="AU615" s="211" t="s">
        <v>83</v>
      </c>
      <c r="AV615" s="14" t="s">
        <v>83</v>
      </c>
      <c r="AW615" s="14" t="s">
        <v>34</v>
      </c>
      <c r="AX615" s="14" t="s">
        <v>73</v>
      </c>
      <c r="AY615" s="211" t="s">
        <v>156</v>
      </c>
    </row>
    <row r="616" spans="2:51" s="16" customFormat="1">
      <c r="B616" s="234"/>
      <c r="C616" s="235"/>
      <c r="D616" s="192" t="s">
        <v>167</v>
      </c>
      <c r="E616" s="236" t="s">
        <v>19</v>
      </c>
      <c r="F616" s="237" t="s">
        <v>299</v>
      </c>
      <c r="G616" s="235"/>
      <c r="H616" s="238">
        <v>3.74</v>
      </c>
      <c r="I616" s="239"/>
      <c r="J616" s="235"/>
      <c r="K616" s="235"/>
      <c r="L616" s="240"/>
      <c r="M616" s="241"/>
      <c r="N616" s="242"/>
      <c r="O616" s="242"/>
      <c r="P616" s="242"/>
      <c r="Q616" s="242"/>
      <c r="R616" s="242"/>
      <c r="S616" s="242"/>
      <c r="T616" s="243"/>
      <c r="AT616" s="244" t="s">
        <v>167</v>
      </c>
      <c r="AU616" s="244" t="s">
        <v>83</v>
      </c>
      <c r="AV616" s="16" t="s">
        <v>157</v>
      </c>
      <c r="AW616" s="16" t="s">
        <v>34</v>
      </c>
      <c r="AX616" s="16" t="s">
        <v>73</v>
      </c>
      <c r="AY616" s="244" t="s">
        <v>156</v>
      </c>
    </row>
    <row r="617" spans="2:51" s="13" customFormat="1">
      <c r="B617" s="190"/>
      <c r="C617" s="191"/>
      <c r="D617" s="192" t="s">
        <v>167</v>
      </c>
      <c r="E617" s="193" t="s">
        <v>19</v>
      </c>
      <c r="F617" s="194" t="s">
        <v>454</v>
      </c>
      <c r="G617" s="191"/>
      <c r="H617" s="193" t="s">
        <v>19</v>
      </c>
      <c r="I617" s="195"/>
      <c r="J617" s="191"/>
      <c r="K617" s="191"/>
      <c r="L617" s="196"/>
      <c r="M617" s="197"/>
      <c r="N617" s="198"/>
      <c r="O617" s="198"/>
      <c r="P617" s="198"/>
      <c r="Q617" s="198"/>
      <c r="R617" s="198"/>
      <c r="S617" s="198"/>
      <c r="T617" s="199"/>
      <c r="AT617" s="200" t="s">
        <v>167</v>
      </c>
      <c r="AU617" s="200" t="s">
        <v>83</v>
      </c>
      <c r="AV617" s="13" t="s">
        <v>81</v>
      </c>
      <c r="AW617" s="13" t="s">
        <v>34</v>
      </c>
      <c r="AX617" s="13" t="s">
        <v>73</v>
      </c>
      <c r="AY617" s="200" t="s">
        <v>156</v>
      </c>
    </row>
    <row r="618" spans="2:51" s="14" customFormat="1">
      <c r="B618" s="201"/>
      <c r="C618" s="202"/>
      <c r="D618" s="192" t="s">
        <v>167</v>
      </c>
      <c r="E618" s="203" t="s">
        <v>19</v>
      </c>
      <c r="F618" s="204" t="s">
        <v>455</v>
      </c>
      <c r="G618" s="202"/>
      <c r="H618" s="205">
        <v>5.0049999999999999</v>
      </c>
      <c r="I618" s="206"/>
      <c r="J618" s="202"/>
      <c r="K618" s="202"/>
      <c r="L618" s="207"/>
      <c r="M618" s="208"/>
      <c r="N618" s="209"/>
      <c r="O618" s="209"/>
      <c r="P618" s="209"/>
      <c r="Q618" s="209"/>
      <c r="R618" s="209"/>
      <c r="S618" s="209"/>
      <c r="T618" s="210"/>
      <c r="AT618" s="211" t="s">
        <v>167</v>
      </c>
      <c r="AU618" s="211" t="s">
        <v>83</v>
      </c>
      <c r="AV618" s="14" t="s">
        <v>83</v>
      </c>
      <c r="AW618" s="14" t="s">
        <v>34</v>
      </c>
      <c r="AX618" s="14" t="s">
        <v>73</v>
      </c>
      <c r="AY618" s="211" t="s">
        <v>156</v>
      </c>
    </row>
    <row r="619" spans="2:51" s="14" customFormat="1">
      <c r="B619" s="201"/>
      <c r="C619" s="202"/>
      <c r="D619" s="192" t="s">
        <v>167</v>
      </c>
      <c r="E619" s="203" t="s">
        <v>19</v>
      </c>
      <c r="F619" s="204" t="s">
        <v>456</v>
      </c>
      <c r="G619" s="202"/>
      <c r="H619" s="205">
        <v>0.42599999999999999</v>
      </c>
      <c r="I619" s="206"/>
      <c r="J619" s="202"/>
      <c r="K619" s="202"/>
      <c r="L619" s="207"/>
      <c r="M619" s="208"/>
      <c r="N619" s="209"/>
      <c r="O619" s="209"/>
      <c r="P619" s="209"/>
      <c r="Q619" s="209"/>
      <c r="R619" s="209"/>
      <c r="S619" s="209"/>
      <c r="T619" s="210"/>
      <c r="AT619" s="211" t="s">
        <v>167</v>
      </c>
      <c r="AU619" s="211" t="s">
        <v>83</v>
      </c>
      <c r="AV619" s="14" t="s">
        <v>83</v>
      </c>
      <c r="AW619" s="14" t="s">
        <v>34</v>
      </c>
      <c r="AX619" s="14" t="s">
        <v>73</v>
      </c>
      <c r="AY619" s="211" t="s">
        <v>156</v>
      </c>
    </row>
    <row r="620" spans="2:51" s="16" customFormat="1">
      <c r="B620" s="234"/>
      <c r="C620" s="235"/>
      <c r="D620" s="192" t="s">
        <v>167</v>
      </c>
      <c r="E620" s="236" t="s">
        <v>19</v>
      </c>
      <c r="F620" s="237" t="s">
        <v>299</v>
      </c>
      <c r="G620" s="235"/>
      <c r="H620" s="238">
        <v>5.431</v>
      </c>
      <c r="I620" s="239"/>
      <c r="J620" s="235"/>
      <c r="K620" s="235"/>
      <c r="L620" s="240"/>
      <c r="M620" s="241"/>
      <c r="N620" s="242"/>
      <c r="O620" s="242"/>
      <c r="P620" s="242"/>
      <c r="Q620" s="242"/>
      <c r="R620" s="242"/>
      <c r="S620" s="242"/>
      <c r="T620" s="243"/>
      <c r="AT620" s="244" t="s">
        <v>167</v>
      </c>
      <c r="AU620" s="244" t="s">
        <v>83</v>
      </c>
      <c r="AV620" s="16" t="s">
        <v>157</v>
      </c>
      <c r="AW620" s="16" t="s">
        <v>34</v>
      </c>
      <c r="AX620" s="16" t="s">
        <v>73</v>
      </c>
      <c r="AY620" s="244" t="s">
        <v>156</v>
      </c>
    </row>
    <row r="621" spans="2:51" s="13" customFormat="1">
      <c r="B621" s="190"/>
      <c r="C621" s="191"/>
      <c r="D621" s="192" t="s">
        <v>167</v>
      </c>
      <c r="E621" s="193" t="s">
        <v>19</v>
      </c>
      <c r="F621" s="194" t="s">
        <v>457</v>
      </c>
      <c r="G621" s="191"/>
      <c r="H621" s="193" t="s">
        <v>19</v>
      </c>
      <c r="I621" s="195"/>
      <c r="J621" s="191"/>
      <c r="K621" s="191"/>
      <c r="L621" s="196"/>
      <c r="M621" s="197"/>
      <c r="N621" s="198"/>
      <c r="O621" s="198"/>
      <c r="P621" s="198"/>
      <c r="Q621" s="198"/>
      <c r="R621" s="198"/>
      <c r="S621" s="198"/>
      <c r="T621" s="199"/>
      <c r="AT621" s="200" t="s">
        <v>167</v>
      </c>
      <c r="AU621" s="200" t="s">
        <v>83</v>
      </c>
      <c r="AV621" s="13" t="s">
        <v>81</v>
      </c>
      <c r="AW621" s="13" t="s">
        <v>34</v>
      </c>
      <c r="AX621" s="13" t="s">
        <v>73</v>
      </c>
      <c r="AY621" s="200" t="s">
        <v>156</v>
      </c>
    </row>
    <row r="622" spans="2:51" s="14" customFormat="1">
      <c r="B622" s="201"/>
      <c r="C622" s="202"/>
      <c r="D622" s="192" t="s">
        <v>167</v>
      </c>
      <c r="E622" s="203" t="s">
        <v>19</v>
      </c>
      <c r="F622" s="204" t="s">
        <v>451</v>
      </c>
      <c r="G622" s="202"/>
      <c r="H622" s="205">
        <v>3.4060000000000001</v>
      </c>
      <c r="I622" s="206"/>
      <c r="J622" s="202"/>
      <c r="K622" s="202"/>
      <c r="L622" s="207"/>
      <c r="M622" s="208"/>
      <c r="N622" s="209"/>
      <c r="O622" s="209"/>
      <c r="P622" s="209"/>
      <c r="Q622" s="209"/>
      <c r="R622" s="209"/>
      <c r="S622" s="209"/>
      <c r="T622" s="210"/>
      <c r="AT622" s="211" t="s">
        <v>167</v>
      </c>
      <c r="AU622" s="211" t="s">
        <v>83</v>
      </c>
      <c r="AV622" s="14" t="s">
        <v>83</v>
      </c>
      <c r="AW622" s="14" t="s">
        <v>34</v>
      </c>
      <c r="AX622" s="14" t="s">
        <v>73</v>
      </c>
      <c r="AY622" s="211" t="s">
        <v>156</v>
      </c>
    </row>
    <row r="623" spans="2:51" s="14" customFormat="1">
      <c r="B623" s="201"/>
      <c r="C623" s="202"/>
      <c r="D623" s="192" t="s">
        <v>167</v>
      </c>
      <c r="E623" s="203" t="s">
        <v>19</v>
      </c>
      <c r="F623" s="204" t="s">
        <v>452</v>
      </c>
      <c r="G623" s="202"/>
      <c r="H623" s="205">
        <v>0.33400000000000002</v>
      </c>
      <c r="I623" s="206"/>
      <c r="J623" s="202"/>
      <c r="K623" s="202"/>
      <c r="L623" s="207"/>
      <c r="M623" s="208"/>
      <c r="N623" s="209"/>
      <c r="O623" s="209"/>
      <c r="P623" s="209"/>
      <c r="Q623" s="209"/>
      <c r="R623" s="209"/>
      <c r="S623" s="209"/>
      <c r="T623" s="210"/>
      <c r="AT623" s="211" t="s">
        <v>167</v>
      </c>
      <c r="AU623" s="211" t="s">
        <v>83</v>
      </c>
      <c r="AV623" s="14" t="s">
        <v>83</v>
      </c>
      <c r="AW623" s="14" t="s">
        <v>34</v>
      </c>
      <c r="AX623" s="14" t="s">
        <v>73</v>
      </c>
      <c r="AY623" s="211" t="s">
        <v>156</v>
      </c>
    </row>
    <row r="624" spans="2:51" s="16" customFormat="1">
      <c r="B624" s="234"/>
      <c r="C624" s="235"/>
      <c r="D624" s="192" t="s">
        <v>167</v>
      </c>
      <c r="E624" s="236" t="s">
        <v>19</v>
      </c>
      <c r="F624" s="237" t="s">
        <v>299</v>
      </c>
      <c r="G624" s="235"/>
      <c r="H624" s="238">
        <v>3.74</v>
      </c>
      <c r="I624" s="239"/>
      <c r="J624" s="235"/>
      <c r="K624" s="235"/>
      <c r="L624" s="240"/>
      <c r="M624" s="241"/>
      <c r="N624" s="242"/>
      <c r="O624" s="242"/>
      <c r="P624" s="242"/>
      <c r="Q624" s="242"/>
      <c r="R624" s="242"/>
      <c r="S624" s="242"/>
      <c r="T624" s="243"/>
      <c r="AT624" s="244" t="s">
        <v>167</v>
      </c>
      <c r="AU624" s="244" t="s">
        <v>83</v>
      </c>
      <c r="AV624" s="16" t="s">
        <v>157</v>
      </c>
      <c r="AW624" s="16" t="s">
        <v>34</v>
      </c>
      <c r="AX624" s="16" t="s">
        <v>73</v>
      </c>
      <c r="AY624" s="244" t="s">
        <v>156</v>
      </c>
    </row>
    <row r="625" spans="2:51" s="13" customFormat="1">
      <c r="B625" s="190"/>
      <c r="C625" s="191"/>
      <c r="D625" s="192" t="s">
        <v>167</v>
      </c>
      <c r="E625" s="193" t="s">
        <v>19</v>
      </c>
      <c r="F625" s="194" t="s">
        <v>458</v>
      </c>
      <c r="G625" s="191"/>
      <c r="H625" s="193" t="s">
        <v>19</v>
      </c>
      <c r="I625" s="195"/>
      <c r="J625" s="191"/>
      <c r="K625" s="191"/>
      <c r="L625" s="196"/>
      <c r="M625" s="197"/>
      <c r="N625" s="198"/>
      <c r="O625" s="198"/>
      <c r="P625" s="198"/>
      <c r="Q625" s="198"/>
      <c r="R625" s="198"/>
      <c r="S625" s="198"/>
      <c r="T625" s="199"/>
      <c r="AT625" s="200" t="s">
        <v>167</v>
      </c>
      <c r="AU625" s="200" t="s">
        <v>83</v>
      </c>
      <c r="AV625" s="13" t="s">
        <v>81</v>
      </c>
      <c r="AW625" s="13" t="s">
        <v>34</v>
      </c>
      <c r="AX625" s="13" t="s">
        <v>73</v>
      </c>
      <c r="AY625" s="200" t="s">
        <v>156</v>
      </c>
    </row>
    <row r="626" spans="2:51" s="14" customFormat="1">
      <c r="B626" s="201"/>
      <c r="C626" s="202"/>
      <c r="D626" s="192" t="s">
        <v>167</v>
      </c>
      <c r="E626" s="203" t="s">
        <v>19</v>
      </c>
      <c r="F626" s="204" t="s">
        <v>459</v>
      </c>
      <c r="G626" s="202"/>
      <c r="H626" s="205">
        <v>7.2060000000000004</v>
      </c>
      <c r="I626" s="206"/>
      <c r="J626" s="202"/>
      <c r="K626" s="202"/>
      <c r="L626" s="207"/>
      <c r="M626" s="208"/>
      <c r="N626" s="209"/>
      <c r="O626" s="209"/>
      <c r="P626" s="209"/>
      <c r="Q626" s="209"/>
      <c r="R626" s="209"/>
      <c r="S626" s="209"/>
      <c r="T626" s="210"/>
      <c r="AT626" s="211" t="s">
        <v>167</v>
      </c>
      <c r="AU626" s="211" t="s">
        <v>83</v>
      </c>
      <c r="AV626" s="14" t="s">
        <v>83</v>
      </c>
      <c r="AW626" s="14" t="s">
        <v>34</v>
      </c>
      <c r="AX626" s="14" t="s">
        <v>73</v>
      </c>
      <c r="AY626" s="211" t="s">
        <v>156</v>
      </c>
    </row>
    <row r="627" spans="2:51" s="16" customFormat="1">
      <c r="B627" s="234"/>
      <c r="C627" s="235"/>
      <c r="D627" s="192" t="s">
        <v>167</v>
      </c>
      <c r="E627" s="236" t="s">
        <v>19</v>
      </c>
      <c r="F627" s="237" t="s">
        <v>299</v>
      </c>
      <c r="G627" s="235"/>
      <c r="H627" s="238">
        <v>7.2060000000000004</v>
      </c>
      <c r="I627" s="239"/>
      <c r="J627" s="235"/>
      <c r="K627" s="235"/>
      <c r="L627" s="240"/>
      <c r="M627" s="241"/>
      <c r="N627" s="242"/>
      <c r="O627" s="242"/>
      <c r="P627" s="242"/>
      <c r="Q627" s="242"/>
      <c r="R627" s="242"/>
      <c r="S627" s="242"/>
      <c r="T627" s="243"/>
      <c r="AT627" s="244" t="s">
        <v>167</v>
      </c>
      <c r="AU627" s="244" t="s">
        <v>83</v>
      </c>
      <c r="AV627" s="16" t="s">
        <v>157</v>
      </c>
      <c r="AW627" s="16" t="s">
        <v>34</v>
      </c>
      <c r="AX627" s="16" t="s">
        <v>73</v>
      </c>
      <c r="AY627" s="244" t="s">
        <v>156</v>
      </c>
    </row>
    <row r="628" spans="2:51" s="13" customFormat="1">
      <c r="B628" s="190"/>
      <c r="C628" s="191"/>
      <c r="D628" s="192" t="s">
        <v>167</v>
      </c>
      <c r="E628" s="193" t="s">
        <v>19</v>
      </c>
      <c r="F628" s="194" t="s">
        <v>460</v>
      </c>
      <c r="G628" s="191"/>
      <c r="H628" s="193" t="s">
        <v>19</v>
      </c>
      <c r="I628" s="195"/>
      <c r="J628" s="191"/>
      <c r="K628" s="191"/>
      <c r="L628" s="196"/>
      <c r="M628" s="197"/>
      <c r="N628" s="198"/>
      <c r="O628" s="198"/>
      <c r="P628" s="198"/>
      <c r="Q628" s="198"/>
      <c r="R628" s="198"/>
      <c r="S628" s="198"/>
      <c r="T628" s="199"/>
      <c r="AT628" s="200" t="s">
        <v>167</v>
      </c>
      <c r="AU628" s="200" t="s">
        <v>83</v>
      </c>
      <c r="AV628" s="13" t="s">
        <v>81</v>
      </c>
      <c r="AW628" s="13" t="s">
        <v>34</v>
      </c>
      <c r="AX628" s="13" t="s">
        <v>73</v>
      </c>
      <c r="AY628" s="200" t="s">
        <v>156</v>
      </c>
    </row>
    <row r="629" spans="2:51" s="14" customFormat="1">
      <c r="B629" s="201"/>
      <c r="C629" s="202"/>
      <c r="D629" s="192" t="s">
        <v>167</v>
      </c>
      <c r="E629" s="203" t="s">
        <v>19</v>
      </c>
      <c r="F629" s="204" t="s">
        <v>459</v>
      </c>
      <c r="G629" s="202"/>
      <c r="H629" s="205">
        <v>7.2060000000000004</v>
      </c>
      <c r="I629" s="206"/>
      <c r="J629" s="202"/>
      <c r="K629" s="202"/>
      <c r="L629" s="207"/>
      <c r="M629" s="208"/>
      <c r="N629" s="209"/>
      <c r="O629" s="209"/>
      <c r="P629" s="209"/>
      <c r="Q629" s="209"/>
      <c r="R629" s="209"/>
      <c r="S629" s="209"/>
      <c r="T629" s="210"/>
      <c r="AT629" s="211" t="s">
        <v>167</v>
      </c>
      <c r="AU629" s="211" t="s">
        <v>83</v>
      </c>
      <c r="AV629" s="14" t="s">
        <v>83</v>
      </c>
      <c r="AW629" s="14" t="s">
        <v>34</v>
      </c>
      <c r="AX629" s="14" t="s">
        <v>73</v>
      </c>
      <c r="AY629" s="211" t="s">
        <v>156</v>
      </c>
    </row>
    <row r="630" spans="2:51" s="16" customFormat="1">
      <c r="B630" s="234"/>
      <c r="C630" s="235"/>
      <c r="D630" s="192" t="s">
        <v>167</v>
      </c>
      <c r="E630" s="236" t="s">
        <v>19</v>
      </c>
      <c r="F630" s="237" t="s">
        <v>299</v>
      </c>
      <c r="G630" s="235"/>
      <c r="H630" s="238">
        <v>7.2060000000000004</v>
      </c>
      <c r="I630" s="239"/>
      <c r="J630" s="235"/>
      <c r="K630" s="235"/>
      <c r="L630" s="240"/>
      <c r="M630" s="241"/>
      <c r="N630" s="242"/>
      <c r="O630" s="242"/>
      <c r="P630" s="242"/>
      <c r="Q630" s="242"/>
      <c r="R630" s="242"/>
      <c r="S630" s="242"/>
      <c r="T630" s="243"/>
      <c r="AT630" s="244" t="s">
        <v>167</v>
      </c>
      <c r="AU630" s="244" t="s">
        <v>83</v>
      </c>
      <c r="AV630" s="16" t="s">
        <v>157</v>
      </c>
      <c r="AW630" s="16" t="s">
        <v>34</v>
      </c>
      <c r="AX630" s="16" t="s">
        <v>73</v>
      </c>
      <c r="AY630" s="244" t="s">
        <v>156</v>
      </c>
    </row>
    <row r="631" spans="2:51" s="13" customFormat="1">
      <c r="B631" s="190"/>
      <c r="C631" s="191"/>
      <c r="D631" s="192" t="s">
        <v>167</v>
      </c>
      <c r="E631" s="193" t="s">
        <v>19</v>
      </c>
      <c r="F631" s="194" t="s">
        <v>461</v>
      </c>
      <c r="G631" s="191"/>
      <c r="H631" s="193" t="s">
        <v>19</v>
      </c>
      <c r="I631" s="195"/>
      <c r="J631" s="191"/>
      <c r="K631" s="191"/>
      <c r="L631" s="196"/>
      <c r="M631" s="197"/>
      <c r="N631" s="198"/>
      <c r="O631" s="198"/>
      <c r="P631" s="198"/>
      <c r="Q631" s="198"/>
      <c r="R631" s="198"/>
      <c r="S631" s="198"/>
      <c r="T631" s="199"/>
      <c r="AT631" s="200" t="s">
        <v>167</v>
      </c>
      <c r="AU631" s="200" t="s">
        <v>83</v>
      </c>
      <c r="AV631" s="13" t="s">
        <v>81</v>
      </c>
      <c r="AW631" s="13" t="s">
        <v>34</v>
      </c>
      <c r="AX631" s="13" t="s">
        <v>73</v>
      </c>
      <c r="AY631" s="200" t="s">
        <v>156</v>
      </c>
    </row>
    <row r="632" spans="2:51" s="14" customFormat="1">
      <c r="B632" s="201"/>
      <c r="C632" s="202"/>
      <c r="D632" s="192" t="s">
        <v>167</v>
      </c>
      <c r="E632" s="203" t="s">
        <v>19</v>
      </c>
      <c r="F632" s="204" t="s">
        <v>462</v>
      </c>
      <c r="G632" s="202"/>
      <c r="H632" s="205">
        <v>10.467000000000001</v>
      </c>
      <c r="I632" s="206"/>
      <c r="J632" s="202"/>
      <c r="K632" s="202"/>
      <c r="L632" s="207"/>
      <c r="M632" s="208"/>
      <c r="N632" s="209"/>
      <c r="O632" s="209"/>
      <c r="P632" s="209"/>
      <c r="Q632" s="209"/>
      <c r="R632" s="209"/>
      <c r="S632" s="209"/>
      <c r="T632" s="210"/>
      <c r="AT632" s="211" t="s">
        <v>167</v>
      </c>
      <c r="AU632" s="211" t="s">
        <v>83</v>
      </c>
      <c r="AV632" s="14" t="s">
        <v>83</v>
      </c>
      <c r="AW632" s="14" t="s">
        <v>34</v>
      </c>
      <c r="AX632" s="14" t="s">
        <v>73</v>
      </c>
      <c r="AY632" s="211" t="s">
        <v>156</v>
      </c>
    </row>
    <row r="633" spans="2:51" s="16" customFormat="1">
      <c r="B633" s="234"/>
      <c r="C633" s="235"/>
      <c r="D633" s="192" t="s">
        <v>167</v>
      </c>
      <c r="E633" s="236" t="s">
        <v>19</v>
      </c>
      <c r="F633" s="237" t="s">
        <v>299</v>
      </c>
      <c r="G633" s="235"/>
      <c r="H633" s="238">
        <v>10.467000000000001</v>
      </c>
      <c r="I633" s="239"/>
      <c r="J633" s="235"/>
      <c r="K633" s="235"/>
      <c r="L633" s="240"/>
      <c r="M633" s="241"/>
      <c r="N633" s="242"/>
      <c r="O633" s="242"/>
      <c r="P633" s="242"/>
      <c r="Q633" s="242"/>
      <c r="R633" s="242"/>
      <c r="S633" s="242"/>
      <c r="T633" s="243"/>
      <c r="AT633" s="244" t="s">
        <v>167</v>
      </c>
      <c r="AU633" s="244" t="s">
        <v>83</v>
      </c>
      <c r="AV633" s="16" t="s">
        <v>157</v>
      </c>
      <c r="AW633" s="16" t="s">
        <v>34</v>
      </c>
      <c r="AX633" s="16" t="s">
        <v>73</v>
      </c>
      <c r="AY633" s="244" t="s">
        <v>156</v>
      </c>
    </row>
    <row r="634" spans="2:51" s="13" customFormat="1">
      <c r="B634" s="190"/>
      <c r="C634" s="191"/>
      <c r="D634" s="192" t="s">
        <v>167</v>
      </c>
      <c r="E634" s="193" t="s">
        <v>19</v>
      </c>
      <c r="F634" s="194" t="s">
        <v>463</v>
      </c>
      <c r="G634" s="191"/>
      <c r="H634" s="193" t="s">
        <v>19</v>
      </c>
      <c r="I634" s="195"/>
      <c r="J634" s="191"/>
      <c r="K634" s="191"/>
      <c r="L634" s="196"/>
      <c r="M634" s="197"/>
      <c r="N634" s="198"/>
      <c r="O634" s="198"/>
      <c r="P634" s="198"/>
      <c r="Q634" s="198"/>
      <c r="R634" s="198"/>
      <c r="S634" s="198"/>
      <c r="T634" s="199"/>
      <c r="AT634" s="200" t="s">
        <v>167</v>
      </c>
      <c r="AU634" s="200" t="s">
        <v>83</v>
      </c>
      <c r="AV634" s="13" t="s">
        <v>81</v>
      </c>
      <c r="AW634" s="13" t="s">
        <v>34</v>
      </c>
      <c r="AX634" s="13" t="s">
        <v>73</v>
      </c>
      <c r="AY634" s="200" t="s">
        <v>156</v>
      </c>
    </row>
    <row r="635" spans="2:51" s="14" customFormat="1">
      <c r="B635" s="201"/>
      <c r="C635" s="202"/>
      <c r="D635" s="192" t="s">
        <v>167</v>
      </c>
      <c r="E635" s="203" t="s">
        <v>19</v>
      </c>
      <c r="F635" s="204" t="s">
        <v>459</v>
      </c>
      <c r="G635" s="202"/>
      <c r="H635" s="205">
        <v>7.2060000000000004</v>
      </c>
      <c r="I635" s="206"/>
      <c r="J635" s="202"/>
      <c r="K635" s="202"/>
      <c r="L635" s="207"/>
      <c r="M635" s="208"/>
      <c r="N635" s="209"/>
      <c r="O635" s="209"/>
      <c r="P635" s="209"/>
      <c r="Q635" s="209"/>
      <c r="R635" s="209"/>
      <c r="S635" s="209"/>
      <c r="T635" s="210"/>
      <c r="AT635" s="211" t="s">
        <v>167</v>
      </c>
      <c r="AU635" s="211" t="s">
        <v>83</v>
      </c>
      <c r="AV635" s="14" t="s">
        <v>83</v>
      </c>
      <c r="AW635" s="14" t="s">
        <v>34</v>
      </c>
      <c r="AX635" s="14" t="s">
        <v>73</v>
      </c>
      <c r="AY635" s="211" t="s">
        <v>156</v>
      </c>
    </row>
    <row r="636" spans="2:51" s="16" customFormat="1">
      <c r="B636" s="234"/>
      <c r="C636" s="235"/>
      <c r="D636" s="192" t="s">
        <v>167</v>
      </c>
      <c r="E636" s="236" t="s">
        <v>19</v>
      </c>
      <c r="F636" s="237" t="s">
        <v>299</v>
      </c>
      <c r="G636" s="235"/>
      <c r="H636" s="238">
        <v>7.2060000000000004</v>
      </c>
      <c r="I636" s="239"/>
      <c r="J636" s="235"/>
      <c r="K636" s="235"/>
      <c r="L636" s="240"/>
      <c r="M636" s="241"/>
      <c r="N636" s="242"/>
      <c r="O636" s="242"/>
      <c r="P636" s="242"/>
      <c r="Q636" s="242"/>
      <c r="R636" s="242"/>
      <c r="S636" s="242"/>
      <c r="T636" s="243"/>
      <c r="AT636" s="244" t="s">
        <v>167</v>
      </c>
      <c r="AU636" s="244" t="s">
        <v>83</v>
      </c>
      <c r="AV636" s="16" t="s">
        <v>157</v>
      </c>
      <c r="AW636" s="16" t="s">
        <v>34</v>
      </c>
      <c r="AX636" s="16" t="s">
        <v>73</v>
      </c>
      <c r="AY636" s="244" t="s">
        <v>156</v>
      </c>
    </row>
    <row r="637" spans="2:51" s="13" customFormat="1">
      <c r="B637" s="190"/>
      <c r="C637" s="191"/>
      <c r="D637" s="192" t="s">
        <v>167</v>
      </c>
      <c r="E637" s="193" t="s">
        <v>19</v>
      </c>
      <c r="F637" s="194" t="s">
        <v>464</v>
      </c>
      <c r="G637" s="191"/>
      <c r="H637" s="193" t="s">
        <v>19</v>
      </c>
      <c r="I637" s="195"/>
      <c r="J637" s="191"/>
      <c r="K637" s="191"/>
      <c r="L637" s="196"/>
      <c r="M637" s="197"/>
      <c r="N637" s="198"/>
      <c r="O637" s="198"/>
      <c r="P637" s="198"/>
      <c r="Q637" s="198"/>
      <c r="R637" s="198"/>
      <c r="S637" s="198"/>
      <c r="T637" s="199"/>
      <c r="AT637" s="200" t="s">
        <v>167</v>
      </c>
      <c r="AU637" s="200" t="s">
        <v>83</v>
      </c>
      <c r="AV637" s="13" t="s">
        <v>81</v>
      </c>
      <c r="AW637" s="13" t="s">
        <v>34</v>
      </c>
      <c r="AX637" s="13" t="s">
        <v>73</v>
      </c>
      <c r="AY637" s="200" t="s">
        <v>156</v>
      </c>
    </row>
    <row r="638" spans="2:51" s="14" customFormat="1">
      <c r="B638" s="201"/>
      <c r="C638" s="202"/>
      <c r="D638" s="192" t="s">
        <v>167</v>
      </c>
      <c r="E638" s="203" t="s">
        <v>19</v>
      </c>
      <c r="F638" s="204" t="s">
        <v>465</v>
      </c>
      <c r="G638" s="202"/>
      <c r="H638" s="205">
        <v>13.003</v>
      </c>
      <c r="I638" s="206"/>
      <c r="J638" s="202"/>
      <c r="K638" s="202"/>
      <c r="L638" s="207"/>
      <c r="M638" s="208"/>
      <c r="N638" s="209"/>
      <c r="O638" s="209"/>
      <c r="P638" s="209"/>
      <c r="Q638" s="209"/>
      <c r="R638" s="209"/>
      <c r="S638" s="209"/>
      <c r="T638" s="210"/>
      <c r="AT638" s="211" t="s">
        <v>167</v>
      </c>
      <c r="AU638" s="211" t="s">
        <v>83</v>
      </c>
      <c r="AV638" s="14" t="s">
        <v>83</v>
      </c>
      <c r="AW638" s="14" t="s">
        <v>34</v>
      </c>
      <c r="AX638" s="14" t="s">
        <v>73</v>
      </c>
      <c r="AY638" s="211" t="s">
        <v>156</v>
      </c>
    </row>
    <row r="639" spans="2:51" s="14" customFormat="1">
      <c r="B639" s="201"/>
      <c r="C639" s="202"/>
      <c r="D639" s="192" t="s">
        <v>167</v>
      </c>
      <c r="E639" s="203" t="s">
        <v>19</v>
      </c>
      <c r="F639" s="204" t="s">
        <v>466</v>
      </c>
      <c r="G639" s="202"/>
      <c r="H639" s="205">
        <v>2.5430000000000001</v>
      </c>
      <c r="I639" s="206"/>
      <c r="J639" s="202"/>
      <c r="K639" s="202"/>
      <c r="L639" s="207"/>
      <c r="M639" s="208"/>
      <c r="N639" s="209"/>
      <c r="O639" s="209"/>
      <c r="P639" s="209"/>
      <c r="Q639" s="209"/>
      <c r="R639" s="209"/>
      <c r="S639" s="209"/>
      <c r="T639" s="210"/>
      <c r="AT639" s="211" t="s">
        <v>167</v>
      </c>
      <c r="AU639" s="211" t="s">
        <v>83</v>
      </c>
      <c r="AV639" s="14" t="s">
        <v>83</v>
      </c>
      <c r="AW639" s="14" t="s">
        <v>34</v>
      </c>
      <c r="AX639" s="14" t="s">
        <v>73</v>
      </c>
      <c r="AY639" s="211" t="s">
        <v>156</v>
      </c>
    </row>
    <row r="640" spans="2:51" s="16" customFormat="1">
      <c r="B640" s="234"/>
      <c r="C640" s="235"/>
      <c r="D640" s="192" t="s">
        <v>167</v>
      </c>
      <c r="E640" s="236" t="s">
        <v>19</v>
      </c>
      <c r="F640" s="237" t="s">
        <v>299</v>
      </c>
      <c r="G640" s="235"/>
      <c r="H640" s="238">
        <v>15.545999999999999</v>
      </c>
      <c r="I640" s="239"/>
      <c r="J640" s="235"/>
      <c r="K640" s="235"/>
      <c r="L640" s="240"/>
      <c r="M640" s="241"/>
      <c r="N640" s="242"/>
      <c r="O640" s="242"/>
      <c r="P640" s="242"/>
      <c r="Q640" s="242"/>
      <c r="R640" s="242"/>
      <c r="S640" s="242"/>
      <c r="T640" s="243"/>
      <c r="AT640" s="244" t="s">
        <v>167</v>
      </c>
      <c r="AU640" s="244" t="s">
        <v>83</v>
      </c>
      <c r="AV640" s="16" t="s">
        <v>157</v>
      </c>
      <c r="AW640" s="16" t="s">
        <v>34</v>
      </c>
      <c r="AX640" s="16" t="s">
        <v>73</v>
      </c>
      <c r="AY640" s="244" t="s">
        <v>156</v>
      </c>
    </row>
    <row r="641" spans="2:51" s="13" customFormat="1">
      <c r="B641" s="190"/>
      <c r="C641" s="191"/>
      <c r="D641" s="192" t="s">
        <v>167</v>
      </c>
      <c r="E641" s="193" t="s">
        <v>19</v>
      </c>
      <c r="F641" s="194" t="s">
        <v>467</v>
      </c>
      <c r="G641" s="191"/>
      <c r="H641" s="193" t="s">
        <v>19</v>
      </c>
      <c r="I641" s="195"/>
      <c r="J641" s="191"/>
      <c r="K641" s="191"/>
      <c r="L641" s="196"/>
      <c r="M641" s="197"/>
      <c r="N641" s="198"/>
      <c r="O641" s="198"/>
      <c r="P641" s="198"/>
      <c r="Q641" s="198"/>
      <c r="R641" s="198"/>
      <c r="S641" s="198"/>
      <c r="T641" s="199"/>
      <c r="AT641" s="200" t="s">
        <v>167</v>
      </c>
      <c r="AU641" s="200" t="s">
        <v>83</v>
      </c>
      <c r="AV641" s="13" t="s">
        <v>81</v>
      </c>
      <c r="AW641" s="13" t="s">
        <v>34</v>
      </c>
      <c r="AX641" s="13" t="s">
        <v>73</v>
      </c>
      <c r="AY641" s="200" t="s">
        <v>156</v>
      </c>
    </row>
    <row r="642" spans="2:51" s="14" customFormat="1">
      <c r="B642" s="201"/>
      <c r="C642" s="202"/>
      <c r="D642" s="192" t="s">
        <v>167</v>
      </c>
      <c r="E642" s="203" t="s">
        <v>19</v>
      </c>
      <c r="F642" s="204" t="s">
        <v>468</v>
      </c>
      <c r="G642" s="202"/>
      <c r="H642" s="205">
        <v>12.125999999999999</v>
      </c>
      <c r="I642" s="206"/>
      <c r="J642" s="202"/>
      <c r="K642" s="202"/>
      <c r="L642" s="207"/>
      <c r="M642" s="208"/>
      <c r="N642" s="209"/>
      <c r="O642" s="209"/>
      <c r="P642" s="209"/>
      <c r="Q642" s="209"/>
      <c r="R642" s="209"/>
      <c r="S642" s="209"/>
      <c r="T642" s="210"/>
      <c r="AT642" s="211" t="s">
        <v>167</v>
      </c>
      <c r="AU642" s="211" t="s">
        <v>83</v>
      </c>
      <c r="AV642" s="14" t="s">
        <v>83</v>
      </c>
      <c r="AW642" s="14" t="s">
        <v>34</v>
      </c>
      <c r="AX642" s="14" t="s">
        <v>73</v>
      </c>
      <c r="AY642" s="211" t="s">
        <v>156</v>
      </c>
    </row>
    <row r="643" spans="2:51" s="14" customFormat="1">
      <c r="B643" s="201"/>
      <c r="C643" s="202"/>
      <c r="D643" s="192" t="s">
        <v>167</v>
      </c>
      <c r="E643" s="203" t="s">
        <v>19</v>
      </c>
      <c r="F643" s="204" t="s">
        <v>469</v>
      </c>
      <c r="G643" s="202"/>
      <c r="H643" s="205">
        <v>5.2249999999999996</v>
      </c>
      <c r="I643" s="206"/>
      <c r="J643" s="202"/>
      <c r="K643" s="202"/>
      <c r="L643" s="207"/>
      <c r="M643" s="208"/>
      <c r="N643" s="209"/>
      <c r="O643" s="209"/>
      <c r="P643" s="209"/>
      <c r="Q643" s="209"/>
      <c r="R643" s="209"/>
      <c r="S643" s="209"/>
      <c r="T643" s="210"/>
      <c r="AT643" s="211" t="s">
        <v>167</v>
      </c>
      <c r="AU643" s="211" t="s">
        <v>83</v>
      </c>
      <c r="AV643" s="14" t="s">
        <v>83</v>
      </c>
      <c r="AW643" s="14" t="s">
        <v>34</v>
      </c>
      <c r="AX643" s="14" t="s">
        <v>73</v>
      </c>
      <c r="AY643" s="211" t="s">
        <v>156</v>
      </c>
    </row>
    <row r="644" spans="2:51" s="16" customFormat="1">
      <c r="B644" s="234"/>
      <c r="C644" s="235"/>
      <c r="D644" s="192" t="s">
        <v>167</v>
      </c>
      <c r="E644" s="236" t="s">
        <v>19</v>
      </c>
      <c r="F644" s="237" t="s">
        <v>299</v>
      </c>
      <c r="G644" s="235"/>
      <c r="H644" s="238">
        <v>17.350999999999999</v>
      </c>
      <c r="I644" s="239"/>
      <c r="J644" s="235"/>
      <c r="K644" s="235"/>
      <c r="L644" s="240"/>
      <c r="M644" s="241"/>
      <c r="N644" s="242"/>
      <c r="O644" s="242"/>
      <c r="P644" s="242"/>
      <c r="Q644" s="242"/>
      <c r="R644" s="242"/>
      <c r="S644" s="242"/>
      <c r="T644" s="243"/>
      <c r="AT644" s="244" t="s">
        <v>167</v>
      </c>
      <c r="AU644" s="244" t="s">
        <v>83</v>
      </c>
      <c r="AV644" s="16" t="s">
        <v>157</v>
      </c>
      <c r="AW644" s="16" t="s">
        <v>34</v>
      </c>
      <c r="AX644" s="16" t="s">
        <v>73</v>
      </c>
      <c r="AY644" s="244" t="s">
        <v>156</v>
      </c>
    </row>
    <row r="645" spans="2:51" s="13" customFormat="1">
      <c r="B645" s="190"/>
      <c r="C645" s="191"/>
      <c r="D645" s="192" t="s">
        <v>167</v>
      </c>
      <c r="E645" s="193" t="s">
        <v>19</v>
      </c>
      <c r="F645" s="194" t="s">
        <v>470</v>
      </c>
      <c r="G645" s="191"/>
      <c r="H645" s="193" t="s">
        <v>19</v>
      </c>
      <c r="I645" s="195"/>
      <c r="J645" s="191"/>
      <c r="K645" s="191"/>
      <c r="L645" s="196"/>
      <c r="M645" s="197"/>
      <c r="N645" s="198"/>
      <c r="O645" s="198"/>
      <c r="P645" s="198"/>
      <c r="Q645" s="198"/>
      <c r="R645" s="198"/>
      <c r="S645" s="198"/>
      <c r="T645" s="199"/>
      <c r="AT645" s="200" t="s">
        <v>167</v>
      </c>
      <c r="AU645" s="200" t="s">
        <v>83</v>
      </c>
      <c r="AV645" s="13" t="s">
        <v>81</v>
      </c>
      <c r="AW645" s="13" t="s">
        <v>34</v>
      </c>
      <c r="AX645" s="13" t="s">
        <v>73</v>
      </c>
      <c r="AY645" s="200" t="s">
        <v>156</v>
      </c>
    </row>
    <row r="646" spans="2:51" s="14" customFormat="1">
      <c r="B646" s="201"/>
      <c r="C646" s="202"/>
      <c r="D646" s="192" t="s">
        <v>167</v>
      </c>
      <c r="E646" s="203" t="s">
        <v>19</v>
      </c>
      <c r="F646" s="204" t="s">
        <v>471</v>
      </c>
      <c r="G646" s="202"/>
      <c r="H646" s="205">
        <v>15.738</v>
      </c>
      <c r="I646" s="206"/>
      <c r="J646" s="202"/>
      <c r="K646" s="202"/>
      <c r="L646" s="207"/>
      <c r="M646" s="208"/>
      <c r="N646" s="209"/>
      <c r="O646" s="209"/>
      <c r="P646" s="209"/>
      <c r="Q646" s="209"/>
      <c r="R646" s="209"/>
      <c r="S646" s="209"/>
      <c r="T646" s="210"/>
      <c r="AT646" s="211" t="s">
        <v>167</v>
      </c>
      <c r="AU646" s="211" t="s">
        <v>83</v>
      </c>
      <c r="AV646" s="14" t="s">
        <v>83</v>
      </c>
      <c r="AW646" s="14" t="s">
        <v>34</v>
      </c>
      <c r="AX646" s="14" t="s">
        <v>73</v>
      </c>
      <c r="AY646" s="211" t="s">
        <v>156</v>
      </c>
    </row>
    <row r="647" spans="2:51" s="14" customFormat="1">
      <c r="B647" s="201"/>
      <c r="C647" s="202"/>
      <c r="D647" s="192" t="s">
        <v>167</v>
      </c>
      <c r="E647" s="203" t="s">
        <v>19</v>
      </c>
      <c r="F647" s="204" t="s">
        <v>469</v>
      </c>
      <c r="G647" s="202"/>
      <c r="H647" s="205">
        <v>5.2249999999999996</v>
      </c>
      <c r="I647" s="206"/>
      <c r="J647" s="202"/>
      <c r="K647" s="202"/>
      <c r="L647" s="207"/>
      <c r="M647" s="208"/>
      <c r="N647" s="209"/>
      <c r="O647" s="209"/>
      <c r="P647" s="209"/>
      <c r="Q647" s="209"/>
      <c r="R647" s="209"/>
      <c r="S647" s="209"/>
      <c r="T647" s="210"/>
      <c r="AT647" s="211" t="s">
        <v>167</v>
      </c>
      <c r="AU647" s="211" t="s">
        <v>83</v>
      </c>
      <c r="AV647" s="14" t="s">
        <v>83</v>
      </c>
      <c r="AW647" s="14" t="s">
        <v>34</v>
      </c>
      <c r="AX647" s="14" t="s">
        <v>73</v>
      </c>
      <c r="AY647" s="211" t="s">
        <v>156</v>
      </c>
    </row>
    <row r="648" spans="2:51" s="16" customFormat="1">
      <c r="B648" s="234"/>
      <c r="C648" s="235"/>
      <c r="D648" s="192" t="s">
        <v>167</v>
      </c>
      <c r="E648" s="236" t="s">
        <v>19</v>
      </c>
      <c r="F648" s="237" t="s">
        <v>299</v>
      </c>
      <c r="G648" s="235"/>
      <c r="H648" s="238">
        <v>20.963000000000001</v>
      </c>
      <c r="I648" s="239"/>
      <c r="J648" s="235"/>
      <c r="K648" s="235"/>
      <c r="L648" s="240"/>
      <c r="M648" s="241"/>
      <c r="N648" s="242"/>
      <c r="O648" s="242"/>
      <c r="P648" s="242"/>
      <c r="Q648" s="242"/>
      <c r="R648" s="242"/>
      <c r="S648" s="242"/>
      <c r="T648" s="243"/>
      <c r="AT648" s="244" t="s">
        <v>167</v>
      </c>
      <c r="AU648" s="244" t="s">
        <v>83</v>
      </c>
      <c r="AV648" s="16" t="s">
        <v>157</v>
      </c>
      <c r="AW648" s="16" t="s">
        <v>34</v>
      </c>
      <c r="AX648" s="16" t="s">
        <v>73</v>
      </c>
      <c r="AY648" s="244" t="s">
        <v>156</v>
      </c>
    </row>
    <row r="649" spans="2:51" s="13" customFormat="1">
      <c r="B649" s="190"/>
      <c r="C649" s="191"/>
      <c r="D649" s="192" t="s">
        <v>167</v>
      </c>
      <c r="E649" s="193" t="s">
        <v>19</v>
      </c>
      <c r="F649" s="194" t="s">
        <v>470</v>
      </c>
      <c r="G649" s="191"/>
      <c r="H649" s="193" t="s">
        <v>19</v>
      </c>
      <c r="I649" s="195"/>
      <c r="J649" s="191"/>
      <c r="K649" s="191"/>
      <c r="L649" s="196"/>
      <c r="M649" s="197"/>
      <c r="N649" s="198"/>
      <c r="O649" s="198"/>
      <c r="P649" s="198"/>
      <c r="Q649" s="198"/>
      <c r="R649" s="198"/>
      <c r="S649" s="198"/>
      <c r="T649" s="199"/>
      <c r="AT649" s="200" t="s">
        <v>167</v>
      </c>
      <c r="AU649" s="200" t="s">
        <v>83</v>
      </c>
      <c r="AV649" s="13" t="s">
        <v>81</v>
      </c>
      <c r="AW649" s="13" t="s">
        <v>34</v>
      </c>
      <c r="AX649" s="13" t="s">
        <v>73</v>
      </c>
      <c r="AY649" s="200" t="s">
        <v>156</v>
      </c>
    </row>
    <row r="650" spans="2:51" s="14" customFormat="1">
      <c r="B650" s="201"/>
      <c r="C650" s="202"/>
      <c r="D650" s="192" t="s">
        <v>167</v>
      </c>
      <c r="E650" s="203" t="s">
        <v>19</v>
      </c>
      <c r="F650" s="204" t="s">
        <v>471</v>
      </c>
      <c r="G650" s="202"/>
      <c r="H650" s="205">
        <v>15.738</v>
      </c>
      <c r="I650" s="206"/>
      <c r="J650" s="202"/>
      <c r="K650" s="202"/>
      <c r="L650" s="207"/>
      <c r="M650" s="208"/>
      <c r="N650" s="209"/>
      <c r="O650" s="209"/>
      <c r="P650" s="209"/>
      <c r="Q650" s="209"/>
      <c r="R650" s="209"/>
      <c r="S650" s="209"/>
      <c r="T650" s="210"/>
      <c r="AT650" s="211" t="s">
        <v>167</v>
      </c>
      <c r="AU650" s="211" t="s">
        <v>83</v>
      </c>
      <c r="AV650" s="14" t="s">
        <v>83</v>
      </c>
      <c r="AW650" s="14" t="s">
        <v>34</v>
      </c>
      <c r="AX650" s="14" t="s">
        <v>73</v>
      </c>
      <c r="AY650" s="211" t="s">
        <v>156</v>
      </c>
    </row>
    <row r="651" spans="2:51" s="14" customFormat="1">
      <c r="B651" s="201"/>
      <c r="C651" s="202"/>
      <c r="D651" s="192" t="s">
        <v>167</v>
      </c>
      <c r="E651" s="203" t="s">
        <v>19</v>
      </c>
      <c r="F651" s="204" t="s">
        <v>469</v>
      </c>
      <c r="G651" s="202"/>
      <c r="H651" s="205">
        <v>5.2249999999999996</v>
      </c>
      <c r="I651" s="206"/>
      <c r="J651" s="202"/>
      <c r="K651" s="202"/>
      <c r="L651" s="207"/>
      <c r="M651" s="208"/>
      <c r="N651" s="209"/>
      <c r="O651" s="209"/>
      <c r="P651" s="209"/>
      <c r="Q651" s="209"/>
      <c r="R651" s="209"/>
      <c r="S651" s="209"/>
      <c r="T651" s="210"/>
      <c r="AT651" s="211" t="s">
        <v>167</v>
      </c>
      <c r="AU651" s="211" t="s">
        <v>83</v>
      </c>
      <c r="AV651" s="14" t="s">
        <v>83</v>
      </c>
      <c r="AW651" s="14" t="s">
        <v>34</v>
      </c>
      <c r="AX651" s="14" t="s">
        <v>73</v>
      </c>
      <c r="AY651" s="211" t="s">
        <v>156</v>
      </c>
    </row>
    <row r="652" spans="2:51" s="16" customFormat="1">
      <c r="B652" s="234"/>
      <c r="C652" s="235"/>
      <c r="D652" s="192" t="s">
        <v>167</v>
      </c>
      <c r="E652" s="236" t="s">
        <v>19</v>
      </c>
      <c r="F652" s="237" t="s">
        <v>299</v>
      </c>
      <c r="G652" s="235"/>
      <c r="H652" s="238">
        <v>20.963000000000001</v>
      </c>
      <c r="I652" s="239"/>
      <c r="J652" s="235"/>
      <c r="K652" s="235"/>
      <c r="L652" s="240"/>
      <c r="M652" s="241"/>
      <c r="N652" s="242"/>
      <c r="O652" s="242"/>
      <c r="P652" s="242"/>
      <c r="Q652" s="242"/>
      <c r="R652" s="242"/>
      <c r="S652" s="242"/>
      <c r="T652" s="243"/>
      <c r="AT652" s="244" t="s">
        <v>167</v>
      </c>
      <c r="AU652" s="244" t="s">
        <v>83</v>
      </c>
      <c r="AV652" s="16" t="s">
        <v>157</v>
      </c>
      <c r="AW652" s="16" t="s">
        <v>34</v>
      </c>
      <c r="AX652" s="16" t="s">
        <v>73</v>
      </c>
      <c r="AY652" s="244" t="s">
        <v>156</v>
      </c>
    </row>
    <row r="653" spans="2:51" s="13" customFormat="1">
      <c r="B653" s="190"/>
      <c r="C653" s="191"/>
      <c r="D653" s="192" t="s">
        <v>167</v>
      </c>
      <c r="E653" s="193" t="s">
        <v>19</v>
      </c>
      <c r="F653" s="194" t="s">
        <v>472</v>
      </c>
      <c r="G653" s="191"/>
      <c r="H653" s="193" t="s">
        <v>19</v>
      </c>
      <c r="I653" s="195"/>
      <c r="J653" s="191"/>
      <c r="K653" s="191"/>
      <c r="L653" s="196"/>
      <c r="M653" s="197"/>
      <c r="N653" s="198"/>
      <c r="O653" s="198"/>
      <c r="P653" s="198"/>
      <c r="Q653" s="198"/>
      <c r="R653" s="198"/>
      <c r="S653" s="198"/>
      <c r="T653" s="199"/>
      <c r="AT653" s="200" t="s">
        <v>167</v>
      </c>
      <c r="AU653" s="200" t="s">
        <v>83</v>
      </c>
      <c r="AV653" s="13" t="s">
        <v>81</v>
      </c>
      <c r="AW653" s="13" t="s">
        <v>34</v>
      </c>
      <c r="AX653" s="13" t="s">
        <v>73</v>
      </c>
      <c r="AY653" s="200" t="s">
        <v>156</v>
      </c>
    </row>
    <row r="654" spans="2:51" s="14" customFormat="1">
      <c r="B654" s="201"/>
      <c r="C654" s="202"/>
      <c r="D654" s="192" t="s">
        <v>167</v>
      </c>
      <c r="E654" s="203" t="s">
        <v>19</v>
      </c>
      <c r="F654" s="204" t="s">
        <v>473</v>
      </c>
      <c r="G654" s="202"/>
      <c r="H654" s="205">
        <v>3.4430000000000001</v>
      </c>
      <c r="I654" s="206"/>
      <c r="J654" s="202"/>
      <c r="K654" s="202"/>
      <c r="L654" s="207"/>
      <c r="M654" s="208"/>
      <c r="N654" s="209"/>
      <c r="O654" s="209"/>
      <c r="P654" s="209"/>
      <c r="Q654" s="209"/>
      <c r="R654" s="209"/>
      <c r="S654" s="209"/>
      <c r="T654" s="210"/>
      <c r="AT654" s="211" t="s">
        <v>167</v>
      </c>
      <c r="AU654" s="211" t="s">
        <v>83</v>
      </c>
      <c r="AV654" s="14" t="s">
        <v>83</v>
      </c>
      <c r="AW654" s="14" t="s">
        <v>34</v>
      </c>
      <c r="AX654" s="14" t="s">
        <v>73</v>
      </c>
      <c r="AY654" s="211" t="s">
        <v>156</v>
      </c>
    </row>
    <row r="655" spans="2:51" s="16" customFormat="1">
      <c r="B655" s="234"/>
      <c r="C655" s="235"/>
      <c r="D655" s="192" t="s">
        <v>167</v>
      </c>
      <c r="E655" s="236" t="s">
        <v>19</v>
      </c>
      <c r="F655" s="237" t="s">
        <v>299</v>
      </c>
      <c r="G655" s="235"/>
      <c r="H655" s="238">
        <v>3.4430000000000001</v>
      </c>
      <c r="I655" s="239"/>
      <c r="J655" s="235"/>
      <c r="K655" s="235"/>
      <c r="L655" s="240"/>
      <c r="M655" s="241"/>
      <c r="N655" s="242"/>
      <c r="O655" s="242"/>
      <c r="P655" s="242"/>
      <c r="Q655" s="242"/>
      <c r="R655" s="242"/>
      <c r="S655" s="242"/>
      <c r="T655" s="243"/>
      <c r="AT655" s="244" t="s">
        <v>167</v>
      </c>
      <c r="AU655" s="244" t="s">
        <v>83</v>
      </c>
      <c r="AV655" s="16" t="s">
        <v>157</v>
      </c>
      <c r="AW655" s="16" t="s">
        <v>34</v>
      </c>
      <c r="AX655" s="16" t="s">
        <v>73</v>
      </c>
      <c r="AY655" s="244" t="s">
        <v>156</v>
      </c>
    </row>
    <row r="656" spans="2:51" s="13" customFormat="1">
      <c r="B656" s="190"/>
      <c r="C656" s="191"/>
      <c r="D656" s="192" t="s">
        <v>167</v>
      </c>
      <c r="E656" s="193" t="s">
        <v>19</v>
      </c>
      <c r="F656" s="194" t="s">
        <v>474</v>
      </c>
      <c r="G656" s="191"/>
      <c r="H656" s="193" t="s">
        <v>19</v>
      </c>
      <c r="I656" s="195"/>
      <c r="J656" s="191"/>
      <c r="K656" s="191"/>
      <c r="L656" s="196"/>
      <c r="M656" s="197"/>
      <c r="N656" s="198"/>
      <c r="O656" s="198"/>
      <c r="P656" s="198"/>
      <c r="Q656" s="198"/>
      <c r="R656" s="198"/>
      <c r="S656" s="198"/>
      <c r="T656" s="199"/>
      <c r="AT656" s="200" t="s">
        <v>167</v>
      </c>
      <c r="AU656" s="200" t="s">
        <v>83</v>
      </c>
      <c r="AV656" s="13" t="s">
        <v>81</v>
      </c>
      <c r="AW656" s="13" t="s">
        <v>34</v>
      </c>
      <c r="AX656" s="13" t="s">
        <v>73</v>
      </c>
      <c r="AY656" s="200" t="s">
        <v>156</v>
      </c>
    </row>
    <row r="657" spans="2:51" s="14" customFormat="1">
      <c r="B657" s="201"/>
      <c r="C657" s="202"/>
      <c r="D657" s="192" t="s">
        <v>167</v>
      </c>
      <c r="E657" s="203" t="s">
        <v>19</v>
      </c>
      <c r="F657" s="204" t="s">
        <v>475</v>
      </c>
      <c r="G657" s="202"/>
      <c r="H657" s="205">
        <v>2.3940000000000001</v>
      </c>
      <c r="I657" s="206"/>
      <c r="J657" s="202"/>
      <c r="K657" s="202"/>
      <c r="L657" s="207"/>
      <c r="M657" s="208"/>
      <c r="N657" s="209"/>
      <c r="O657" s="209"/>
      <c r="P657" s="209"/>
      <c r="Q657" s="209"/>
      <c r="R657" s="209"/>
      <c r="S657" s="209"/>
      <c r="T657" s="210"/>
      <c r="AT657" s="211" t="s">
        <v>167</v>
      </c>
      <c r="AU657" s="211" t="s">
        <v>83</v>
      </c>
      <c r="AV657" s="14" t="s">
        <v>83</v>
      </c>
      <c r="AW657" s="14" t="s">
        <v>34</v>
      </c>
      <c r="AX657" s="14" t="s">
        <v>73</v>
      </c>
      <c r="AY657" s="211" t="s">
        <v>156</v>
      </c>
    </row>
    <row r="658" spans="2:51" s="16" customFormat="1">
      <c r="B658" s="234"/>
      <c r="C658" s="235"/>
      <c r="D658" s="192" t="s">
        <v>167</v>
      </c>
      <c r="E658" s="236" t="s">
        <v>19</v>
      </c>
      <c r="F658" s="237" t="s">
        <v>299</v>
      </c>
      <c r="G658" s="235"/>
      <c r="H658" s="238">
        <v>2.3940000000000001</v>
      </c>
      <c r="I658" s="239"/>
      <c r="J658" s="235"/>
      <c r="K658" s="235"/>
      <c r="L658" s="240"/>
      <c r="M658" s="241"/>
      <c r="N658" s="242"/>
      <c r="O658" s="242"/>
      <c r="P658" s="242"/>
      <c r="Q658" s="242"/>
      <c r="R658" s="242"/>
      <c r="S658" s="242"/>
      <c r="T658" s="243"/>
      <c r="AT658" s="244" t="s">
        <v>167</v>
      </c>
      <c r="AU658" s="244" t="s">
        <v>83</v>
      </c>
      <c r="AV658" s="16" t="s">
        <v>157</v>
      </c>
      <c r="AW658" s="16" t="s">
        <v>34</v>
      </c>
      <c r="AX658" s="16" t="s">
        <v>73</v>
      </c>
      <c r="AY658" s="244" t="s">
        <v>156</v>
      </c>
    </row>
    <row r="659" spans="2:51" s="13" customFormat="1">
      <c r="B659" s="190"/>
      <c r="C659" s="191"/>
      <c r="D659" s="192" t="s">
        <v>167</v>
      </c>
      <c r="E659" s="193" t="s">
        <v>19</v>
      </c>
      <c r="F659" s="194" t="s">
        <v>476</v>
      </c>
      <c r="G659" s="191"/>
      <c r="H659" s="193" t="s">
        <v>19</v>
      </c>
      <c r="I659" s="195"/>
      <c r="J659" s="191"/>
      <c r="K659" s="191"/>
      <c r="L659" s="196"/>
      <c r="M659" s="197"/>
      <c r="N659" s="198"/>
      <c r="O659" s="198"/>
      <c r="P659" s="198"/>
      <c r="Q659" s="198"/>
      <c r="R659" s="198"/>
      <c r="S659" s="198"/>
      <c r="T659" s="199"/>
      <c r="AT659" s="200" t="s">
        <v>167</v>
      </c>
      <c r="AU659" s="200" t="s">
        <v>83</v>
      </c>
      <c r="AV659" s="13" t="s">
        <v>81</v>
      </c>
      <c r="AW659" s="13" t="s">
        <v>34</v>
      </c>
      <c r="AX659" s="13" t="s">
        <v>73</v>
      </c>
      <c r="AY659" s="200" t="s">
        <v>156</v>
      </c>
    </row>
    <row r="660" spans="2:51" s="14" customFormat="1">
      <c r="B660" s="201"/>
      <c r="C660" s="202"/>
      <c r="D660" s="192" t="s">
        <v>167</v>
      </c>
      <c r="E660" s="203" t="s">
        <v>19</v>
      </c>
      <c r="F660" s="204" t="s">
        <v>477</v>
      </c>
      <c r="G660" s="202"/>
      <c r="H660" s="205">
        <v>3.7040000000000002</v>
      </c>
      <c r="I660" s="206"/>
      <c r="J660" s="202"/>
      <c r="K660" s="202"/>
      <c r="L660" s="207"/>
      <c r="M660" s="208"/>
      <c r="N660" s="209"/>
      <c r="O660" s="209"/>
      <c r="P660" s="209"/>
      <c r="Q660" s="209"/>
      <c r="R660" s="209"/>
      <c r="S660" s="209"/>
      <c r="T660" s="210"/>
      <c r="AT660" s="211" t="s">
        <v>167</v>
      </c>
      <c r="AU660" s="211" t="s">
        <v>83</v>
      </c>
      <c r="AV660" s="14" t="s">
        <v>83</v>
      </c>
      <c r="AW660" s="14" t="s">
        <v>34</v>
      </c>
      <c r="AX660" s="14" t="s">
        <v>73</v>
      </c>
      <c r="AY660" s="211" t="s">
        <v>156</v>
      </c>
    </row>
    <row r="661" spans="2:51" s="16" customFormat="1">
      <c r="B661" s="234"/>
      <c r="C661" s="235"/>
      <c r="D661" s="192" t="s">
        <v>167</v>
      </c>
      <c r="E661" s="236" t="s">
        <v>19</v>
      </c>
      <c r="F661" s="237" t="s">
        <v>299</v>
      </c>
      <c r="G661" s="235"/>
      <c r="H661" s="238">
        <v>3.7040000000000002</v>
      </c>
      <c r="I661" s="239"/>
      <c r="J661" s="235"/>
      <c r="K661" s="235"/>
      <c r="L661" s="240"/>
      <c r="M661" s="241"/>
      <c r="N661" s="242"/>
      <c r="O661" s="242"/>
      <c r="P661" s="242"/>
      <c r="Q661" s="242"/>
      <c r="R661" s="242"/>
      <c r="S661" s="242"/>
      <c r="T661" s="243"/>
      <c r="AT661" s="244" t="s">
        <v>167</v>
      </c>
      <c r="AU661" s="244" t="s">
        <v>83</v>
      </c>
      <c r="AV661" s="16" t="s">
        <v>157</v>
      </c>
      <c r="AW661" s="16" t="s">
        <v>34</v>
      </c>
      <c r="AX661" s="16" t="s">
        <v>73</v>
      </c>
      <c r="AY661" s="244" t="s">
        <v>156</v>
      </c>
    </row>
    <row r="662" spans="2:51" s="13" customFormat="1">
      <c r="B662" s="190"/>
      <c r="C662" s="191"/>
      <c r="D662" s="192" t="s">
        <v>167</v>
      </c>
      <c r="E662" s="193" t="s">
        <v>19</v>
      </c>
      <c r="F662" s="194" t="s">
        <v>478</v>
      </c>
      <c r="G662" s="191"/>
      <c r="H662" s="193" t="s">
        <v>19</v>
      </c>
      <c r="I662" s="195"/>
      <c r="J662" s="191"/>
      <c r="K662" s="191"/>
      <c r="L662" s="196"/>
      <c r="M662" s="197"/>
      <c r="N662" s="198"/>
      <c r="O662" s="198"/>
      <c r="P662" s="198"/>
      <c r="Q662" s="198"/>
      <c r="R662" s="198"/>
      <c r="S662" s="198"/>
      <c r="T662" s="199"/>
      <c r="AT662" s="200" t="s">
        <v>167</v>
      </c>
      <c r="AU662" s="200" t="s">
        <v>83</v>
      </c>
      <c r="AV662" s="13" t="s">
        <v>81</v>
      </c>
      <c r="AW662" s="13" t="s">
        <v>34</v>
      </c>
      <c r="AX662" s="13" t="s">
        <v>73</v>
      </c>
      <c r="AY662" s="200" t="s">
        <v>156</v>
      </c>
    </row>
    <row r="663" spans="2:51" s="14" customFormat="1">
      <c r="B663" s="201"/>
      <c r="C663" s="202"/>
      <c r="D663" s="192" t="s">
        <v>167</v>
      </c>
      <c r="E663" s="203" t="s">
        <v>19</v>
      </c>
      <c r="F663" s="204" t="s">
        <v>479</v>
      </c>
      <c r="G663" s="202"/>
      <c r="H663" s="205">
        <v>2.4260000000000002</v>
      </c>
      <c r="I663" s="206"/>
      <c r="J663" s="202"/>
      <c r="K663" s="202"/>
      <c r="L663" s="207"/>
      <c r="M663" s="208"/>
      <c r="N663" s="209"/>
      <c r="O663" s="209"/>
      <c r="P663" s="209"/>
      <c r="Q663" s="209"/>
      <c r="R663" s="209"/>
      <c r="S663" s="209"/>
      <c r="T663" s="210"/>
      <c r="AT663" s="211" t="s">
        <v>167</v>
      </c>
      <c r="AU663" s="211" t="s">
        <v>83</v>
      </c>
      <c r="AV663" s="14" t="s">
        <v>83</v>
      </c>
      <c r="AW663" s="14" t="s">
        <v>34</v>
      </c>
      <c r="AX663" s="14" t="s">
        <v>73</v>
      </c>
      <c r="AY663" s="211" t="s">
        <v>156</v>
      </c>
    </row>
    <row r="664" spans="2:51" s="16" customFormat="1">
      <c r="B664" s="234"/>
      <c r="C664" s="235"/>
      <c r="D664" s="192" t="s">
        <v>167</v>
      </c>
      <c r="E664" s="236" t="s">
        <v>19</v>
      </c>
      <c r="F664" s="237" t="s">
        <v>299</v>
      </c>
      <c r="G664" s="235"/>
      <c r="H664" s="238">
        <v>2.4260000000000002</v>
      </c>
      <c r="I664" s="239"/>
      <c r="J664" s="235"/>
      <c r="K664" s="235"/>
      <c r="L664" s="240"/>
      <c r="M664" s="241"/>
      <c r="N664" s="242"/>
      <c r="O664" s="242"/>
      <c r="P664" s="242"/>
      <c r="Q664" s="242"/>
      <c r="R664" s="242"/>
      <c r="S664" s="242"/>
      <c r="T664" s="243"/>
      <c r="AT664" s="244" t="s">
        <v>167</v>
      </c>
      <c r="AU664" s="244" t="s">
        <v>83</v>
      </c>
      <c r="AV664" s="16" t="s">
        <v>157</v>
      </c>
      <c r="AW664" s="16" t="s">
        <v>34</v>
      </c>
      <c r="AX664" s="16" t="s">
        <v>73</v>
      </c>
      <c r="AY664" s="244" t="s">
        <v>156</v>
      </c>
    </row>
    <row r="665" spans="2:51" s="13" customFormat="1">
      <c r="B665" s="190"/>
      <c r="C665" s="191"/>
      <c r="D665" s="192" t="s">
        <v>167</v>
      </c>
      <c r="E665" s="193" t="s">
        <v>19</v>
      </c>
      <c r="F665" s="194" t="s">
        <v>480</v>
      </c>
      <c r="G665" s="191"/>
      <c r="H665" s="193" t="s">
        <v>19</v>
      </c>
      <c r="I665" s="195"/>
      <c r="J665" s="191"/>
      <c r="K665" s="191"/>
      <c r="L665" s="196"/>
      <c r="M665" s="197"/>
      <c r="N665" s="198"/>
      <c r="O665" s="198"/>
      <c r="P665" s="198"/>
      <c r="Q665" s="198"/>
      <c r="R665" s="198"/>
      <c r="S665" s="198"/>
      <c r="T665" s="199"/>
      <c r="AT665" s="200" t="s">
        <v>167</v>
      </c>
      <c r="AU665" s="200" t="s">
        <v>83</v>
      </c>
      <c r="AV665" s="13" t="s">
        <v>81</v>
      </c>
      <c r="AW665" s="13" t="s">
        <v>34</v>
      </c>
      <c r="AX665" s="13" t="s">
        <v>73</v>
      </c>
      <c r="AY665" s="200" t="s">
        <v>156</v>
      </c>
    </row>
    <row r="666" spans="2:51" s="14" customFormat="1">
      <c r="B666" s="201"/>
      <c r="C666" s="202"/>
      <c r="D666" s="192" t="s">
        <v>167</v>
      </c>
      <c r="E666" s="203" t="s">
        <v>19</v>
      </c>
      <c r="F666" s="204" t="s">
        <v>481</v>
      </c>
      <c r="G666" s="202"/>
      <c r="H666" s="205">
        <v>3.645</v>
      </c>
      <c r="I666" s="206"/>
      <c r="J666" s="202"/>
      <c r="K666" s="202"/>
      <c r="L666" s="207"/>
      <c r="M666" s="208"/>
      <c r="N666" s="209"/>
      <c r="O666" s="209"/>
      <c r="P666" s="209"/>
      <c r="Q666" s="209"/>
      <c r="R666" s="209"/>
      <c r="S666" s="209"/>
      <c r="T666" s="210"/>
      <c r="AT666" s="211" t="s">
        <v>167</v>
      </c>
      <c r="AU666" s="211" t="s">
        <v>83</v>
      </c>
      <c r="AV666" s="14" t="s">
        <v>83</v>
      </c>
      <c r="AW666" s="14" t="s">
        <v>34</v>
      </c>
      <c r="AX666" s="14" t="s">
        <v>73</v>
      </c>
      <c r="AY666" s="211" t="s">
        <v>156</v>
      </c>
    </row>
    <row r="667" spans="2:51" s="16" customFormat="1">
      <c r="B667" s="234"/>
      <c r="C667" s="235"/>
      <c r="D667" s="192" t="s">
        <v>167</v>
      </c>
      <c r="E667" s="236" t="s">
        <v>19</v>
      </c>
      <c r="F667" s="237" t="s">
        <v>299</v>
      </c>
      <c r="G667" s="235"/>
      <c r="H667" s="238">
        <v>3.645</v>
      </c>
      <c r="I667" s="239"/>
      <c r="J667" s="235"/>
      <c r="K667" s="235"/>
      <c r="L667" s="240"/>
      <c r="M667" s="241"/>
      <c r="N667" s="242"/>
      <c r="O667" s="242"/>
      <c r="P667" s="242"/>
      <c r="Q667" s="242"/>
      <c r="R667" s="242"/>
      <c r="S667" s="242"/>
      <c r="T667" s="243"/>
      <c r="AT667" s="244" t="s">
        <v>167</v>
      </c>
      <c r="AU667" s="244" t="s">
        <v>83</v>
      </c>
      <c r="AV667" s="16" t="s">
        <v>157</v>
      </c>
      <c r="AW667" s="16" t="s">
        <v>34</v>
      </c>
      <c r="AX667" s="16" t="s">
        <v>73</v>
      </c>
      <c r="AY667" s="244" t="s">
        <v>156</v>
      </c>
    </row>
    <row r="668" spans="2:51" s="13" customFormat="1">
      <c r="B668" s="190"/>
      <c r="C668" s="191"/>
      <c r="D668" s="192" t="s">
        <v>167</v>
      </c>
      <c r="E668" s="193" t="s">
        <v>19</v>
      </c>
      <c r="F668" s="194" t="s">
        <v>482</v>
      </c>
      <c r="G668" s="191"/>
      <c r="H668" s="193" t="s">
        <v>19</v>
      </c>
      <c r="I668" s="195"/>
      <c r="J668" s="191"/>
      <c r="K668" s="191"/>
      <c r="L668" s="196"/>
      <c r="M668" s="197"/>
      <c r="N668" s="198"/>
      <c r="O668" s="198"/>
      <c r="P668" s="198"/>
      <c r="Q668" s="198"/>
      <c r="R668" s="198"/>
      <c r="S668" s="198"/>
      <c r="T668" s="199"/>
      <c r="AT668" s="200" t="s">
        <v>167</v>
      </c>
      <c r="AU668" s="200" t="s">
        <v>83</v>
      </c>
      <c r="AV668" s="13" t="s">
        <v>81</v>
      </c>
      <c r="AW668" s="13" t="s">
        <v>34</v>
      </c>
      <c r="AX668" s="13" t="s">
        <v>73</v>
      </c>
      <c r="AY668" s="200" t="s">
        <v>156</v>
      </c>
    </row>
    <row r="669" spans="2:51" s="14" customFormat="1">
      <c r="B669" s="201"/>
      <c r="C669" s="202"/>
      <c r="D669" s="192" t="s">
        <v>167</v>
      </c>
      <c r="E669" s="203" t="s">
        <v>19</v>
      </c>
      <c r="F669" s="204" t="s">
        <v>483</v>
      </c>
      <c r="G669" s="202"/>
      <c r="H669" s="205">
        <v>2.0299999999999998</v>
      </c>
      <c r="I669" s="206"/>
      <c r="J669" s="202"/>
      <c r="K669" s="202"/>
      <c r="L669" s="207"/>
      <c r="M669" s="208"/>
      <c r="N669" s="209"/>
      <c r="O669" s="209"/>
      <c r="P669" s="209"/>
      <c r="Q669" s="209"/>
      <c r="R669" s="209"/>
      <c r="S669" s="209"/>
      <c r="T669" s="210"/>
      <c r="AT669" s="211" t="s">
        <v>167</v>
      </c>
      <c r="AU669" s="211" t="s">
        <v>83</v>
      </c>
      <c r="AV669" s="14" t="s">
        <v>83</v>
      </c>
      <c r="AW669" s="14" t="s">
        <v>34</v>
      </c>
      <c r="AX669" s="14" t="s">
        <v>73</v>
      </c>
      <c r="AY669" s="211" t="s">
        <v>156</v>
      </c>
    </row>
    <row r="670" spans="2:51" s="16" customFormat="1">
      <c r="B670" s="234"/>
      <c r="C670" s="235"/>
      <c r="D670" s="192" t="s">
        <v>167</v>
      </c>
      <c r="E670" s="236" t="s">
        <v>19</v>
      </c>
      <c r="F670" s="237" t="s">
        <v>299</v>
      </c>
      <c r="G670" s="235"/>
      <c r="H670" s="238">
        <v>2.0299999999999998</v>
      </c>
      <c r="I670" s="239"/>
      <c r="J670" s="235"/>
      <c r="K670" s="235"/>
      <c r="L670" s="240"/>
      <c r="M670" s="241"/>
      <c r="N670" s="242"/>
      <c r="O670" s="242"/>
      <c r="P670" s="242"/>
      <c r="Q670" s="242"/>
      <c r="R670" s="242"/>
      <c r="S670" s="242"/>
      <c r="T670" s="243"/>
      <c r="AT670" s="244" t="s">
        <v>167</v>
      </c>
      <c r="AU670" s="244" t="s">
        <v>83</v>
      </c>
      <c r="AV670" s="16" t="s">
        <v>157</v>
      </c>
      <c r="AW670" s="16" t="s">
        <v>34</v>
      </c>
      <c r="AX670" s="16" t="s">
        <v>73</v>
      </c>
      <c r="AY670" s="244" t="s">
        <v>156</v>
      </c>
    </row>
    <row r="671" spans="2:51" s="13" customFormat="1">
      <c r="B671" s="190"/>
      <c r="C671" s="191"/>
      <c r="D671" s="192" t="s">
        <v>167</v>
      </c>
      <c r="E671" s="193" t="s">
        <v>19</v>
      </c>
      <c r="F671" s="194" t="s">
        <v>484</v>
      </c>
      <c r="G671" s="191"/>
      <c r="H671" s="193" t="s">
        <v>19</v>
      </c>
      <c r="I671" s="195"/>
      <c r="J671" s="191"/>
      <c r="K671" s="191"/>
      <c r="L671" s="196"/>
      <c r="M671" s="197"/>
      <c r="N671" s="198"/>
      <c r="O671" s="198"/>
      <c r="P671" s="198"/>
      <c r="Q671" s="198"/>
      <c r="R671" s="198"/>
      <c r="S671" s="198"/>
      <c r="T671" s="199"/>
      <c r="AT671" s="200" t="s">
        <v>167</v>
      </c>
      <c r="AU671" s="200" t="s">
        <v>83</v>
      </c>
      <c r="AV671" s="13" t="s">
        <v>81</v>
      </c>
      <c r="AW671" s="13" t="s">
        <v>34</v>
      </c>
      <c r="AX671" s="13" t="s">
        <v>73</v>
      </c>
      <c r="AY671" s="200" t="s">
        <v>156</v>
      </c>
    </row>
    <row r="672" spans="2:51" s="14" customFormat="1">
      <c r="B672" s="201"/>
      <c r="C672" s="202"/>
      <c r="D672" s="192" t="s">
        <v>167</v>
      </c>
      <c r="E672" s="203" t="s">
        <v>19</v>
      </c>
      <c r="F672" s="204" t="s">
        <v>485</v>
      </c>
      <c r="G672" s="202"/>
      <c r="H672" s="205">
        <v>3.605</v>
      </c>
      <c r="I672" s="206"/>
      <c r="J672" s="202"/>
      <c r="K672" s="202"/>
      <c r="L672" s="207"/>
      <c r="M672" s="208"/>
      <c r="N672" s="209"/>
      <c r="O672" s="209"/>
      <c r="P672" s="209"/>
      <c r="Q672" s="209"/>
      <c r="R672" s="209"/>
      <c r="S672" s="209"/>
      <c r="T672" s="210"/>
      <c r="AT672" s="211" t="s">
        <v>167</v>
      </c>
      <c r="AU672" s="211" t="s">
        <v>83</v>
      </c>
      <c r="AV672" s="14" t="s">
        <v>83</v>
      </c>
      <c r="AW672" s="14" t="s">
        <v>34</v>
      </c>
      <c r="AX672" s="14" t="s">
        <v>73</v>
      </c>
      <c r="AY672" s="211" t="s">
        <v>156</v>
      </c>
    </row>
    <row r="673" spans="1:65" s="16" customFormat="1">
      <c r="B673" s="234"/>
      <c r="C673" s="235"/>
      <c r="D673" s="192" t="s">
        <v>167</v>
      </c>
      <c r="E673" s="236" t="s">
        <v>19</v>
      </c>
      <c r="F673" s="237" t="s">
        <v>299</v>
      </c>
      <c r="G673" s="235"/>
      <c r="H673" s="238">
        <v>3.605</v>
      </c>
      <c r="I673" s="239"/>
      <c r="J673" s="235"/>
      <c r="K673" s="235"/>
      <c r="L673" s="240"/>
      <c r="M673" s="241"/>
      <c r="N673" s="242"/>
      <c r="O673" s="242"/>
      <c r="P673" s="242"/>
      <c r="Q673" s="242"/>
      <c r="R673" s="242"/>
      <c r="S673" s="242"/>
      <c r="T673" s="243"/>
      <c r="AT673" s="244" t="s">
        <v>167</v>
      </c>
      <c r="AU673" s="244" t="s">
        <v>83</v>
      </c>
      <c r="AV673" s="16" t="s">
        <v>157</v>
      </c>
      <c r="AW673" s="16" t="s">
        <v>34</v>
      </c>
      <c r="AX673" s="16" t="s">
        <v>73</v>
      </c>
      <c r="AY673" s="244" t="s">
        <v>156</v>
      </c>
    </row>
    <row r="674" spans="1:65" s="13" customFormat="1">
      <c r="B674" s="190"/>
      <c r="C674" s="191"/>
      <c r="D674" s="192" t="s">
        <v>167</v>
      </c>
      <c r="E674" s="193" t="s">
        <v>19</v>
      </c>
      <c r="F674" s="194" t="s">
        <v>486</v>
      </c>
      <c r="G674" s="191"/>
      <c r="H674" s="193" t="s">
        <v>19</v>
      </c>
      <c r="I674" s="195"/>
      <c r="J674" s="191"/>
      <c r="K674" s="191"/>
      <c r="L674" s="196"/>
      <c r="M674" s="197"/>
      <c r="N674" s="198"/>
      <c r="O674" s="198"/>
      <c r="P674" s="198"/>
      <c r="Q674" s="198"/>
      <c r="R674" s="198"/>
      <c r="S674" s="198"/>
      <c r="T674" s="199"/>
      <c r="AT674" s="200" t="s">
        <v>167</v>
      </c>
      <c r="AU674" s="200" t="s">
        <v>83</v>
      </c>
      <c r="AV674" s="13" t="s">
        <v>81</v>
      </c>
      <c r="AW674" s="13" t="s">
        <v>34</v>
      </c>
      <c r="AX674" s="13" t="s">
        <v>73</v>
      </c>
      <c r="AY674" s="200" t="s">
        <v>156</v>
      </c>
    </row>
    <row r="675" spans="1:65" s="14" customFormat="1">
      <c r="B675" s="201"/>
      <c r="C675" s="202"/>
      <c r="D675" s="192" t="s">
        <v>167</v>
      </c>
      <c r="E675" s="203" t="s">
        <v>19</v>
      </c>
      <c r="F675" s="204" t="s">
        <v>487</v>
      </c>
      <c r="G675" s="202"/>
      <c r="H675" s="205">
        <v>2.4169999999999998</v>
      </c>
      <c r="I675" s="206"/>
      <c r="J675" s="202"/>
      <c r="K675" s="202"/>
      <c r="L675" s="207"/>
      <c r="M675" s="208"/>
      <c r="N675" s="209"/>
      <c r="O675" s="209"/>
      <c r="P675" s="209"/>
      <c r="Q675" s="209"/>
      <c r="R675" s="209"/>
      <c r="S675" s="209"/>
      <c r="T675" s="210"/>
      <c r="AT675" s="211" t="s">
        <v>167</v>
      </c>
      <c r="AU675" s="211" t="s">
        <v>83</v>
      </c>
      <c r="AV675" s="14" t="s">
        <v>83</v>
      </c>
      <c r="AW675" s="14" t="s">
        <v>34</v>
      </c>
      <c r="AX675" s="14" t="s">
        <v>73</v>
      </c>
      <c r="AY675" s="211" t="s">
        <v>156</v>
      </c>
    </row>
    <row r="676" spans="1:65" s="16" customFormat="1">
      <c r="B676" s="234"/>
      <c r="C676" s="235"/>
      <c r="D676" s="192" t="s">
        <v>167</v>
      </c>
      <c r="E676" s="236" t="s">
        <v>19</v>
      </c>
      <c r="F676" s="237" t="s">
        <v>299</v>
      </c>
      <c r="G676" s="235"/>
      <c r="H676" s="238">
        <v>2.4169999999999998</v>
      </c>
      <c r="I676" s="239"/>
      <c r="J676" s="235"/>
      <c r="K676" s="235"/>
      <c r="L676" s="240"/>
      <c r="M676" s="241"/>
      <c r="N676" s="242"/>
      <c r="O676" s="242"/>
      <c r="P676" s="242"/>
      <c r="Q676" s="242"/>
      <c r="R676" s="242"/>
      <c r="S676" s="242"/>
      <c r="T676" s="243"/>
      <c r="AT676" s="244" t="s">
        <v>167</v>
      </c>
      <c r="AU676" s="244" t="s">
        <v>83</v>
      </c>
      <c r="AV676" s="16" t="s">
        <v>157</v>
      </c>
      <c r="AW676" s="16" t="s">
        <v>34</v>
      </c>
      <c r="AX676" s="16" t="s">
        <v>73</v>
      </c>
      <c r="AY676" s="244" t="s">
        <v>156</v>
      </c>
    </row>
    <row r="677" spans="1:65" s="15" customFormat="1">
      <c r="B677" s="212"/>
      <c r="C677" s="213"/>
      <c r="D677" s="192" t="s">
        <v>167</v>
      </c>
      <c r="E677" s="214" t="s">
        <v>19</v>
      </c>
      <c r="F677" s="215" t="s">
        <v>170</v>
      </c>
      <c r="G677" s="213"/>
      <c r="H677" s="216">
        <v>147.22300000000001</v>
      </c>
      <c r="I677" s="217"/>
      <c r="J677" s="213"/>
      <c r="K677" s="213"/>
      <c r="L677" s="218"/>
      <c r="M677" s="219"/>
      <c r="N677" s="220"/>
      <c r="O677" s="220"/>
      <c r="P677" s="220"/>
      <c r="Q677" s="220"/>
      <c r="R677" s="220"/>
      <c r="S677" s="220"/>
      <c r="T677" s="221"/>
      <c r="AT677" s="222" t="s">
        <v>167</v>
      </c>
      <c r="AU677" s="222" t="s">
        <v>83</v>
      </c>
      <c r="AV677" s="15" t="s">
        <v>163</v>
      </c>
      <c r="AW677" s="15" t="s">
        <v>34</v>
      </c>
      <c r="AX677" s="15" t="s">
        <v>81</v>
      </c>
      <c r="AY677" s="222" t="s">
        <v>156</v>
      </c>
    </row>
    <row r="678" spans="1:65" s="2" customFormat="1" ht="33" customHeight="1">
      <c r="A678" s="35"/>
      <c r="B678" s="36"/>
      <c r="C678" s="171" t="s">
        <v>488</v>
      </c>
      <c r="D678" s="171" t="s">
        <v>159</v>
      </c>
      <c r="E678" s="172" t="s">
        <v>489</v>
      </c>
      <c r="F678" s="173" t="s">
        <v>490</v>
      </c>
      <c r="G678" s="174" t="s">
        <v>491</v>
      </c>
      <c r="H678" s="175">
        <v>13.853999999999999</v>
      </c>
      <c r="I678" s="176"/>
      <c r="J678" s="177">
        <f>ROUND(I678*H678,2)</f>
        <v>0</v>
      </c>
      <c r="K678" s="178"/>
      <c r="L678" s="40"/>
      <c r="M678" s="179" t="s">
        <v>19</v>
      </c>
      <c r="N678" s="180" t="s">
        <v>44</v>
      </c>
      <c r="O678" s="65"/>
      <c r="P678" s="181">
        <f>O678*H678</f>
        <v>0</v>
      </c>
      <c r="Q678" s="181">
        <v>2.5018699999999998</v>
      </c>
      <c r="R678" s="181">
        <f>Q678*H678</f>
        <v>34.660906979999993</v>
      </c>
      <c r="S678" s="181">
        <v>0</v>
      </c>
      <c r="T678" s="182">
        <f>S678*H678</f>
        <v>0</v>
      </c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/>
      <c r="AR678" s="183" t="s">
        <v>163</v>
      </c>
      <c r="AT678" s="183" t="s">
        <v>159</v>
      </c>
      <c r="AU678" s="183" t="s">
        <v>83</v>
      </c>
      <c r="AY678" s="18" t="s">
        <v>156</v>
      </c>
      <c r="BE678" s="184">
        <f>IF(N678="základní",J678,0)</f>
        <v>0</v>
      </c>
      <c r="BF678" s="184">
        <f>IF(N678="snížená",J678,0)</f>
        <v>0</v>
      </c>
      <c r="BG678" s="184">
        <f>IF(N678="zákl. přenesená",J678,0)</f>
        <v>0</v>
      </c>
      <c r="BH678" s="184">
        <f>IF(N678="sníž. přenesená",J678,0)</f>
        <v>0</v>
      </c>
      <c r="BI678" s="184">
        <f>IF(N678="nulová",J678,0)</f>
        <v>0</v>
      </c>
      <c r="BJ678" s="18" t="s">
        <v>81</v>
      </c>
      <c r="BK678" s="184">
        <f>ROUND(I678*H678,2)</f>
        <v>0</v>
      </c>
      <c r="BL678" s="18" t="s">
        <v>163</v>
      </c>
      <c r="BM678" s="183" t="s">
        <v>492</v>
      </c>
    </row>
    <row r="679" spans="1:65" s="2" customFormat="1">
      <c r="A679" s="35"/>
      <c r="B679" s="36"/>
      <c r="C679" s="37"/>
      <c r="D679" s="185" t="s">
        <v>165</v>
      </c>
      <c r="E679" s="37"/>
      <c r="F679" s="186" t="s">
        <v>493</v>
      </c>
      <c r="G679" s="37"/>
      <c r="H679" s="37"/>
      <c r="I679" s="187"/>
      <c r="J679" s="37"/>
      <c r="K679" s="37"/>
      <c r="L679" s="40"/>
      <c r="M679" s="188"/>
      <c r="N679" s="189"/>
      <c r="O679" s="65"/>
      <c r="P679" s="65"/>
      <c r="Q679" s="65"/>
      <c r="R679" s="65"/>
      <c r="S679" s="65"/>
      <c r="T679" s="66"/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/>
      <c r="AT679" s="18" t="s">
        <v>165</v>
      </c>
      <c r="AU679" s="18" t="s">
        <v>83</v>
      </c>
    </row>
    <row r="680" spans="1:65" s="14" customFormat="1">
      <c r="B680" s="201"/>
      <c r="C680" s="202"/>
      <c r="D680" s="192" t="s">
        <v>167</v>
      </c>
      <c r="E680" s="203" t="s">
        <v>19</v>
      </c>
      <c r="F680" s="204" t="s">
        <v>494</v>
      </c>
      <c r="G680" s="202"/>
      <c r="H680" s="205">
        <v>13.853999999999999</v>
      </c>
      <c r="I680" s="206"/>
      <c r="J680" s="202"/>
      <c r="K680" s="202"/>
      <c r="L680" s="207"/>
      <c r="M680" s="208"/>
      <c r="N680" s="209"/>
      <c r="O680" s="209"/>
      <c r="P680" s="209"/>
      <c r="Q680" s="209"/>
      <c r="R680" s="209"/>
      <c r="S680" s="209"/>
      <c r="T680" s="210"/>
      <c r="AT680" s="211" t="s">
        <v>167</v>
      </c>
      <c r="AU680" s="211" t="s">
        <v>83</v>
      </c>
      <c r="AV680" s="14" t="s">
        <v>83</v>
      </c>
      <c r="AW680" s="14" t="s">
        <v>34</v>
      </c>
      <c r="AX680" s="14" t="s">
        <v>81</v>
      </c>
      <c r="AY680" s="211" t="s">
        <v>156</v>
      </c>
    </row>
    <row r="681" spans="1:65" s="2" customFormat="1" ht="44.25" customHeight="1">
      <c r="A681" s="35"/>
      <c r="B681" s="36"/>
      <c r="C681" s="171" t="s">
        <v>495</v>
      </c>
      <c r="D681" s="171" t="s">
        <v>159</v>
      </c>
      <c r="E681" s="172" t="s">
        <v>496</v>
      </c>
      <c r="F681" s="173" t="s">
        <v>497</v>
      </c>
      <c r="G681" s="174" t="s">
        <v>491</v>
      </c>
      <c r="H681" s="175">
        <v>13.853999999999999</v>
      </c>
      <c r="I681" s="176"/>
      <c r="J681" s="177">
        <f>ROUND(I681*H681,2)</f>
        <v>0</v>
      </c>
      <c r="K681" s="178"/>
      <c r="L681" s="40"/>
      <c r="M681" s="179" t="s">
        <v>19</v>
      </c>
      <c r="N681" s="180" t="s">
        <v>44</v>
      </c>
      <c r="O681" s="65"/>
      <c r="P681" s="181">
        <f>O681*H681</f>
        <v>0</v>
      </c>
      <c r="Q681" s="181">
        <v>0</v>
      </c>
      <c r="R681" s="181">
        <f>Q681*H681</f>
        <v>0</v>
      </c>
      <c r="S681" s="181">
        <v>0</v>
      </c>
      <c r="T681" s="182">
        <f>S681*H681</f>
        <v>0</v>
      </c>
      <c r="U681" s="35"/>
      <c r="V681" s="35"/>
      <c r="W681" s="35"/>
      <c r="X681" s="35"/>
      <c r="Y681" s="35"/>
      <c r="Z681" s="35"/>
      <c r="AA681" s="35"/>
      <c r="AB681" s="35"/>
      <c r="AC681" s="35"/>
      <c r="AD681" s="35"/>
      <c r="AE681" s="35"/>
      <c r="AR681" s="183" t="s">
        <v>163</v>
      </c>
      <c r="AT681" s="183" t="s">
        <v>159</v>
      </c>
      <c r="AU681" s="183" t="s">
        <v>83</v>
      </c>
      <c r="AY681" s="18" t="s">
        <v>156</v>
      </c>
      <c r="BE681" s="184">
        <f>IF(N681="základní",J681,0)</f>
        <v>0</v>
      </c>
      <c r="BF681" s="184">
        <f>IF(N681="snížená",J681,0)</f>
        <v>0</v>
      </c>
      <c r="BG681" s="184">
        <f>IF(N681="zákl. přenesená",J681,0)</f>
        <v>0</v>
      </c>
      <c r="BH681" s="184">
        <f>IF(N681="sníž. přenesená",J681,0)</f>
        <v>0</v>
      </c>
      <c r="BI681" s="184">
        <f>IF(N681="nulová",J681,0)</f>
        <v>0</v>
      </c>
      <c r="BJ681" s="18" t="s">
        <v>81</v>
      </c>
      <c r="BK681" s="184">
        <f>ROUND(I681*H681,2)</f>
        <v>0</v>
      </c>
      <c r="BL681" s="18" t="s">
        <v>163</v>
      </c>
      <c r="BM681" s="183" t="s">
        <v>498</v>
      </c>
    </row>
    <row r="682" spans="1:65" s="2" customFormat="1">
      <c r="A682" s="35"/>
      <c r="B682" s="36"/>
      <c r="C682" s="37"/>
      <c r="D682" s="185" t="s">
        <v>165</v>
      </c>
      <c r="E682" s="37"/>
      <c r="F682" s="186" t="s">
        <v>499</v>
      </c>
      <c r="G682" s="37"/>
      <c r="H682" s="37"/>
      <c r="I682" s="187"/>
      <c r="J682" s="37"/>
      <c r="K682" s="37"/>
      <c r="L682" s="40"/>
      <c r="M682" s="188"/>
      <c r="N682" s="189"/>
      <c r="O682" s="65"/>
      <c r="P682" s="65"/>
      <c r="Q682" s="65"/>
      <c r="R682" s="65"/>
      <c r="S682" s="65"/>
      <c r="T682" s="66"/>
      <c r="U682" s="35"/>
      <c r="V682" s="35"/>
      <c r="W682" s="35"/>
      <c r="X682" s="35"/>
      <c r="Y682" s="35"/>
      <c r="Z682" s="35"/>
      <c r="AA682" s="35"/>
      <c r="AB682" s="35"/>
      <c r="AC682" s="35"/>
      <c r="AD682" s="35"/>
      <c r="AE682" s="35"/>
      <c r="AT682" s="18" t="s">
        <v>165</v>
      </c>
      <c r="AU682" s="18" t="s">
        <v>83</v>
      </c>
    </row>
    <row r="683" spans="1:65" s="2" customFormat="1" ht="21.75" customHeight="1">
      <c r="A683" s="35"/>
      <c r="B683" s="36"/>
      <c r="C683" s="171" t="s">
        <v>500</v>
      </c>
      <c r="D683" s="171" t="s">
        <v>159</v>
      </c>
      <c r="E683" s="172" t="s">
        <v>501</v>
      </c>
      <c r="F683" s="173" t="s">
        <v>502</v>
      </c>
      <c r="G683" s="174" t="s">
        <v>215</v>
      </c>
      <c r="H683" s="175">
        <v>0.152</v>
      </c>
      <c r="I683" s="176"/>
      <c r="J683" s="177">
        <f>ROUND(I683*H683,2)</f>
        <v>0</v>
      </c>
      <c r="K683" s="178"/>
      <c r="L683" s="40"/>
      <c r="M683" s="179" t="s">
        <v>19</v>
      </c>
      <c r="N683" s="180" t="s">
        <v>44</v>
      </c>
      <c r="O683" s="65"/>
      <c r="P683" s="181">
        <f>O683*H683</f>
        <v>0</v>
      </c>
      <c r="Q683" s="181">
        <v>1.06277</v>
      </c>
      <c r="R683" s="181">
        <f>Q683*H683</f>
        <v>0.16154104</v>
      </c>
      <c r="S683" s="181">
        <v>0</v>
      </c>
      <c r="T683" s="182">
        <f>S683*H683</f>
        <v>0</v>
      </c>
      <c r="U683" s="35"/>
      <c r="V683" s="35"/>
      <c r="W683" s="35"/>
      <c r="X683" s="35"/>
      <c r="Y683" s="35"/>
      <c r="Z683" s="35"/>
      <c r="AA683" s="35"/>
      <c r="AB683" s="35"/>
      <c r="AC683" s="35"/>
      <c r="AD683" s="35"/>
      <c r="AE683" s="35"/>
      <c r="AR683" s="183" t="s">
        <v>163</v>
      </c>
      <c r="AT683" s="183" t="s">
        <v>159</v>
      </c>
      <c r="AU683" s="183" t="s">
        <v>83</v>
      </c>
      <c r="AY683" s="18" t="s">
        <v>156</v>
      </c>
      <c r="BE683" s="184">
        <f>IF(N683="základní",J683,0)</f>
        <v>0</v>
      </c>
      <c r="BF683" s="184">
        <f>IF(N683="snížená",J683,0)</f>
        <v>0</v>
      </c>
      <c r="BG683" s="184">
        <f>IF(N683="zákl. přenesená",J683,0)</f>
        <v>0</v>
      </c>
      <c r="BH683" s="184">
        <f>IF(N683="sníž. přenesená",J683,0)</f>
        <v>0</v>
      </c>
      <c r="BI683" s="184">
        <f>IF(N683="nulová",J683,0)</f>
        <v>0</v>
      </c>
      <c r="BJ683" s="18" t="s">
        <v>81</v>
      </c>
      <c r="BK683" s="184">
        <f>ROUND(I683*H683,2)</f>
        <v>0</v>
      </c>
      <c r="BL683" s="18" t="s">
        <v>163</v>
      </c>
      <c r="BM683" s="183" t="s">
        <v>503</v>
      </c>
    </row>
    <row r="684" spans="1:65" s="2" customFormat="1">
      <c r="A684" s="35"/>
      <c r="B684" s="36"/>
      <c r="C684" s="37"/>
      <c r="D684" s="185" t="s">
        <v>165</v>
      </c>
      <c r="E684" s="37"/>
      <c r="F684" s="186" t="s">
        <v>504</v>
      </c>
      <c r="G684" s="37"/>
      <c r="H684" s="37"/>
      <c r="I684" s="187"/>
      <c r="J684" s="37"/>
      <c r="K684" s="37"/>
      <c r="L684" s="40"/>
      <c r="M684" s="188"/>
      <c r="N684" s="189"/>
      <c r="O684" s="65"/>
      <c r="P684" s="65"/>
      <c r="Q684" s="65"/>
      <c r="R684" s="65"/>
      <c r="S684" s="65"/>
      <c r="T684" s="66"/>
      <c r="U684" s="35"/>
      <c r="V684" s="35"/>
      <c r="W684" s="35"/>
      <c r="X684" s="35"/>
      <c r="Y684" s="35"/>
      <c r="Z684" s="35"/>
      <c r="AA684" s="35"/>
      <c r="AB684" s="35"/>
      <c r="AC684" s="35"/>
      <c r="AD684" s="35"/>
      <c r="AE684" s="35"/>
      <c r="AT684" s="18" t="s">
        <v>165</v>
      </c>
      <c r="AU684" s="18" t="s">
        <v>83</v>
      </c>
    </row>
    <row r="685" spans="1:65" s="13" customFormat="1">
      <c r="B685" s="190"/>
      <c r="C685" s="191"/>
      <c r="D685" s="192" t="s">
        <v>167</v>
      </c>
      <c r="E685" s="193" t="s">
        <v>19</v>
      </c>
      <c r="F685" s="194" t="s">
        <v>505</v>
      </c>
      <c r="G685" s="191"/>
      <c r="H685" s="193" t="s">
        <v>19</v>
      </c>
      <c r="I685" s="195"/>
      <c r="J685" s="191"/>
      <c r="K685" s="191"/>
      <c r="L685" s="196"/>
      <c r="M685" s="197"/>
      <c r="N685" s="198"/>
      <c r="O685" s="198"/>
      <c r="P685" s="198"/>
      <c r="Q685" s="198"/>
      <c r="R685" s="198"/>
      <c r="S685" s="198"/>
      <c r="T685" s="199"/>
      <c r="AT685" s="200" t="s">
        <v>167</v>
      </c>
      <c r="AU685" s="200" t="s">
        <v>83</v>
      </c>
      <c r="AV685" s="13" t="s">
        <v>81</v>
      </c>
      <c r="AW685" s="13" t="s">
        <v>34</v>
      </c>
      <c r="AX685" s="13" t="s">
        <v>73</v>
      </c>
      <c r="AY685" s="200" t="s">
        <v>156</v>
      </c>
    </row>
    <row r="686" spans="1:65" s="14" customFormat="1">
      <c r="B686" s="201"/>
      <c r="C686" s="202"/>
      <c r="D686" s="192" t="s">
        <v>167</v>
      </c>
      <c r="E686" s="203" t="s">
        <v>19</v>
      </c>
      <c r="F686" s="204" t="s">
        <v>506</v>
      </c>
      <c r="G686" s="202"/>
      <c r="H686" s="205">
        <v>4.0000000000000001E-3</v>
      </c>
      <c r="I686" s="206"/>
      <c r="J686" s="202"/>
      <c r="K686" s="202"/>
      <c r="L686" s="207"/>
      <c r="M686" s="208"/>
      <c r="N686" s="209"/>
      <c r="O686" s="209"/>
      <c r="P686" s="209"/>
      <c r="Q686" s="209"/>
      <c r="R686" s="209"/>
      <c r="S686" s="209"/>
      <c r="T686" s="210"/>
      <c r="AT686" s="211" t="s">
        <v>167</v>
      </c>
      <c r="AU686" s="211" t="s">
        <v>83</v>
      </c>
      <c r="AV686" s="14" t="s">
        <v>83</v>
      </c>
      <c r="AW686" s="14" t="s">
        <v>34</v>
      </c>
      <c r="AX686" s="14" t="s">
        <v>73</v>
      </c>
      <c r="AY686" s="211" t="s">
        <v>156</v>
      </c>
    </row>
    <row r="687" spans="1:65" s="13" customFormat="1">
      <c r="B687" s="190"/>
      <c r="C687" s="191"/>
      <c r="D687" s="192" t="s">
        <v>167</v>
      </c>
      <c r="E687" s="193" t="s">
        <v>19</v>
      </c>
      <c r="F687" s="194" t="s">
        <v>507</v>
      </c>
      <c r="G687" s="191"/>
      <c r="H687" s="193" t="s">
        <v>19</v>
      </c>
      <c r="I687" s="195"/>
      <c r="J687" s="191"/>
      <c r="K687" s="191"/>
      <c r="L687" s="196"/>
      <c r="M687" s="197"/>
      <c r="N687" s="198"/>
      <c r="O687" s="198"/>
      <c r="P687" s="198"/>
      <c r="Q687" s="198"/>
      <c r="R687" s="198"/>
      <c r="S687" s="198"/>
      <c r="T687" s="199"/>
      <c r="AT687" s="200" t="s">
        <v>167</v>
      </c>
      <c r="AU687" s="200" t="s">
        <v>83</v>
      </c>
      <c r="AV687" s="13" t="s">
        <v>81</v>
      </c>
      <c r="AW687" s="13" t="s">
        <v>34</v>
      </c>
      <c r="AX687" s="13" t="s">
        <v>73</v>
      </c>
      <c r="AY687" s="200" t="s">
        <v>156</v>
      </c>
    </row>
    <row r="688" spans="1:65" s="14" customFormat="1">
      <c r="B688" s="201"/>
      <c r="C688" s="202"/>
      <c r="D688" s="192" t="s">
        <v>167</v>
      </c>
      <c r="E688" s="203" t="s">
        <v>19</v>
      </c>
      <c r="F688" s="204" t="s">
        <v>508</v>
      </c>
      <c r="G688" s="202"/>
      <c r="H688" s="205">
        <v>1.0999999999999999E-2</v>
      </c>
      <c r="I688" s="206"/>
      <c r="J688" s="202"/>
      <c r="K688" s="202"/>
      <c r="L688" s="207"/>
      <c r="M688" s="208"/>
      <c r="N688" s="209"/>
      <c r="O688" s="209"/>
      <c r="P688" s="209"/>
      <c r="Q688" s="209"/>
      <c r="R688" s="209"/>
      <c r="S688" s="209"/>
      <c r="T688" s="210"/>
      <c r="AT688" s="211" t="s">
        <v>167</v>
      </c>
      <c r="AU688" s="211" t="s">
        <v>83</v>
      </c>
      <c r="AV688" s="14" t="s">
        <v>83</v>
      </c>
      <c r="AW688" s="14" t="s">
        <v>34</v>
      </c>
      <c r="AX688" s="14" t="s">
        <v>73</v>
      </c>
      <c r="AY688" s="211" t="s">
        <v>156</v>
      </c>
    </row>
    <row r="689" spans="1:65" s="14" customFormat="1">
      <c r="B689" s="201"/>
      <c r="C689" s="202"/>
      <c r="D689" s="192" t="s">
        <v>167</v>
      </c>
      <c r="E689" s="203" t="s">
        <v>19</v>
      </c>
      <c r="F689" s="204" t="s">
        <v>509</v>
      </c>
      <c r="G689" s="202"/>
      <c r="H689" s="205">
        <v>9.5000000000000001E-2</v>
      </c>
      <c r="I689" s="206"/>
      <c r="J689" s="202"/>
      <c r="K689" s="202"/>
      <c r="L689" s="207"/>
      <c r="M689" s="208"/>
      <c r="N689" s="209"/>
      <c r="O689" s="209"/>
      <c r="P689" s="209"/>
      <c r="Q689" s="209"/>
      <c r="R689" s="209"/>
      <c r="S689" s="209"/>
      <c r="T689" s="210"/>
      <c r="AT689" s="211" t="s">
        <v>167</v>
      </c>
      <c r="AU689" s="211" t="s">
        <v>83</v>
      </c>
      <c r="AV689" s="14" t="s">
        <v>83</v>
      </c>
      <c r="AW689" s="14" t="s">
        <v>34</v>
      </c>
      <c r="AX689" s="14" t="s">
        <v>73</v>
      </c>
      <c r="AY689" s="211" t="s">
        <v>156</v>
      </c>
    </row>
    <row r="690" spans="1:65" s="14" customFormat="1">
      <c r="B690" s="201"/>
      <c r="C690" s="202"/>
      <c r="D690" s="192" t="s">
        <v>167</v>
      </c>
      <c r="E690" s="203" t="s">
        <v>19</v>
      </c>
      <c r="F690" s="204" t="s">
        <v>510</v>
      </c>
      <c r="G690" s="202"/>
      <c r="H690" s="205">
        <v>1E-3</v>
      </c>
      <c r="I690" s="206"/>
      <c r="J690" s="202"/>
      <c r="K690" s="202"/>
      <c r="L690" s="207"/>
      <c r="M690" s="208"/>
      <c r="N690" s="209"/>
      <c r="O690" s="209"/>
      <c r="P690" s="209"/>
      <c r="Q690" s="209"/>
      <c r="R690" s="209"/>
      <c r="S690" s="209"/>
      <c r="T690" s="210"/>
      <c r="AT690" s="211" t="s">
        <v>167</v>
      </c>
      <c r="AU690" s="211" t="s">
        <v>83</v>
      </c>
      <c r="AV690" s="14" t="s">
        <v>83</v>
      </c>
      <c r="AW690" s="14" t="s">
        <v>34</v>
      </c>
      <c r="AX690" s="14" t="s">
        <v>73</v>
      </c>
      <c r="AY690" s="211" t="s">
        <v>156</v>
      </c>
    </row>
    <row r="691" spans="1:65" s="14" customFormat="1">
      <c r="B691" s="201"/>
      <c r="C691" s="202"/>
      <c r="D691" s="192" t="s">
        <v>167</v>
      </c>
      <c r="E691" s="203" t="s">
        <v>19</v>
      </c>
      <c r="F691" s="204" t="s">
        <v>511</v>
      </c>
      <c r="G691" s="202"/>
      <c r="H691" s="205">
        <v>4.1000000000000002E-2</v>
      </c>
      <c r="I691" s="206"/>
      <c r="J691" s="202"/>
      <c r="K691" s="202"/>
      <c r="L691" s="207"/>
      <c r="M691" s="208"/>
      <c r="N691" s="209"/>
      <c r="O691" s="209"/>
      <c r="P691" s="209"/>
      <c r="Q691" s="209"/>
      <c r="R691" s="209"/>
      <c r="S691" s="209"/>
      <c r="T691" s="210"/>
      <c r="AT691" s="211" t="s">
        <v>167</v>
      </c>
      <c r="AU691" s="211" t="s">
        <v>83</v>
      </c>
      <c r="AV691" s="14" t="s">
        <v>83</v>
      </c>
      <c r="AW691" s="14" t="s">
        <v>34</v>
      </c>
      <c r="AX691" s="14" t="s">
        <v>73</v>
      </c>
      <c r="AY691" s="211" t="s">
        <v>156</v>
      </c>
    </row>
    <row r="692" spans="1:65" s="15" customFormat="1">
      <c r="B692" s="212"/>
      <c r="C692" s="213"/>
      <c r="D692" s="192" t="s">
        <v>167</v>
      </c>
      <c r="E692" s="214" t="s">
        <v>19</v>
      </c>
      <c r="F692" s="215" t="s">
        <v>170</v>
      </c>
      <c r="G692" s="213"/>
      <c r="H692" s="216">
        <v>0.152</v>
      </c>
      <c r="I692" s="217"/>
      <c r="J692" s="213"/>
      <c r="K692" s="213"/>
      <c r="L692" s="218"/>
      <c r="M692" s="219"/>
      <c r="N692" s="220"/>
      <c r="O692" s="220"/>
      <c r="P692" s="220"/>
      <c r="Q692" s="220"/>
      <c r="R692" s="220"/>
      <c r="S692" s="220"/>
      <c r="T692" s="221"/>
      <c r="AT692" s="222" t="s">
        <v>167</v>
      </c>
      <c r="AU692" s="222" t="s">
        <v>83</v>
      </c>
      <c r="AV692" s="15" t="s">
        <v>163</v>
      </c>
      <c r="AW692" s="15" t="s">
        <v>34</v>
      </c>
      <c r="AX692" s="15" t="s">
        <v>81</v>
      </c>
      <c r="AY692" s="222" t="s">
        <v>156</v>
      </c>
    </row>
    <row r="693" spans="1:65" s="2" customFormat="1" ht="24.2" customHeight="1">
      <c r="A693" s="35"/>
      <c r="B693" s="36"/>
      <c r="C693" s="171" t="s">
        <v>512</v>
      </c>
      <c r="D693" s="171" t="s">
        <v>159</v>
      </c>
      <c r="E693" s="172" t="s">
        <v>513</v>
      </c>
      <c r="F693" s="173" t="s">
        <v>514</v>
      </c>
      <c r="G693" s="174" t="s">
        <v>491</v>
      </c>
      <c r="H693" s="175">
        <v>14.824999999999999</v>
      </c>
      <c r="I693" s="176"/>
      <c r="J693" s="177">
        <f>ROUND(I693*H693,2)</f>
        <v>0</v>
      </c>
      <c r="K693" s="178"/>
      <c r="L693" s="40"/>
      <c r="M693" s="179" t="s">
        <v>19</v>
      </c>
      <c r="N693" s="180" t="s">
        <v>44</v>
      </c>
      <c r="O693" s="65"/>
      <c r="P693" s="181">
        <f>O693*H693</f>
        <v>0</v>
      </c>
      <c r="Q693" s="181">
        <v>0.42</v>
      </c>
      <c r="R693" s="181">
        <f>Q693*H693</f>
        <v>6.2264999999999997</v>
      </c>
      <c r="S693" s="181">
        <v>0</v>
      </c>
      <c r="T693" s="182">
        <f>S693*H693</f>
        <v>0</v>
      </c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R693" s="183" t="s">
        <v>163</v>
      </c>
      <c r="AT693" s="183" t="s">
        <v>159</v>
      </c>
      <c r="AU693" s="183" t="s">
        <v>83</v>
      </c>
      <c r="AY693" s="18" t="s">
        <v>156</v>
      </c>
      <c r="BE693" s="184">
        <f>IF(N693="základní",J693,0)</f>
        <v>0</v>
      </c>
      <c r="BF693" s="184">
        <f>IF(N693="snížená",J693,0)</f>
        <v>0</v>
      </c>
      <c r="BG693" s="184">
        <f>IF(N693="zákl. přenesená",J693,0)</f>
        <v>0</v>
      </c>
      <c r="BH693" s="184">
        <f>IF(N693="sníž. přenesená",J693,0)</f>
        <v>0</v>
      </c>
      <c r="BI693" s="184">
        <f>IF(N693="nulová",J693,0)</f>
        <v>0</v>
      </c>
      <c r="BJ693" s="18" t="s">
        <v>81</v>
      </c>
      <c r="BK693" s="184">
        <f>ROUND(I693*H693,2)</f>
        <v>0</v>
      </c>
      <c r="BL693" s="18" t="s">
        <v>163</v>
      </c>
      <c r="BM693" s="183" t="s">
        <v>515</v>
      </c>
    </row>
    <row r="694" spans="1:65" s="2" customFormat="1">
      <c r="A694" s="35"/>
      <c r="B694" s="36"/>
      <c r="C694" s="37"/>
      <c r="D694" s="185" t="s">
        <v>165</v>
      </c>
      <c r="E694" s="37"/>
      <c r="F694" s="186" t="s">
        <v>516</v>
      </c>
      <c r="G694" s="37"/>
      <c r="H694" s="37"/>
      <c r="I694" s="187"/>
      <c r="J694" s="37"/>
      <c r="K694" s="37"/>
      <c r="L694" s="40"/>
      <c r="M694" s="188"/>
      <c r="N694" s="189"/>
      <c r="O694" s="65"/>
      <c r="P694" s="65"/>
      <c r="Q694" s="65"/>
      <c r="R694" s="65"/>
      <c r="S694" s="65"/>
      <c r="T694" s="66"/>
      <c r="U694" s="35"/>
      <c r="V694" s="35"/>
      <c r="W694" s="35"/>
      <c r="X694" s="35"/>
      <c r="Y694" s="35"/>
      <c r="Z694" s="35"/>
      <c r="AA694" s="35"/>
      <c r="AB694" s="35"/>
      <c r="AC694" s="35"/>
      <c r="AD694" s="35"/>
      <c r="AE694" s="35"/>
      <c r="AT694" s="18" t="s">
        <v>165</v>
      </c>
      <c r="AU694" s="18" t="s">
        <v>83</v>
      </c>
    </row>
    <row r="695" spans="1:65" s="14" customFormat="1" ht="22.5">
      <c r="B695" s="201"/>
      <c r="C695" s="202"/>
      <c r="D695" s="192" t="s">
        <v>167</v>
      </c>
      <c r="E695" s="203" t="s">
        <v>19</v>
      </c>
      <c r="F695" s="204" t="s">
        <v>517</v>
      </c>
      <c r="G695" s="202"/>
      <c r="H695" s="205">
        <v>14.824999999999999</v>
      </c>
      <c r="I695" s="206"/>
      <c r="J695" s="202"/>
      <c r="K695" s="202"/>
      <c r="L695" s="207"/>
      <c r="M695" s="208"/>
      <c r="N695" s="209"/>
      <c r="O695" s="209"/>
      <c r="P695" s="209"/>
      <c r="Q695" s="209"/>
      <c r="R695" s="209"/>
      <c r="S695" s="209"/>
      <c r="T695" s="210"/>
      <c r="AT695" s="211" t="s">
        <v>167</v>
      </c>
      <c r="AU695" s="211" t="s">
        <v>83</v>
      </c>
      <c r="AV695" s="14" t="s">
        <v>83</v>
      </c>
      <c r="AW695" s="14" t="s">
        <v>34</v>
      </c>
      <c r="AX695" s="14" t="s">
        <v>81</v>
      </c>
      <c r="AY695" s="211" t="s">
        <v>156</v>
      </c>
    </row>
    <row r="696" spans="1:65" s="2" customFormat="1" ht="24.2" customHeight="1">
      <c r="A696" s="35"/>
      <c r="B696" s="36"/>
      <c r="C696" s="171" t="s">
        <v>518</v>
      </c>
      <c r="D696" s="171" t="s">
        <v>159</v>
      </c>
      <c r="E696" s="172" t="s">
        <v>519</v>
      </c>
      <c r="F696" s="173" t="s">
        <v>520</v>
      </c>
      <c r="G696" s="174" t="s">
        <v>206</v>
      </c>
      <c r="H696" s="175">
        <v>138.54</v>
      </c>
      <c r="I696" s="176"/>
      <c r="J696" s="177">
        <f>ROUND(I696*H696,2)</f>
        <v>0</v>
      </c>
      <c r="K696" s="178"/>
      <c r="L696" s="40"/>
      <c r="M696" s="179" t="s">
        <v>19</v>
      </c>
      <c r="N696" s="180" t="s">
        <v>44</v>
      </c>
      <c r="O696" s="65"/>
      <c r="P696" s="181">
        <f>O696*H696</f>
        <v>0</v>
      </c>
      <c r="Q696" s="181">
        <v>9.8999999999999994E-5</v>
      </c>
      <c r="R696" s="181">
        <f>Q696*H696</f>
        <v>1.3715459999999999E-2</v>
      </c>
      <c r="S696" s="181">
        <v>0</v>
      </c>
      <c r="T696" s="182">
        <f>S696*H696</f>
        <v>0</v>
      </c>
      <c r="U696" s="35"/>
      <c r="V696" s="35"/>
      <c r="W696" s="35"/>
      <c r="X696" s="35"/>
      <c r="Y696" s="35"/>
      <c r="Z696" s="35"/>
      <c r="AA696" s="35"/>
      <c r="AB696" s="35"/>
      <c r="AC696" s="35"/>
      <c r="AD696" s="35"/>
      <c r="AE696" s="35"/>
      <c r="AR696" s="183" t="s">
        <v>163</v>
      </c>
      <c r="AT696" s="183" t="s">
        <v>159</v>
      </c>
      <c r="AU696" s="183" t="s">
        <v>83</v>
      </c>
      <c r="AY696" s="18" t="s">
        <v>156</v>
      </c>
      <c r="BE696" s="184">
        <f>IF(N696="základní",J696,0)</f>
        <v>0</v>
      </c>
      <c r="BF696" s="184">
        <f>IF(N696="snížená",J696,0)</f>
        <v>0</v>
      </c>
      <c r="BG696" s="184">
        <f>IF(N696="zákl. přenesená",J696,0)</f>
        <v>0</v>
      </c>
      <c r="BH696" s="184">
        <f>IF(N696="sníž. přenesená",J696,0)</f>
        <v>0</v>
      </c>
      <c r="BI696" s="184">
        <f>IF(N696="nulová",J696,0)</f>
        <v>0</v>
      </c>
      <c r="BJ696" s="18" t="s">
        <v>81</v>
      </c>
      <c r="BK696" s="184">
        <f>ROUND(I696*H696,2)</f>
        <v>0</v>
      </c>
      <c r="BL696" s="18" t="s">
        <v>163</v>
      </c>
      <c r="BM696" s="183" t="s">
        <v>521</v>
      </c>
    </row>
    <row r="697" spans="1:65" s="14" customFormat="1">
      <c r="B697" s="201"/>
      <c r="C697" s="202"/>
      <c r="D697" s="192" t="s">
        <v>167</v>
      </c>
      <c r="E697" s="203" t="s">
        <v>19</v>
      </c>
      <c r="F697" s="204" t="s">
        <v>522</v>
      </c>
      <c r="G697" s="202"/>
      <c r="H697" s="205">
        <v>138.54</v>
      </c>
      <c r="I697" s="206"/>
      <c r="J697" s="202"/>
      <c r="K697" s="202"/>
      <c r="L697" s="207"/>
      <c r="M697" s="208"/>
      <c r="N697" s="209"/>
      <c r="O697" s="209"/>
      <c r="P697" s="209"/>
      <c r="Q697" s="209"/>
      <c r="R697" s="209"/>
      <c r="S697" s="209"/>
      <c r="T697" s="210"/>
      <c r="AT697" s="211" t="s">
        <v>167</v>
      </c>
      <c r="AU697" s="211" t="s">
        <v>83</v>
      </c>
      <c r="AV697" s="14" t="s">
        <v>83</v>
      </c>
      <c r="AW697" s="14" t="s">
        <v>34</v>
      </c>
      <c r="AX697" s="14" t="s">
        <v>81</v>
      </c>
      <c r="AY697" s="211" t="s">
        <v>156</v>
      </c>
    </row>
    <row r="698" spans="1:65" s="2" customFormat="1" ht="16.5" customHeight="1">
      <c r="A698" s="35"/>
      <c r="B698" s="36"/>
      <c r="C698" s="223" t="s">
        <v>523</v>
      </c>
      <c r="D698" s="223" t="s">
        <v>223</v>
      </c>
      <c r="E698" s="224" t="s">
        <v>524</v>
      </c>
      <c r="F698" s="225" t="s">
        <v>525</v>
      </c>
      <c r="G698" s="226" t="s">
        <v>206</v>
      </c>
      <c r="H698" s="227">
        <v>152.39400000000001</v>
      </c>
      <c r="I698" s="228"/>
      <c r="J698" s="229">
        <f>ROUND(I698*H698,2)</f>
        <v>0</v>
      </c>
      <c r="K698" s="230"/>
      <c r="L698" s="231"/>
      <c r="M698" s="232" t="s">
        <v>19</v>
      </c>
      <c r="N698" s="233" t="s">
        <v>44</v>
      </c>
      <c r="O698" s="65"/>
      <c r="P698" s="181">
        <f>O698*H698</f>
        <v>0</v>
      </c>
      <c r="Q698" s="181">
        <v>2.9999999999999997E-4</v>
      </c>
      <c r="R698" s="181">
        <f>Q698*H698</f>
        <v>4.5718200000000001E-2</v>
      </c>
      <c r="S698" s="181">
        <v>0</v>
      </c>
      <c r="T698" s="182">
        <f>S698*H698</f>
        <v>0</v>
      </c>
      <c r="U698" s="35"/>
      <c r="V698" s="35"/>
      <c r="W698" s="35"/>
      <c r="X698" s="35"/>
      <c r="Y698" s="35"/>
      <c r="Z698" s="35"/>
      <c r="AA698" s="35"/>
      <c r="AB698" s="35"/>
      <c r="AC698" s="35"/>
      <c r="AD698" s="35"/>
      <c r="AE698" s="35"/>
      <c r="AR698" s="183" t="s">
        <v>212</v>
      </c>
      <c r="AT698" s="183" t="s">
        <v>223</v>
      </c>
      <c r="AU698" s="183" t="s">
        <v>83</v>
      </c>
      <c r="AY698" s="18" t="s">
        <v>156</v>
      </c>
      <c r="BE698" s="184">
        <f>IF(N698="základní",J698,0)</f>
        <v>0</v>
      </c>
      <c r="BF698" s="184">
        <f>IF(N698="snížená",J698,0)</f>
        <v>0</v>
      </c>
      <c r="BG698" s="184">
        <f>IF(N698="zákl. přenesená",J698,0)</f>
        <v>0</v>
      </c>
      <c r="BH698" s="184">
        <f>IF(N698="sníž. přenesená",J698,0)</f>
        <v>0</v>
      </c>
      <c r="BI698" s="184">
        <f>IF(N698="nulová",J698,0)</f>
        <v>0</v>
      </c>
      <c r="BJ698" s="18" t="s">
        <v>81</v>
      </c>
      <c r="BK698" s="184">
        <f>ROUND(I698*H698,2)</f>
        <v>0</v>
      </c>
      <c r="BL698" s="18" t="s">
        <v>163</v>
      </c>
      <c r="BM698" s="183" t="s">
        <v>526</v>
      </c>
    </row>
    <row r="699" spans="1:65" s="14" customFormat="1">
      <c r="B699" s="201"/>
      <c r="C699" s="202"/>
      <c r="D699" s="192" t="s">
        <v>167</v>
      </c>
      <c r="E699" s="203" t="s">
        <v>19</v>
      </c>
      <c r="F699" s="204" t="s">
        <v>527</v>
      </c>
      <c r="G699" s="202"/>
      <c r="H699" s="205">
        <v>152.39400000000001</v>
      </c>
      <c r="I699" s="206"/>
      <c r="J699" s="202"/>
      <c r="K699" s="202"/>
      <c r="L699" s="207"/>
      <c r="M699" s="208"/>
      <c r="N699" s="209"/>
      <c r="O699" s="209"/>
      <c r="P699" s="209"/>
      <c r="Q699" s="209"/>
      <c r="R699" s="209"/>
      <c r="S699" s="209"/>
      <c r="T699" s="210"/>
      <c r="AT699" s="211" t="s">
        <v>167</v>
      </c>
      <c r="AU699" s="211" t="s">
        <v>83</v>
      </c>
      <c r="AV699" s="14" t="s">
        <v>83</v>
      </c>
      <c r="AW699" s="14" t="s">
        <v>34</v>
      </c>
      <c r="AX699" s="14" t="s">
        <v>73</v>
      </c>
      <c r="AY699" s="211" t="s">
        <v>156</v>
      </c>
    </row>
    <row r="700" spans="1:65" s="15" customFormat="1">
      <c r="B700" s="212"/>
      <c r="C700" s="213"/>
      <c r="D700" s="192" t="s">
        <v>167</v>
      </c>
      <c r="E700" s="214" t="s">
        <v>19</v>
      </c>
      <c r="F700" s="215" t="s">
        <v>170</v>
      </c>
      <c r="G700" s="213"/>
      <c r="H700" s="216">
        <v>152.39400000000001</v>
      </c>
      <c r="I700" s="217"/>
      <c r="J700" s="213"/>
      <c r="K700" s="213"/>
      <c r="L700" s="218"/>
      <c r="M700" s="219"/>
      <c r="N700" s="220"/>
      <c r="O700" s="220"/>
      <c r="P700" s="220"/>
      <c r="Q700" s="220"/>
      <c r="R700" s="220"/>
      <c r="S700" s="220"/>
      <c r="T700" s="221"/>
      <c r="AT700" s="222" t="s">
        <v>167</v>
      </c>
      <c r="AU700" s="222" t="s">
        <v>83</v>
      </c>
      <c r="AV700" s="15" t="s">
        <v>163</v>
      </c>
      <c r="AW700" s="15" t="s">
        <v>34</v>
      </c>
      <c r="AX700" s="15" t="s">
        <v>81</v>
      </c>
      <c r="AY700" s="222" t="s">
        <v>156</v>
      </c>
    </row>
    <row r="701" spans="1:65" s="2" customFormat="1" ht="24.2" customHeight="1">
      <c r="A701" s="35"/>
      <c r="B701" s="36"/>
      <c r="C701" s="171" t="s">
        <v>528</v>
      </c>
      <c r="D701" s="171" t="s">
        <v>159</v>
      </c>
      <c r="E701" s="172" t="s">
        <v>529</v>
      </c>
      <c r="F701" s="173" t="s">
        <v>530</v>
      </c>
      <c r="G701" s="174" t="s">
        <v>162</v>
      </c>
      <c r="H701" s="175">
        <v>4</v>
      </c>
      <c r="I701" s="176"/>
      <c r="J701" s="177">
        <f>ROUND(I701*H701,2)</f>
        <v>0</v>
      </c>
      <c r="K701" s="178"/>
      <c r="L701" s="40"/>
      <c r="M701" s="179" t="s">
        <v>19</v>
      </c>
      <c r="N701" s="180" t="s">
        <v>44</v>
      </c>
      <c r="O701" s="65"/>
      <c r="P701" s="181">
        <f>O701*H701</f>
        <v>0</v>
      </c>
      <c r="Q701" s="181">
        <v>0</v>
      </c>
      <c r="R701" s="181">
        <f>Q701*H701</f>
        <v>0</v>
      </c>
      <c r="S701" s="181">
        <v>0</v>
      </c>
      <c r="T701" s="182">
        <f>S701*H701</f>
        <v>0</v>
      </c>
      <c r="U701" s="35"/>
      <c r="V701" s="35"/>
      <c r="W701" s="35"/>
      <c r="X701" s="35"/>
      <c r="Y701" s="35"/>
      <c r="Z701" s="35"/>
      <c r="AA701" s="35"/>
      <c r="AB701" s="35"/>
      <c r="AC701" s="35"/>
      <c r="AD701" s="35"/>
      <c r="AE701" s="35"/>
      <c r="AR701" s="183" t="s">
        <v>163</v>
      </c>
      <c r="AT701" s="183" t="s">
        <v>159</v>
      </c>
      <c r="AU701" s="183" t="s">
        <v>83</v>
      </c>
      <c r="AY701" s="18" t="s">
        <v>156</v>
      </c>
      <c r="BE701" s="184">
        <f>IF(N701="základní",J701,0)</f>
        <v>0</v>
      </c>
      <c r="BF701" s="184">
        <f>IF(N701="snížená",J701,0)</f>
        <v>0</v>
      </c>
      <c r="BG701" s="184">
        <f>IF(N701="zákl. přenesená",J701,0)</f>
        <v>0</v>
      </c>
      <c r="BH701" s="184">
        <f>IF(N701="sníž. přenesená",J701,0)</f>
        <v>0</v>
      </c>
      <c r="BI701" s="184">
        <f>IF(N701="nulová",J701,0)</f>
        <v>0</v>
      </c>
      <c r="BJ701" s="18" t="s">
        <v>81</v>
      </c>
      <c r="BK701" s="184">
        <f>ROUND(I701*H701,2)</f>
        <v>0</v>
      </c>
      <c r="BL701" s="18" t="s">
        <v>163</v>
      </c>
      <c r="BM701" s="183" t="s">
        <v>531</v>
      </c>
    </row>
    <row r="702" spans="1:65" s="2" customFormat="1" ht="24.2" customHeight="1">
      <c r="A702" s="35"/>
      <c r="B702" s="36"/>
      <c r="C702" s="223" t="s">
        <v>532</v>
      </c>
      <c r="D702" s="223" t="s">
        <v>223</v>
      </c>
      <c r="E702" s="224" t="s">
        <v>533</v>
      </c>
      <c r="F702" s="225" t="s">
        <v>534</v>
      </c>
      <c r="G702" s="226" t="s">
        <v>162</v>
      </c>
      <c r="H702" s="227">
        <v>4</v>
      </c>
      <c r="I702" s="228"/>
      <c r="J702" s="229">
        <f>ROUND(I702*H702,2)</f>
        <v>0</v>
      </c>
      <c r="K702" s="230"/>
      <c r="L702" s="231"/>
      <c r="M702" s="232" t="s">
        <v>19</v>
      </c>
      <c r="N702" s="233" t="s">
        <v>44</v>
      </c>
      <c r="O702" s="65"/>
      <c r="P702" s="181">
        <f>O702*H702</f>
        <v>0</v>
      </c>
      <c r="Q702" s="181">
        <v>4.8199999999999996E-3</v>
      </c>
      <c r="R702" s="181">
        <f>Q702*H702</f>
        <v>1.9279999999999999E-2</v>
      </c>
      <c r="S702" s="181">
        <v>0</v>
      </c>
      <c r="T702" s="182">
        <f>S702*H702</f>
        <v>0</v>
      </c>
      <c r="U702" s="35"/>
      <c r="V702" s="35"/>
      <c r="W702" s="35"/>
      <c r="X702" s="35"/>
      <c r="Y702" s="35"/>
      <c r="Z702" s="35"/>
      <c r="AA702" s="35"/>
      <c r="AB702" s="35"/>
      <c r="AC702" s="35"/>
      <c r="AD702" s="35"/>
      <c r="AE702" s="35"/>
      <c r="AR702" s="183" t="s">
        <v>212</v>
      </c>
      <c r="AT702" s="183" t="s">
        <v>223</v>
      </c>
      <c r="AU702" s="183" t="s">
        <v>83</v>
      </c>
      <c r="AY702" s="18" t="s">
        <v>156</v>
      </c>
      <c r="BE702" s="184">
        <f>IF(N702="základní",J702,0)</f>
        <v>0</v>
      </c>
      <c r="BF702" s="184">
        <f>IF(N702="snížená",J702,0)</f>
        <v>0</v>
      </c>
      <c r="BG702" s="184">
        <f>IF(N702="zákl. přenesená",J702,0)</f>
        <v>0</v>
      </c>
      <c r="BH702" s="184">
        <f>IF(N702="sníž. přenesená",J702,0)</f>
        <v>0</v>
      </c>
      <c r="BI702" s="184">
        <f>IF(N702="nulová",J702,0)</f>
        <v>0</v>
      </c>
      <c r="BJ702" s="18" t="s">
        <v>81</v>
      </c>
      <c r="BK702" s="184">
        <f>ROUND(I702*H702,2)</f>
        <v>0</v>
      </c>
      <c r="BL702" s="18" t="s">
        <v>163</v>
      </c>
      <c r="BM702" s="183" t="s">
        <v>535</v>
      </c>
    </row>
    <row r="703" spans="1:65" s="12" customFormat="1" ht="22.9" customHeight="1">
      <c r="B703" s="155"/>
      <c r="C703" s="156"/>
      <c r="D703" s="157" t="s">
        <v>72</v>
      </c>
      <c r="E703" s="169" t="s">
        <v>222</v>
      </c>
      <c r="F703" s="169" t="s">
        <v>536</v>
      </c>
      <c r="G703" s="156"/>
      <c r="H703" s="156"/>
      <c r="I703" s="159"/>
      <c r="J703" s="170">
        <f>BK703</f>
        <v>0</v>
      </c>
      <c r="K703" s="156"/>
      <c r="L703" s="161"/>
      <c r="M703" s="162"/>
      <c r="N703" s="163"/>
      <c r="O703" s="163"/>
      <c r="P703" s="164">
        <f>SUM(P704:P929)</f>
        <v>0</v>
      </c>
      <c r="Q703" s="163"/>
      <c r="R703" s="164">
        <f>SUM(R704:R929)</f>
        <v>0.99806831480000002</v>
      </c>
      <c r="S703" s="163"/>
      <c r="T703" s="165">
        <f>SUM(T704:T929)</f>
        <v>60.612772000000007</v>
      </c>
      <c r="AR703" s="166" t="s">
        <v>81</v>
      </c>
      <c r="AT703" s="167" t="s">
        <v>72</v>
      </c>
      <c r="AU703" s="167" t="s">
        <v>81</v>
      </c>
      <c r="AY703" s="166" t="s">
        <v>156</v>
      </c>
      <c r="BK703" s="168">
        <f>SUM(BK704:BK929)</f>
        <v>0</v>
      </c>
    </row>
    <row r="704" spans="1:65" s="2" customFormat="1" ht="37.9" customHeight="1">
      <c r="A704" s="35"/>
      <c r="B704" s="36"/>
      <c r="C704" s="171" t="s">
        <v>537</v>
      </c>
      <c r="D704" s="171" t="s">
        <v>159</v>
      </c>
      <c r="E704" s="172" t="s">
        <v>538</v>
      </c>
      <c r="F704" s="173" t="s">
        <v>539</v>
      </c>
      <c r="G704" s="174" t="s">
        <v>206</v>
      </c>
      <c r="H704" s="175">
        <v>7.83</v>
      </c>
      <c r="I704" s="176"/>
      <c r="J704" s="177">
        <f>ROUND(I704*H704,2)</f>
        <v>0</v>
      </c>
      <c r="K704" s="178"/>
      <c r="L704" s="40"/>
      <c r="M704" s="179" t="s">
        <v>19</v>
      </c>
      <c r="N704" s="180" t="s">
        <v>44</v>
      </c>
      <c r="O704" s="65"/>
      <c r="P704" s="181">
        <f>O704*H704</f>
        <v>0</v>
      </c>
      <c r="Q704" s="181">
        <v>1.2999999999999999E-4</v>
      </c>
      <c r="R704" s="181">
        <f>Q704*H704</f>
        <v>1.0179E-3</v>
      </c>
      <c r="S704" s="181">
        <v>0</v>
      </c>
      <c r="T704" s="182">
        <f>S704*H704</f>
        <v>0</v>
      </c>
      <c r="U704" s="35"/>
      <c r="V704" s="35"/>
      <c r="W704" s="35"/>
      <c r="X704" s="35"/>
      <c r="Y704" s="35"/>
      <c r="Z704" s="35"/>
      <c r="AA704" s="35"/>
      <c r="AB704" s="35"/>
      <c r="AC704" s="35"/>
      <c r="AD704" s="35"/>
      <c r="AE704" s="35"/>
      <c r="AR704" s="183" t="s">
        <v>163</v>
      </c>
      <c r="AT704" s="183" t="s">
        <v>159</v>
      </c>
      <c r="AU704" s="183" t="s">
        <v>83</v>
      </c>
      <c r="AY704" s="18" t="s">
        <v>156</v>
      </c>
      <c r="BE704" s="184">
        <f>IF(N704="základní",J704,0)</f>
        <v>0</v>
      </c>
      <c r="BF704" s="184">
        <f>IF(N704="snížená",J704,0)</f>
        <v>0</v>
      </c>
      <c r="BG704" s="184">
        <f>IF(N704="zákl. přenesená",J704,0)</f>
        <v>0</v>
      </c>
      <c r="BH704" s="184">
        <f>IF(N704="sníž. přenesená",J704,0)</f>
        <v>0</v>
      </c>
      <c r="BI704" s="184">
        <f>IF(N704="nulová",J704,0)</f>
        <v>0</v>
      </c>
      <c r="BJ704" s="18" t="s">
        <v>81</v>
      </c>
      <c r="BK704" s="184">
        <f>ROUND(I704*H704,2)</f>
        <v>0</v>
      </c>
      <c r="BL704" s="18" t="s">
        <v>163</v>
      </c>
      <c r="BM704" s="183" t="s">
        <v>540</v>
      </c>
    </row>
    <row r="705" spans="1:65" s="2" customFormat="1">
      <c r="A705" s="35"/>
      <c r="B705" s="36"/>
      <c r="C705" s="37"/>
      <c r="D705" s="185" t="s">
        <v>165</v>
      </c>
      <c r="E705" s="37"/>
      <c r="F705" s="186" t="s">
        <v>541</v>
      </c>
      <c r="G705" s="37"/>
      <c r="H705" s="37"/>
      <c r="I705" s="187"/>
      <c r="J705" s="37"/>
      <c r="K705" s="37"/>
      <c r="L705" s="40"/>
      <c r="M705" s="188"/>
      <c r="N705" s="189"/>
      <c r="O705" s="65"/>
      <c r="P705" s="65"/>
      <c r="Q705" s="65"/>
      <c r="R705" s="65"/>
      <c r="S705" s="65"/>
      <c r="T705" s="66"/>
      <c r="U705" s="35"/>
      <c r="V705" s="35"/>
      <c r="W705" s="35"/>
      <c r="X705" s="35"/>
      <c r="Y705" s="35"/>
      <c r="Z705" s="35"/>
      <c r="AA705" s="35"/>
      <c r="AB705" s="35"/>
      <c r="AC705" s="35"/>
      <c r="AD705" s="35"/>
      <c r="AE705" s="35"/>
      <c r="AT705" s="18" t="s">
        <v>165</v>
      </c>
      <c r="AU705" s="18" t="s">
        <v>83</v>
      </c>
    </row>
    <row r="706" spans="1:65" s="14" customFormat="1">
      <c r="B706" s="201"/>
      <c r="C706" s="202"/>
      <c r="D706" s="192" t="s">
        <v>167</v>
      </c>
      <c r="E706" s="203" t="s">
        <v>19</v>
      </c>
      <c r="F706" s="204" t="s">
        <v>542</v>
      </c>
      <c r="G706" s="202"/>
      <c r="H706" s="205">
        <v>7.83</v>
      </c>
      <c r="I706" s="206"/>
      <c r="J706" s="202"/>
      <c r="K706" s="202"/>
      <c r="L706" s="207"/>
      <c r="M706" s="208"/>
      <c r="N706" s="209"/>
      <c r="O706" s="209"/>
      <c r="P706" s="209"/>
      <c r="Q706" s="209"/>
      <c r="R706" s="209"/>
      <c r="S706" s="209"/>
      <c r="T706" s="210"/>
      <c r="AT706" s="211" t="s">
        <v>167</v>
      </c>
      <c r="AU706" s="211" t="s">
        <v>83</v>
      </c>
      <c r="AV706" s="14" t="s">
        <v>83</v>
      </c>
      <c r="AW706" s="14" t="s">
        <v>34</v>
      </c>
      <c r="AX706" s="14" t="s">
        <v>73</v>
      </c>
      <c r="AY706" s="211" t="s">
        <v>156</v>
      </c>
    </row>
    <row r="707" spans="1:65" s="15" customFormat="1">
      <c r="B707" s="212"/>
      <c r="C707" s="213"/>
      <c r="D707" s="192" t="s">
        <v>167</v>
      </c>
      <c r="E707" s="214" t="s">
        <v>19</v>
      </c>
      <c r="F707" s="215" t="s">
        <v>170</v>
      </c>
      <c r="G707" s="213"/>
      <c r="H707" s="216">
        <v>7.83</v>
      </c>
      <c r="I707" s="217"/>
      <c r="J707" s="213"/>
      <c r="K707" s="213"/>
      <c r="L707" s="218"/>
      <c r="M707" s="219"/>
      <c r="N707" s="220"/>
      <c r="O707" s="220"/>
      <c r="P707" s="220"/>
      <c r="Q707" s="220"/>
      <c r="R707" s="220"/>
      <c r="S707" s="220"/>
      <c r="T707" s="221"/>
      <c r="AT707" s="222" t="s">
        <v>167</v>
      </c>
      <c r="AU707" s="222" t="s">
        <v>83</v>
      </c>
      <c r="AV707" s="15" t="s">
        <v>163</v>
      </c>
      <c r="AW707" s="15" t="s">
        <v>34</v>
      </c>
      <c r="AX707" s="15" t="s">
        <v>81</v>
      </c>
      <c r="AY707" s="222" t="s">
        <v>156</v>
      </c>
    </row>
    <row r="708" spans="1:65" s="2" customFormat="1" ht="37.9" customHeight="1">
      <c r="A708" s="35"/>
      <c r="B708" s="36"/>
      <c r="C708" s="171" t="s">
        <v>543</v>
      </c>
      <c r="D708" s="171" t="s">
        <v>159</v>
      </c>
      <c r="E708" s="172" t="s">
        <v>544</v>
      </c>
      <c r="F708" s="173" t="s">
        <v>545</v>
      </c>
      <c r="G708" s="174" t="s">
        <v>206</v>
      </c>
      <c r="H708" s="175">
        <v>145.71</v>
      </c>
      <c r="I708" s="176"/>
      <c r="J708" s="177">
        <f>ROUND(I708*H708,2)</f>
        <v>0</v>
      </c>
      <c r="K708" s="178"/>
      <c r="L708" s="40"/>
      <c r="M708" s="179" t="s">
        <v>19</v>
      </c>
      <c r="N708" s="180" t="s">
        <v>44</v>
      </c>
      <c r="O708" s="65"/>
      <c r="P708" s="181">
        <f>O708*H708</f>
        <v>0</v>
      </c>
      <c r="Q708" s="181">
        <v>2.1000000000000001E-4</v>
      </c>
      <c r="R708" s="181">
        <f>Q708*H708</f>
        <v>3.0599100000000004E-2</v>
      </c>
      <c r="S708" s="181">
        <v>0</v>
      </c>
      <c r="T708" s="182">
        <f>S708*H708</f>
        <v>0</v>
      </c>
      <c r="U708" s="35"/>
      <c r="V708" s="35"/>
      <c r="W708" s="35"/>
      <c r="X708" s="35"/>
      <c r="Y708" s="35"/>
      <c r="Z708" s="35"/>
      <c r="AA708" s="35"/>
      <c r="AB708" s="35"/>
      <c r="AC708" s="35"/>
      <c r="AD708" s="35"/>
      <c r="AE708" s="35"/>
      <c r="AR708" s="183" t="s">
        <v>163</v>
      </c>
      <c r="AT708" s="183" t="s">
        <v>159</v>
      </c>
      <c r="AU708" s="183" t="s">
        <v>83</v>
      </c>
      <c r="AY708" s="18" t="s">
        <v>156</v>
      </c>
      <c r="BE708" s="184">
        <f>IF(N708="základní",J708,0)</f>
        <v>0</v>
      </c>
      <c r="BF708" s="184">
        <f>IF(N708="snížená",J708,0)</f>
        <v>0</v>
      </c>
      <c r="BG708" s="184">
        <f>IF(N708="zákl. přenesená",J708,0)</f>
        <v>0</v>
      </c>
      <c r="BH708" s="184">
        <f>IF(N708="sníž. přenesená",J708,0)</f>
        <v>0</v>
      </c>
      <c r="BI708" s="184">
        <f>IF(N708="nulová",J708,0)</f>
        <v>0</v>
      </c>
      <c r="BJ708" s="18" t="s">
        <v>81</v>
      </c>
      <c r="BK708" s="184">
        <f>ROUND(I708*H708,2)</f>
        <v>0</v>
      </c>
      <c r="BL708" s="18" t="s">
        <v>163</v>
      </c>
      <c r="BM708" s="183" t="s">
        <v>546</v>
      </c>
    </row>
    <row r="709" spans="1:65" s="2" customFormat="1">
      <c r="A709" s="35"/>
      <c r="B709" s="36"/>
      <c r="C709" s="37"/>
      <c r="D709" s="185" t="s">
        <v>165</v>
      </c>
      <c r="E709" s="37"/>
      <c r="F709" s="186" t="s">
        <v>547</v>
      </c>
      <c r="G709" s="37"/>
      <c r="H709" s="37"/>
      <c r="I709" s="187"/>
      <c r="J709" s="37"/>
      <c r="K709" s="37"/>
      <c r="L709" s="40"/>
      <c r="M709" s="188"/>
      <c r="N709" s="189"/>
      <c r="O709" s="65"/>
      <c r="P709" s="65"/>
      <c r="Q709" s="65"/>
      <c r="R709" s="65"/>
      <c r="S709" s="65"/>
      <c r="T709" s="66"/>
      <c r="U709" s="35"/>
      <c r="V709" s="35"/>
      <c r="W709" s="35"/>
      <c r="X709" s="35"/>
      <c r="Y709" s="35"/>
      <c r="Z709" s="35"/>
      <c r="AA709" s="35"/>
      <c r="AB709" s="35"/>
      <c r="AC709" s="35"/>
      <c r="AD709" s="35"/>
      <c r="AE709" s="35"/>
      <c r="AT709" s="18" t="s">
        <v>165</v>
      </c>
      <c r="AU709" s="18" t="s">
        <v>83</v>
      </c>
    </row>
    <row r="710" spans="1:65" s="14" customFormat="1">
      <c r="B710" s="201"/>
      <c r="C710" s="202"/>
      <c r="D710" s="192" t="s">
        <v>167</v>
      </c>
      <c r="E710" s="203" t="s">
        <v>19</v>
      </c>
      <c r="F710" s="204" t="s">
        <v>548</v>
      </c>
      <c r="G710" s="202"/>
      <c r="H710" s="205">
        <v>136.11000000000001</v>
      </c>
      <c r="I710" s="206"/>
      <c r="J710" s="202"/>
      <c r="K710" s="202"/>
      <c r="L710" s="207"/>
      <c r="M710" s="208"/>
      <c r="N710" s="209"/>
      <c r="O710" s="209"/>
      <c r="P710" s="209"/>
      <c r="Q710" s="209"/>
      <c r="R710" s="209"/>
      <c r="S710" s="209"/>
      <c r="T710" s="210"/>
      <c r="AT710" s="211" t="s">
        <v>167</v>
      </c>
      <c r="AU710" s="211" t="s">
        <v>83</v>
      </c>
      <c r="AV710" s="14" t="s">
        <v>83</v>
      </c>
      <c r="AW710" s="14" t="s">
        <v>34</v>
      </c>
      <c r="AX710" s="14" t="s">
        <v>73</v>
      </c>
      <c r="AY710" s="211" t="s">
        <v>156</v>
      </c>
    </row>
    <row r="711" spans="1:65" s="14" customFormat="1">
      <c r="B711" s="201"/>
      <c r="C711" s="202"/>
      <c r="D711" s="192" t="s">
        <v>167</v>
      </c>
      <c r="E711" s="203" t="s">
        <v>19</v>
      </c>
      <c r="F711" s="204" t="s">
        <v>549</v>
      </c>
      <c r="G711" s="202"/>
      <c r="H711" s="205">
        <v>6.24</v>
      </c>
      <c r="I711" s="206"/>
      <c r="J711" s="202"/>
      <c r="K711" s="202"/>
      <c r="L711" s="207"/>
      <c r="M711" s="208"/>
      <c r="N711" s="209"/>
      <c r="O711" s="209"/>
      <c r="P711" s="209"/>
      <c r="Q711" s="209"/>
      <c r="R711" s="209"/>
      <c r="S711" s="209"/>
      <c r="T711" s="210"/>
      <c r="AT711" s="211" t="s">
        <v>167</v>
      </c>
      <c r="AU711" s="211" t="s">
        <v>83</v>
      </c>
      <c r="AV711" s="14" t="s">
        <v>83</v>
      </c>
      <c r="AW711" s="14" t="s">
        <v>34</v>
      </c>
      <c r="AX711" s="14" t="s">
        <v>73</v>
      </c>
      <c r="AY711" s="211" t="s">
        <v>156</v>
      </c>
    </row>
    <row r="712" spans="1:65" s="14" customFormat="1">
      <c r="B712" s="201"/>
      <c r="C712" s="202"/>
      <c r="D712" s="192" t="s">
        <v>167</v>
      </c>
      <c r="E712" s="203" t="s">
        <v>19</v>
      </c>
      <c r="F712" s="204" t="s">
        <v>550</v>
      </c>
      <c r="G712" s="202"/>
      <c r="H712" s="205">
        <v>3.36</v>
      </c>
      <c r="I712" s="206"/>
      <c r="J712" s="202"/>
      <c r="K712" s="202"/>
      <c r="L712" s="207"/>
      <c r="M712" s="208"/>
      <c r="N712" s="209"/>
      <c r="O712" s="209"/>
      <c r="P712" s="209"/>
      <c r="Q712" s="209"/>
      <c r="R712" s="209"/>
      <c r="S712" s="209"/>
      <c r="T712" s="210"/>
      <c r="AT712" s="211" t="s">
        <v>167</v>
      </c>
      <c r="AU712" s="211" t="s">
        <v>83</v>
      </c>
      <c r="AV712" s="14" t="s">
        <v>83</v>
      </c>
      <c r="AW712" s="14" t="s">
        <v>34</v>
      </c>
      <c r="AX712" s="14" t="s">
        <v>73</v>
      </c>
      <c r="AY712" s="211" t="s">
        <v>156</v>
      </c>
    </row>
    <row r="713" spans="1:65" s="15" customFormat="1">
      <c r="B713" s="212"/>
      <c r="C713" s="213"/>
      <c r="D713" s="192" t="s">
        <v>167</v>
      </c>
      <c r="E713" s="214" t="s">
        <v>19</v>
      </c>
      <c r="F713" s="215" t="s">
        <v>170</v>
      </c>
      <c r="G713" s="213"/>
      <c r="H713" s="216">
        <v>145.71</v>
      </c>
      <c r="I713" s="217"/>
      <c r="J713" s="213"/>
      <c r="K713" s="213"/>
      <c r="L713" s="218"/>
      <c r="M713" s="219"/>
      <c r="N713" s="220"/>
      <c r="O713" s="220"/>
      <c r="P713" s="220"/>
      <c r="Q713" s="220"/>
      <c r="R713" s="220"/>
      <c r="S713" s="220"/>
      <c r="T713" s="221"/>
      <c r="AT713" s="222" t="s">
        <v>167</v>
      </c>
      <c r="AU713" s="222" t="s">
        <v>83</v>
      </c>
      <c r="AV713" s="15" t="s">
        <v>163</v>
      </c>
      <c r="AW713" s="15" t="s">
        <v>34</v>
      </c>
      <c r="AX713" s="15" t="s">
        <v>81</v>
      </c>
      <c r="AY713" s="222" t="s">
        <v>156</v>
      </c>
    </row>
    <row r="714" spans="1:65" s="2" customFormat="1" ht="37.9" customHeight="1">
      <c r="A714" s="35"/>
      <c r="B714" s="36"/>
      <c r="C714" s="171" t="s">
        <v>551</v>
      </c>
      <c r="D714" s="171" t="s">
        <v>159</v>
      </c>
      <c r="E714" s="172" t="s">
        <v>552</v>
      </c>
      <c r="F714" s="173" t="s">
        <v>553</v>
      </c>
      <c r="G714" s="174" t="s">
        <v>206</v>
      </c>
      <c r="H714" s="175">
        <v>29.44</v>
      </c>
      <c r="I714" s="176"/>
      <c r="J714" s="177">
        <f>ROUND(I714*H714,2)</f>
        <v>0</v>
      </c>
      <c r="K714" s="178"/>
      <c r="L714" s="40"/>
      <c r="M714" s="179" t="s">
        <v>19</v>
      </c>
      <c r="N714" s="180" t="s">
        <v>44</v>
      </c>
      <c r="O714" s="65"/>
      <c r="P714" s="181">
        <f>O714*H714</f>
        <v>0</v>
      </c>
      <c r="Q714" s="181">
        <v>4.0000000000000003E-5</v>
      </c>
      <c r="R714" s="181">
        <f>Q714*H714</f>
        <v>1.1776000000000002E-3</v>
      </c>
      <c r="S714" s="181">
        <v>0</v>
      </c>
      <c r="T714" s="182">
        <f>S714*H714</f>
        <v>0</v>
      </c>
      <c r="U714" s="35"/>
      <c r="V714" s="35"/>
      <c r="W714" s="35"/>
      <c r="X714" s="35"/>
      <c r="Y714" s="35"/>
      <c r="Z714" s="35"/>
      <c r="AA714" s="35"/>
      <c r="AB714" s="35"/>
      <c r="AC714" s="35"/>
      <c r="AD714" s="35"/>
      <c r="AE714" s="35"/>
      <c r="AR714" s="183" t="s">
        <v>163</v>
      </c>
      <c r="AT714" s="183" t="s">
        <v>159</v>
      </c>
      <c r="AU714" s="183" t="s">
        <v>83</v>
      </c>
      <c r="AY714" s="18" t="s">
        <v>156</v>
      </c>
      <c r="BE714" s="184">
        <f>IF(N714="základní",J714,0)</f>
        <v>0</v>
      </c>
      <c r="BF714" s="184">
        <f>IF(N714="snížená",J714,0)</f>
        <v>0</v>
      </c>
      <c r="BG714" s="184">
        <f>IF(N714="zákl. přenesená",J714,0)</f>
        <v>0</v>
      </c>
      <c r="BH714" s="184">
        <f>IF(N714="sníž. přenesená",J714,0)</f>
        <v>0</v>
      </c>
      <c r="BI714" s="184">
        <f>IF(N714="nulová",J714,0)</f>
        <v>0</v>
      </c>
      <c r="BJ714" s="18" t="s">
        <v>81</v>
      </c>
      <c r="BK714" s="184">
        <f>ROUND(I714*H714,2)</f>
        <v>0</v>
      </c>
      <c r="BL714" s="18" t="s">
        <v>163</v>
      </c>
      <c r="BM714" s="183" t="s">
        <v>554</v>
      </c>
    </row>
    <row r="715" spans="1:65" s="2" customFormat="1">
      <c r="A715" s="35"/>
      <c r="B715" s="36"/>
      <c r="C715" s="37"/>
      <c r="D715" s="185" t="s">
        <v>165</v>
      </c>
      <c r="E715" s="37"/>
      <c r="F715" s="186" t="s">
        <v>555</v>
      </c>
      <c r="G715" s="37"/>
      <c r="H715" s="37"/>
      <c r="I715" s="187"/>
      <c r="J715" s="37"/>
      <c r="K715" s="37"/>
      <c r="L715" s="40"/>
      <c r="M715" s="188"/>
      <c r="N715" s="189"/>
      <c r="O715" s="65"/>
      <c r="P715" s="65"/>
      <c r="Q715" s="65"/>
      <c r="R715" s="65"/>
      <c r="S715" s="65"/>
      <c r="T715" s="66"/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  <c r="AE715" s="35"/>
      <c r="AT715" s="18" t="s">
        <v>165</v>
      </c>
      <c r="AU715" s="18" t="s">
        <v>83</v>
      </c>
    </row>
    <row r="716" spans="1:65" s="14" customFormat="1">
      <c r="B716" s="201"/>
      <c r="C716" s="202"/>
      <c r="D716" s="192" t="s">
        <v>167</v>
      </c>
      <c r="E716" s="203" t="s">
        <v>19</v>
      </c>
      <c r="F716" s="204" t="s">
        <v>556</v>
      </c>
      <c r="G716" s="202"/>
      <c r="H716" s="205">
        <v>29.44</v>
      </c>
      <c r="I716" s="206"/>
      <c r="J716" s="202"/>
      <c r="K716" s="202"/>
      <c r="L716" s="207"/>
      <c r="M716" s="208"/>
      <c r="N716" s="209"/>
      <c r="O716" s="209"/>
      <c r="P716" s="209"/>
      <c r="Q716" s="209"/>
      <c r="R716" s="209"/>
      <c r="S716" s="209"/>
      <c r="T716" s="210"/>
      <c r="AT716" s="211" t="s">
        <v>167</v>
      </c>
      <c r="AU716" s="211" t="s">
        <v>83</v>
      </c>
      <c r="AV716" s="14" t="s">
        <v>83</v>
      </c>
      <c r="AW716" s="14" t="s">
        <v>34</v>
      </c>
      <c r="AX716" s="14" t="s">
        <v>73</v>
      </c>
      <c r="AY716" s="211" t="s">
        <v>156</v>
      </c>
    </row>
    <row r="717" spans="1:65" s="15" customFormat="1">
      <c r="B717" s="212"/>
      <c r="C717" s="213"/>
      <c r="D717" s="192" t="s">
        <v>167</v>
      </c>
      <c r="E717" s="214" t="s">
        <v>19</v>
      </c>
      <c r="F717" s="215" t="s">
        <v>170</v>
      </c>
      <c r="G717" s="213"/>
      <c r="H717" s="216">
        <v>29.44</v>
      </c>
      <c r="I717" s="217"/>
      <c r="J717" s="213"/>
      <c r="K717" s="213"/>
      <c r="L717" s="218"/>
      <c r="M717" s="219"/>
      <c r="N717" s="220"/>
      <c r="O717" s="220"/>
      <c r="P717" s="220"/>
      <c r="Q717" s="220"/>
      <c r="R717" s="220"/>
      <c r="S717" s="220"/>
      <c r="T717" s="221"/>
      <c r="AT717" s="222" t="s">
        <v>167</v>
      </c>
      <c r="AU717" s="222" t="s">
        <v>83</v>
      </c>
      <c r="AV717" s="15" t="s">
        <v>163</v>
      </c>
      <c r="AW717" s="15" t="s">
        <v>34</v>
      </c>
      <c r="AX717" s="15" t="s">
        <v>81</v>
      </c>
      <c r="AY717" s="222" t="s">
        <v>156</v>
      </c>
    </row>
    <row r="718" spans="1:65" s="2" customFormat="1" ht="37.9" customHeight="1">
      <c r="A718" s="35"/>
      <c r="B718" s="36"/>
      <c r="C718" s="171" t="s">
        <v>557</v>
      </c>
      <c r="D718" s="171" t="s">
        <v>159</v>
      </c>
      <c r="E718" s="172" t="s">
        <v>558</v>
      </c>
      <c r="F718" s="173" t="s">
        <v>559</v>
      </c>
      <c r="G718" s="174" t="s">
        <v>206</v>
      </c>
      <c r="H718" s="175">
        <v>325.48</v>
      </c>
      <c r="I718" s="176"/>
      <c r="J718" s="177">
        <f>ROUND(I718*H718,2)</f>
        <v>0</v>
      </c>
      <c r="K718" s="178"/>
      <c r="L718" s="40"/>
      <c r="M718" s="179" t="s">
        <v>19</v>
      </c>
      <c r="N718" s="180" t="s">
        <v>44</v>
      </c>
      <c r="O718" s="65"/>
      <c r="P718" s="181">
        <f>O718*H718</f>
        <v>0</v>
      </c>
      <c r="Q718" s="181">
        <v>4.0000000000000003E-5</v>
      </c>
      <c r="R718" s="181">
        <f>Q718*H718</f>
        <v>1.3019200000000002E-2</v>
      </c>
      <c r="S718" s="181">
        <v>0</v>
      </c>
      <c r="T718" s="182">
        <f>S718*H718</f>
        <v>0</v>
      </c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R718" s="183" t="s">
        <v>163</v>
      </c>
      <c r="AT718" s="183" t="s">
        <v>159</v>
      </c>
      <c r="AU718" s="183" t="s">
        <v>83</v>
      </c>
      <c r="AY718" s="18" t="s">
        <v>156</v>
      </c>
      <c r="BE718" s="184">
        <f>IF(N718="základní",J718,0)</f>
        <v>0</v>
      </c>
      <c r="BF718" s="184">
        <f>IF(N718="snížená",J718,0)</f>
        <v>0</v>
      </c>
      <c r="BG718" s="184">
        <f>IF(N718="zákl. přenesená",J718,0)</f>
        <v>0</v>
      </c>
      <c r="BH718" s="184">
        <f>IF(N718="sníž. přenesená",J718,0)</f>
        <v>0</v>
      </c>
      <c r="BI718" s="184">
        <f>IF(N718="nulová",J718,0)</f>
        <v>0</v>
      </c>
      <c r="BJ718" s="18" t="s">
        <v>81</v>
      </c>
      <c r="BK718" s="184">
        <f>ROUND(I718*H718,2)</f>
        <v>0</v>
      </c>
      <c r="BL718" s="18" t="s">
        <v>163</v>
      </c>
      <c r="BM718" s="183" t="s">
        <v>560</v>
      </c>
    </row>
    <row r="719" spans="1:65" s="2" customFormat="1">
      <c r="A719" s="35"/>
      <c r="B719" s="36"/>
      <c r="C719" s="37"/>
      <c r="D719" s="185" t="s">
        <v>165</v>
      </c>
      <c r="E719" s="37"/>
      <c r="F719" s="186" t="s">
        <v>561</v>
      </c>
      <c r="G719" s="37"/>
      <c r="H719" s="37"/>
      <c r="I719" s="187"/>
      <c r="J719" s="37"/>
      <c r="K719" s="37"/>
      <c r="L719" s="40"/>
      <c r="M719" s="188"/>
      <c r="N719" s="189"/>
      <c r="O719" s="65"/>
      <c r="P719" s="65"/>
      <c r="Q719" s="65"/>
      <c r="R719" s="65"/>
      <c r="S719" s="65"/>
      <c r="T719" s="66"/>
      <c r="U719" s="35"/>
      <c r="V719" s="35"/>
      <c r="W719" s="35"/>
      <c r="X719" s="35"/>
      <c r="Y719" s="35"/>
      <c r="Z719" s="35"/>
      <c r="AA719" s="35"/>
      <c r="AB719" s="35"/>
      <c r="AC719" s="35"/>
      <c r="AD719" s="35"/>
      <c r="AE719" s="35"/>
      <c r="AT719" s="18" t="s">
        <v>165</v>
      </c>
      <c r="AU719" s="18" t="s">
        <v>83</v>
      </c>
    </row>
    <row r="720" spans="1:65" s="14" customFormat="1">
      <c r="B720" s="201"/>
      <c r="C720" s="202"/>
      <c r="D720" s="192" t="s">
        <v>167</v>
      </c>
      <c r="E720" s="203" t="s">
        <v>19</v>
      </c>
      <c r="F720" s="204" t="s">
        <v>562</v>
      </c>
      <c r="G720" s="202"/>
      <c r="H720" s="205">
        <v>114.5</v>
      </c>
      <c r="I720" s="206"/>
      <c r="J720" s="202"/>
      <c r="K720" s="202"/>
      <c r="L720" s="207"/>
      <c r="M720" s="208"/>
      <c r="N720" s="209"/>
      <c r="O720" s="209"/>
      <c r="P720" s="209"/>
      <c r="Q720" s="209"/>
      <c r="R720" s="209"/>
      <c r="S720" s="209"/>
      <c r="T720" s="210"/>
      <c r="AT720" s="211" t="s">
        <v>167</v>
      </c>
      <c r="AU720" s="211" t="s">
        <v>83</v>
      </c>
      <c r="AV720" s="14" t="s">
        <v>83</v>
      </c>
      <c r="AW720" s="14" t="s">
        <v>34</v>
      </c>
      <c r="AX720" s="14" t="s">
        <v>73</v>
      </c>
      <c r="AY720" s="211" t="s">
        <v>156</v>
      </c>
    </row>
    <row r="721" spans="1:65" s="14" customFormat="1">
      <c r="B721" s="201"/>
      <c r="C721" s="202"/>
      <c r="D721" s="192" t="s">
        <v>167</v>
      </c>
      <c r="E721" s="203" t="s">
        <v>19</v>
      </c>
      <c r="F721" s="204" t="s">
        <v>563</v>
      </c>
      <c r="G721" s="202"/>
      <c r="H721" s="205">
        <v>210.98</v>
      </c>
      <c r="I721" s="206"/>
      <c r="J721" s="202"/>
      <c r="K721" s="202"/>
      <c r="L721" s="207"/>
      <c r="M721" s="208"/>
      <c r="N721" s="209"/>
      <c r="O721" s="209"/>
      <c r="P721" s="209"/>
      <c r="Q721" s="209"/>
      <c r="R721" s="209"/>
      <c r="S721" s="209"/>
      <c r="T721" s="210"/>
      <c r="AT721" s="211" t="s">
        <v>167</v>
      </c>
      <c r="AU721" s="211" t="s">
        <v>83</v>
      </c>
      <c r="AV721" s="14" t="s">
        <v>83</v>
      </c>
      <c r="AW721" s="14" t="s">
        <v>34</v>
      </c>
      <c r="AX721" s="14" t="s">
        <v>73</v>
      </c>
      <c r="AY721" s="211" t="s">
        <v>156</v>
      </c>
    </row>
    <row r="722" spans="1:65" s="15" customFormat="1">
      <c r="B722" s="212"/>
      <c r="C722" s="213"/>
      <c r="D722" s="192" t="s">
        <v>167</v>
      </c>
      <c r="E722" s="214" t="s">
        <v>19</v>
      </c>
      <c r="F722" s="215" t="s">
        <v>170</v>
      </c>
      <c r="G722" s="213"/>
      <c r="H722" s="216">
        <v>325.48</v>
      </c>
      <c r="I722" s="217"/>
      <c r="J722" s="213"/>
      <c r="K722" s="213"/>
      <c r="L722" s="218"/>
      <c r="M722" s="219"/>
      <c r="N722" s="220"/>
      <c r="O722" s="220"/>
      <c r="P722" s="220"/>
      <c r="Q722" s="220"/>
      <c r="R722" s="220"/>
      <c r="S722" s="220"/>
      <c r="T722" s="221"/>
      <c r="AT722" s="222" t="s">
        <v>167</v>
      </c>
      <c r="AU722" s="222" t="s">
        <v>83</v>
      </c>
      <c r="AV722" s="15" t="s">
        <v>163</v>
      </c>
      <c r="AW722" s="15" t="s">
        <v>34</v>
      </c>
      <c r="AX722" s="15" t="s">
        <v>81</v>
      </c>
      <c r="AY722" s="222" t="s">
        <v>156</v>
      </c>
    </row>
    <row r="723" spans="1:65" s="2" customFormat="1" ht="24.2" customHeight="1">
      <c r="A723" s="35"/>
      <c r="B723" s="36"/>
      <c r="C723" s="171" t="s">
        <v>564</v>
      </c>
      <c r="D723" s="171" t="s">
        <v>159</v>
      </c>
      <c r="E723" s="172" t="s">
        <v>565</v>
      </c>
      <c r="F723" s="173" t="s">
        <v>566</v>
      </c>
      <c r="G723" s="174" t="s">
        <v>206</v>
      </c>
      <c r="H723" s="175">
        <v>54.2</v>
      </c>
      <c r="I723" s="176"/>
      <c r="J723" s="177">
        <f>ROUND(I723*H723,2)</f>
        <v>0</v>
      </c>
      <c r="K723" s="178"/>
      <c r="L723" s="40"/>
      <c r="M723" s="179" t="s">
        <v>19</v>
      </c>
      <c r="N723" s="180" t="s">
        <v>44</v>
      </c>
      <c r="O723" s="65"/>
      <c r="P723" s="181">
        <f>O723*H723</f>
        <v>0</v>
      </c>
      <c r="Q723" s="181">
        <v>7.0530239999999998E-3</v>
      </c>
      <c r="R723" s="181">
        <f>Q723*H723</f>
        <v>0.38227390080000001</v>
      </c>
      <c r="S723" s="181">
        <v>0</v>
      </c>
      <c r="T723" s="182">
        <f>S723*H723</f>
        <v>0</v>
      </c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  <c r="AE723" s="35"/>
      <c r="AR723" s="183" t="s">
        <v>163</v>
      </c>
      <c r="AT723" s="183" t="s">
        <v>159</v>
      </c>
      <c r="AU723" s="183" t="s">
        <v>83</v>
      </c>
      <c r="AY723" s="18" t="s">
        <v>156</v>
      </c>
      <c r="BE723" s="184">
        <f>IF(N723="základní",J723,0)</f>
        <v>0</v>
      </c>
      <c r="BF723" s="184">
        <f>IF(N723="snížená",J723,0)</f>
        <v>0</v>
      </c>
      <c r="BG723" s="184">
        <f>IF(N723="zákl. přenesená",J723,0)</f>
        <v>0</v>
      </c>
      <c r="BH723" s="184">
        <f>IF(N723="sníž. přenesená",J723,0)</f>
        <v>0</v>
      </c>
      <c r="BI723" s="184">
        <f>IF(N723="nulová",J723,0)</f>
        <v>0</v>
      </c>
      <c r="BJ723" s="18" t="s">
        <v>81</v>
      </c>
      <c r="BK723" s="184">
        <f>ROUND(I723*H723,2)</f>
        <v>0</v>
      </c>
      <c r="BL723" s="18" t="s">
        <v>163</v>
      </c>
      <c r="BM723" s="183" t="s">
        <v>567</v>
      </c>
    </row>
    <row r="724" spans="1:65" s="13" customFormat="1">
      <c r="B724" s="190"/>
      <c r="C724" s="191"/>
      <c r="D724" s="192" t="s">
        <v>167</v>
      </c>
      <c r="E724" s="193" t="s">
        <v>19</v>
      </c>
      <c r="F724" s="194" t="s">
        <v>568</v>
      </c>
      <c r="G724" s="191"/>
      <c r="H724" s="193" t="s">
        <v>19</v>
      </c>
      <c r="I724" s="195"/>
      <c r="J724" s="191"/>
      <c r="K724" s="191"/>
      <c r="L724" s="196"/>
      <c r="M724" s="197"/>
      <c r="N724" s="198"/>
      <c r="O724" s="198"/>
      <c r="P724" s="198"/>
      <c r="Q724" s="198"/>
      <c r="R724" s="198"/>
      <c r="S724" s="198"/>
      <c r="T724" s="199"/>
      <c r="AT724" s="200" t="s">
        <v>167</v>
      </c>
      <c r="AU724" s="200" t="s">
        <v>83</v>
      </c>
      <c r="AV724" s="13" t="s">
        <v>81</v>
      </c>
      <c r="AW724" s="13" t="s">
        <v>34</v>
      </c>
      <c r="AX724" s="13" t="s">
        <v>73</v>
      </c>
      <c r="AY724" s="200" t="s">
        <v>156</v>
      </c>
    </row>
    <row r="725" spans="1:65" s="14" customFormat="1">
      <c r="B725" s="201"/>
      <c r="C725" s="202"/>
      <c r="D725" s="192" t="s">
        <v>167</v>
      </c>
      <c r="E725" s="203" t="s">
        <v>19</v>
      </c>
      <c r="F725" s="204" t="s">
        <v>569</v>
      </c>
      <c r="G725" s="202"/>
      <c r="H725" s="205">
        <v>7.2</v>
      </c>
      <c r="I725" s="206"/>
      <c r="J725" s="202"/>
      <c r="K725" s="202"/>
      <c r="L725" s="207"/>
      <c r="M725" s="208"/>
      <c r="N725" s="209"/>
      <c r="O725" s="209"/>
      <c r="P725" s="209"/>
      <c r="Q725" s="209"/>
      <c r="R725" s="209"/>
      <c r="S725" s="209"/>
      <c r="T725" s="210"/>
      <c r="AT725" s="211" t="s">
        <v>167</v>
      </c>
      <c r="AU725" s="211" t="s">
        <v>83</v>
      </c>
      <c r="AV725" s="14" t="s">
        <v>83</v>
      </c>
      <c r="AW725" s="14" t="s">
        <v>34</v>
      </c>
      <c r="AX725" s="14" t="s">
        <v>73</v>
      </c>
      <c r="AY725" s="211" t="s">
        <v>156</v>
      </c>
    </row>
    <row r="726" spans="1:65" s="13" customFormat="1">
      <c r="B726" s="190"/>
      <c r="C726" s="191"/>
      <c r="D726" s="192" t="s">
        <v>167</v>
      </c>
      <c r="E726" s="193" t="s">
        <v>19</v>
      </c>
      <c r="F726" s="194" t="s">
        <v>570</v>
      </c>
      <c r="G726" s="191"/>
      <c r="H726" s="193" t="s">
        <v>19</v>
      </c>
      <c r="I726" s="195"/>
      <c r="J726" s="191"/>
      <c r="K726" s="191"/>
      <c r="L726" s="196"/>
      <c r="M726" s="197"/>
      <c r="N726" s="198"/>
      <c r="O726" s="198"/>
      <c r="P726" s="198"/>
      <c r="Q726" s="198"/>
      <c r="R726" s="198"/>
      <c r="S726" s="198"/>
      <c r="T726" s="199"/>
      <c r="AT726" s="200" t="s">
        <v>167</v>
      </c>
      <c r="AU726" s="200" t="s">
        <v>83</v>
      </c>
      <c r="AV726" s="13" t="s">
        <v>81</v>
      </c>
      <c r="AW726" s="13" t="s">
        <v>34</v>
      </c>
      <c r="AX726" s="13" t="s">
        <v>73</v>
      </c>
      <c r="AY726" s="200" t="s">
        <v>156</v>
      </c>
    </row>
    <row r="727" spans="1:65" s="14" customFormat="1">
      <c r="B727" s="201"/>
      <c r="C727" s="202"/>
      <c r="D727" s="192" t="s">
        <v>167</v>
      </c>
      <c r="E727" s="203" t="s">
        <v>19</v>
      </c>
      <c r="F727" s="204" t="s">
        <v>571</v>
      </c>
      <c r="G727" s="202"/>
      <c r="H727" s="205">
        <v>2.7</v>
      </c>
      <c r="I727" s="206"/>
      <c r="J727" s="202"/>
      <c r="K727" s="202"/>
      <c r="L727" s="207"/>
      <c r="M727" s="208"/>
      <c r="N727" s="209"/>
      <c r="O727" s="209"/>
      <c r="P727" s="209"/>
      <c r="Q727" s="209"/>
      <c r="R727" s="209"/>
      <c r="S727" s="209"/>
      <c r="T727" s="210"/>
      <c r="AT727" s="211" t="s">
        <v>167</v>
      </c>
      <c r="AU727" s="211" t="s">
        <v>83</v>
      </c>
      <c r="AV727" s="14" t="s">
        <v>83</v>
      </c>
      <c r="AW727" s="14" t="s">
        <v>34</v>
      </c>
      <c r="AX727" s="14" t="s">
        <v>73</v>
      </c>
      <c r="AY727" s="211" t="s">
        <v>156</v>
      </c>
    </row>
    <row r="728" spans="1:65" s="14" customFormat="1">
      <c r="B728" s="201"/>
      <c r="C728" s="202"/>
      <c r="D728" s="192" t="s">
        <v>167</v>
      </c>
      <c r="E728" s="203" t="s">
        <v>19</v>
      </c>
      <c r="F728" s="204" t="s">
        <v>572</v>
      </c>
      <c r="G728" s="202"/>
      <c r="H728" s="205">
        <v>4</v>
      </c>
      <c r="I728" s="206"/>
      <c r="J728" s="202"/>
      <c r="K728" s="202"/>
      <c r="L728" s="207"/>
      <c r="M728" s="208"/>
      <c r="N728" s="209"/>
      <c r="O728" s="209"/>
      <c r="P728" s="209"/>
      <c r="Q728" s="209"/>
      <c r="R728" s="209"/>
      <c r="S728" s="209"/>
      <c r="T728" s="210"/>
      <c r="AT728" s="211" t="s">
        <v>167</v>
      </c>
      <c r="AU728" s="211" t="s">
        <v>83</v>
      </c>
      <c r="AV728" s="14" t="s">
        <v>83</v>
      </c>
      <c r="AW728" s="14" t="s">
        <v>34</v>
      </c>
      <c r="AX728" s="14" t="s">
        <v>73</v>
      </c>
      <c r="AY728" s="211" t="s">
        <v>156</v>
      </c>
    </row>
    <row r="729" spans="1:65" s="14" customFormat="1">
      <c r="B729" s="201"/>
      <c r="C729" s="202"/>
      <c r="D729" s="192" t="s">
        <v>167</v>
      </c>
      <c r="E729" s="203" t="s">
        <v>19</v>
      </c>
      <c r="F729" s="204" t="s">
        <v>573</v>
      </c>
      <c r="G729" s="202"/>
      <c r="H729" s="205">
        <v>3.5</v>
      </c>
      <c r="I729" s="206"/>
      <c r="J729" s="202"/>
      <c r="K729" s="202"/>
      <c r="L729" s="207"/>
      <c r="M729" s="208"/>
      <c r="N729" s="209"/>
      <c r="O729" s="209"/>
      <c r="P729" s="209"/>
      <c r="Q729" s="209"/>
      <c r="R729" s="209"/>
      <c r="S729" s="209"/>
      <c r="T729" s="210"/>
      <c r="AT729" s="211" t="s">
        <v>167</v>
      </c>
      <c r="AU729" s="211" t="s">
        <v>83</v>
      </c>
      <c r="AV729" s="14" t="s">
        <v>83</v>
      </c>
      <c r="AW729" s="14" t="s">
        <v>34</v>
      </c>
      <c r="AX729" s="14" t="s">
        <v>73</v>
      </c>
      <c r="AY729" s="211" t="s">
        <v>156</v>
      </c>
    </row>
    <row r="730" spans="1:65" s="14" customFormat="1">
      <c r="B730" s="201"/>
      <c r="C730" s="202"/>
      <c r="D730" s="192" t="s">
        <v>167</v>
      </c>
      <c r="E730" s="203" t="s">
        <v>19</v>
      </c>
      <c r="F730" s="204" t="s">
        <v>574</v>
      </c>
      <c r="G730" s="202"/>
      <c r="H730" s="205">
        <v>28.8</v>
      </c>
      <c r="I730" s="206"/>
      <c r="J730" s="202"/>
      <c r="K730" s="202"/>
      <c r="L730" s="207"/>
      <c r="M730" s="208"/>
      <c r="N730" s="209"/>
      <c r="O730" s="209"/>
      <c r="P730" s="209"/>
      <c r="Q730" s="209"/>
      <c r="R730" s="209"/>
      <c r="S730" s="209"/>
      <c r="T730" s="210"/>
      <c r="AT730" s="211" t="s">
        <v>167</v>
      </c>
      <c r="AU730" s="211" t="s">
        <v>83</v>
      </c>
      <c r="AV730" s="14" t="s">
        <v>83</v>
      </c>
      <c r="AW730" s="14" t="s">
        <v>34</v>
      </c>
      <c r="AX730" s="14" t="s">
        <v>73</v>
      </c>
      <c r="AY730" s="211" t="s">
        <v>156</v>
      </c>
    </row>
    <row r="731" spans="1:65" s="14" customFormat="1">
      <c r="B731" s="201"/>
      <c r="C731" s="202"/>
      <c r="D731" s="192" t="s">
        <v>167</v>
      </c>
      <c r="E731" s="203" t="s">
        <v>19</v>
      </c>
      <c r="F731" s="204" t="s">
        <v>575</v>
      </c>
      <c r="G731" s="202"/>
      <c r="H731" s="205">
        <v>8</v>
      </c>
      <c r="I731" s="206"/>
      <c r="J731" s="202"/>
      <c r="K731" s="202"/>
      <c r="L731" s="207"/>
      <c r="M731" s="208"/>
      <c r="N731" s="209"/>
      <c r="O731" s="209"/>
      <c r="P731" s="209"/>
      <c r="Q731" s="209"/>
      <c r="R731" s="209"/>
      <c r="S731" s="209"/>
      <c r="T731" s="210"/>
      <c r="AT731" s="211" t="s">
        <v>167</v>
      </c>
      <c r="AU731" s="211" t="s">
        <v>83</v>
      </c>
      <c r="AV731" s="14" t="s">
        <v>83</v>
      </c>
      <c r="AW731" s="14" t="s">
        <v>34</v>
      </c>
      <c r="AX731" s="14" t="s">
        <v>73</v>
      </c>
      <c r="AY731" s="211" t="s">
        <v>156</v>
      </c>
    </row>
    <row r="732" spans="1:65" s="15" customFormat="1">
      <c r="B732" s="212"/>
      <c r="C732" s="213"/>
      <c r="D732" s="192" t="s">
        <v>167</v>
      </c>
      <c r="E732" s="214" t="s">
        <v>19</v>
      </c>
      <c r="F732" s="215" t="s">
        <v>170</v>
      </c>
      <c r="G732" s="213"/>
      <c r="H732" s="216">
        <v>54.2</v>
      </c>
      <c r="I732" s="217"/>
      <c r="J732" s="213"/>
      <c r="K732" s="213"/>
      <c r="L732" s="218"/>
      <c r="M732" s="219"/>
      <c r="N732" s="220"/>
      <c r="O732" s="220"/>
      <c r="P732" s="220"/>
      <c r="Q732" s="220"/>
      <c r="R732" s="220"/>
      <c r="S732" s="220"/>
      <c r="T732" s="221"/>
      <c r="AT732" s="222" t="s">
        <v>167</v>
      </c>
      <c r="AU732" s="222" t="s">
        <v>83</v>
      </c>
      <c r="AV732" s="15" t="s">
        <v>163</v>
      </c>
      <c r="AW732" s="15" t="s">
        <v>34</v>
      </c>
      <c r="AX732" s="15" t="s">
        <v>81</v>
      </c>
      <c r="AY732" s="222" t="s">
        <v>156</v>
      </c>
    </row>
    <row r="733" spans="1:65" s="2" customFormat="1" ht="24.2" customHeight="1">
      <c r="A733" s="35"/>
      <c r="B733" s="36"/>
      <c r="C733" s="171" t="s">
        <v>576</v>
      </c>
      <c r="D733" s="171" t="s">
        <v>159</v>
      </c>
      <c r="E733" s="172" t="s">
        <v>577</v>
      </c>
      <c r="F733" s="173" t="s">
        <v>578</v>
      </c>
      <c r="G733" s="174" t="s">
        <v>206</v>
      </c>
      <c r="H733" s="175">
        <v>54.2</v>
      </c>
      <c r="I733" s="176"/>
      <c r="J733" s="177">
        <f>ROUND(I733*H733,2)</f>
        <v>0</v>
      </c>
      <c r="K733" s="178"/>
      <c r="L733" s="40"/>
      <c r="M733" s="179" t="s">
        <v>19</v>
      </c>
      <c r="N733" s="180" t="s">
        <v>44</v>
      </c>
      <c r="O733" s="65"/>
      <c r="P733" s="181">
        <f>O733*H733</f>
        <v>0</v>
      </c>
      <c r="Q733" s="181">
        <v>0</v>
      </c>
      <c r="R733" s="181">
        <f>Q733*H733</f>
        <v>0</v>
      </c>
      <c r="S733" s="181">
        <v>0</v>
      </c>
      <c r="T733" s="182">
        <f>S733*H733</f>
        <v>0</v>
      </c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/>
      <c r="AR733" s="183" t="s">
        <v>163</v>
      </c>
      <c r="AT733" s="183" t="s">
        <v>159</v>
      </c>
      <c r="AU733" s="183" t="s">
        <v>83</v>
      </c>
      <c r="AY733" s="18" t="s">
        <v>156</v>
      </c>
      <c r="BE733" s="184">
        <f>IF(N733="základní",J733,0)</f>
        <v>0</v>
      </c>
      <c r="BF733" s="184">
        <f>IF(N733="snížená",J733,0)</f>
        <v>0</v>
      </c>
      <c r="BG733" s="184">
        <f>IF(N733="zákl. přenesená",J733,0)</f>
        <v>0</v>
      </c>
      <c r="BH733" s="184">
        <f>IF(N733="sníž. přenesená",J733,0)</f>
        <v>0</v>
      </c>
      <c r="BI733" s="184">
        <f>IF(N733="nulová",J733,0)</f>
        <v>0</v>
      </c>
      <c r="BJ733" s="18" t="s">
        <v>81</v>
      </c>
      <c r="BK733" s="184">
        <f>ROUND(I733*H733,2)</f>
        <v>0</v>
      </c>
      <c r="BL733" s="18" t="s">
        <v>163</v>
      </c>
      <c r="BM733" s="183" t="s">
        <v>579</v>
      </c>
    </row>
    <row r="734" spans="1:65" s="2" customFormat="1" ht="16.5" customHeight="1">
      <c r="A734" s="35"/>
      <c r="B734" s="36"/>
      <c r="C734" s="171" t="s">
        <v>580</v>
      </c>
      <c r="D734" s="171" t="s">
        <v>159</v>
      </c>
      <c r="E734" s="172" t="s">
        <v>581</v>
      </c>
      <c r="F734" s="173" t="s">
        <v>582</v>
      </c>
      <c r="G734" s="174" t="s">
        <v>206</v>
      </c>
      <c r="H734" s="175">
        <v>1.6719999999999999</v>
      </c>
      <c r="I734" s="176"/>
      <c r="J734" s="177">
        <f>ROUND(I734*H734,2)</f>
        <v>0</v>
      </c>
      <c r="K734" s="178"/>
      <c r="L734" s="40"/>
      <c r="M734" s="179" t="s">
        <v>19</v>
      </c>
      <c r="N734" s="180" t="s">
        <v>44</v>
      </c>
      <c r="O734" s="65"/>
      <c r="P734" s="181">
        <f>O734*H734</f>
        <v>0</v>
      </c>
      <c r="Q734" s="181">
        <v>7.2830000000000004E-3</v>
      </c>
      <c r="R734" s="181">
        <f>Q734*H734</f>
        <v>1.2177176E-2</v>
      </c>
      <c r="S734" s="181">
        <v>0</v>
      </c>
      <c r="T734" s="182">
        <f>S734*H734</f>
        <v>0</v>
      </c>
      <c r="U734" s="35"/>
      <c r="V734" s="35"/>
      <c r="W734" s="35"/>
      <c r="X734" s="35"/>
      <c r="Y734" s="35"/>
      <c r="Z734" s="35"/>
      <c r="AA734" s="35"/>
      <c r="AB734" s="35"/>
      <c r="AC734" s="35"/>
      <c r="AD734" s="35"/>
      <c r="AE734" s="35"/>
      <c r="AR734" s="183" t="s">
        <v>163</v>
      </c>
      <c r="AT734" s="183" t="s">
        <v>159</v>
      </c>
      <c r="AU734" s="183" t="s">
        <v>83</v>
      </c>
      <c r="AY734" s="18" t="s">
        <v>156</v>
      </c>
      <c r="BE734" s="184">
        <f>IF(N734="základní",J734,0)</f>
        <v>0</v>
      </c>
      <c r="BF734" s="184">
        <f>IF(N734="snížená",J734,0)</f>
        <v>0</v>
      </c>
      <c r="BG734" s="184">
        <f>IF(N734="zákl. přenesená",J734,0)</f>
        <v>0</v>
      </c>
      <c r="BH734" s="184">
        <f>IF(N734="sníž. přenesená",J734,0)</f>
        <v>0</v>
      </c>
      <c r="BI734" s="184">
        <f>IF(N734="nulová",J734,0)</f>
        <v>0</v>
      </c>
      <c r="BJ734" s="18" t="s">
        <v>81</v>
      </c>
      <c r="BK734" s="184">
        <f>ROUND(I734*H734,2)</f>
        <v>0</v>
      </c>
      <c r="BL734" s="18" t="s">
        <v>163</v>
      </c>
      <c r="BM734" s="183" t="s">
        <v>583</v>
      </c>
    </row>
    <row r="735" spans="1:65" s="13" customFormat="1">
      <c r="B735" s="190"/>
      <c r="C735" s="191"/>
      <c r="D735" s="192" t="s">
        <v>167</v>
      </c>
      <c r="E735" s="193" t="s">
        <v>19</v>
      </c>
      <c r="F735" s="194" t="s">
        <v>584</v>
      </c>
      <c r="G735" s="191"/>
      <c r="H735" s="193" t="s">
        <v>19</v>
      </c>
      <c r="I735" s="195"/>
      <c r="J735" s="191"/>
      <c r="K735" s="191"/>
      <c r="L735" s="196"/>
      <c r="M735" s="197"/>
      <c r="N735" s="198"/>
      <c r="O735" s="198"/>
      <c r="P735" s="198"/>
      <c r="Q735" s="198"/>
      <c r="R735" s="198"/>
      <c r="S735" s="198"/>
      <c r="T735" s="199"/>
      <c r="AT735" s="200" t="s">
        <v>167</v>
      </c>
      <c r="AU735" s="200" t="s">
        <v>83</v>
      </c>
      <c r="AV735" s="13" t="s">
        <v>81</v>
      </c>
      <c r="AW735" s="13" t="s">
        <v>34</v>
      </c>
      <c r="AX735" s="13" t="s">
        <v>73</v>
      </c>
      <c r="AY735" s="200" t="s">
        <v>156</v>
      </c>
    </row>
    <row r="736" spans="1:65" s="14" customFormat="1">
      <c r="B736" s="201"/>
      <c r="C736" s="202"/>
      <c r="D736" s="192" t="s">
        <v>167</v>
      </c>
      <c r="E736" s="203" t="s">
        <v>19</v>
      </c>
      <c r="F736" s="204" t="s">
        <v>585</v>
      </c>
      <c r="G736" s="202"/>
      <c r="H736" s="205">
        <v>1.6719999999999999</v>
      </c>
      <c r="I736" s="206"/>
      <c r="J736" s="202"/>
      <c r="K736" s="202"/>
      <c r="L736" s="207"/>
      <c r="M736" s="208"/>
      <c r="N736" s="209"/>
      <c r="O736" s="209"/>
      <c r="P736" s="209"/>
      <c r="Q736" s="209"/>
      <c r="R736" s="209"/>
      <c r="S736" s="209"/>
      <c r="T736" s="210"/>
      <c r="AT736" s="211" t="s">
        <v>167</v>
      </c>
      <c r="AU736" s="211" t="s">
        <v>83</v>
      </c>
      <c r="AV736" s="14" t="s">
        <v>83</v>
      </c>
      <c r="AW736" s="14" t="s">
        <v>34</v>
      </c>
      <c r="AX736" s="14" t="s">
        <v>73</v>
      </c>
      <c r="AY736" s="211" t="s">
        <v>156</v>
      </c>
    </row>
    <row r="737" spans="1:65" s="15" customFormat="1">
      <c r="B737" s="212"/>
      <c r="C737" s="213"/>
      <c r="D737" s="192" t="s">
        <v>167</v>
      </c>
      <c r="E737" s="214" t="s">
        <v>19</v>
      </c>
      <c r="F737" s="215" t="s">
        <v>170</v>
      </c>
      <c r="G737" s="213"/>
      <c r="H737" s="216">
        <v>1.6719999999999999</v>
      </c>
      <c r="I737" s="217"/>
      <c r="J737" s="213"/>
      <c r="K737" s="213"/>
      <c r="L737" s="218"/>
      <c r="M737" s="219"/>
      <c r="N737" s="220"/>
      <c r="O737" s="220"/>
      <c r="P737" s="220"/>
      <c r="Q737" s="220"/>
      <c r="R737" s="220"/>
      <c r="S737" s="220"/>
      <c r="T737" s="221"/>
      <c r="AT737" s="222" t="s">
        <v>167</v>
      </c>
      <c r="AU737" s="222" t="s">
        <v>83</v>
      </c>
      <c r="AV737" s="15" t="s">
        <v>163</v>
      </c>
      <c r="AW737" s="15" t="s">
        <v>34</v>
      </c>
      <c r="AX737" s="15" t="s">
        <v>81</v>
      </c>
      <c r="AY737" s="222" t="s">
        <v>156</v>
      </c>
    </row>
    <row r="738" spans="1:65" s="2" customFormat="1" ht="24.2" customHeight="1">
      <c r="A738" s="35"/>
      <c r="B738" s="36"/>
      <c r="C738" s="171" t="s">
        <v>586</v>
      </c>
      <c r="D738" s="171" t="s">
        <v>159</v>
      </c>
      <c r="E738" s="172" t="s">
        <v>587</v>
      </c>
      <c r="F738" s="173" t="s">
        <v>588</v>
      </c>
      <c r="G738" s="174" t="s">
        <v>206</v>
      </c>
      <c r="H738" s="175">
        <v>1.6719999999999999</v>
      </c>
      <c r="I738" s="176"/>
      <c r="J738" s="177">
        <f>ROUND(I738*H738,2)</f>
        <v>0</v>
      </c>
      <c r="K738" s="178"/>
      <c r="L738" s="40"/>
      <c r="M738" s="179" t="s">
        <v>19</v>
      </c>
      <c r="N738" s="180" t="s">
        <v>44</v>
      </c>
      <c r="O738" s="65"/>
      <c r="P738" s="181">
        <f>O738*H738</f>
        <v>0</v>
      </c>
      <c r="Q738" s="181">
        <v>0</v>
      </c>
      <c r="R738" s="181">
        <f>Q738*H738</f>
        <v>0</v>
      </c>
      <c r="S738" s="181">
        <v>0</v>
      </c>
      <c r="T738" s="182">
        <f>S738*H738</f>
        <v>0</v>
      </c>
      <c r="U738" s="35"/>
      <c r="V738" s="35"/>
      <c r="W738" s="35"/>
      <c r="X738" s="35"/>
      <c r="Y738" s="35"/>
      <c r="Z738" s="35"/>
      <c r="AA738" s="35"/>
      <c r="AB738" s="35"/>
      <c r="AC738" s="35"/>
      <c r="AD738" s="35"/>
      <c r="AE738" s="35"/>
      <c r="AR738" s="183" t="s">
        <v>163</v>
      </c>
      <c r="AT738" s="183" t="s">
        <v>159</v>
      </c>
      <c r="AU738" s="183" t="s">
        <v>83</v>
      </c>
      <c r="AY738" s="18" t="s">
        <v>156</v>
      </c>
      <c r="BE738" s="184">
        <f>IF(N738="základní",J738,0)</f>
        <v>0</v>
      </c>
      <c r="BF738" s="184">
        <f>IF(N738="snížená",J738,0)</f>
        <v>0</v>
      </c>
      <c r="BG738" s="184">
        <f>IF(N738="zákl. přenesená",J738,0)</f>
        <v>0</v>
      </c>
      <c r="BH738" s="184">
        <f>IF(N738="sníž. přenesená",J738,0)</f>
        <v>0</v>
      </c>
      <c r="BI738" s="184">
        <f>IF(N738="nulová",J738,0)</f>
        <v>0</v>
      </c>
      <c r="BJ738" s="18" t="s">
        <v>81</v>
      </c>
      <c r="BK738" s="184">
        <f>ROUND(I738*H738,2)</f>
        <v>0</v>
      </c>
      <c r="BL738" s="18" t="s">
        <v>163</v>
      </c>
      <c r="BM738" s="183" t="s">
        <v>589</v>
      </c>
    </row>
    <row r="739" spans="1:65" s="2" customFormat="1" ht="21.75" customHeight="1">
      <c r="A739" s="35"/>
      <c r="B739" s="36"/>
      <c r="C739" s="171" t="s">
        <v>590</v>
      </c>
      <c r="D739" s="171" t="s">
        <v>159</v>
      </c>
      <c r="E739" s="172" t="s">
        <v>591</v>
      </c>
      <c r="F739" s="173" t="s">
        <v>592</v>
      </c>
      <c r="G739" s="174" t="s">
        <v>206</v>
      </c>
      <c r="H739" s="175">
        <v>60.845999999999997</v>
      </c>
      <c r="I739" s="176"/>
      <c r="J739" s="177">
        <f>ROUND(I739*H739,2)</f>
        <v>0</v>
      </c>
      <c r="K739" s="178"/>
      <c r="L739" s="40"/>
      <c r="M739" s="179" t="s">
        <v>19</v>
      </c>
      <c r="N739" s="180" t="s">
        <v>44</v>
      </c>
      <c r="O739" s="65"/>
      <c r="P739" s="181">
        <f>O739*H739</f>
        <v>0</v>
      </c>
      <c r="Q739" s="181">
        <v>9.1529999999999997E-3</v>
      </c>
      <c r="R739" s="181">
        <f>Q739*H739</f>
        <v>0.55692343799999999</v>
      </c>
      <c r="S739" s="181">
        <v>0</v>
      </c>
      <c r="T739" s="182">
        <f>S739*H739</f>
        <v>0</v>
      </c>
      <c r="U739" s="35"/>
      <c r="V739" s="35"/>
      <c r="W739" s="35"/>
      <c r="X739" s="35"/>
      <c r="Y739" s="35"/>
      <c r="Z739" s="35"/>
      <c r="AA739" s="35"/>
      <c r="AB739" s="35"/>
      <c r="AC739" s="35"/>
      <c r="AD739" s="35"/>
      <c r="AE739" s="35"/>
      <c r="AR739" s="183" t="s">
        <v>163</v>
      </c>
      <c r="AT739" s="183" t="s">
        <v>159</v>
      </c>
      <c r="AU739" s="183" t="s">
        <v>83</v>
      </c>
      <c r="AY739" s="18" t="s">
        <v>156</v>
      </c>
      <c r="BE739" s="184">
        <f>IF(N739="základní",J739,0)</f>
        <v>0</v>
      </c>
      <c r="BF739" s="184">
        <f>IF(N739="snížená",J739,0)</f>
        <v>0</v>
      </c>
      <c r="BG739" s="184">
        <f>IF(N739="zákl. přenesená",J739,0)</f>
        <v>0</v>
      </c>
      <c r="BH739" s="184">
        <f>IF(N739="sníž. přenesená",J739,0)</f>
        <v>0</v>
      </c>
      <c r="BI739" s="184">
        <f>IF(N739="nulová",J739,0)</f>
        <v>0</v>
      </c>
      <c r="BJ739" s="18" t="s">
        <v>81</v>
      </c>
      <c r="BK739" s="184">
        <f>ROUND(I739*H739,2)</f>
        <v>0</v>
      </c>
      <c r="BL739" s="18" t="s">
        <v>163</v>
      </c>
      <c r="BM739" s="183" t="s">
        <v>593</v>
      </c>
    </row>
    <row r="740" spans="1:65" s="13" customFormat="1">
      <c r="B740" s="190"/>
      <c r="C740" s="191"/>
      <c r="D740" s="192" t="s">
        <v>167</v>
      </c>
      <c r="E740" s="193" t="s">
        <v>19</v>
      </c>
      <c r="F740" s="194" t="s">
        <v>594</v>
      </c>
      <c r="G740" s="191"/>
      <c r="H740" s="193" t="s">
        <v>19</v>
      </c>
      <c r="I740" s="195"/>
      <c r="J740" s="191"/>
      <c r="K740" s="191"/>
      <c r="L740" s="196"/>
      <c r="M740" s="197"/>
      <c r="N740" s="198"/>
      <c r="O740" s="198"/>
      <c r="P740" s="198"/>
      <c r="Q740" s="198"/>
      <c r="R740" s="198"/>
      <c r="S740" s="198"/>
      <c r="T740" s="199"/>
      <c r="AT740" s="200" t="s">
        <v>167</v>
      </c>
      <c r="AU740" s="200" t="s">
        <v>83</v>
      </c>
      <c r="AV740" s="13" t="s">
        <v>81</v>
      </c>
      <c r="AW740" s="13" t="s">
        <v>34</v>
      </c>
      <c r="AX740" s="13" t="s">
        <v>73</v>
      </c>
      <c r="AY740" s="200" t="s">
        <v>156</v>
      </c>
    </row>
    <row r="741" spans="1:65" s="14" customFormat="1">
      <c r="B741" s="201"/>
      <c r="C741" s="202"/>
      <c r="D741" s="192" t="s">
        <v>167</v>
      </c>
      <c r="E741" s="203" t="s">
        <v>19</v>
      </c>
      <c r="F741" s="204" t="s">
        <v>595</v>
      </c>
      <c r="G741" s="202"/>
      <c r="H741" s="205">
        <v>9.1999999999999993</v>
      </c>
      <c r="I741" s="206"/>
      <c r="J741" s="202"/>
      <c r="K741" s="202"/>
      <c r="L741" s="207"/>
      <c r="M741" s="208"/>
      <c r="N741" s="209"/>
      <c r="O741" s="209"/>
      <c r="P741" s="209"/>
      <c r="Q741" s="209"/>
      <c r="R741" s="209"/>
      <c r="S741" s="209"/>
      <c r="T741" s="210"/>
      <c r="AT741" s="211" t="s">
        <v>167</v>
      </c>
      <c r="AU741" s="211" t="s">
        <v>83</v>
      </c>
      <c r="AV741" s="14" t="s">
        <v>83</v>
      </c>
      <c r="AW741" s="14" t="s">
        <v>34</v>
      </c>
      <c r="AX741" s="14" t="s">
        <v>73</v>
      </c>
      <c r="AY741" s="211" t="s">
        <v>156</v>
      </c>
    </row>
    <row r="742" spans="1:65" s="13" customFormat="1">
      <c r="B742" s="190"/>
      <c r="C742" s="191"/>
      <c r="D742" s="192" t="s">
        <v>167</v>
      </c>
      <c r="E742" s="193" t="s">
        <v>19</v>
      </c>
      <c r="F742" s="194" t="s">
        <v>596</v>
      </c>
      <c r="G742" s="191"/>
      <c r="H742" s="193" t="s">
        <v>19</v>
      </c>
      <c r="I742" s="195"/>
      <c r="J742" s="191"/>
      <c r="K742" s="191"/>
      <c r="L742" s="196"/>
      <c r="M742" s="197"/>
      <c r="N742" s="198"/>
      <c r="O742" s="198"/>
      <c r="P742" s="198"/>
      <c r="Q742" s="198"/>
      <c r="R742" s="198"/>
      <c r="S742" s="198"/>
      <c r="T742" s="199"/>
      <c r="AT742" s="200" t="s">
        <v>167</v>
      </c>
      <c r="AU742" s="200" t="s">
        <v>83</v>
      </c>
      <c r="AV742" s="13" t="s">
        <v>81</v>
      </c>
      <c r="AW742" s="13" t="s">
        <v>34</v>
      </c>
      <c r="AX742" s="13" t="s">
        <v>73</v>
      </c>
      <c r="AY742" s="200" t="s">
        <v>156</v>
      </c>
    </row>
    <row r="743" spans="1:65" s="14" customFormat="1">
      <c r="B743" s="201"/>
      <c r="C743" s="202"/>
      <c r="D743" s="192" t="s">
        <v>167</v>
      </c>
      <c r="E743" s="203" t="s">
        <v>19</v>
      </c>
      <c r="F743" s="204" t="s">
        <v>597</v>
      </c>
      <c r="G743" s="202"/>
      <c r="H743" s="205">
        <v>28.006</v>
      </c>
      <c r="I743" s="206"/>
      <c r="J743" s="202"/>
      <c r="K743" s="202"/>
      <c r="L743" s="207"/>
      <c r="M743" s="208"/>
      <c r="N743" s="209"/>
      <c r="O743" s="209"/>
      <c r="P743" s="209"/>
      <c r="Q743" s="209"/>
      <c r="R743" s="209"/>
      <c r="S743" s="209"/>
      <c r="T743" s="210"/>
      <c r="AT743" s="211" t="s">
        <v>167</v>
      </c>
      <c r="AU743" s="211" t="s">
        <v>83</v>
      </c>
      <c r="AV743" s="14" t="s">
        <v>83</v>
      </c>
      <c r="AW743" s="14" t="s">
        <v>34</v>
      </c>
      <c r="AX743" s="14" t="s">
        <v>73</v>
      </c>
      <c r="AY743" s="211" t="s">
        <v>156</v>
      </c>
    </row>
    <row r="744" spans="1:65" s="13" customFormat="1">
      <c r="B744" s="190"/>
      <c r="C744" s="191"/>
      <c r="D744" s="192" t="s">
        <v>167</v>
      </c>
      <c r="E744" s="193" t="s">
        <v>19</v>
      </c>
      <c r="F744" s="194" t="s">
        <v>598</v>
      </c>
      <c r="G744" s="191"/>
      <c r="H744" s="193" t="s">
        <v>19</v>
      </c>
      <c r="I744" s="195"/>
      <c r="J744" s="191"/>
      <c r="K744" s="191"/>
      <c r="L744" s="196"/>
      <c r="M744" s="197"/>
      <c r="N744" s="198"/>
      <c r="O744" s="198"/>
      <c r="P744" s="198"/>
      <c r="Q744" s="198"/>
      <c r="R744" s="198"/>
      <c r="S744" s="198"/>
      <c r="T744" s="199"/>
      <c r="AT744" s="200" t="s">
        <v>167</v>
      </c>
      <c r="AU744" s="200" t="s">
        <v>83</v>
      </c>
      <c r="AV744" s="13" t="s">
        <v>81</v>
      </c>
      <c r="AW744" s="13" t="s">
        <v>34</v>
      </c>
      <c r="AX744" s="13" t="s">
        <v>73</v>
      </c>
      <c r="AY744" s="200" t="s">
        <v>156</v>
      </c>
    </row>
    <row r="745" spans="1:65" s="14" customFormat="1">
      <c r="B745" s="201"/>
      <c r="C745" s="202"/>
      <c r="D745" s="192" t="s">
        <v>167</v>
      </c>
      <c r="E745" s="203" t="s">
        <v>19</v>
      </c>
      <c r="F745" s="204" t="s">
        <v>599</v>
      </c>
      <c r="G745" s="202"/>
      <c r="H745" s="205">
        <v>7.8</v>
      </c>
      <c r="I745" s="206"/>
      <c r="J745" s="202"/>
      <c r="K745" s="202"/>
      <c r="L745" s="207"/>
      <c r="M745" s="208"/>
      <c r="N745" s="209"/>
      <c r="O745" s="209"/>
      <c r="P745" s="209"/>
      <c r="Q745" s="209"/>
      <c r="R745" s="209"/>
      <c r="S745" s="209"/>
      <c r="T745" s="210"/>
      <c r="AT745" s="211" t="s">
        <v>167</v>
      </c>
      <c r="AU745" s="211" t="s">
        <v>83</v>
      </c>
      <c r="AV745" s="14" t="s">
        <v>83</v>
      </c>
      <c r="AW745" s="14" t="s">
        <v>34</v>
      </c>
      <c r="AX745" s="14" t="s">
        <v>73</v>
      </c>
      <c r="AY745" s="211" t="s">
        <v>156</v>
      </c>
    </row>
    <row r="746" spans="1:65" s="13" customFormat="1">
      <c r="B746" s="190"/>
      <c r="C746" s="191"/>
      <c r="D746" s="192" t="s">
        <v>167</v>
      </c>
      <c r="E746" s="193" t="s">
        <v>19</v>
      </c>
      <c r="F746" s="194" t="s">
        <v>570</v>
      </c>
      <c r="G746" s="191"/>
      <c r="H746" s="193" t="s">
        <v>19</v>
      </c>
      <c r="I746" s="195"/>
      <c r="J746" s="191"/>
      <c r="K746" s="191"/>
      <c r="L746" s="196"/>
      <c r="M746" s="197"/>
      <c r="N746" s="198"/>
      <c r="O746" s="198"/>
      <c r="P746" s="198"/>
      <c r="Q746" s="198"/>
      <c r="R746" s="198"/>
      <c r="S746" s="198"/>
      <c r="T746" s="199"/>
      <c r="AT746" s="200" t="s">
        <v>167</v>
      </c>
      <c r="AU746" s="200" t="s">
        <v>83</v>
      </c>
      <c r="AV746" s="13" t="s">
        <v>81</v>
      </c>
      <c r="AW746" s="13" t="s">
        <v>34</v>
      </c>
      <c r="AX746" s="13" t="s">
        <v>73</v>
      </c>
      <c r="AY746" s="200" t="s">
        <v>156</v>
      </c>
    </row>
    <row r="747" spans="1:65" s="14" customFormat="1">
      <c r="B747" s="201"/>
      <c r="C747" s="202"/>
      <c r="D747" s="192" t="s">
        <v>167</v>
      </c>
      <c r="E747" s="203" t="s">
        <v>19</v>
      </c>
      <c r="F747" s="204" t="s">
        <v>600</v>
      </c>
      <c r="G747" s="202"/>
      <c r="H747" s="205">
        <v>15.84</v>
      </c>
      <c r="I747" s="206"/>
      <c r="J747" s="202"/>
      <c r="K747" s="202"/>
      <c r="L747" s="207"/>
      <c r="M747" s="208"/>
      <c r="N747" s="209"/>
      <c r="O747" s="209"/>
      <c r="P747" s="209"/>
      <c r="Q747" s="209"/>
      <c r="R747" s="209"/>
      <c r="S747" s="209"/>
      <c r="T747" s="210"/>
      <c r="AT747" s="211" t="s">
        <v>167</v>
      </c>
      <c r="AU747" s="211" t="s">
        <v>83</v>
      </c>
      <c r="AV747" s="14" t="s">
        <v>83</v>
      </c>
      <c r="AW747" s="14" t="s">
        <v>34</v>
      </c>
      <c r="AX747" s="14" t="s">
        <v>73</v>
      </c>
      <c r="AY747" s="211" t="s">
        <v>156</v>
      </c>
    </row>
    <row r="748" spans="1:65" s="15" customFormat="1">
      <c r="B748" s="212"/>
      <c r="C748" s="213"/>
      <c r="D748" s="192" t="s">
        <v>167</v>
      </c>
      <c r="E748" s="214" t="s">
        <v>19</v>
      </c>
      <c r="F748" s="215" t="s">
        <v>170</v>
      </c>
      <c r="G748" s="213"/>
      <c r="H748" s="216">
        <v>60.845999999999997</v>
      </c>
      <c r="I748" s="217"/>
      <c r="J748" s="213"/>
      <c r="K748" s="213"/>
      <c r="L748" s="218"/>
      <c r="M748" s="219"/>
      <c r="N748" s="220"/>
      <c r="O748" s="220"/>
      <c r="P748" s="220"/>
      <c r="Q748" s="220"/>
      <c r="R748" s="220"/>
      <c r="S748" s="220"/>
      <c r="T748" s="221"/>
      <c r="AT748" s="222" t="s">
        <v>167</v>
      </c>
      <c r="AU748" s="222" t="s">
        <v>83</v>
      </c>
      <c r="AV748" s="15" t="s">
        <v>163</v>
      </c>
      <c r="AW748" s="15" t="s">
        <v>34</v>
      </c>
      <c r="AX748" s="15" t="s">
        <v>81</v>
      </c>
      <c r="AY748" s="222" t="s">
        <v>156</v>
      </c>
    </row>
    <row r="749" spans="1:65" s="2" customFormat="1" ht="24.2" customHeight="1">
      <c r="A749" s="35"/>
      <c r="B749" s="36"/>
      <c r="C749" s="171" t="s">
        <v>601</v>
      </c>
      <c r="D749" s="171" t="s">
        <v>159</v>
      </c>
      <c r="E749" s="172" t="s">
        <v>602</v>
      </c>
      <c r="F749" s="173" t="s">
        <v>603</v>
      </c>
      <c r="G749" s="174" t="s">
        <v>206</v>
      </c>
      <c r="H749" s="175">
        <v>37.206000000000003</v>
      </c>
      <c r="I749" s="176"/>
      <c r="J749" s="177">
        <f>ROUND(I749*H749,2)</f>
        <v>0</v>
      </c>
      <c r="K749" s="178"/>
      <c r="L749" s="40"/>
      <c r="M749" s="179" t="s">
        <v>19</v>
      </c>
      <c r="N749" s="180" t="s">
        <v>44</v>
      </c>
      <c r="O749" s="65"/>
      <c r="P749" s="181">
        <f>O749*H749</f>
        <v>0</v>
      </c>
      <c r="Q749" s="181">
        <v>0</v>
      </c>
      <c r="R749" s="181">
        <f>Q749*H749</f>
        <v>0</v>
      </c>
      <c r="S749" s="181">
        <v>0</v>
      </c>
      <c r="T749" s="182">
        <f>S749*H749</f>
        <v>0</v>
      </c>
      <c r="U749" s="35"/>
      <c r="V749" s="35"/>
      <c r="W749" s="35"/>
      <c r="X749" s="35"/>
      <c r="Y749" s="35"/>
      <c r="Z749" s="35"/>
      <c r="AA749" s="35"/>
      <c r="AB749" s="35"/>
      <c r="AC749" s="35"/>
      <c r="AD749" s="35"/>
      <c r="AE749" s="35"/>
      <c r="AR749" s="183" t="s">
        <v>163</v>
      </c>
      <c r="AT749" s="183" t="s">
        <v>159</v>
      </c>
      <c r="AU749" s="183" t="s">
        <v>83</v>
      </c>
      <c r="AY749" s="18" t="s">
        <v>156</v>
      </c>
      <c r="BE749" s="184">
        <f>IF(N749="základní",J749,0)</f>
        <v>0</v>
      </c>
      <c r="BF749" s="184">
        <f>IF(N749="snížená",J749,0)</f>
        <v>0</v>
      </c>
      <c r="BG749" s="184">
        <f>IF(N749="zákl. přenesená",J749,0)</f>
        <v>0</v>
      </c>
      <c r="BH749" s="184">
        <f>IF(N749="sníž. přenesená",J749,0)</f>
        <v>0</v>
      </c>
      <c r="BI749" s="184">
        <f>IF(N749="nulová",J749,0)</f>
        <v>0</v>
      </c>
      <c r="BJ749" s="18" t="s">
        <v>81</v>
      </c>
      <c r="BK749" s="184">
        <f>ROUND(I749*H749,2)</f>
        <v>0</v>
      </c>
      <c r="BL749" s="18" t="s">
        <v>163</v>
      </c>
      <c r="BM749" s="183" t="s">
        <v>604</v>
      </c>
    </row>
    <row r="750" spans="1:65" s="2" customFormat="1" ht="37.9" customHeight="1">
      <c r="A750" s="35"/>
      <c r="B750" s="36"/>
      <c r="C750" s="171" t="s">
        <v>605</v>
      </c>
      <c r="D750" s="171" t="s">
        <v>159</v>
      </c>
      <c r="E750" s="172" t="s">
        <v>606</v>
      </c>
      <c r="F750" s="173" t="s">
        <v>607</v>
      </c>
      <c r="G750" s="174" t="s">
        <v>162</v>
      </c>
      <c r="H750" s="175">
        <v>8</v>
      </c>
      <c r="I750" s="176"/>
      <c r="J750" s="177">
        <f>ROUND(I750*H750,2)</f>
        <v>0</v>
      </c>
      <c r="K750" s="178"/>
      <c r="L750" s="40"/>
      <c r="M750" s="179" t="s">
        <v>19</v>
      </c>
      <c r="N750" s="180" t="s">
        <v>44</v>
      </c>
      <c r="O750" s="65"/>
      <c r="P750" s="181">
        <f>O750*H750</f>
        <v>0</v>
      </c>
      <c r="Q750" s="181">
        <v>4.0000000000000003E-5</v>
      </c>
      <c r="R750" s="181">
        <f>Q750*H750</f>
        <v>3.2000000000000003E-4</v>
      </c>
      <c r="S750" s="181">
        <v>0</v>
      </c>
      <c r="T750" s="182">
        <f>S750*H750</f>
        <v>0</v>
      </c>
      <c r="U750" s="35"/>
      <c r="V750" s="35"/>
      <c r="W750" s="35"/>
      <c r="X750" s="35"/>
      <c r="Y750" s="35"/>
      <c r="Z750" s="35"/>
      <c r="AA750" s="35"/>
      <c r="AB750" s="35"/>
      <c r="AC750" s="35"/>
      <c r="AD750" s="35"/>
      <c r="AE750" s="35"/>
      <c r="AR750" s="183" t="s">
        <v>163</v>
      </c>
      <c r="AT750" s="183" t="s">
        <v>159</v>
      </c>
      <c r="AU750" s="183" t="s">
        <v>83</v>
      </c>
      <c r="AY750" s="18" t="s">
        <v>156</v>
      </c>
      <c r="BE750" s="184">
        <f>IF(N750="základní",J750,0)</f>
        <v>0</v>
      </c>
      <c r="BF750" s="184">
        <f>IF(N750="snížená",J750,0)</f>
        <v>0</v>
      </c>
      <c r="BG750" s="184">
        <f>IF(N750="zákl. přenesená",J750,0)</f>
        <v>0</v>
      </c>
      <c r="BH750" s="184">
        <f>IF(N750="sníž. přenesená",J750,0)</f>
        <v>0</v>
      </c>
      <c r="BI750" s="184">
        <f>IF(N750="nulová",J750,0)</f>
        <v>0</v>
      </c>
      <c r="BJ750" s="18" t="s">
        <v>81</v>
      </c>
      <c r="BK750" s="184">
        <f>ROUND(I750*H750,2)</f>
        <v>0</v>
      </c>
      <c r="BL750" s="18" t="s">
        <v>163</v>
      </c>
      <c r="BM750" s="183" t="s">
        <v>608</v>
      </c>
    </row>
    <row r="751" spans="1:65" s="2" customFormat="1">
      <c r="A751" s="35"/>
      <c r="B751" s="36"/>
      <c r="C751" s="37"/>
      <c r="D751" s="185" t="s">
        <v>165</v>
      </c>
      <c r="E751" s="37"/>
      <c r="F751" s="186" t="s">
        <v>609</v>
      </c>
      <c r="G751" s="37"/>
      <c r="H751" s="37"/>
      <c r="I751" s="187"/>
      <c r="J751" s="37"/>
      <c r="K751" s="37"/>
      <c r="L751" s="40"/>
      <c r="M751" s="188"/>
      <c r="N751" s="189"/>
      <c r="O751" s="65"/>
      <c r="P751" s="65"/>
      <c r="Q751" s="65"/>
      <c r="R751" s="65"/>
      <c r="S751" s="65"/>
      <c r="T751" s="66"/>
      <c r="U751" s="35"/>
      <c r="V751" s="35"/>
      <c r="W751" s="35"/>
      <c r="X751" s="35"/>
      <c r="Y751" s="35"/>
      <c r="Z751" s="35"/>
      <c r="AA751" s="35"/>
      <c r="AB751" s="35"/>
      <c r="AC751" s="35"/>
      <c r="AD751" s="35"/>
      <c r="AE751" s="35"/>
      <c r="AT751" s="18" t="s">
        <v>165</v>
      </c>
      <c r="AU751" s="18" t="s">
        <v>83</v>
      </c>
    </row>
    <row r="752" spans="1:65" s="2" customFormat="1" ht="33" customHeight="1">
      <c r="A752" s="35"/>
      <c r="B752" s="36"/>
      <c r="C752" s="171" t="s">
        <v>610</v>
      </c>
      <c r="D752" s="171" t="s">
        <v>159</v>
      </c>
      <c r="E752" s="172" t="s">
        <v>611</v>
      </c>
      <c r="F752" s="173" t="s">
        <v>612</v>
      </c>
      <c r="G752" s="174" t="s">
        <v>162</v>
      </c>
      <c r="H752" s="175">
        <v>8</v>
      </c>
      <c r="I752" s="176"/>
      <c r="J752" s="177">
        <f>ROUND(I752*H752,2)</f>
        <v>0</v>
      </c>
      <c r="K752" s="178"/>
      <c r="L752" s="40"/>
      <c r="M752" s="179" t="s">
        <v>19</v>
      </c>
      <c r="N752" s="180" t="s">
        <v>44</v>
      </c>
      <c r="O752" s="65"/>
      <c r="P752" s="181">
        <f>O752*H752</f>
        <v>0</v>
      </c>
      <c r="Q752" s="181">
        <v>6.9999999999999994E-5</v>
      </c>
      <c r="R752" s="181">
        <f>Q752*H752</f>
        <v>5.5999999999999995E-4</v>
      </c>
      <c r="S752" s="181">
        <v>0</v>
      </c>
      <c r="T752" s="182">
        <f>S752*H752</f>
        <v>0</v>
      </c>
      <c r="U752" s="35"/>
      <c r="V752" s="35"/>
      <c r="W752" s="35"/>
      <c r="X752" s="35"/>
      <c r="Y752" s="35"/>
      <c r="Z752" s="35"/>
      <c r="AA752" s="35"/>
      <c r="AB752" s="35"/>
      <c r="AC752" s="35"/>
      <c r="AD752" s="35"/>
      <c r="AE752" s="35"/>
      <c r="AR752" s="183" t="s">
        <v>163</v>
      </c>
      <c r="AT752" s="183" t="s">
        <v>159</v>
      </c>
      <c r="AU752" s="183" t="s">
        <v>83</v>
      </c>
      <c r="AY752" s="18" t="s">
        <v>156</v>
      </c>
      <c r="BE752" s="184">
        <f>IF(N752="základní",J752,0)</f>
        <v>0</v>
      </c>
      <c r="BF752" s="184">
        <f>IF(N752="snížená",J752,0)</f>
        <v>0</v>
      </c>
      <c r="BG752" s="184">
        <f>IF(N752="zákl. přenesená",J752,0)</f>
        <v>0</v>
      </c>
      <c r="BH752" s="184">
        <f>IF(N752="sníž. přenesená",J752,0)</f>
        <v>0</v>
      </c>
      <c r="BI752" s="184">
        <f>IF(N752="nulová",J752,0)</f>
        <v>0</v>
      </c>
      <c r="BJ752" s="18" t="s">
        <v>81</v>
      </c>
      <c r="BK752" s="184">
        <f>ROUND(I752*H752,2)</f>
        <v>0</v>
      </c>
      <c r="BL752" s="18" t="s">
        <v>163</v>
      </c>
      <c r="BM752" s="183" t="s">
        <v>613</v>
      </c>
    </row>
    <row r="753" spans="1:65" s="2" customFormat="1">
      <c r="A753" s="35"/>
      <c r="B753" s="36"/>
      <c r="C753" s="37"/>
      <c r="D753" s="185" t="s">
        <v>165</v>
      </c>
      <c r="E753" s="37"/>
      <c r="F753" s="186" t="s">
        <v>614</v>
      </c>
      <c r="G753" s="37"/>
      <c r="H753" s="37"/>
      <c r="I753" s="187"/>
      <c r="J753" s="37"/>
      <c r="K753" s="37"/>
      <c r="L753" s="40"/>
      <c r="M753" s="188"/>
      <c r="N753" s="189"/>
      <c r="O753" s="65"/>
      <c r="P753" s="65"/>
      <c r="Q753" s="65"/>
      <c r="R753" s="65"/>
      <c r="S753" s="65"/>
      <c r="T753" s="66"/>
      <c r="U753" s="35"/>
      <c r="V753" s="35"/>
      <c r="W753" s="35"/>
      <c r="X753" s="35"/>
      <c r="Y753" s="35"/>
      <c r="Z753" s="35"/>
      <c r="AA753" s="35"/>
      <c r="AB753" s="35"/>
      <c r="AC753" s="35"/>
      <c r="AD753" s="35"/>
      <c r="AE753" s="35"/>
      <c r="AT753" s="18" t="s">
        <v>165</v>
      </c>
      <c r="AU753" s="18" t="s">
        <v>83</v>
      </c>
    </row>
    <row r="754" spans="1:65" s="2" customFormat="1" ht="44.25" customHeight="1">
      <c r="A754" s="35"/>
      <c r="B754" s="36"/>
      <c r="C754" s="171" t="s">
        <v>615</v>
      </c>
      <c r="D754" s="171" t="s">
        <v>159</v>
      </c>
      <c r="E754" s="172" t="s">
        <v>616</v>
      </c>
      <c r="F754" s="173" t="s">
        <v>617</v>
      </c>
      <c r="G754" s="174" t="s">
        <v>206</v>
      </c>
      <c r="H754" s="175">
        <v>2.1800000000000002</v>
      </c>
      <c r="I754" s="176"/>
      <c r="J754" s="177">
        <f>ROUND(I754*H754,2)</f>
        <v>0</v>
      </c>
      <c r="K754" s="178"/>
      <c r="L754" s="40"/>
      <c r="M754" s="179" t="s">
        <v>19</v>
      </c>
      <c r="N754" s="180" t="s">
        <v>44</v>
      </c>
      <c r="O754" s="65"/>
      <c r="P754" s="181">
        <f>O754*H754</f>
        <v>0</v>
      </c>
      <c r="Q754" s="181">
        <v>0</v>
      </c>
      <c r="R754" s="181">
        <f>Q754*H754</f>
        <v>0</v>
      </c>
      <c r="S754" s="181">
        <v>0.13100000000000001</v>
      </c>
      <c r="T754" s="182">
        <f>S754*H754</f>
        <v>0.28558000000000006</v>
      </c>
      <c r="U754" s="35"/>
      <c r="V754" s="35"/>
      <c r="W754" s="35"/>
      <c r="X754" s="35"/>
      <c r="Y754" s="35"/>
      <c r="Z754" s="35"/>
      <c r="AA754" s="35"/>
      <c r="AB754" s="35"/>
      <c r="AC754" s="35"/>
      <c r="AD754" s="35"/>
      <c r="AE754" s="35"/>
      <c r="AR754" s="183" t="s">
        <v>163</v>
      </c>
      <c r="AT754" s="183" t="s">
        <v>159</v>
      </c>
      <c r="AU754" s="183" t="s">
        <v>83</v>
      </c>
      <c r="AY754" s="18" t="s">
        <v>156</v>
      </c>
      <c r="BE754" s="184">
        <f>IF(N754="základní",J754,0)</f>
        <v>0</v>
      </c>
      <c r="BF754" s="184">
        <f>IF(N754="snížená",J754,0)</f>
        <v>0</v>
      </c>
      <c r="BG754" s="184">
        <f>IF(N754="zákl. přenesená",J754,0)</f>
        <v>0</v>
      </c>
      <c r="BH754" s="184">
        <f>IF(N754="sníž. přenesená",J754,0)</f>
        <v>0</v>
      </c>
      <c r="BI754" s="184">
        <f>IF(N754="nulová",J754,0)</f>
        <v>0</v>
      </c>
      <c r="BJ754" s="18" t="s">
        <v>81</v>
      </c>
      <c r="BK754" s="184">
        <f>ROUND(I754*H754,2)</f>
        <v>0</v>
      </c>
      <c r="BL754" s="18" t="s">
        <v>163</v>
      </c>
      <c r="BM754" s="183" t="s">
        <v>618</v>
      </c>
    </row>
    <row r="755" spans="1:65" s="2" customFormat="1">
      <c r="A755" s="35"/>
      <c r="B755" s="36"/>
      <c r="C755" s="37"/>
      <c r="D755" s="185" t="s">
        <v>165</v>
      </c>
      <c r="E755" s="37"/>
      <c r="F755" s="186" t="s">
        <v>619</v>
      </c>
      <c r="G755" s="37"/>
      <c r="H755" s="37"/>
      <c r="I755" s="187"/>
      <c r="J755" s="37"/>
      <c r="K755" s="37"/>
      <c r="L755" s="40"/>
      <c r="M755" s="188"/>
      <c r="N755" s="189"/>
      <c r="O755" s="65"/>
      <c r="P755" s="65"/>
      <c r="Q755" s="65"/>
      <c r="R755" s="65"/>
      <c r="S755" s="65"/>
      <c r="T755" s="66"/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  <c r="AE755" s="35"/>
      <c r="AT755" s="18" t="s">
        <v>165</v>
      </c>
      <c r="AU755" s="18" t="s">
        <v>83</v>
      </c>
    </row>
    <row r="756" spans="1:65" s="14" customFormat="1">
      <c r="B756" s="201"/>
      <c r="C756" s="202"/>
      <c r="D756" s="192" t="s">
        <v>167</v>
      </c>
      <c r="E756" s="203" t="s">
        <v>19</v>
      </c>
      <c r="F756" s="204" t="s">
        <v>620</v>
      </c>
      <c r="G756" s="202"/>
      <c r="H756" s="205">
        <v>3.78</v>
      </c>
      <c r="I756" s="206"/>
      <c r="J756" s="202"/>
      <c r="K756" s="202"/>
      <c r="L756" s="207"/>
      <c r="M756" s="208"/>
      <c r="N756" s="209"/>
      <c r="O756" s="209"/>
      <c r="P756" s="209"/>
      <c r="Q756" s="209"/>
      <c r="R756" s="209"/>
      <c r="S756" s="209"/>
      <c r="T756" s="210"/>
      <c r="AT756" s="211" t="s">
        <v>167</v>
      </c>
      <c r="AU756" s="211" t="s">
        <v>83</v>
      </c>
      <c r="AV756" s="14" t="s">
        <v>83</v>
      </c>
      <c r="AW756" s="14" t="s">
        <v>34</v>
      </c>
      <c r="AX756" s="14" t="s">
        <v>73</v>
      </c>
      <c r="AY756" s="211" t="s">
        <v>156</v>
      </c>
    </row>
    <row r="757" spans="1:65" s="14" customFormat="1">
      <c r="B757" s="201"/>
      <c r="C757" s="202"/>
      <c r="D757" s="192" t="s">
        <v>167</v>
      </c>
      <c r="E757" s="203" t="s">
        <v>19</v>
      </c>
      <c r="F757" s="204" t="s">
        <v>398</v>
      </c>
      <c r="G757" s="202"/>
      <c r="H757" s="205">
        <v>-1.6</v>
      </c>
      <c r="I757" s="206"/>
      <c r="J757" s="202"/>
      <c r="K757" s="202"/>
      <c r="L757" s="207"/>
      <c r="M757" s="208"/>
      <c r="N757" s="209"/>
      <c r="O757" s="209"/>
      <c r="P757" s="209"/>
      <c r="Q757" s="209"/>
      <c r="R757" s="209"/>
      <c r="S757" s="209"/>
      <c r="T757" s="210"/>
      <c r="AT757" s="211" t="s">
        <v>167</v>
      </c>
      <c r="AU757" s="211" t="s">
        <v>83</v>
      </c>
      <c r="AV757" s="14" t="s">
        <v>83</v>
      </c>
      <c r="AW757" s="14" t="s">
        <v>34</v>
      </c>
      <c r="AX757" s="14" t="s">
        <v>73</v>
      </c>
      <c r="AY757" s="211" t="s">
        <v>156</v>
      </c>
    </row>
    <row r="758" spans="1:65" s="15" customFormat="1">
      <c r="B758" s="212"/>
      <c r="C758" s="213"/>
      <c r="D758" s="192" t="s">
        <v>167</v>
      </c>
      <c r="E758" s="214" t="s">
        <v>19</v>
      </c>
      <c r="F758" s="215" t="s">
        <v>170</v>
      </c>
      <c r="G758" s="213"/>
      <c r="H758" s="216">
        <v>2.1800000000000002</v>
      </c>
      <c r="I758" s="217"/>
      <c r="J758" s="213"/>
      <c r="K758" s="213"/>
      <c r="L758" s="218"/>
      <c r="M758" s="219"/>
      <c r="N758" s="220"/>
      <c r="O758" s="220"/>
      <c r="P758" s="220"/>
      <c r="Q758" s="220"/>
      <c r="R758" s="220"/>
      <c r="S758" s="220"/>
      <c r="T758" s="221"/>
      <c r="AT758" s="222" t="s">
        <v>167</v>
      </c>
      <c r="AU758" s="222" t="s">
        <v>83</v>
      </c>
      <c r="AV758" s="15" t="s">
        <v>163</v>
      </c>
      <c r="AW758" s="15" t="s">
        <v>34</v>
      </c>
      <c r="AX758" s="15" t="s">
        <v>81</v>
      </c>
      <c r="AY758" s="222" t="s">
        <v>156</v>
      </c>
    </row>
    <row r="759" spans="1:65" s="2" customFormat="1" ht="24.2" customHeight="1">
      <c r="A759" s="35"/>
      <c r="B759" s="36"/>
      <c r="C759" s="171" t="s">
        <v>621</v>
      </c>
      <c r="D759" s="171" t="s">
        <v>159</v>
      </c>
      <c r="E759" s="172" t="s">
        <v>622</v>
      </c>
      <c r="F759" s="173" t="s">
        <v>623</v>
      </c>
      <c r="G759" s="174" t="s">
        <v>193</v>
      </c>
      <c r="H759" s="175">
        <v>3.9</v>
      </c>
      <c r="I759" s="176"/>
      <c r="J759" s="177">
        <f>ROUND(I759*H759,2)</f>
        <v>0</v>
      </c>
      <c r="K759" s="178"/>
      <c r="L759" s="40"/>
      <c r="M759" s="179" t="s">
        <v>19</v>
      </c>
      <c r="N759" s="180" t="s">
        <v>44</v>
      </c>
      <c r="O759" s="65"/>
      <c r="P759" s="181">
        <f>O759*H759</f>
        <v>0</v>
      </c>
      <c r="Q759" s="181">
        <v>0</v>
      </c>
      <c r="R759" s="181">
        <f>Q759*H759</f>
        <v>0</v>
      </c>
      <c r="S759" s="181">
        <v>0.112</v>
      </c>
      <c r="T759" s="182">
        <f>S759*H759</f>
        <v>0.43680000000000002</v>
      </c>
      <c r="U759" s="35"/>
      <c r="V759" s="35"/>
      <c r="W759" s="35"/>
      <c r="X759" s="35"/>
      <c r="Y759" s="35"/>
      <c r="Z759" s="35"/>
      <c r="AA759" s="35"/>
      <c r="AB759" s="35"/>
      <c r="AC759" s="35"/>
      <c r="AD759" s="35"/>
      <c r="AE759" s="35"/>
      <c r="AR759" s="183" t="s">
        <v>163</v>
      </c>
      <c r="AT759" s="183" t="s">
        <v>159</v>
      </c>
      <c r="AU759" s="183" t="s">
        <v>83</v>
      </c>
      <c r="AY759" s="18" t="s">
        <v>156</v>
      </c>
      <c r="BE759" s="184">
        <f>IF(N759="základní",J759,0)</f>
        <v>0</v>
      </c>
      <c r="BF759" s="184">
        <f>IF(N759="snížená",J759,0)</f>
        <v>0</v>
      </c>
      <c r="BG759" s="184">
        <f>IF(N759="zákl. přenesená",J759,0)</f>
        <v>0</v>
      </c>
      <c r="BH759" s="184">
        <f>IF(N759="sníž. přenesená",J759,0)</f>
        <v>0</v>
      </c>
      <c r="BI759" s="184">
        <f>IF(N759="nulová",J759,0)</f>
        <v>0</v>
      </c>
      <c r="BJ759" s="18" t="s">
        <v>81</v>
      </c>
      <c r="BK759" s="184">
        <f>ROUND(I759*H759,2)</f>
        <v>0</v>
      </c>
      <c r="BL759" s="18" t="s">
        <v>163</v>
      </c>
      <c r="BM759" s="183" t="s">
        <v>624</v>
      </c>
    </row>
    <row r="760" spans="1:65" s="2" customFormat="1">
      <c r="A760" s="35"/>
      <c r="B760" s="36"/>
      <c r="C760" s="37"/>
      <c r="D760" s="185" t="s">
        <v>165</v>
      </c>
      <c r="E760" s="37"/>
      <c r="F760" s="186" t="s">
        <v>625</v>
      </c>
      <c r="G760" s="37"/>
      <c r="H760" s="37"/>
      <c r="I760" s="187"/>
      <c r="J760" s="37"/>
      <c r="K760" s="37"/>
      <c r="L760" s="40"/>
      <c r="M760" s="188"/>
      <c r="N760" s="189"/>
      <c r="O760" s="65"/>
      <c r="P760" s="65"/>
      <c r="Q760" s="65"/>
      <c r="R760" s="65"/>
      <c r="S760" s="65"/>
      <c r="T760" s="66"/>
      <c r="U760" s="35"/>
      <c r="V760" s="35"/>
      <c r="W760" s="35"/>
      <c r="X760" s="35"/>
      <c r="Y760" s="35"/>
      <c r="Z760" s="35"/>
      <c r="AA760" s="35"/>
      <c r="AB760" s="35"/>
      <c r="AC760" s="35"/>
      <c r="AD760" s="35"/>
      <c r="AE760" s="35"/>
      <c r="AT760" s="18" t="s">
        <v>165</v>
      </c>
      <c r="AU760" s="18" t="s">
        <v>83</v>
      </c>
    </row>
    <row r="761" spans="1:65" s="14" customFormat="1">
      <c r="B761" s="201"/>
      <c r="C761" s="202"/>
      <c r="D761" s="192" t="s">
        <v>167</v>
      </c>
      <c r="E761" s="203" t="s">
        <v>19</v>
      </c>
      <c r="F761" s="204" t="s">
        <v>626</v>
      </c>
      <c r="G761" s="202"/>
      <c r="H761" s="205">
        <v>3.9</v>
      </c>
      <c r="I761" s="206"/>
      <c r="J761" s="202"/>
      <c r="K761" s="202"/>
      <c r="L761" s="207"/>
      <c r="M761" s="208"/>
      <c r="N761" s="209"/>
      <c r="O761" s="209"/>
      <c r="P761" s="209"/>
      <c r="Q761" s="209"/>
      <c r="R761" s="209"/>
      <c r="S761" s="209"/>
      <c r="T761" s="210"/>
      <c r="AT761" s="211" t="s">
        <v>167</v>
      </c>
      <c r="AU761" s="211" t="s">
        <v>83</v>
      </c>
      <c r="AV761" s="14" t="s">
        <v>83</v>
      </c>
      <c r="AW761" s="14" t="s">
        <v>34</v>
      </c>
      <c r="AX761" s="14" t="s">
        <v>81</v>
      </c>
      <c r="AY761" s="211" t="s">
        <v>156</v>
      </c>
    </row>
    <row r="762" spans="1:65" s="2" customFormat="1" ht="24.2" customHeight="1">
      <c r="A762" s="35"/>
      <c r="B762" s="36"/>
      <c r="C762" s="171" t="s">
        <v>627</v>
      </c>
      <c r="D762" s="171" t="s">
        <v>159</v>
      </c>
      <c r="E762" s="172" t="s">
        <v>628</v>
      </c>
      <c r="F762" s="173" t="s">
        <v>629</v>
      </c>
      <c r="G762" s="174" t="s">
        <v>491</v>
      </c>
      <c r="H762" s="175">
        <v>6.4550000000000001</v>
      </c>
      <c r="I762" s="176"/>
      <c r="J762" s="177">
        <f>ROUND(I762*H762,2)</f>
        <v>0</v>
      </c>
      <c r="K762" s="178"/>
      <c r="L762" s="40"/>
      <c r="M762" s="179" t="s">
        <v>19</v>
      </c>
      <c r="N762" s="180" t="s">
        <v>44</v>
      </c>
      <c r="O762" s="65"/>
      <c r="P762" s="181">
        <f>O762*H762</f>
        <v>0</v>
      </c>
      <c r="Q762" s="181">
        <v>0</v>
      </c>
      <c r="R762" s="181">
        <f>Q762*H762</f>
        <v>0</v>
      </c>
      <c r="S762" s="181">
        <v>2.2000000000000002</v>
      </c>
      <c r="T762" s="182">
        <f>S762*H762</f>
        <v>14.201000000000001</v>
      </c>
      <c r="U762" s="35"/>
      <c r="V762" s="35"/>
      <c r="W762" s="35"/>
      <c r="X762" s="35"/>
      <c r="Y762" s="35"/>
      <c r="Z762" s="35"/>
      <c r="AA762" s="35"/>
      <c r="AB762" s="35"/>
      <c r="AC762" s="35"/>
      <c r="AD762" s="35"/>
      <c r="AE762" s="35"/>
      <c r="AR762" s="183" t="s">
        <v>163</v>
      </c>
      <c r="AT762" s="183" t="s">
        <v>159</v>
      </c>
      <c r="AU762" s="183" t="s">
        <v>83</v>
      </c>
      <c r="AY762" s="18" t="s">
        <v>156</v>
      </c>
      <c r="BE762" s="184">
        <f>IF(N762="základní",J762,0)</f>
        <v>0</v>
      </c>
      <c r="BF762" s="184">
        <f>IF(N762="snížená",J762,0)</f>
        <v>0</v>
      </c>
      <c r="BG762" s="184">
        <f>IF(N762="zákl. přenesená",J762,0)</f>
        <v>0</v>
      </c>
      <c r="BH762" s="184">
        <f>IF(N762="sníž. přenesená",J762,0)</f>
        <v>0</v>
      </c>
      <c r="BI762" s="184">
        <f>IF(N762="nulová",J762,0)</f>
        <v>0</v>
      </c>
      <c r="BJ762" s="18" t="s">
        <v>81</v>
      </c>
      <c r="BK762" s="184">
        <f>ROUND(I762*H762,2)</f>
        <v>0</v>
      </c>
      <c r="BL762" s="18" t="s">
        <v>163</v>
      </c>
      <c r="BM762" s="183" t="s">
        <v>630</v>
      </c>
    </row>
    <row r="763" spans="1:65" s="2" customFormat="1">
      <c r="A763" s="35"/>
      <c r="B763" s="36"/>
      <c r="C763" s="37"/>
      <c r="D763" s="185" t="s">
        <v>165</v>
      </c>
      <c r="E763" s="37"/>
      <c r="F763" s="186" t="s">
        <v>631</v>
      </c>
      <c r="G763" s="37"/>
      <c r="H763" s="37"/>
      <c r="I763" s="187"/>
      <c r="J763" s="37"/>
      <c r="K763" s="37"/>
      <c r="L763" s="40"/>
      <c r="M763" s="188"/>
      <c r="N763" s="189"/>
      <c r="O763" s="65"/>
      <c r="P763" s="65"/>
      <c r="Q763" s="65"/>
      <c r="R763" s="65"/>
      <c r="S763" s="65"/>
      <c r="T763" s="66"/>
      <c r="U763" s="35"/>
      <c r="V763" s="35"/>
      <c r="W763" s="35"/>
      <c r="X763" s="35"/>
      <c r="Y763" s="35"/>
      <c r="Z763" s="35"/>
      <c r="AA763" s="35"/>
      <c r="AB763" s="35"/>
      <c r="AC763" s="35"/>
      <c r="AD763" s="35"/>
      <c r="AE763" s="35"/>
      <c r="AT763" s="18" t="s">
        <v>165</v>
      </c>
      <c r="AU763" s="18" t="s">
        <v>83</v>
      </c>
    </row>
    <row r="764" spans="1:65" s="14" customFormat="1">
      <c r="B764" s="201"/>
      <c r="C764" s="202"/>
      <c r="D764" s="192" t="s">
        <v>167</v>
      </c>
      <c r="E764" s="203" t="s">
        <v>19</v>
      </c>
      <c r="F764" s="204" t="s">
        <v>632</v>
      </c>
      <c r="G764" s="202"/>
      <c r="H764" s="205">
        <v>6.4550000000000001</v>
      </c>
      <c r="I764" s="206"/>
      <c r="J764" s="202"/>
      <c r="K764" s="202"/>
      <c r="L764" s="207"/>
      <c r="M764" s="208"/>
      <c r="N764" s="209"/>
      <c r="O764" s="209"/>
      <c r="P764" s="209"/>
      <c r="Q764" s="209"/>
      <c r="R764" s="209"/>
      <c r="S764" s="209"/>
      <c r="T764" s="210"/>
      <c r="AT764" s="211" t="s">
        <v>167</v>
      </c>
      <c r="AU764" s="211" t="s">
        <v>83</v>
      </c>
      <c r="AV764" s="14" t="s">
        <v>83</v>
      </c>
      <c r="AW764" s="14" t="s">
        <v>34</v>
      </c>
      <c r="AX764" s="14" t="s">
        <v>81</v>
      </c>
      <c r="AY764" s="211" t="s">
        <v>156</v>
      </c>
    </row>
    <row r="765" spans="1:65" s="2" customFormat="1" ht="44.25" customHeight="1">
      <c r="A765" s="35"/>
      <c r="B765" s="36"/>
      <c r="C765" s="171" t="s">
        <v>633</v>
      </c>
      <c r="D765" s="171" t="s">
        <v>159</v>
      </c>
      <c r="E765" s="172" t="s">
        <v>634</v>
      </c>
      <c r="F765" s="173" t="s">
        <v>635</v>
      </c>
      <c r="G765" s="174" t="s">
        <v>206</v>
      </c>
      <c r="H765" s="175">
        <v>43.03</v>
      </c>
      <c r="I765" s="176"/>
      <c r="J765" s="177">
        <f>ROUND(I765*H765,2)</f>
        <v>0</v>
      </c>
      <c r="K765" s="178"/>
      <c r="L765" s="40"/>
      <c r="M765" s="179" t="s">
        <v>19</v>
      </c>
      <c r="N765" s="180" t="s">
        <v>44</v>
      </c>
      <c r="O765" s="65"/>
      <c r="P765" s="181">
        <f>O765*H765</f>
        <v>0</v>
      </c>
      <c r="Q765" s="181">
        <v>0</v>
      </c>
      <c r="R765" s="181">
        <f>Q765*H765</f>
        <v>0</v>
      </c>
      <c r="S765" s="181">
        <v>3.5000000000000003E-2</v>
      </c>
      <c r="T765" s="182">
        <f>S765*H765</f>
        <v>1.5060500000000001</v>
      </c>
      <c r="U765" s="35"/>
      <c r="V765" s="35"/>
      <c r="W765" s="35"/>
      <c r="X765" s="35"/>
      <c r="Y765" s="35"/>
      <c r="Z765" s="35"/>
      <c r="AA765" s="35"/>
      <c r="AB765" s="35"/>
      <c r="AC765" s="35"/>
      <c r="AD765" s="35"/>
      <c r="AE765" s="35"/>
      <c r="AR765" s="183" t="s">
        <v>163</v>
      </c>
      <c r="AT765" s="183" t="s">
        <v>159</v>
      </c>
      <c r="AU765" s="183" t="s">
        <v>83</v>
      </c>
      <c r="AY765" s="18" t="s">
        <v>156</v>
      </c>
      <c r="BE765" s="184">
        <f>IF(N765="základní",J765,0)</f>
        <v>0</v>
      </c>
      <c r="BF765" s="184">
        <f>IF(N765="snížená",J765,0)</f>
        <v>0</v>
      </c>
      <c r="BG765" s="184">
        <f>IF(N765="zákl. přenesená",J765,0)</f>
        <v>0</v>
      </c>
      <c r="BH765" s="184">
        <f>IF(N765="sníž. přenesená",J765,0)</f>
        <v>0</v>
      </c>
      <c r="BI765" s="184">
        <f>IF(N765="nulová",J765,0)</f>
        <v>0</v>
      </c>
      <c r="BJ765" s="18" t="s">
        <v>81</v>
      </c>
      <c r="BK765" s="184">
        <f>ROUND(I765*H765,2)</f>
        <v>0</v>
      </c>
      <c r="BL765" s="18" t="s">
        <v>163</v>
      </c>
      <c r="BM765" s="183" t="s">
        <v>636</v>
      </c>
    </row>
    <row r="766" spans="1:65" s="2" customFormat="1">
      <c r="A766" s="35"/>
      <c r="B766" s="36"/>
      <c r="C766" s="37"/>
      <c r="D766" s="185" t="s">
        <v>165</v>
      </c>
      <c r="E766" s="37"/>
      <c r="F766" s="186" t="s">
        <v>637</v>
      </c>
      <c r="G766" s="37"/>
      <c r="H766" s="37"/>
      <c r="I766" s="187"/>
      <c r="J766" s="37"/>
      <c r="K766" s="37"/>
      <c r="L766" s="40"/>
      <c r="M766" s="188"/>
      <c r="N766" s="189"/>
      <c r="O766" s="65"/>
      <c r="P766" s="65"/>
      <c r="Q766" s="65"/>
      <c r="R766" s="65"/>
      <c r="S766" s="65"/>
      <c r="T766" s="66"/>
      <c r="U766" s="35"/>
      <c r="V766" s="35"/>
      <c r="W766" s="35"/>
      <c r="X766" s="35"/>
      <c r="Y766" s="35"/>
      <c r="Z766" s="35"/>
      <c r="AA766" s="35"/>
      <c r="AB766" s="35"/>
      <c r="AC766" s="35"/>
      <c r="AD766" s="35"/>
      <c r="AE766" s="35"/>
      <c r="AT766" s="18" t="s">
        <v>165</v>
      </c>
      <c r="AU766" s="18" t="s">
        <v>83</v>
      </c>
    </row>
    <row r="767" spans="1:65" s="14" customFormat="1">
      <c r="B767" s="201"/>
      <c r="C767" s="202"/>
      <c r="D767" s="192" t="s">
        <v>167</v>
      </c>
      <c r="E767" s="203" t="s">
        <v>19</v>
      </c>
      <c r="F767" s="204" t="s">
        <v>638</v>
      </c>
      <c r="G767" s="202"/>
      <c r="H767" s="205">
        <v>43.03</v>
      </c>
      <c r="I767" s="206"/>
      <c r="J767" s="202"/>
      <c r="K767" s="202"/>
      <c r="L767" s="207"/>
      <c r="M767" s="208"/>
      <c r="N767" s="209"/>
      <c r="O767" s="209"/>
      <c r="P767" s="209"/>
      <c r="Q767" s="209"/>
      <c r="R767" s="209"/>
      <c r="S767" s="209"/>
      <c r="T767" s="210"/>
      <c r="AT767" s="211" t="s">
        <v>167</v>
      </c>
      <c r="AU767" s="211" t="s">
        <v>83</v>
      </c>
      <c r="AV767" s="14" t="s">
        <v>83</v>
      </c>
      <c r="AW767" s="14" t="s">
        <v>34</v>
      </c>
      <c r="AX767" s="14" t="s">
        <v>81</v>
      </c>
      <c r="AY767" s="211" t="s">
        <v>156</v>
      </c>
    </row>
    <row r="768" spans="1:65" s="2" customFormat="1" ht="44.25" customHeight="1">
      <c r="A768" s="35"/>
      <c r="B768" s="36"/>
      <c r="C768" s="171" t="s">
        <v>639</v>
      </c>
      <c r="D768" s="171" t="s">
        <v>159</v>
      </c>
      <c r="E768" s="172" t="s">
        <v>640</v>
      </c>
      <c r="F768" s="173" t="s">
        <v>641</v>
      </c>
      <c r="G768" s="174" t="s">
        <v>206</v>
      </c>
      <c r="H768" s="175">
        <v>1.03</v>
      </c>
      <c r="I768" s="176"/>
      <c r="J768" s="177">
        <f>ROUND(I768*H768,2)</f>
        <v>0</v>
      </c>
      <c r="K768" s="178"/>
      <c r="L768" s="40"/>
      <c r="M768" s="179" t="s">
        <v>19</v>
      </c>
      <c r="N768" s="180" t="s">
        <v>44</v>
      </c>
      <c r="O768" s="65"/>
      <c r="P768" s="181">
        <f>O768*H768</f>
        <v>0</v>
      </c>
      <c r="Q768" s="181">
        <v>0</v>
      </c>
      <c r="R768" s="181">
        <f>Q768*H768</f>
        <v>0</v>
      </c>
      <c r="S768" s="181">
        <v>5.7000000000000002E-2</v>
      </c>
      <c r="T768" s="182">
        <f>S768*H768</f>
        <v>5.8710000000000005E-2</v>
      </c>
      <c r="U768" s="35"/>
      <c r="V768" s="35"/>
      <c r="W768" s="35"/>
      <c r="X768" s="35"/>
      <c r="Y768" s="35"/>
      <c r="Z768" s="35"/>
      <c r="AA768" s="35"/>
      <c r="AB768" s="35"/>
      <c r="AC768" s="35"/>
      <c r="AD768" s="35"/>
      <c r="AE768" s="35"/>
      <c r="AR768" s="183" t="s">
        <v>163</v>
      </c>
      <c r="AT768" s="183" t="s">
        <v>159</v>
      </c>
      <c r="AU768" s="183" t="s">
        <v>83</v>
      </c>
      <c r="AY768" s="18" t="s">
        <v>156</v>
      </c>
      <c r="BE768" s="184">
        <f>IF(N768="základní",J768,0)</f>
        <v>0</v>
      </c>
      <c r="BF768" s="184">
        <f>IF(N768="snížená",J768,0)</f>
        <v>0</v>
      </c>
      <c r="BG768" s="184">
        <f>IF(N768="zákl. přenesená",J768,0)</f>
        <v>0</v>
      </c>
      <c r="BH768" s="184">
        <f>IF(N768="sníž. přenesená",J768,0)</f>
        <v>0</v>
      </c>
      <c r="BI768" s="184">
        <f>IF(N768="nulová",J768,0)</f>
        <v>0</v>
      </c>
      <c r="BJ768" s="18" t="s">
        <v>81</v>
      </c>
      <c r="BK768" s="184">
        <f>ROUND(I768*H768,2)</f>
        <v>0</v>
      </c>
      <c r="BL768" s="18" t="s">
        <v>163</v>
      </c>
      <c r="BM768" s="183" t="s">
        <v>642</v>
      </c>
    </row>
    <row r="769" spans="1:65" s="2" customFormat="1">
      <c r="A769" s="35"/>
      <c r="B769" s="36"/>
      <c r="C769" s="37"/>
      <c r="D769" s="185" t="s">
        <v>165</v>
      </c>
      <c r="E769" s="37"/>
      <c r="F769" s="186" t="s">
        <v>643</v>
      </c>
      <c r="G769" s="37"/>
      <c r="H769" s="37"/>
      <c r="I769" s="187"/>
      <c r="J769" s="37"/>
      <c r="K769" s="37"/>
      <c r="L769" s="40"/>
      <c r="M769" s="188"/>
      <c r="N769" s="189"/>
      <c r="O769" s="65"/>
      <c r="P769" s="65"/>
      <c r="Q769" s="65"/>
      <c r="R769" s="65"/>
      <c r="S769" s="65"/>
      <c r="T769" s="66"/>
      <c r="U769" s="35"/>
      <c r="V769" s="35"/>
      <c r="W769" s="35"/>
      <c r="X769" s="35"/>
      <c r="Y769" s="35"/>
      <c r="Z769" s="35"/>
      <c r="AA769" s="35"/>
      <c r="AB769" s="35"/>
      <c r="AC769" s="35"/>
      <c r="AD769" s="35"/>
      <c r="AE769" s="35"/>
      <c r="AT769" s="18" t="s">
        <v>165</v>
      </c>
      <c r="AU769" s="18" t="s">
        <v>83</v>
      </c>
    </row>
    <row r="770" spans="1:65" s="14" customFormat="1">
      <c r="B770" s="201"/>
      <c r="C770" s="202"/>
      <c r="D770" s="192" t="s">
        <v>167</v>
      </c>
      <c r="E770" s="203" t="s">
        <v>19</v>
      </c>
      <c r="F770" s="204" t="s">
        <v>644</v>
      </c>
      <c r="G770" s="202"/>
      <c r="H770" s="205">
        <v>1.03</v>
      </c>
      <c r="I770" s="206"/>
      <c r="J770" s="202"/>
      <c r="K770" s="202"/>
      <c r="L770" s="207"/>
      <c r="M770" s="208"/>
      <c r="N770" s="209"/>
      <c r="O770" s="209"/>
      <c r="P770" s="209"/>
      <c r="Q770" s="209"/>
      <c r="R770" s="209"/>
      <c r="S770" s="209"/>
      <c r="T770" s="210"/>
      <c r="AT770" s="211" t="s">
        <v>167</v>
      </c>
      <c r="AU770" s="211" t="s">
        <v>83</v>
      </c>
      <c r="AV770" s="14" t="s">
        <v>83</v>
      </c>
      <c r="AW770" s="14" t="s">
        <v>34</v>
      </c>
      <c r="AX770" s="14" t="s">
        <v>81</v>
      </c>
      <c r="AY770" s="211" t="s">
        <v>156</v>
      </c>
    </row>
    <row r="771" spans="1:65" s="2" customFormat="1" ht="33" customHeight="1">
      <c r="A771" s="35"/>
      <c r="B771" s="36"/>
      <c r="C771" s="171" t="s">
        <v>645</v>
      </c>
      <c r="D771" s="171" t="s">
        <v>159</v>
      </c>
      <c r="E771" s="172" t="s">
        <v>646</v>
      </c>
      <c r="F771" s="173" t="s">
        <v>647</v>
      </c>
      <c r="G771" s="174" t="s">
        <v>491</v>
      </c>
      <c r="H771" s="175">
        <v>0.53500000000000003</v>
      </c>
      <c r="I771" s="176"/>
      <c r="J771" s="177">
        <f>ROUND(I771*H771,2)</f>
        <v>0</v>
      </c>
      <c r="K771" s="178"/>
      <c r="L771" s="40"/>
      <c r="M771" s="179" t="s">
        <v>19</v>
      </c>
      <c r="N771" s="180" t="s">
        <v>44</v>
      </c>
      <c r="O771" s="65"/>
      <c r="P771" s="181">
        <f>O771*H771</f>
        <v>0</v>
      </c>
      <c r="Q771" s="181">
        <v>0</v>
      </c>
      <c r="R771" s="181">
        <f>Q771*H771</f>
        <v>0</v>
      </c>
      <c r="S771" s="181">
        <v>1.4</v>
      </c>
      <c r="T771" s="182">
        <f>S771*H771</f>
        <v>0.749</v>
      </c>
      <c r="U771" s="35"/>
      <c r="V771" s="35"/>
      <c r="W771" s="35"/>
      <c r="X771" s="35"/>
      <c r="Y771" s="35"/>
      <c r="Z771" s="35"/>
      <c r="AA771" s="35"/>
      <c r="AB771" s="35"/>
      <c r="AC771" s="35"/>
      <c r="AD771" s="35"/>
      <c r="AE771" s="35"/>
      <c r="AR771" s="183" t="s">
        <v>163</v>
      </c>
      <c r="AT771" s="183" t="s">
        <v>159</v>
      </c>
      <c r="AU771" s="183" t="s">
        <v>83</v>
      </c>
      <c r="AY771" s="18" t="s">
        <v>156</v>
      </c>
      <c r="BE771" s="184">
        <f>IF(N771="základní",J771,0)</f>
        <v>0</v>
      </c>
      <c r="BF771" s="184">
        <f>IF(N771="snížená",J771,0)</f>
        <v>0</v>
      </c>
      <c r="BG771" s="184">
        <f>IF(N771="zákl. přenesená",J771,0)</f>
        <v>0</v>
      </c>
      <c r="BH771" s="184">
        <f>IF(N771="sníž. přenesená",J771,0)</f>
        <v>0</v>
      </c>
      <c r="BI771" s="184">
        <f>IF(N771="nulová",J771,0)</f>
        <v>0</v>
      </c>
      <c r="BJ771" s="18" t="s">
        <v>81</v>
      </c>
      <c r="BK771" s="184">
        <f>ROUND(I771*H771,2)</f>
        <v>0</v>
      </c>
      <c r="BL771" s="18" t="s">
        <v>163</v>
      </c>
      <c r="BM771" s="183" t="s">
        <v>648</v>
      </c>
    </row>
    <row r="772" spans="1:65" s="2" customFormat="1">
      <c r="A772" s="35"/>
      <c r="B772" s="36"/>
      <c r="C772" s="37"/>
      <c r="D772" s="185" t="s">
        <v>165</v>
      </c>
      <c r="E772" s="37"/>
      <c r="F772" s="186" t="s">
        <v>649</v>
      </c>
      <c r="G772" s="37"/>
      <c r="H772" s="37"/>
      <c r="I772" s="187"/>
      <c r="J772" s="37"/>
      <c r="K772" s="37"/>
      <c r="L772" s="40"/>
      <c r="M772" s="188"/>
      <c r="N772" s="189"/>
      <c r="O772" s="65"/>
      <c r="P772" s="65"/>
      <c r="Q772" s="65"/>
      <c r="R772" s="65"/>
      <c r="S772" s="65"/>
      <c r="T772" s="66"/>
      <c r="U772" s="35"/>
      <c r="V772" s="35"/>
      <c r="W772" s="35"/>
      <c r="X772" s="35"/>
      <c r="Y772" s="35"/>
      <c r="Z772" s="35"/>
      <c r="AA772" s="35"/>
      <c r="AB772" s="35"/>
      <c r="AC772" s="35"/>
      <c r="AD772" s="35"/>
      <c r="AE772" s="35"/>
      <c r="AT772" s="18" t="s">
        <v>165</v>
      </c>
      <c r="AU772" s="18" t="s">
        <v>83</v>
      </c>
    </row>
    <row r="773" spans="1:65" s="13" customFormat="1">
      <c r="B773" s="190"/>
      <c r="C773" s="191"/>
      <c r="D773" s="192" t="s">
        <v>167</v>
      </c>
      <c r="E773" s="193" t="s">
        <v>19</v>
      </c>
      <c r="F773" s="194" t="s">
        <v>650</v>
      </c>
      <c r="G773" s="191"/>
      <c r="H773" s="193" t="s">
        <v>19</v>
      </c>
      <c r="I773" s="195"/>
      <c r="J773" s="191"/>
      <c r="K773" s="191"/>
      <c r="L773" s="196"/>
      <c r="M773" s="197"/>
      <c r="N773" s="198"/>
      <c r="O773" s="198"/>
      <c r="P773" s="198"/>
      <c r="Q773" s="198"/>
      <c r="R773" s="198"/>
      <c r="S773" s="198"/>
      <c r="T773" s="199"/>
      <c r="AT773" s="200" t="s">
        <v>167</v>
      </c>
      <c r="AU773" s="200" t="s">
        <v>83</v>
      </c>
      <c r="AV773" s="13" t="s">
        <v>81</v>
      </c>
      <c r="AW773" s="13" t="s">
        <v>34</v>
      </c>
      <c r="AX773" s="13" t="s">
        <v>73</v>
      </c>
      <c r="AY773" s="200" t="s">
        <v>156</v>
      </c>
    </row>
    <row r="774" spans="1:65" s="14" customFormat="1">
      <c r="B774" s="201"/>
      <c r="C774" s="202"/>
      <c r="D774" s="192" t="s">
        <v>167</v>
      </c>
      <c r="E774" s="203" t="s">
        <v>19</v>
      </c>
      <c r="F774" s="204" t="s">
        <v>651</v>
      </c>
      <c r="G774" s="202"/>
      <c r="H774" s="205">
        <v>0.53500000000000003</v>
      </c>
      <c r="I774" s="206"/>
      <c r="J774" s="202"/>
      <c r="K774" s="202"/>
      <c r="L774" s="207"/>
      <c r="M774" s="208"/>
      <c r="N774" s="209"/>
      <c r="O774" s="209"/>
      <c r="P774" s="209"/>
      <c r="Q774" s="209"/>
      <c r="R774" s="209"/>
      <c r="S774" s="209"/>
      <c r="T774" s="210"/>
      <c r="AT774" s="211" t="s">
        <v>167</v>
      </c>
      <c r="AU774" s="211" t="s">
        <v>83</v>
      </c>
      <c r="AV774" s="14" t="s">
        <v>83</v>
      </c>
      <c r="AW774" s="14" t="s">
        <v>34</v>
      </c>
      <c r="AX774" s="14" t="s">
        <v>73</v>
      </c>
      <c r="AY774" s="211" t="s">
        <v>156</v>
      </c>
    </row>
    <row r="775" spans="1:65" s="15" customFormat="1">
      <c r="B775" s="212"/>
      <c r="C775" s="213"/>
      <c r="D775" s="192" t="s">
        <v>167</v>
      </c>
      <c r="E775" s="214" t="s">
        <v>19</v>
      </c>
      <c r="F775" s="215" t="s">
        <v>170</v>
      </c>
      <c r="G775" s="213"/>
      <c r="H775" s="216">
        <v>0.53500000000000003</v>
      </c>
      <c r="I775" s="217"/>
      <c r="J775" s="213"/>
      <c r="K775" s="213"/>
      <c r="L775" s="218"/>
      <c r="M775" s="219"/>
      <c r="N775" s="220"/>
      <c r="O775" s="220"/>
      <c r="P775" s="220"/>
      <c r="Q775" s="220"/>
      <c r="R775" s="220"/>
      <c r="S775" s="220"/>
      <c r="T775" s="221"/>
      <c r="AT775" s="222" t="s">
        <v>167</v>
      </c>
      <c r="AU775" s="222" t="s">
        <v>83</v>
      </c>
      <c r="AV775" s="15" t="s">
        <v>163</v>
      </c>
      <c r="AW775" s="15" t="s">
        <v>34</v>
      </c>
      <c r="AX775" s="15" t="s">
        <v>81</v>
      </c>
      <c r="AY775" s="222" t="s">
        <v>156</v>
      </c>
    </row>
    <row r="776" spans="1:65" s="2" customFormat="1" ht="33" customHeight="1">
      <c r="A776" s="35"/>
      <c r="B776" s="36"/>
      <c r="C776" s="171" t="s">
        <v>652</v>
      </c>
      <c r="D776" s="171" t="s">
        <v>159</v>
      </c>
      <c r="E776" s="172" t="s">
        <v>653</v>
      </c>
      <c r="F776" s="173" t="s">
        <v>654</v>
      </c>
      <c r="G776" s="174" t="s">
        <v>491</v>
      </c>
      <c r="H776" s="175">
        <v>2.2639999999999998</v>
      </c>
      <c r="I776" s="176"/>
      <c r="J776" s="177">
        <f>ROUND(I776*H776,2)</f>
        <v>0</v>
      </c>
      <c r="K776" s="178"/>
      <c r="L776" s="40"/>
      <c r="M776" s="179" t="s">
        <v>19</v>
      </c>
      <c r="N776" s="180" t="s">
        <v>44</v>
      </c>
      <c r="O776" s="65"/>
      <c r="P776" s="181">
        <f>O776*H776</f>
        <v>0</v>
      </c>
      <c r="Q776" s="181">
        <v>0</v>
      </c>
      <c r="R776" s="181">
        <f>Q776*H776</f>
        <v>0</v>
      </c>
      <c r="S776" s="181">
        <v>1.4</v>
      </c>
      <c r="T776" s="182">
        <f>S776*H776</f>
        <v>3.1695999999999995</v>
      </c>
      <c r="U776" s="35"/>
      <c r="V776" s="35"/>
      <c r="W776" s="35"/>
      <c r="X776" s="35"/>
      <c r="Y776" s="35"/>
      <c r="Z776" s="35"/>
      <c r="AA776" s="35"/>
      <c r="AB776" s="35"/>
      <c r="AC776" s="35"/>
      <c r="AD776" s="35"/>
      <c r="AE776" s="35"/>
      <c r="AR776" s="183" t="s">
        <v>163</v>
      </c>
      <c r="AT776" s="183" t="s">
        <v>159</v>
      </c>
      <c r="AU776" s="183" t="s">
        <v>83</v>
      </c>
      <c r="AY776" s="18" t="s">
        <v>156</v>
      </c>
      <c r="BE776" s="184">
        <f>IF(N776="základní",J776,0)</f>
        <v>0</v>
      </c>
      <c r="BF776" s="184">
        <f>IF(N776="snížená",J776,0)</f>
        <v>0</v>
      </c>
      <c r="BG776" s="184">
        <f>IF(N776="zákl. přenesená",J776,0)</f>
        <v>0</v>
      </c>
      <c r="BH776" s="184">
        <f>IF(N776="sníž. přenesená",J776,0)</f>
        <v>0</v>
      </c>
      <c r="BI776" s="184">
        <f>IF(N776="nulová",J776,0)</f>
        <v>0</v>
      </c>
      <c r="BJ776" s="18" t="s">
        <v>81</v>
      </c>
      <c r="BK776" s="184">
        <f>ROUND(I776*H776,2)</f>
        <v>0</v>
      </c>
      <c r="BL776" s="18" t="s">
        <v>163</v>
      </c>
      <c r="BM776" s="183" t="s">
        <v>655</v>
      </c>
    </row>
    <row r="777" spans="1:65" s="2" customFormat="1">
      <c r="A777" s="35"/>
      <c r="B777" s="36"/>
      <c r="C777" s="37"/>
      <c r="D777" s="185" t="s">
        <v>165</v>
      </c>
      <c r="E777" s="37"/>
      <c r="F777" s="186" t="s">
        <v>656</v>
      </c>
      <c r="G777" s="37"/>
      <c r="H777" s="37"/>
      <c r="I777" s="187"/>
      <c r="J777" s="37"/>
      <c r="K777" s="37"/>
      <c r="L777" s="40"/>
      <c r="M777" s="188"/>
      <c r="N777" s="189"/>
      <c r="O777" s="65"/>
      <c r="P777" s="65"/>
      <c r="Q777" s="65"/>
      <c r="R777" s="65"/>
      <c r="S777" s="65"/>
      <c r="T777" s="66"/>
      <c r="U777" s="35"/>
      <c r="V777" s="35"/>
      <c r="W777" s="35"/>
      <c r="X777" s="35"/>
      <c r="Y777" s="35"/>
      <c r="Z777" s="35"/>
      <c r="AA777" s="35"/>
      <c r="AB777" s="35"/>
      <c r="AC777" s="35"/>
      <c r="AD777" s="35"/>
      <c r="AE777" s="35"/>
      <c r="AT777" s="18" t="s">
        <v>165</v>
      </c>
      <c r="AU777" s="18" t="s">
        <v>83</v>
      </c>
    </row>
    <row r="778" spans="1:65" s="14" customFormat="1">
      <c r="B778" s="201"/>
      <c r="C778" s="202"/>
      <c r="D778" s="192" t="s">
        <v>167</v>
      </c>
      <c r="E778" s="203" t="s">
        <v>19</v>
      </c>
      <c r="F778" s="204" t="s">
        <v>657</v>
      </c>
      <c r="G778" s="202"/>
      <c r="H778" s="205">
        <v>0.46</v>
      </c>
      <c r="I778" s="206"/>
      <c r="J778" s="202"/>
      <c r="K778" s="202"/>
      <c r="L778" s="207"/>
      <c r="M778" s="208"/>
      <c r="N778" s="209"/>
      <c r="O778" s="209"/>
      <c r="P778" s="209"/>
      <c r="Q778" s="209"/>
      <c r="R778" s="209"/>
      <c r="S778" s="209"/>
      <c r="T778" s="210"/>
      <c r="AT778" s="211" t="s">
        <v>167</v>
      </c>
      <c r="AU778" s="211" t="s">
        <v>83</v>
      </c>
      <c r="AV778" s="14" t="s">
        <v>83</v>
      </c>
      <c r="AW778" s="14" t="s">
        <v>34</v>
      </c>
      <c r="AX778" s="14" t="s">
        <v>73</v>
      </c>
      <c r="AY778" s="211" t="s">
        <v>156</v>
      </c>
    </row>
    <row r="779" spans="1:65" s="14" customFormat="1">
      <c r="B779" s="201"/>
      <c r="C779" s="202"/>
      <c r="D779" s="192" t="s">
        <v>167</v>
      </c>
      <c r="E779" s="203" t="s">
        <v>19</v>
      </c>
      <c r="F779" s="204" t="s">
        <v>658</v>
      </c>
      <c r="G779" s="202"/>
      <c r="H779" s="205">
        <v>1.5109999999999999</v>
      </c>
      <c r="I779" s="206"/>
      <c r="J779" s="202"/>
      <c r="K779" s="202"/>
      <c r="L779" s="207"/>
      <c r="M779" s="208"/>
      <c r="N779" s="209"/>
      <c r="O779" s="209"/>
      <c r="P779" s="209"/>
      <c r="Q779" s="209"/>
      <c r="R779" s="209"/>
      <c r="S779" s="209"/>
      <c r="T779" s="210"/>
      <c r="AT779" s="211" t="s">
        <v>167</v>
      </c>
      <c r="AU779" s="211" t="s">
        <v>83</v>
      </c>
      <c r="AV779" s="14" t="s">
        <v>83</v>
      </c>
      <c r="AW779" s="14" t="s">
        <v>34</v>
      </c>
      <c r="AX779" s="14" t="s">
        <v>73</v>
      </c>
      <c r="AY779" s="211" t="s">
        <v>156</v>
      </c>
    </row>
    <row r="780" spans="1:65" s="14" customFormat="1">
      <c r="B780" s="201"/>
      <c r="C780" s="202"/>
      <c r="D780" s="192" t="s">
        <v>167</v>
      </c>
      <c r="E780" s="203" t="s">
        <v>19</v>
      </c>
      <c r="F780" s="204" t="s">
        <v>659</v>
      </c>
      <c r="G780" s="202"/>
      <c r="H780" s="205">
        <v>6.8000000000000005E-2</v>
      </c>
      <c r="I780" s="206"/>
      <c r="J780" s="202"/>
      <c r="K780" s="202"/>
      <c r="L780" s="207"/>
      <c r="M780" s="208"/>
      <c r="N780" s="209"/>
      <c r="O780" s="209"/>
      <c r="P780" s="209"/>
      <c r="Q780" s="209"/>
      <c r="R780" s="209"/>
      <c r="S780" s="209"/>
      <c r="T780" s="210"/>
      <c r="AT780" s="211" t="s">
        <v>167</v>
      </c>
      <c r="AU780" s="211" t="s">
        <v>83</v>
      </c>
      <c r="AV780" s="14" t="s">
        <v>83</v>
      </c>
      <c r="AW780" s="14" t="s">
        <v>34</v>
      </c>
      <c r="AX780" s="14" t="s">
        <v>73</v>
      </c>
      <c r="AY780" s="211" t="s">
        <v>156</v>
      </c>
    </row>
    <row r="781" spans="1:65" s="14" customFormat="1">
      <c r="B781" s="201"/>
      <c r="C781" s="202"/>
      <c r="D781" s="192" t="s">
        <v>167</v>
      </c>
      <c r="E781" s="203" t="s">
        <v>19</v>
      </c>
      <c r="F781" s="204" t="s">
        <v>660</v>
      </c>
      <c r="G781" s="202"/>
      <c r="H781" s="205">
        <v>0.22500000000000001</v>
      </c>
      <c r="I781" s="206"/>
      <c r="J781" s="202"/>
      <c r="K781" s="202"/>
      <c r="L781" s="207"/>
      <c r="M781" s="208"/>
      <c r="N781" s="209"/>
      <c r="O781" s="209"/>
      <c r="P781" s="209"/>
      <c r="Q781" s="209"/>
      <c r="R781" s="209"/>
      <c r="S781" s="209"/>
      <c r="T781" s="210"/>
      <c r="AT781" s="211" t="s">
        <v>167</v>
      </c>
      <c r="AU781" s="211" t="s">
        <v>83</v>
      </c>
      <c r="AV781" s="14" t="s">
        <v>83</v>
      </c>
      <c r="AW781" s="14" t="s">
        <v>34</v>
      </c>
      <c r="AX781" s="14" t="s">
        <v>73</v>
      </c>
      <c r="AY781" s="211" t="s">
        <v>156</v>
      </c>
    </row>
    <row r="782" spans="1:65" s="15" customFormat="1">
      <c r="B782" s="212"/>
      <c r="C782" s="213"/>
      <c r="D782" s="192" t="s">
        <v>167</v>
      </c>
      <c r="E782" s="214" t="s">
        <v>19</v>
      </c>
      <c r="F782" s="215" t="s">
        <v>170</v>
      </c>
      <c r="G782" s="213"/>
      <c r="H782" s="216">
        <v>2.2639999999999998</v>
      </c>
      <c r="I782" s="217"/>
      <c r="J782" s="213"/>
      <c r="K782" s="213"/>
      <c r="L782" s="218"/>
      <c r="M782" s="219"/>
      <c r="N782" s="220"/>
      <c r="O782" s="220"/>
      <c r="P782" s="220"/>
      <c r="Q782" s="220"/>
      <c r="R782" s="220"/>
      <c r="S782" s="220"/>
      <c r="T782" s="221"/>
      <c r="AT782" s="222" t="s">
        <v>167</v>
      </c>
      <c r="AU782" s="222" t="s">
        <v>83</v>
      </c>
      <c r="AV782" s="15" t="s">
        <v>163</v>
      </c>
      <c r="AW782" s="15" t="s">
        <v>34</v>
      </c>
      <c r="AX782" s="15" t="s">
        <v>81</v>
      </c>
      <c r="AY782" s="222" t="s">
        <v>156</v>
      </c>
    </row>
    <row r="783" spans="1:65" s="2" customFormat="1" ht="33" customHeight="1">
      <c r="A783" s="35"/>
      <c r="B783" s="36"/>
      <c r="C783" s="171" t="s">
        <v>661</v>
      </c>
      <c r="D783" s="171" t="s">
        <v>159</v>
      </c>
      <c r="E783" s="172" t="s">
        <v>662</v>
      </c>
      <c r="F783" s="173" t="s">
        <v>663</v>
      </c>
      <c r="G783" s="174" t="s">
        <v>491</v>
      </c>
      <c r="H783" s="175">
        <v>23.97</v>
      </c>
      <c r="I783" s="176"/>
      <c r="J783" s="177">
        <f>ROUND(I783*H783,2)</f>
        <v>0</v>
      </c>
      <c r="K783" s="178"/>
      <c r="L783" s="40"/>
      <c r="M783" s="179" t="s">
        <v>19</v>
      </c>
      <c r="N783" s="180" t="s">
        <v>44</v>
      </c>
      <c r="O783" s="65"/>
      <c r="P783" s="181">
        <f>O783*H783</f>
        <v>0</v>
      </c>
      <c r="Q783" s="181">
        <v>0</v>
      </c>
      <c r="R783" s="181">
        <f>Q783*H783</f>
        <v>0</v>
      </c>
      <c r="S783" s="181">
        <v>1.4</v>
      </c>
      <c r="T783" s="182">
        <f>S783*H783</f>
        <v>33.558</v>
      </c>
      <c r="U783" s="35"/>
      <c r="V783" s="35"/>
      <c r="W783" s="35"/>
      <c r="X783" s="35"/>
      <c r="Y783" s="35"/>
      <c r="Z783" s="35"/>
      <c r="AA783" s="35"/>
      <c r="AB783" s="35"/>
      <c r="AC783" s="35"/>
      <c r="AD783" s="35"/>
      <c r="AE783" s="35"/>
      <c r="AR783" s="183" t="s">
        <v>163</v>
      </c>
      <c r="AT783" s="183" t="s">
        <v>159</v>
      </c>
      <c r="AU783" s="183" t="s">
        <v>83</v>
      </c>
      <c r="AY783" s="18" t="s">
        <v>156</v>
      </c>
      <c r="BE783" s="184">
        <f>IF(N783="základní",J783,0)</f>
        <v>0</v>
      </c>
      <c r="BF783" s="184">
        <f>IF(N783="snížená",J783,0)</f>
        <v>0</v>
      </c>
      <c r="BG783" s="184">
        <f>IF(N783="zákl. přenesená",J783,0)</f>
        <v>0</v>
      </c>
      <c r="BH783" s="184">
        <f>IF(N783="sníž. přenesená",J783,0)</f>
        <v>0</v>
      </c>
      <c r="BI783" s="184">
        <f>IF(N783="nulová",J783,0)</f>
        <v>0</v>
      </c>
      <c r="BJ783" s="18" t="s">
        <v>81</v>
      </c>
      <c r="BK783" s="184">
        <f>ROUND(I783*H783,2)</f>
        <v>0</v>
      </c>
      <c r="BL783" s="18" t="s">
        <v>163</v>
      </c>
      <c r="BM783" s="183" t="s">
        <v>664</v>
      </c>
    </row>
    <row r="784" spans="1:65" s="2" customFormat="1">
      <c r="A784" s="35"/>
      <c r="B784" s="36"/>
      <c r="C784" s="37"/>
      <c r="D784" s="185" t="s">
        <v>165</v>
      </c>
      <c r="E784" s="37"/>
      <c r="F784" s="186" t="s">
        <v>665</v>
      </c>
      <c r="G784" s="37"/>
      <c r="H784" s="37"/>
      <c r="I784" s="187"/>
      <c r="J784" s="37"/>
      <c r="K784" s="37"/>
      <c r="L784" s="40"/>
      <c r="M784" s="188"/>
      <c r="N784" s="189"/>
      <c r="O784" s="65"/>
      <c r="P784" s="65"/>
      <c r="Q784" s="65"/>
      <c r="R784" s="65"/>
      <c r="S784" s="65"/>
      <c r="T784" s="66"/>
      <c r="U784" s="35"/>
      <c r="V784" s="35"/>
      <c r="W784" s="35"/>
      <c r="X784" s="35"/>
      <c r="Y784" s="35"/>
      <c r="Z784" s="35"/>
      <c r="AA784" s="35"/>
      <c r="AB784" s="35"/>
      <c r="AC784" s="35"/>
      <c r="AD784" s="35"/>
      <c r="AE784" s="35"/>
      <c r="AT784" s="18" t="s">
        <v>165</v>
      </c>
      <c r="AU784" s="18" t="s">
        <v>83</v>
      </c>
    </row>
    <row r="785" spans="1:65" s="14" customFormat="1">
      <c r="B785" s="201"/>
      <c r="C785" s="202"/>
      <c r="D785" s="192" t="s">
        <v>167</v>
      </c>
      <c r="E785" s="203" t="s">
        <v>19</v>
      </c>
      <c r="F785" s="204" t="s">
        <v>666</v>
      </c>
      <c r="G785" s="202"/>
      <c r="H785" s="205">
        <v>5.2510000000000003</v>
      </c>
      <c r="I785" s="206"/>
      <c r="J785" s="202"/>
      <c r="K785" s="202"/>
      <c r="L785" s="207"/>
      <c r="M785" s="208"/>
      <c r="N785" s="209"/>
      <c r="O785" s="209"/>
      <c r="P785" s="209"/>
      <c r="Q785" s="209"/>
      <c r="R785" s="209"/>
      <c r="S785" s="209"/>
      <c r="T785" s="210"/>
      <c r="AT785" s="211" t="s">
        <v>167</v>
      </c>
      <c r="AU785" s="211" t="s">
        <v>83</v>
      </c>
      <c r="AV785" s="14" t="s">
        <v>83</v>
      </c>
      <c r="AW785" s="14" t="s">
        <v>34</v>
      </c>
      <c r="AX785" s="14" t="s">
        <v>73</v>
      </c>
      <c r="AY785" s="211" t="s">
        <v>156</v>
      </c>
    </row>
    <row r="786" spans="1:65" s="14" customFormat="1">
      <c r="B786" s="201"/>
      <c r="C786" s="202"/>
      <c r="D786" s="192" t="s">
        <v>167</v>
      </c>
      <c r="E786" s="203" t="s">
        <v>19</v>
      </c>
      <c r="F786" s="204" t="s">
        <v>667</v>
      </c>
      <c r="G786" s="202"/>
      <c r="H786" s="205">
        <v>18.332000000000001</v>
      </c>
      <c r="I786" s="206"/>
      <c r="J786" s="202"/>
      <c r="K786" s="202"/>
      <c r="L786" s="207"/>
      <c r="M786" s="208"/>
      <c r="N786" s="209"/>
      <c r="O786" s="209"/>
      <c r="P786" s="209"/>
      <c r="Q786" s="209"/>
      <c r="R786" s="209"/>
      <c r="S786" s="209"/>
      <c r="T786" s="210"/>
      <c r="AT786" s="211" t="s">
        <v>167</v>
      </c>
      <c r="AU786" s="211" t="s">
        <v>83</v>
      </c>
      <c r="AV786" s="14" t="s">
        <v>83</v>
      </c>
      <c r="AW786" s="14" t="s">
        <v>34</v>
      </c>
      <c r="AX786" s="14" t="s">
        <v>73</v>
      </c>
      <c r="AY786" s="211" t="s">
        <v>156</v>
      </c>
    </row>
    <row r="787" spans="1:65" s="14" customFormat="1">
      <c r="B787" s="201"/>
      <c r="C787" s="202"/>
      <c r="D787" s="192" t="s">
        <v>167</v>
      </c>
      <c r="E787" s="203" t="s">
        <v>19</v>
      </c>
      <c r="F787" s="204" t="s">
        <v>668</v>
      </c>
      <c r="G787" s="202"/>
      <c r="H787" s="205">
        <v>0.38700000000000001</v>
      </c>
      <c r="I787" s="206"/>
      <c r="J787" s="202"/>
      <c r="K787" s="202"/>
      <c r="L787" s="207"/>
      <c r="M787" s="208"/>
      <c r="N787" s="209"/>
      <c r="O787" s="209"/>
      <c r="P787" s="209"/>
      <c r="Q787" s="209"/>
      <c r="R787" s="209"/>
      <c r="S787" s="209"/>
      <c r="T787" s="210"/>
      <c r="AT787" s="211" t="s">
        <v>167</v>
      </c>
      <c r="AU787" s="211" t="s">
        <v>83</v>
      </c>
      <c r="AV787" s="14" t="s">
        <v>83</v>
      </c>
      <c r="AW787" s="14" t="s">
        <v>34</v>
      </c>
      <c r="AX787" s="14" t="s">
        <v>73</v>
      </c>
      <c r="AY787" s="211" t="s">
        <v>156</v>
      </c>
    </row>
    <row r="788" spans="1:65" s="15" customFormat="1">
      <c r="B788" s="212"/>
      <c r="C788" s="213"/>
      <c r="D788" s="192" t="s">
        <v>167</v>
      </c>
      <c r="E788" s="214" t="s">
        <v>19</v>
      </c>
      <c r="F788" s="215" t="s">
        <v>170</v>
      </c>
      <c r="G788" s="213"/>
      <c r="H788" s="216">
        <v>23.97</v>
      </c>
      <c r="I788" s="217"/>
      <c r="J788" s="213"/>
      <c r="K788" s="213"/>
      <c r="L788" s="218"/>
      <c r="M788" s="219"/>
      <c r="N788" s="220"/>
      <c r="O788" s="220"/>
      <c r="P788" s="220"/>
      <c r="Q788" s="220"/>
      <c r="R788" s="220"/>
      <c r="S788" s="220"/>
      <c r="T788" s="221"/>
      <c r="AT788" s="222" t="s">
        <v>167</v>
      </c>
      <c r="AU788" s="222" t="s">
        <v>83</v>
      </c>
      <c r="AV788" s="15" t="s">
        <v>163</v>
      </c>
      <c r="AW788" s="15" t="s">
        <v>34</v>
      </c>
      <c r="AX788" s="15" t="s">
        <v>81</v>
      </c>
      <c r="AY788" s="222" t="s">
        <v>156</v>
      </c>
    </row>
    <row r="789" spans="1:65" s="2" customFormat="1" ht="49.15" customHeight="1">
      <c r="A789" s="35"/>
      <c r="B789" s="36"/>
      <c r="C789" s="171" t="s">
        <v>669</v>
      </c>
      <c r="D789" s="171" t="s">
        <v>159</v>
      </c>
      <c r="E789" s="172" t="s">
        <v>670</v>
      </c>
      <c r="F789" s="173" t="s">
        <v>671</v>
      </c>
      <c r="G789" s="174" t="s">
        <v>206</v>
      </c>
      <c r="H789" s="175">
        <v>2.14</v>
      </c>
      <c r="I789" s="176"/>
      <c r="J789" s="177">
        <f>ROUND(I789*H789,2)</f>
        <v>0</v>
      </c>
      <c r="K789" s="178"/>
      <c r="L789" s="40"/>
      <c r="M789" s="179" t="s">
        <v>19</v>
      </c>
      <c r="N789" s="180" t="s">
        <v>44</v>
      </c>
      <c r="O789" s="65"/>
      <c r="P789" s="181">
        <f>O789*H789</f>
        <v>0</v>
      </c>
      <c r="Q789" s="181">
        <v>0</v>
      </c>
      <c r="R789" s="181">
        <f>Q789*H789</f>
        <v>0</v>
      </c>
      <c r="S789" s="181">
        <v>5.5E-2</v>
      </c>
      <c r="T789" s="182">
        <f>S789*H789</f>
        <v>0.11770000000000001</v>
      </c>
      <c r="U789" s="35"/>
      <c r="V789" s="35"/>
      <c r="W789" s="35"/>
      <c r="X789" s="35"/>
      <c r="Y789" s="35"/>
      <c r="Z789" s="35"/>
      <c r="AA789" s="35"/>
      <c r="AB789" s="35"/>
      <c r="AC789" s="35"/>
      <c r="AD789" s="35"/>
      <c r="AE789" s="35"/>
      <c r="AR789" s="183" t="s">
        <v>163</v>
      </c>
      <c r="AT789" s="183" t="s">
        <v>159</v>
      </c>
      <c r="AU789" s="183" t="s">
        <v>83</v>
      </c>
      <c r="AY789" s="18" t="s">
        <v>156</v>
      </c>
      <c r="BE789" s="184">
        <f>IF(N789="základní",J789,0)</f>
        <v>0</v>
      </c>
      <c r="BF789" s="184">
        <f>IF(N789="snížená",J789,0)</f>
        <v>0</v>
      </c>
      <c r="BG789" s="184">
        <f>IF(N789="zákl. přenesená",J789,0)</f>
        <v>0</v>
      </c>
      <c r="BH789" s="184">
        <f>IF(N789="sníž. přenesená",J789,0)</f>
        <v>0</v>
      </c>
      <c r="BI789" s="184">
        <f>IF(N789="nulová",J789,0)</f>
        <v>0</v>
      </c>
      <c r="BJ789" s="18" t="s">
        <v>81</v>
      </c>
      <c r="BK789" s="184">
        <f>ROUND(I789*H789,2)</f>
        <v>0</v>
      </c>
      <c r="BL789" s="18" t="s">
        <v>163</v>
      </c>
      <c r="BM789" s="183" t="s">
        <v>672</v>
      </c>
    </row>
    <row r="790" spans="1:65" s="2" customFormat="1">
      <c r="A790" s="35"/>
      <c r="B790" s="36"/>
      <c r="C790" s="37"/>
      <c r="D790" s="185" t="s">
        <v>165</v>
      </c>
      <c r="E790" s="37"/>
      <c r="F790" s="186" t="s">
        <v>673</v>
      </c>
      <c r="G790" s="37"/>
      <c r="H790" s="37"/>
      <c r="I790" s="187"/>
      <c r="J790" s="37"/>
      <c r="K790" s="37"/>
      <c r="L790" s="40"/>
      <c r="M790" s="188"/>
      <c r="N790" s="189"/>
      <c r="O790" s="65"/>
      <c r="P790" s="65"/>
      <c r="Q790" s="65"/>
      <c r="R790" s="65"/>
      <c r="S790" s="65"/>
      <c r="T790" s="66"/>
      <c r="U790" s="35"/>
      <c r="V790" s="35"/>
      <c r="W790" s="35"/>
      <c r="X790" s="35"/>
      <c r="Y790" s="35"/>
      <c r="Z790" s="35"/>
      <c r="AA790" s="35"/>
      <c r="AB790" s="35"/>
      <c r="AC790" s="35"/>
      <c r="AD790" s="35"/>
      <c r="AE790" s="35"/>
      <c r="AT790" s="18" t="s">
        <v>165</v>
      </c>
      <c r="AU790" s="18" t="s">
        <v>83</v>
      </c>
    </row>
    <row r="791" spans="1:65" s="13" customFormat="1">
      <c r="B791" s="190"/>
      <c r="C791" s="191"/>
      <c r="D791" s="192" t="s">
        <v>167</v>
      </c>
      <c r="E791" s="193" t="s">
        <v>19</v>
      </c>
      <c r="F791" s="194" t="s">
        <v>430</v>
      </c>
      <c r="G791" s="191"/>
      <c r="H791" s="193" t="s">
        <v>19</v>
      </c>
      <c r="I791" s="195"/>
      <c r="J791" s="191"/>
      <c r="K791" s="191"/>
      <c r="L791" s="196"/>
      <c r="M791" s="197"/>
      <c r="N791" s="198"/>
      <c r="O791" s="198"/>
      <c r="P791" s="198"/>
      <c r="Q791" s="198"/>
      <c r="R791" s="198"/>
      <c r="S791" s="198"/>
      <c r="T791" s="199"/>
      <c r="AT791" s="200" t="s">
        <v>167</v>
      </c>
      <c r="AU791" s="200" t="s">
        <v>83</v>
      </c>
      <c r="AV791" s="13" t="s">
        <v>81</v>
      </c>
      <c r="AW791" s="13" t="s">
        <v>34</v>
      </c>
      <c r="AX791" s="13" t="s">
        <v>73</v>
      </c>
      <c r="AY791" s="200" t="s">
        <v>156</v>
      </c>
    </row>
    <row r="792" spans="1:65" s="14" customFormat="1">
      <c r="B792" s="201"/>
      <c r="C792" s="202"/>
      <c r="D792" s="192" t="s">
        <v>167</v>
      </c>
      <c r="E792" s="203" t="s">
        <v>19</v>
      </c>
      <c r="F792" s="204" t="s">
        <v>674</v>
      </c>
      <c r="G792" s="202"/>
      <c r="H792" s="205">
        <v>1.6</v>
      </c>
      <c r="I792" s="206"/>
      <c r="J792" s="202"/>
      <c r="K792" s="202"/>
      <c r="L792" s="207"/>
      <c r="M792" s="208"/>
      <c r="N792" s="209"/>
      <c r="O792" s="209"/>
      <c r="P792" s="209"/>
      <c r="Q792" s="209"/>
      <c r="R792" s="209"/>
      <c r="S792" s="209"/>
      <c r="T792" s="210"/>
      <c r="AT792" s="211" t="s">
        <v>167</v>
      </c>
      <c r="AU792" s="211" t="s">
        <v>83</v>
      </c>
      <c r="AV792" s="14" t="s">
        <v>83</v>
      </c>
      <c r="AW792" s="14" t="s">
        <v>34</v>
      </c>
      <c r="AX792" s="14" t="s">
        <v>73</v>
      </c>
      <c r="AY792" s="211" t="s">
        <v>156</v>
      </c>
    </row>
    <row r="793" spans="1:65" s="13" customFormat="1">
      <c r="B793" s="190"/>
      <c r="C793" s="191"/>
      <c r="D793" s="192" t="s">
        <v>167</v>
      </c>
      <c r="E793" s="193" t="s">
        <v>19</v>
      </c>
      <c r="F793" s="194" t="s">
        <v>675</v>
      </c>
      <c r="G793" s="191"/>
      <c r="H793" s="193" t="s">
        <v>19</v>
      </c>
      <c r="I793" s="195"/>
      <c r="J793" s="191"/>
      <c r="K793" s="191"/>
      <c r="L793" s="196"/>
      <c r="M793" s="197"/>
      <c r="N793" s="198"/>
      <c r="O793" s="198"/>
      <c r="P793" s="198"/>
      <c r="Q793" s="198"/>
      <c r="R793" s="198"/>
      <c r="S793" s="198"/>
      <c r="T793" s="199"/>
      <c r="AT793" s="200" t="s">
        <v>167</v>
      </c>
      <c r="AU793" s="200" t="s">
        <v>83</v>
      </c>
      <c r="AV793" s="13" t="s">
        <v>81</v>
      </c>
      <c r="AW793" s="13" t="s">
        <v>34</v>
      </c>
      <c r="AX793" s="13" t="s">
        <v>73</v>
      </c>
      <c r="AY793" s="200" t="s">
        <v>156</v>
      </c>
    </row>
    <row r="794" spans="1:65" s="14" customFormat="1">
      <c r="B794" s="201"/>
      <c r="C794" s="202"/>
      <c r="D794" s="192" t="s">
        <v>167</v>
      </c>
      <c r="E794" s="203" t="s">
        <v>19</v>
      </c>
      <c r="F794" s="204" t="s">
        <v>432</v>
      </c>
      <c r="G794" s="202"/>
      <c r="H794" s="205">
        <v>0.54</v>
      </c>
      <c r="I794" s="206"/>
      <c r="J794" s="202"/>
      <c r="K794" s="202"/>
      <c r="L794" s="207"/>
      <c r="M794" s="208"/>
      <c r="N794" s="209"/>
      <c r="O794" s="209"/>
      <c r="P794" s="209"/>
      <c r="Q794" s="209"/>
      <c r="R794" s="209"/>
      <c r="S794" s="209"/>
      <c r="T794" s="210"/>
      <c r="AT794" s="211" t="s">
        <v>167</v>
      </c>
      <c r="AU794" s="211" t="s">
        <v>83</v>
      </c>
      <c r="AV794" s="14" t="s">
        <v>83</v>
      </c>
      <c r="AW794" s="14" t="s">
        <v>34</v>
      </c>
      <c r="AX794" s="14" t="s">
        <v>73</v>
      </c>
      <c r="AY794" s="211" t="s">
        <v>156</v>
      </c>
    </row>
    <row r="795" spans="1:65" s="15" customFormat="1">
      <c r="B795" s="212"/>
      <c r="C795" s="213"/>
      <c r="D795" s="192" t="s">
        <v>167</v>
      </c>
      <c r="E795" s="214" t="s">
        <v>19</v>
      </c>
      <c r="F795" s="215" t="s">
        <v>170</v>
      </c>
      <c r="G795" s="213"/>
      <c r="H795" s="216">
        <v>2.14</v>
      </c>
      <c r="I795" s="217"/>
      <c r="J795" s="213"/>
      <c r="K795" s="213"/>
      <c r="L795" s="218"/>
      <c r="M795" s="219"/>
      <c r="N795" s="220"/>
      <c r="O795" s="220"/>
      <c r="P795" s="220"/>
      <c r="Q795" s="220"/>
      <c r="R795" s="220"/>
      <c r="S795" s="220"/>
      <c r="T795" s="221"/>
      <c r="AT795" s="222" t="s">
        <v>167</v>
      </c>
      <c r="AU795" s="222" t="s">
        <v>83</v>
      </c>
      <c r="AV795" s="15" t="s">
        <v>163</v>
      </c>
      <c r="AW795" s="15" t="s">
        <v>34</v>
      </c>
      <c r="AX795" s="15" t="s">
        <v>81</v>
      </c>
      <c r="AY795" s="222" t="s">
        <v>156</v>
      </c>
    </row>
    <row r="796" spans="1:65" s="2" customFormat="1" ht="37.9" customHeight="1">
      <c r="A796" s="35"/>
      <c r="B796" s="36"/>
      <c r="C796" s="171" t="s">
        <v>676</v>
      </c>
      <c r="D796" s="171" t="s">
        <v>159</v>
      </c>
      <c r="E796" s="172" t="s">
        <v>677</v>
      </c>
      <c r="F796" s="173" t="s">
        <v>678</v>
      </c>
      <c r="G796" s="174" t="s">
        <v>206</v>
      </c>
      <c r="H796" s="175">
        <v>3.2</v>
      </c>
      <c r="I796" s="176"/>
      <c r="J796" s="177">
        <f>ROUND(I796*H796,2)</f>
        <v>0</v>
      </c>
      <c r="K796" s="178"/>
      <c r="L796" s="40"/>
      <c r="M796" s="179" t="s">
        <v>19</v>
      </c>
      <c r="N796" s="180" t="s">
        <v>44</v>
      </c>
      <c r="O796" s="65"/>
      <c r="P796" s="181">
        <f>O796*H796</f>
        <v>0</v>
      </c>
      <c r="Q796" s="181">
        <v>0</v>
      </c>
      <c r="R796" s="181">
        <f>Q796*H796</f>
        <v>0</v>
      </c>
      <c r="S796" s="181">
        <v>7.5999999999999998E-2</v>
      </c>
      <c r="T796" s="182">
        <f>S796*H796</f>
        <v>0.2432</v>
      </c>
      <c r="U796" s="35"/>
      <c r="V796" s="35"/>
      <c r="W796" s="35"/>
      <c r="X796" s="35"/>
      <c r="Y796" s="35"/>
      <c r="Z796" s="35"/>
      <c r="AA796" s="35"/>
      <c r="AB796" s="35"/>
      <c r="AC796" s="35"/>
      <c r="AD796" s="35"/>
      <c r="AE796" s="35"/>
      <c r="AR796" s="183" t="s">
        <v>163</v>
      </c>
      <c r="AT796" s="183" t="s">
        <v>159</v>
      </c>
      <c r="AU796" s="183" t="s">
        <v>83</v>
      </c>
      <c r="AY796" s="18" t="s">
        <v>156</v>
      </c>
      <c r="BE796" s="184">
        <f>IF(N796="základní",J796,0)</f>
        <v>0</v>
      </c>
      <c r="BF796" s="184">
        <f>IF(N796="snížená",J796,0)</f>
        <v>0</v>
      </c>
      <c r="BG796" s="184">
        <f>IF(N796="zákl. přenesená",J796,0)</f>
        <v>0</v>
      </c>
      <c r="BH796" s="184">
        <f>IF(N796="sníž. přenesená",J796,0)</f>
        <v>0</v>
      </c>
      <c r="BI796" s="184">
        <f>IF(N796="nulová",J796,0)</f>
        <v>0</v>
      </c>
      <c r="BJ796" s="18" t="s">
        <v>81</v>
      </c>
      <c r="BK796" s="184">
        <f>ROUND(I796*H796,2)</f>
        <v>0</v>
      </c>
      <c r="BL796" s="18" t="s">
        <v>163</v>
      </c>
      <c r="BM796" s="183" t="s">
        <v>679</v>
      </c>
    </row>
    <row r="797" spans="1:65" s="2" customFormat="1">
      <c r="A797" s="35"/>
      <c r="B797" s="36"/>
      <c r="C797" s="37"/>
      <c r="D797" s="185" t="s">
        <v>165</v>
      </c>
      <c r="E797" s="37"/>
      <c r="F797" s="186" t="s">
        <v>680</v>
      </c>
      <c r="G797" s="37"/>
      <c r="H797" s="37"/>
      <c r="I797" s="187"/>
      <c r="J797" s="37"/>
      <c r="K797" s="37"/>
      <c r="L797" s="40"/>
      <c r="M797" s="188"/>
      <c r="N797" s="189"/>
      <c r="O797" s="65"/>
      <c r="P797" s="65"/>
      <c r="Q797" s="65"/>
      <c r="R797" s="65"/>
      <c r="S797" s="65"/>
      <c r="T797" s="66"/>
      <c r="U797" s="35"/>
      <c r="V797" s="35"/>
      <c r="W797" s="35"/>
      <c r="X797" s="35"/>
      <c r="Y797" s="35"/>
      <c r="Z797" s="35"/>
      <c r="AA797" s="35"/>
      <c r="AB797" s="35"/>
      <c r="AC797" s="35"/>
      <c r="AD797" s="35"/>
      <c r="AE797" s="35"/>
      <c r="AT797" s="18" t="s">
        <v>165</v>
      </c>
      <c r="AU797" s="18" t="s">
        <v>83</v>
      </c>
    </row>
    <row r="798" spans="1:65" s="14" customFormat="1">
      <c r="B798" s="201"/>
      <c r="C798" s="202"/>
      <c r="D798" s="192" t="s">
        <v>167</v>
      </c>
      <c r="E798" s="203" t="s">
        <v>19</v>
      </c>
      <c r="F798" s="204" t="s">
        <v>681</v>
      </c>
      <c r="G798" s="202"/>
      <c r="H798" s="205">
        <v>3.2</v>
      </c>
      <c r="I798" s="206"/>
      <c r="J798" s="202"/>
      <c r="K798" s="202"/>
      <c r="L798" s="207"/>
      <c r="M798" s="208"/>
      <c r="N798" s="209"/>
      <c r="O798" s="209"/>
      <c r="P798" s="209"/>
      <c r="Q798" s="209"/>
      <c r="R798" s="209"/>
      <c r="S798" s="209"/>
      <c r="T798" s="210"/>
      <c r="AT798" s="211" t="s">
        <v>167</v>
      </c>
      <c r="AU798" s="211" t="s">
        <v>83</v>
      </c>
      <c r="AV798" s="14" t="s">
        <v>83</v>
      </c>
      <c r="AW798" s="14" t="s">
        <v>34</v>
      </c>
      <c r="AX798" s="14" t="s">
        <v>73</v>
      </c>
      <c r="AY798" s="211" t="s">
        <v>156</v>
      </c>
    </row>
    <row r="799" spans="1:65" s="15" customFormat="1">
      <c r="B799" s="212"/>
      <c r="C799" s="213"/>
      <c r="D799" s="192" t="s">
        <v>167</v>
      </c>
      <c r="E799" s="214" t="s">
        <v>19</v>
      </c>
      <c r="F799" s="215" t="s">
        <v>170</v>
      </c>
      <c r="G799" s="213"/>
      <c r="H799" s="216">
        <v>3.2</v>
      </c>
      <c r="I799" s="217"/>
      <c r="J799" s="213"/>
      <c r="K799" s="213"/>
      <c r="L799" s="218"/>
      <c r="M799" s="219"/>
      <c r="N799" s="220"/>
      <c r="O799" s="220"/>
      <c r="P799" s="220"/>
      <c r="Q799" s="220"/>
      <c r="R799" s="220"/>
      <c r="S799" s="220"/>
      <c r="T799" s="221"/>
      <c r="AT799" s="222" t="s">
        <v>167</v>
      </c>
      <c r="AU799" s="222" t="s">
        <v>83</v>
      </c>
      <c r="AV799" s="15" t="s">
        <v>163</v>
      </c>
      <c r="AW799" s="15" t="s">
        <v>34</v>
      </c>
      <c r="AX799" s="15" t="s">
        <v>81</v>
      </c>
      <c r="AY799" s="222" t="s">
        <v>156</v>
      </c>
    </row>
    <row r="800" spans="1:65" s="2" customFormat="1" ht="55.5" customHeight="1">
      <c r="A800" s="35"/>
      <c r="B800" s="36"/>
      <c r="C800" s="171" t="s">
        <v>682</v>
      </c>
      <c r="D800" s="171" t="s">
        <v>159</v>
      </c>
      <c r="E800" s="172" t="s">
        <v>683</v>
      </c>
      <c r="F800" s="173" t="s">
        <v>684</v>
      </c>
      <c r="G800" s="174" t="s">
        <v>162</v>
      </c>
      <c r="H800" s="175">
        <v>12</v>
      </c>
      <c r="I800" s="176"/>
      <c r="J800" s="177">
        <f>ROUND(I800*H800,2)</f>
        <v>0</v>
      </c>
      <c r="K800" s="178"/>
      <c r="L800" s="40"/>
      <c r="M800" s="179" t="s">
        <v>19</v>
      </c>
      <c r="N800" s="180" t="s">
        <v>44</v>
      </c>
      <c r="O800" s="65"/>
      <c r="P800" s="181">
        <f>O800*H800</f>
        <v>0</v>
      </c>
      <c r="Q800" s="181">
        <v>0</v>
      </c>
      <c r="R800" s="181">
        <f>Q800*H800</f>
        <v>0</v>
      </c>
      <c r="S800" s="181">
        <v>1E-3</v>
      </c>
      <c r="T800" s="182">
        <f>S800*H800</f>
        <v>1.2E-2</v>
      </c>
      <c r="U800" s="35"/>
      <c r="V800" s="35"/>
      <c r="W800" s="35"/>
      <c r="X800" s="35"/>
      <c r="Y800" s="35"/>
      <c r="Z800" s="35"/>
      <c r="AA800" s="35"/>
      <c r="AB800" s="35"/>
      <c r="AC800" s="35"/>
      <c r="AD800" s="35"/>
      <c r="AE800" s="35"/>
      <c r="AR800" s="183" t="s">
        <v>163</v>
      </c>
      <c r="AT800" s="183" t="s">
        <v>159</v>
      </c>
      <c r="AU800" s="183" t="s">
        <v>83</v>
      </c>
      <c r="AY800" s="18" t="s">
        <v>156</v>
      </c>
      <c r="BE800" s="184">
        <f>IF(N800="základní",J800,0)</f>
        <v>0</v>
      </c>
      <c r="BF800" s="184">
        <f>IF(N800="snížená",J800,0)</f>
        <v>0</v>
      </c>
      <c r="BG800" s="184">
        <f>IF(N800="zákl. přenesená",J800,0)</f>
        <v>0</v>
      </c>
      <c r="BH800" s="184">
        <f>IF(N800="sníž. přenesená",J800,0)</f>
        <v>0</v>
      </c>
      <c r="BI800" s="184">
        <f>IF(N800="nulová",J800,0)</f>
        <v>0</v>
      </c>
      <c r="BJ800" s="18" t="s">
        <v>81</v>
      </c>
      <c r="BK800" s="184">
        <f>ROUND(I800*H800,2)</f>
        <v>0</v>
      </c>
      <c r="BL800" s="18" t="s">
        <v>163</v>
      </c>
      <c r="BM800" s="183" t="s">
        <v>685</v>
      </c>
    </row>
    <row r="801" spans="1:65" s="2" customFormat="1">
      <c r="A801" s="35"/>
      <c r="B801" s="36"/>
      <c r="C801" s="37"/>
      <c r="D801" s="185" t="s">
        <v>165</v>
      </c>
      <c r="E801" s="37"/>
      <c r="F801" s="186" t="s">
        <v>686</v>
      </c>
      <c r="G801" s="37"/>
      <c r="H801" s="37"/>
      <c r="I801" s="187"/>
      <c r="J801" s="37"/>
      <c r="K801" s="37"/>
      <c r="L801" s="40"/>
      <c r="M801" s="188"/>
      <c r="N801" s="189"/>
      <c r="O801" s="65"/>
      <c r="P801" s="65"/>
      <c r="Q801" s="65"/>
      <c r="R801" s="65"/>
      <c r="S801" s="65"/>
      <c r="T801" s="66"/>
      <c r="U801" s="35"/>
      <c r="V801" s="35"/>
      <c r="W801" s="35"/>
      <c r="X801" s="35"/>
      <c r="Y801" s="35"/>
      <c r="Z801" s="35"/>
      <c r="AA801" s="35"/>
      <c r="AB801" s="35"/>
      <c r="AC801" s="35"/>
      <c r="AD801" s="35"/>
      <c r="AE801" s="35"/>
      <c r="AT801" s="18" t="s">
        <v>165</v>
      </c>
      <c r="AU801" s="18" t="s">
        <v>83</v>
      </c>
    </row>
    <row r="802" spans="1:65" s="2" customFormat="1" ht="55.5" customHeight="1">
      <c r="A802" s="35"/>
      <c r="B802" s="36"/>
      <c r="C802" s="171" t="s">
        <v>687</v>
      </c>
      <c r="D802" s="171" t="s">
        <v>159</v>
      </c>
      <c r="E802" s="172" t="s">
        <v>688</v>
      </c>
      <c r="F802" s="173" t="s">
        <v>689</v>
      </c>
      <c r="G802" s="174" t="s">
        <v>162</v>
      </c>
      <c r="H802" s="175">
        <v>12</v>
      </c>
      <c r="I802" s="176"/>
      <c r="J802" s="177">
        <f>ROUND(I802*H802,2)</f>
        <v>0</v>
      </c>
      <c r="K802" s="178"/>
      <c r="L802" s="40"/>
      <c r="M802" s="179" t="s">
        <v>19</v>
      </c>
      <c r="N802" s="180" t="s">
        <v>44</v>
      </c>
      <c r="O802" s="65"/>
      <c r="P802" s="181">
        <f>O802*H802</f>
        <v>0</v>
      </c>
      <c r="Q802" s="181">
        <v>0</v>
      </c>
      <c r="R802" s="181">
        <f>Q802*H802</f>
        <v>0</v>
      </c>
      <c r="S802" s="181">
        <v>1E-3</v>
      </c>
      <c r="T802" s="182">
        <f>S802*H802</f>
        <v>1.2E-2</v>
      </c>
      <c r="U802" s="35"/>
      <c r="V802" s="35"/>
      <c r="W802" s="35"/>
      <c r="X802" s="35"/>
      <c r="Y802" s="35"/>
      <c r="Z802" s="35"/>
      <c r="AA802" s="35"/>
      <c r="AB802" s="35"/>
      <c r="AC802" s="35"/>
      <c r="AD802" s="35"/>
      <c r="AE802" s="35"/>
      <c r="AR802" s="183" t="s">
        <v>163</v>
      </c>
      <c r="AT802" s="183" t="s">
        <v>159</v>
      </c>
      <c r="AU802" s="183" t="s">
        <v>83</v>
      </c>
      <c r="AY802" s="18" t="s">
        <v>156</v>
      </c>
      <c r="BE802" s="184">
        <f>IF(N802="základní",J802,0)</f>
        <v>0</v>
      </c>
      <c r="BF802" s="184">
        <f>IF(N802="snížená",J802,0)</f>
        <v>0</v>
      </c>
      <c r="BG802" s="184">
        <f>IF(N802="zákl. přenesená",J802,0)</f>
        <v>0</v>
      </c>
      <c r="BH802" s="184">
        <f>IF(N802="sníž. přenesená",J802,0)</f>
        <v>0</v>
      </c>
      <c r="BI802" s="184">
        <f>IF(N802="nulová",J802,0)</f>
        <v>0</v>
      </c>
      <c r="BJ802" s="18" t="s">
        <v>81</v>
      </c>
      <c r="BK802" s="184">
        <f>ROUND(I802*H802,2)</f>
        <v>0</v>
      </c>
      <c r="BL802" s="18" t="s">
        <v>163</v>
      </c>
      <c r="BM802" s="183" t="s">
        <v>690</v>
      </c>
    </row>
    <row r="803" spans="1:65" s="2" customFormat="1">
      <c r="A803" s="35"/>
      <c r="B803" s="36"/>
      <c r="C803" s="37"/>
      <c r="D803" s="185" t="s">
        <v>165</v>
      </c>
      <c r="E803" s="37"/>
      <c r="F803" s="186" t="s">
        <v>691</v>
      </c>
      <c r="G803" s="37"/>
      <c r="H803" s="37"/>
      <c r="I803" s="187"/>
      <c r="J803" s="37"/>
      <c r="K803" s="37"/>
      <c r="L803" s="40"/>
      <c r="M803" s="188"/>
      <c r="N803" s="189"/>
      <c r="O803" s="65"/>
      <c r="P803" s="65"/>
      <c r="Q803" s="65"/>
      <c r="R803" s="65"/>
      <c r="S803" s="65"/>
      <c r="T803" s="66"/>
      <c r="U803" s="35"/>
      <c r="V803" s="35"/>
      <c r="W803" s="35"/>
      <c r="X803" s="35"/>
      <c r="Y803" s="35"/>
      <c r="Z803" s="35"/>
      <c r="AA803" s="35"/>
      <c r="AB803" s="35"/>
      <c r="AC803" s="35"/>
      <c r="AD803" s="35"/>
      <c r="AE803" s="35"/>
      <c r="AT803" s="18" t="s">
        <v>165</v>
      </c>
      <c r="AU803" s="18" t="s">
        <v>83</v>
      </c>
    </row>
    <row r="804" spans="1:65" s="2" customFormat="1" ht="55.5" customHeight="1">
      <c r="A804" s="35"/>
      <c r="B804" s="36"/>
      <c r="C804" s="171" t="s">
        <v>692</v>
      </c>
      <c r="D804" s="171" t="s">
        <v>159</v>
      </c>
      <c r="E804" s="172" t="s">
        <v>693</v>
      </c>
      <c r="F804" s="173" t="s">
        <v>694</v>
      </c>
      <c r="G804" s="174" t="s">
        <v>162</v>
      </c>
      <c r="H804" s="175">
        <v>12</v>
      </c>
      <c r="I804" s="176"/>
      <c r="J804" s="177">
        <f>ROUND(I804*H804,2)</f>
        <v>0</v>
      </c>
      <c r="K804" s="178"/>
      <c r="L804" s="40"/>
      <c r="M804" s="179" t="s">
        <v>19</v>
      </c>
      <c r="N804" s="180" t="s">
        <v>44</v>
      </c>
      <c r="O804" s="65"/>
      <c r="P804" s="181">
        <f>O804*H804</f>
        <v>0</v>
      </c>
      <c r="Q804" s="181">
        <v>0</v>
      </c>
      <c r="R804" s="181">
        <f>Q804*H804</f>
        <v>0</v>
      </c>
      <c r="S804" s="181">
        <v>2E-3</v>
      </c>
      <c r="T804" s="182">
        <f>S804*H804</f>
        <v>2.4E-2</v>
      </c>
      <c r="U804" s="35"/>
      <c r="V804" s="35"/>
      <c r="W804" s="35"/>
      <c r="X804" s="35"/>
      <c r="Y804" s="35"/>
      <c r="Z804" s="35"/>
      <c r="AA804" s="35"/>
      <c r="AB804" s="35"/>
      <c r="AC804" s="35"/>
      <c r="AD804" s="35"/>
      <c r="AE804" s="35"/>
      <c r="AR804" s="183" t="s">
        <v>163</v>
      </c>
      <c r="AT804" s="183" t="s">
        <v>159</v>
      </c>
      <c r="AU804" s="183" t="s">
        <v>83</v>
      </c>
      <c r="AY804" s="18" t="s">
        <v>156</v>
      </c>
      <c r="BE804" s="184">
        <f>IF(N804="základní",J804,0)</f>
        <v>0</v>
      </c>
      <c r="BF804" s="184">
        <f>IF(N804="snížená",J804,0)</f>
        <v>0</v>
      </c>
      <c r="BG804" s="184">
        <f>IF(N804="zákl. přenesená",J804,0)</f>
        <v>0</v>
      </c>
      <c r="BH804" s="184">
        <f>IF(N804="sníž. přenesená",J804,0)</f>
        <v>0</v>
      </c>
      <c r="BI804" s="184">
        <f>IF(N804="nulová",J804,0)</f>
        <v>0</v>
      </c>
      <c r="BJ804" s="18" t="s">
        <v>81</v>
      </c>
      <c r="BK804" s="184">
        <f>ROUND(I804*H804,2)</f>
        <v>0</v>
      </c>
      <c r="BL804" s="18" t="s">
        <v>163</v>
      </c>
      <c r="BM804" s="183" t="s">
        <v>695</v>
      </c>
    </row>
    <row r="805" spans="1:65" s="2" customFormat="1">
      <c r="A805" s="35"/>
      <c r="B805" s="36"/>
      <c r="C805" s="37"/>
      <c r="D805" s="185" t="s">
        <v>165</v>
      </c>
      <c r="E805" s="37"/>
      <c r="F805" s="186" t="s">
        <v>696</v>
      </c>
      <c r="G805" s="37"/>
      <c r="H805" s="37"/>
      <c r="I805" s="187"/>
      <c r="J805" s="37"/>
      <c r="K805" s="37"/>
      <c r="L805" s="40"/>
      <c r="M805" s="188"/>
      <c r="N805" s="189"/>
      <c r="O805" s="65"/>
      <c r="P805" s="65"/>
      <c r="Q805" s="65"/>
      <c r="R805" s="65"/>
      <c r="S805" s="65"/>
      <c r="T805" s="66"/>
      <c r="U805" s="35"/>
      <c r="V805" s="35"/>
      <c r="W805" s="35"/>
      <c r="X805" s="35"/>
      <c r="Y805" s="35"/>
      <c r="Z805" s="35"/>
      <c r="AA805" s="35"/>
      <c r="AB805" s="35"/>
      <c r="AC805" s="35"/>
      <c r="AD805" s="35"/>
      <c r="AE805" s="35"/>
      <c r="AT805" s="18" t="s">
        <v>165</v>
      </c>
      <c r="AU805" s="18" t="s">
        <v>83</v>
      </c>
    </row>
    <row r="806" spans="1:65" s="2" customFormat="1" ht="55.5" customHeight="1">
      <c r="A806" s="35"/>
      <c r="B806" s="36"/>
      <c r="C806" s="171" t="s">
        <v>697</v>
      </c>
      <c r="D806" s="171" t="s">
        <v>159</v>
      </c>
      <c r="E806" s="172" t="s">
        <v>698</v>
      </c>
      <c r="F806" s="173" t="s">
        <v>699</v>
      </c>
      <c r="G806" s="174" t="s">
        <v>162</v>
      </c>
      <c r="H806" s="175">
        <v>12</v>
      </c>
      <c r="I806" s="176"/>
      <c r="J806" s="177">
        <f>ROUND(I806*H806,2)</f>
        <v>0</v>
      </c>
      <c r="K806" s="178"/>
      <c r="L806" s="40"/>
      <c r="M806" s="179" t="s">
        <v>19</v>
      </c>
      <c r="N806" s="180" t="s">
        <v>44</v>
      </c>
      <c r="O806" s="65"/>
      <c r="P806" s="181">
        <f>O806*H806</f>
        <v>0</v>
      </c>
      <c r="Q806" s="181">
        <v>0</v>
      </c>
      <c r="R806" s="181">
        <f>Q806*H806</f>
        <v>0</v>
      </c>
      <c r="S806" s="181">
        <v>3.0000000000000001E-3</v>
      </c>
      <c r="T806" s="182">
        <f>S806*H806</f>
        <v>3.6000000000000004E-2</v>
      </c>
      <c r="U806" s="35"/>
      <c r="V806" s="35"/>
      <c r="W806" s="35"/>
      <c r="X806" s="35"/>
      <c r="Y806" s="35"/>
      <c r="Z806" s="35"/>
      <c r="AA806" s="35"/>
      <c r="AB806" s="35"/>
      <c r="AC806" s="35"/>
      <c r="AD806" s="35"/>
      <c r="AE806" s="35"/>
      <c r="AR806" s="183" t="s">
        <v>163</v>
      </c>
      <c r="AT806" s="183" t="s">
        <v>159</v>
      </c>
      <c r="AU806" s="183" t="s">
        <v>83</v>
      </c>
      <c r="AY806" s="18" t="s">
        <v>156</v>
      </c>
      <c r="BE806" s="184">
        <f>IF(N806="základní",J806,0)</f>
        <v>0</v>
      </c>
      <c r="BF806" s="184">
        <f>IF(N806="snížená",J806,0)</f>
        <v>0</v>
      </c>
      <c r="BG806" s="184">
        <f>IF(N806="zákl. přenesená",J806,0)</f>
        <v>0</v>
      </c>
      <c r="BH806" s="184">
        <f>IF(N806="sníž. přenesená",J806,0)</f>
        <v>0</v>
      </c>
      <c r="BI806" s="184">
        <f>IF(N806="nulová",J806,0)</f>
        <v>0</v>
      </c>
      <c r="BJ806" s="18" t="s">
        <v>81</v>
      </c>
      <c r="BK806" s="184">
        <f>ROUND(I806*H806,2)</f>
        <v>0</v>
      </c>
      <c r="BL806" s="18" t="s">
        <v>163</v>
      </c>
      <c r="BM806" s="183" t="s">
        <v>700</v>
      </c>
    </row>
    <row r="807" spans="1:65" s="2" customFormat="1">
      <c r="A807" s="35"/>
      <c r="B807" s="36"/>
      <c r="C807" s="37"/>
      <c r="D807" s="185" t="s">
        <v>165</v>
      </c>
      <c r="E807" s="37"/>
      <c r="F807" s="186" t="s">
        <v>701</v>
      </c>
      <c r="G807" s="37"/>
      <c r="H807" s="37"/>
      <c r="I807" s="187"/>
      <c r="J807" s="37"/>
      <c r="K807" s="37"/>
      <c r="L807" s="40"/>
      <c r="M807" s="188"/>
      <c r="N807" s="189"/>
      <c r="O807" s="65"/>
      <c r="P807" s="65"/>
      <c r="Q807" s="65"/>
      <c r="R807" s="65"/>
      <c r="S807" s="65"/>
      <c r="T807" s="66"/>
      <c r="U807" s="35"/>
      <c r="V807" s="35"/>
      <c r="W807" s="35"/>
      <c r="X807" s="35"/>
      <c r="Y807" s="35"/>
      <c r="Z807" s="35"/>
      <c r="AA807" s="35"/>
      <c r="AB807" s="35"/>
      <c r="AC807" s="35"/>
      <c r="AD807" s="35"/>
      <c r="AE807" s="35"/>
      <c r="AT807" s="18" t="s">
        <v>165</v>
      </c>
      <c r="AU807" s="18" t="s">
        <v>83</v>
      </c>
    </row>
    <row r="808" spans="1:65" s="2" customFormat="1" ht="55.5" customHeight="1">
      <c r="A808" s="35"/>
      <c r="B808" s="36"/>
      <c r="C808" s="171" t="s">
        <v>702</v>
      </c>
      <c r="D808" s="171" t="s">
        <v>159</v>
      </c>
      <c r="E808" s="172" t="s">
        <v>703</v>
      </c>
      <c r="F808" s="173" t="s">
        <v>704</v>
      </c>
      <c r="G808" s="174" t="s">
        <v>162</v>
      </c>
      <c r="H808" s="175">
        <v>3</v>
      </c>
      <c r="I808" s="176"/>
      <c r="J808" s="177">
        <f>ROUND(I808*H808,2)</f>
        <v>0</v>
      </c>
      <c r="K808" s="178"/>
      <c r="L808" s="40"/>
      <c r="M808" s="179" t="s">
        <v>19</v>
      </c>
      <c r="N808" s="180" t="s">
        <v>44</v>
      </c>
      <c r="O808" s="65"/>
      <c r="P808" s="181">
        <f>O808*H808</f>
        <v>0</v>
      </c>
      <c r="Q808" s="181">
        <v>0</v>
      </c>
      <c r="R808" s="181">
        <f>Q808*H808</f>
        <v>0</v>
      </c>
      <c r="S808" s="181">
        <v>4.0000000000000001E-3</v>
      </c>
      <c r="T808" s="182">
        <f>S808*H808</f>
        <v>1.2E-2</v>
      </c>
      <c r="U808" s="35"/>
      <c r="V808" s="35"/>
      <c r="W808" s="35"/>
      <c r="X808" s="35"/>
      <c r="Y808" s="35"/>
      <c r="Z808" s="35"/>
      <c r="AA808" s="35"/>
      <c r="AB808" s="35"/>
      <c r="AC808" s="35"/>
      <c r="AD808" s="35"/>
      <c r="AE808" s="35"/>
      <c r="AR808" s="183" t="s">
        <v>163</v>
      </c>
      <c r="AT808" s="183" t="s">
        <v>159</v>
      </c>
      <c r="AU808" s="183" t="s">
        <v>83</v>
      </c>
      <c r="AY808" s="18" t="s">
        <v>156</v>
      </c>
      <c r="BE808" s="184">
        <f>IF(N808="základní",J808,0)</f>
        <v>0</v>
      </c>
      <c r="BF808" s="184">
        <f>IF(N808="snížená",J808,0)</f>
        <v>0</v>
      </c>
      <c r="BG808" s="184">
        <f>IF(N808="zákl. přenesená",J808,0)</f>
        <v>0</v>
      </c>
      <c r="BH808" s="184">
        <f>IF(N808="sníž. přenesená",J808,0)</f>
        <v>0</v>
      </c>
      <c r="BI808" s="184">
        <f>IF(N808="nulová",J808,0)</f>
        <v>0</v>
      </c>
      <c r="BJ808" s="18" t="s">
        <v>81</v>
      </c>
      <c r="BK808" s="184">
        <f>ROUND(I808*H808,2)</f>
        <v>0</v>
      </c>
      <c r="BL808" s="18" t="s">
        <v>163</v>
      </c>
      <c r="BM808" s="183" t="s">
        <v>705</v>
      </c>
    </row>
    <row r="809" spans="1:65" s="2" customFormat="1">
      <c r="A809" s="35"/>
      <c r="B809" s="36"/>
      <c r="C809" s="37"/>
      <c r="D809" s="185" t="s">
        <v>165</v>
      </c>
      <c r="E809" s="37"/>
      <c r="F809" s="186" t="s">
        <v>706</v>
      </c>
      <c r="G809" s="37"/>
      <c r="H809" s="37"/>
      <c r="I809" s="187"/>
      <c r="J809" s="37"/>
      <c r="K809" s="37"/>
      <c r="L809" s="40"/>
      <c r="M809" s="188"/>
      <c r="N809" s="189"/>
      <c r="O809" s="65"/>
      <c r="P809" s="65"/>
      <c r="Q809" s="65"/>
      <c r="R809" s="65"/>
      <c r="S809" s="65"/>
      <c r="T809" s="66"/>
      <c r="U809" s="35"/>
      <c r="V809" s="35"/>
      <c r="W809" s="35"/>
      <c r="X809" s="35"/>
      <c r="Y809" s="35"/>
      <c r="Z809" s="35"/>
      <c r="AA809" s="35"/>
      <c r="AB809" s="35"/>
      <c r="AC809" s="35"/>
      <c r="AD809" s="35"/>
      <c r="AE809" s="35"/>
      <c r="AT809" s="18" t="s">
        <v>165</v>
      </c>
      <c r="AU809" s="18" t="s">
        <v>83</v>
      </c>
    </row>
    <row r="810" spans="1:65" s="13" customFormat="1">
      <c r="B810" s="190"/>
      <c r="C810" s="191"/>
      <c r="D810" s="192" t="s">
        <v>167</v>
      </c>
      <c r="E810" s="193" t="s">
        <v>19</v>
      </c>
      <c r="F810" s="194" t="s">
        <v>180</v>
      </c>
      <c r="G810" s="191"/>
      <c r="H810" s="193" t="s">
        <v>19</v>
      </c>
      <c r="I810" s="195"/>
      <c r="J810" s="191"/>
      <c r="K810" s="191"/>
      <c r="L810" s="196"/>
      <c r="M810" s="197"/>
      <c r="N810" s="198"/>
      <c r="O810" s="198"/>
      <c r="P810" s="198"/>
      <c r="Q810" s="198"/>
      <c r="R810" s="198"/>
      <c r="S810" s="198"/>
      <c r="T810" s="199"/>
      <c r="AT810" s="200" t="s">
        <v>167</v>
      </c>
      <c r="AU810" s="200" t="s">
        <v>83</v>
      </c>
      <c r="AV810" s="13" t="s">
        <v>81</v>
      </c>
      <c r="AW810" s="13" t="s">
        <v>34</v>
      </c>
      <c r="AX810" s="13" t="s">
        <v>73</v>
      </c>
      <c r="AY810" s="200" t="s">
        <v>156</v>
      </c>
    </row>
    <row r="811" spans="1:65" s="14" customFormat="1">
      <c r="B811" s="201"/>
      <c r="C811" s="202"/>
      <c r="D811" s="192" t="s">
        <v>167</v>
      </c>
      <c r="E811" s="203" t="s">
        <v>19</v>
      </c>
      <c r="F811" s="204" t="s">
        <v>157</v>
      </c>
      <c r="G811" s="202"/>
      <c r="H811" s="205">
        <v>3</v>
      </c>
      <c r="I811" s="206"/>
      <c r="J811" s="202"/>
      <c r="K811" s="202"/>
      <c r="L811" s="207"/>
      <c r="M811" s="208"/>
      <c r="N811" s="209"/>
      <c r="O811" s="209"/>
      <c r="P811" s="209"/>
      <c r="Q811" s="209"/>
      <c r="R811" s="209"/>
      <c r="S811" s="209"/>
      <c r="T811" s="210"/>
      <c r="AT811" s="211" t="s">
        <v>167</v>
      </c>
      <c r="AU811" s="211" t="s">
        <v>83</v>
      </c>
      <c r="AV811" s="14" t="s">
        <v>83</v>
      </c>
      <c r="AW811" s="14" t="s">
        <v>34</v>
      </c>
      <c r="AX811" s="14" t="s">
        <v>73</v>
      </c>
      <c r="AY811" s="211" t="s">
        <v>156</v>
      </c>
    </row>
    <row r="812" spans="1:65" s="15" customFormat="1">
      <c r="B812" s="212"/>
      <c r="C812" s="213"/>
      <c r="D812" s="192" t="s">
        <v>167</v>
      </c>
      <c r="E812" s="214" t="s">
        <v>19</v>
      </c>
      <c r="F812" s="215" t="s">
        <v>170</v>
      </c>
      <c r="G812" s="213"/>
      <c r="H812" s="216">
        <v>3</v>
      </c>
      <c r="I812" s="217"/>
      <c r="J812" s="213"/>
      <c r="K812" s="213"/>
      <c r="L812" s="218"/>
      <c r="M812" s="219"/>
      <c r="N812" s="220"/>
      <c r="O812" s="220"/>
      <c r="P812" s="220"/>
      <c r="Q812" s="220"/>
      <c r="R812" s="220"/>
      <c r="S812" s="220"/>
      <c r="T812" s="221"/>
      <c r="AT812" s="222" t="s">
        <v>167</v>
      </c>
      <c r="AU812" s="222" t="s">
        <v>83</v>
      </c>
      <c r="AV812" s="15" t="s">
        <v>163</v>
      </c>
      <c r="AW812" s="15" t="s">
        <v>34</v>
      </c>
      <c r="AX812" s="15" t="s">
        <v>81</v>
      </c>
      <c r="AY812" s="222" t="s">
        <v>156</v>
      </c>
    </row>
    <row r="813" spans="1:65" s="2" customFormat="1" ht="55.5" customHeight="1">
      <c r="A813" s="35"/>
      <c r="B813" s="36"/>
      <c r="C813" s="171" t="s">
        <v>707</v>
      </c>
      <c r="D813" s="171" t="s">
        <v>159</v>
      </c>
      <c r="E813" s="172" t="s">
        <v>708</v>
      </c>
      <c r="F813" s="173" t="s">
        <v>709</v>
      </c>
      <c r="G813" s="174" t="s">
        <v>162</v>
      </c>
      <c r="H813" s="175">
        <v>4</v>
      </c>
      <c r="I813" s="176"/>
      <c r="J813" s="177">
        <f>ROUND(I813*H813,2)</f>
        <v>0</v>
      </c>
      <c r="K813" s="178"/>
      <c r="L813" s="40"/>
      <c r="M813" s="179" t="s">
        <v>19</v>
      </c>
      <c r="N813" s="180" t="s">
        <v>44</v>
      </c>
      <c r="O813" s="65"/>
      <c r="P813" s="181">
        <f>O813*H813</f>
        <v>0</v>
      </c>
      <c r="Q813" s="181">
        <v>0</v>
      </c>
      <c r="R813" s="181">
        <f>Q813*H813</f>
        <v>0</v>
      </c>
      <c r="S813" s="181">
        <v>8.0000000000000002E-3</v>
      </c>
      <c r="T813" s="182">
        <f>S813*H813</f>
        <v>3.2000000000000001E-2</v>
      </c>
      <c r="U813" s="35"/>
      <c r="V813" s="35"/>
      <c r="W813" s="35"/>
      <c r="X813" s="35"/>
      <c r="Y813" s="35"/>
      <c r="Z813" s="35"/>
      <c r="AA813" s="35"/>
      <c r="AB813" s="35"/>
      <c r="AC813" s="35"/>
      <c r="AD813" s="35"/>
      <c r="AE813" s="35"/>
      <c r="AR813" s="183" t="s">
        <v>163</v>
      </c>
      <c r="AT813" s="183" t="s">
        <v>159</v>
      </c>
      <c r="AU813" s="183" t="s">
        <v>83</v>
      </c>
      <c r="AY813" s="18" t="s">
        <v>156</v>
      </c>
      <c r="BE813" s="184">
        <f>IF(N813="základní",J813,0)</f>
        <v>0</v>
      </c>
      <c r="BF813" s="184">
        <f>IF(N813="snížená",J813,0)</f>
        <v>0</v>
      </c>
      <c r="BG813" s="184">
        <f>IF(N813="zákl. přenesená",J813,0)</f>
        <v>0</v>
      </c>
      <c r="BH813" s="184">
        <f>IF(N813="sníž. přenesená",J813,0)</f>
        <v>0</v>
      </c>
      <c r="BI813" s="184">
        <f>IF(N813="nulová",J813,0)</f>
        <v>0</v>
      </c>
      <c r="BJ813" s="18" t="s">
        <v>81</v>
      </c>
      <c r="BK813" s="184">
        <f>ROUND(I813*H813,2)</f>
        <v>0</v>
      </c>
      <c r="BL813" s="18" t="s">
        <v>163</v>
      </c>
      <c r="BM813" s="183" t="s">
        <v>710</v>
      </c>
    </row>
    <row r="814" spans="1:65" s="2" customFormat="1">
      <c r="A814" s="35"/>
      <c r="B814" s="36"/>
      <c r="C814" s="37"/>
      <c r="D814" s="185" t="s">
        <v>165</v>
      </c>
      <c r="E814" s="37"/>
      <c r="F814" s="186" t="s">
        <v>711</v>
      </c>
      <c r="G814" s="37"/>
      <c r="H814" s="37"/>
      <c r="I814" s="187"/>
      <c r="J814" s="37"/>
      <c r="K814" s="37"/>
      <c r="L814" s="40"/>
      <c r="M814" s="188"/>
      <c r="N814" s="189"/>
      <c r="O814" s="65"/>
      <c r="P814" s="65"/>
      <c r="Q814" s="65"/>
      <c r="R814" s="65"/>
      <c r="S814" s="65"/>
      <c r="T814" s="66"/>
      <c r="U814" s="35"/>
      <c r="V814" s="35"/>
      <c r="W814" s="35"/>
      <c r="X814" s="35"/>
      <c r="Y814" s="35"/>
      <c r="Z814" s="35"/>
      <c r="AA814" s="35"/>
      <c r="AB814" s="35"/>
      <c r="AC814" s="35"/>
      <c r="AD814" s="35"/>
      <c r="AE814" s="35"/>
      <c r="AT814" s="18" t="s">
        <v>165</v>
      </c>
      <c r="AU814" s="18" t="s">
        <v>83</v>
      </c>
    </row>
    <row r="815" spans="1:65" s="13" customFormat="1">
      <c r="B815" s="190"/>
      <c r="C815" s="191"/>
      <c r="D815" s="192" t="s">
        <v>167</v>
      </c>
      <c r="E815" s="193" t="s">
        <v>19</v>
      </c>
      <c r="F815" s="194" t="s">
        <v>168</v>
      </c>
      <c r="G815" s="191"/>
      <c r="H815" s="193" t="s">
        <v>19</v>
      </c>
      <c r="I815" s="195"/>
      <c r="J815" s="191"/>
      <c r="K815" s="191"/>
      <c r="L815" s="196"/>
      <c r="M815" s="197"/>
      <c r="N815" s="198"/>
      <c r="O815" s="198"/>
      <c r="P815" s="198"/>
      <c r="Q815" s="198"/>
      <c r="R815" s="198"/>
      <c r="S815" s="198"/>
      <c r="T815" s="199"/>
      <c r="AT815" s="200" t="s">
        <v>167</v>
      </c>
      <c r="AU815" s="200" t="s">
        <v>83</v>
      </c>
      <c r="AV815" s="13" t="s">
        <v>81</v>
      </c>
      <c r="AW815" s="13" t="s">
        <v>34</v>
      </c>
      <c r="AX815" s="13" t="s">
        <v>73</v>
      </c>
      <c r="AY815" s="200" t="s">
        <v>156</v>
      </c>
    </row>
    <row r="816" spans="1:65" s="14" customFormat="1">
      <c r="B816" s="201"/>
      <c r="C816" s="202"/>
      <c r="D816" s="192" t="s">
        <v>167</v>
      </c>
      <c r="E816" s="203" t="s">
        <v>19</v>
      </c>
      <c r="F816" s="204" t="s">
        <v>83</v>
      </c>
      <c r="G816" s="202"/>
      <c r="H816" s="205">
        <v>2</v>
      </c>
      <c r="I816" s="206"/>
      <c r="J816" s="202"/>
      <c r="K816" s="202"/>
      <c r="L816" s="207"/>
      <c r="M816" s="208"/>
      <c r="N816" s="209"/>
      <c r="O816" s="209"/>
      <c r="P816" s="209"/>
      <c r="Q816" s="209"/>
      <c r="R816" s="209"/>
      <c r="S816" s="209"/>
      <c r="T816" s="210"/>
      <c r="AT816" s="211" t="s">
        <v>167</v>
      </c>
      <c r="AU816" s="211" t="s">
        <v>83</v>
      </c>
      <c r="AV816" s="14" t="s">
        <v>83</v>
      </c>
      <c r="AW816" s="14" t="s">
        <v>34</v>
      </c>
      <c r="AX816" s="14" t="s">
        <v>73</v>
      </c>
      <c r="AY816" s="211" t="s">
        <v>156</v>
      </c>
    </row>
    <row r="817" spans="1:65" s="13" customFormat="1">
      <c r="B817" s="190"/>
      <c r="C817" s="191"/>
      <c r="D817" s="192" t="s">
        <v>167</v>
      </c>
      <c r="E817" s="193" t="s">
        <v>19</v>
      </c>
      <c r="F817" s="194" t="s">
        <v>169</v>
      </c>
      <c r="G817" s="191"/>
      <c r="H817" s="193" t="s">
        <v>19</v>
      </c>
      <c r="I817" s="195"/>
      <c r="J817" s="191"/>
      <c r="K817" s="191"/>
      <c r="L817" s="196"/>
      <c r="M817" s="197"/>
      <c r="N817" s="198"/>
      <c r="O817" s="198"/>
      <c r="P817" s="198"/>
      <c r="Q817" s="198"/>
      <c r="R817" s="198"/>
      <c r="S817" s="198"/>
      <c r="T817" s="199"/>
      <c r="AT817" s="200" t="s">
        <v>167</v>
      </c>
      <c r="AU817" s="200" t="s">
        <v>83</v>
      </c>
      <c r="AV817" s="13" t="s">
        <v>81</v>
      </c>
      <c r="AW817" s="13" t="s">
        <v>34</v>
      </c>
      <c r="AX817" s="13" t="s">
        <v>73</v>
      </c>
      <c r="AY817" s="200" t="s">
        <v>156</v>
      </c>
    </row>
    <row r="818" spans="1:65" s="14" customFormat="1">
      <c r="B818" s="201"/>
      <c r="C818" s="202"/>
      <c r="D818" s="192" t="s">
        <v>167</v>
      </c>
      <c r="E818" s="203" t="s">
        <v>19</v>
      </c>
      <c r="F818" s="204" t="s">
        <v>83</v>
      </c>
      <c r="G818" s="202"/>
      <c r="H818" s="205">
        <v>2</v>
      </c>
      <c r="I818" s="206"/>
      <c r="J818" s="202"/>
      <c r="K818" s="202"/>
      <c r="L818" s="207"/>
      <c r="M818" s="208"/>
      <c r="N818" s="209"/>
      <c r="O818" s="209"/>
      <c r="P818" s="209"/>
      <c r="Q818" s="209"/>
      <c r="R818" s="209"/>
      <c r="S818" s="209"/>
      <c r="T818" s="210"/>
      <c r="AT818" s="211" t="s">
        <v>167</v>
      </c>
      <c r="AU818" s="211" t="s">
        <v>83</v>
      </c>
      <c r="AV818" s="14" t="s">
        <v>83</v>
      </c>
      <c r="AW818" s="14" t="s">
        <v>34</v>
      </c>
      <c r="AX818" s="14" t="s">
        <v>73</v>
      </c>
      <c r="AY818" s="211" t="s">
        <v>156</v>
      </c>
    </row>
    <row r="819" spans="1:65" s="15" customFormat="1">
      <c r="B819" s="212"/>
      <c r="C819" s="213"/>
      <c r="D819" s="192" t="s">
        <v>167</v>
      </c>
      <c r="E819" s="214" t="s">
        <v>19</v>
      </c>
      <c r="F819" s="215" t="s">
        <v>170</v>
      </c>
      <c r="G819" s="213"/>
      <c r="H819" s="216">
        <v>4</v>
      </c>
      <c r="I819" s="217"/>
      <c r="J819" s="213"/>
      <c r="K819" s="213"/>
      <c r="L819" s="218"/>
      <c r="M819" s="219"/>
      <c r="N819" s="220"/>
      <c r="O819" s="220"/>
      <c r="P819" s="220"/>
      <c r="Q819" s="220"/>
      <c r="R819" s="220"/>
      <c r="S819" s="220"/>
      <c r="T819" s="221"/>
      <c r="AT819" s="222" t="s">
        <v>167</v>
      </c>
      <c r="AU819" s="222" t="s">
        <v>83</v>
      </c>
      <c r="AV819" s="15" t="s">
        <v>163</v>
      </c>
      <c r="AW819" s="15" t="s">
        <v>34</v>
      </c>
      <c r="AX819" s="15" t="s">
        <v>81</v>
      </c>
      <c r="AY819" s="222" t="s">
        <v>156</v>
      </c>
    </row>
    <row r="820" spans="1:65" s="2" customFormat="1" ht="55.5" customHeight="1">
      <c r="A820" s="35"/>
      <c r="B820" s="36"/>
      <c r="C820" s="171" t="s">
        <v>712</v>
      </c>
      <c r="D820" s="171" t="s">
        <v>159</v>
      </c>
      <c r="E820" s="172" t="s">
        <v>713</v>
      </c>
      <c r="F820" s="173" t="s">
        <v>714</v>
      </c>
      <c r="G820" s="174" t="s">
        <v>162</v>
      </c>
      <c r="H820" s="175">
        <v>2</v>
      </c>
      <c r="I820" s="176"/>
      <c r="J820" s="177">
        <f>ROUND(I820*H820,2)</f>
        <v>0</v>
      </c>
      <c r="K820" s="178"/>
      <c r="L820" s="40"/>
      <c r="M820" s="179" t="s">
        <v>19</v>
      </c>
      <c r="N820" s="180" t="s">
        <v>44</v>
      </c>
      <c r="O820" s="65"/>
      <c r="P820" s="181">
        <f>O820*H820</f>
        <v>0</v>
      </c>
      <c r="Q820" s="181">
        <v>0</v>
      </c>
      <c r="R820" s="181">
        <f>Q820*H820</f>
        <v>0</v>
      </c>
      <c r="S820" s="181">
        <v>1.6E-2</v>
      </c>
      <c r="T820" s="182">
        <f>S820*H820</f>
        <v>3.2000000000000001E-2</v>
      </c>
      <c r="U820" s="35"/>
      <c r="V820" s="35"/>
      <c r="W820" s="35"/>
      <c r="X820" s="35"/>
      <c r="Y820" s="35"/>
      <c r="Z820" s="35"/>
      <c r="AA820" s="35"/>
      <c r="AB820" s="35"/>
      <c r="AC820" s="35"/>
      <c r="AD820" s="35"/>
      <c r="AE820" s="35"/>
      <c r="AR820" s="183" t="s">
        <v>163</v>
      </c>
      <c r="AT820" s="183" t="s">
        <v>159</v>
      </c>
      <c r="AU820" s="183" t="s">
        <v>83</v>
      </c>
      <c r="AY820" s="18" t="s">
        <v>156</v>
      </c>
      <c r="BE820" s="184">
        <f>IF(N820="základní",J820,0)</f>
        <v>0</v>
      </c>
      <c r="BF820" s="184">
        <f>IF(N820="snížená",J820,0)</f>
        <v>0</v>
      </c>
      <c r="BG820" s="184">
        <f>IF(N820="zákl. přenesená",J820,0)</f>
        <v>0</v>
      </c>
      <c r="BH820" s="184">
        <f>IF(N820="sníž. přenesená",J820,0)</f>
        <v>0</v>
      </c>
      <c r="BI820" s="184">
        <f>IF(N820="nulová",J820,0)</f>
        <v>0</v>
      </c>
      <c r="BJ820" s="18" t="s">
        <v>81</v>
      </c>
      <c r="BK820" s="184">
        <f>ROUND(I820*H820,2)</f>
        <v>0</v>
      </c>
      <c r="BL820" s="18" t="s">
        <v>163</v>
      </c>
      <c r="BM820" s="183" t="s">
        <v>715</v>
      </c>
    </row>
    <row r="821" spans="1:65" s="2" customFormat="1">
      <c r="A821" s="35"/>
      <c r="B821" s="36"/>
      <c r="C821" s="37"/>
      <c r="D821" s="185" t="s">
        <v>165</v>
      </c>
      <c r="E821" s="37"/>
      <c r="F821" s="186" t="s">
        <v>716</v>
      </c>
      <c r="G821" s="37"/>
      <c r="H821" s="37"/>
      <c r="I821" s="187"/>
      <c r="J821" s="37"/>
      <c r="K821" s="37"/>
      <c r="L821" s="40"/>
      <c r="M821" s="188"/>
      <c r="N821" s="189"/>
      <c r="O821" s="65"/>
      <c r="P821" s="65"/>
      <c r="Q821" s="65"/>
      <c r="R821" s="65"/>
      <c r="S821" s="65"/>
      <c r="T821" s="66"/>
      <c r="U821" s="35"/>
      <c r="V821" s="35"/>
      <c r="W821" s="35"/>
      <c r="X821" s="35"/>
      <c r="Y821" s="35"/>
      <c r="Z821" s="35"/>
      <c r="AA821" s="35"/>
      <c r="AB821" s="35"/>
      <c r="AC821" s="35"/>
      <c r="AD821" s="35"/>
      <c r="AE821" s="35"/>
      <c r="AT821" s="18" t="s">
        <v>165</v>
      </c>
      <c r="AU821" s="18" t="s">
        <v>83</v>
      </c>
    </row>
    <row r="822" spans="1:65" s="13" customFormat="1">
      <c r="B822" s="190"/>
      <c r="C822" s="191"/>
      <c r="D822" s="192" t="s">
        <v>167</v>
      </c>
      <c r="E822" s="193" t="s">
        <v>19</v>
      </c>
      <c r="F822" s="194" t="s">
        <v>175</v>
      </c>
      <c r="G822" s="191"/>
      <c r="H822" s="193" t="s">
        <v>19</v>
      </c>
      <c r="I822" s="195"/>
      <c r="J822" s="191"/>
      <c r="K822" s="191"/>
      <c r="L822" s="196"/>
      <c r="M822" s="197"/>
      <c r="N822" s="198"/>
      <c r="O822" s="198"/>
      <c r="P822" s="198"/>
      <c r="Q822" s="198"/>
      <c r="R822" s="198"/>
      <c r="S822" s="198"/>
      <c r="T822" s="199"/>
      <c r="AT822" s="200" t="s">
        <v>167</v>
      </c>
      <c r="AU822" s="200" t="s">
        <v>83</v>
      </c>
      <c r="AV822" s="13" t="s">
        <v>81</v>
      </c>
      <c r="AW822" s="13" t="s">
        <v>34</v>
      </c>
      <c r="AX822" s="13" t="s">
        <v>73</v>
      </c>
      <c r="AY822" s="200" t="s">
        <v>156</v>
      </c>
    </row>
    <row r="823" spans="1:65" s="14" customFormat="1">
      <c r="B823" s="201"/>
      <c r="C823" s="202"/>
      <c r="D823" s="192" t="s">
        <v>167</v>
      </c>
      <c r="E823" s="203" t="s">
        <v>19</v>
      </c>
      <c r="F823" s="204" t="s">
        <v>81</v>
      </c>
      <c r="G823" s="202"/>
      <c r="H823" s="205">
        <v>1</v>
      </c>
      <c r="I823" s="206"/>
      <c r="J823" s="202"/>
      <c r="K823" s="202"/>
      <c r="L823" s="207"/>
      <c r="M823" s="208"/>
      <c r="N823" s="209"/>
      <c r="O823" s="209"/>
      <c r="P823" s="209"/>
      <c r="Q823" s="209"/>
      <c r="R823" s="209"/>
      <c r="S823" s="209"/>
      <c r="T823" s="210"/>
      <c r="AT823" s="211" t="s">
        <v>167</v>
      </c>
      <c r="AU823" s="211" t="s">
        <v>83</v>
      </c>
      <c r="AV823" s="14" t="s">
        <v>83</v>
      </c>
      <c r="AW823" s="14" t="s">
        <v>34</v>
      </c>
      <c r="AX823" s="14" t="s">
        <v>73</v>
      </c>
      <c r="AY823" s="211" t="s">
        <v>156</v>
      </c>
    </row>
    <row r="824" spans="1:65" s="13" customFormat="1">
      <c r="B824" s="190"/>
      <c r="C824" s="191"/>
      <c r="D824" s="192" t="s">
        <v>167</v>
      </c>
      <c r="E824" s="193" t="s">
        <v>19</v>
      </c>
      <c r="F824" s="194" t="s">
        <v>169</v>
      </c>
      <c r="G824" s="191"/>
      <c r="H824" s="193" t="s">
        <v>19</v>
      </c>
      <c r="I824" s="195"/>
      <c r="J824" s="191"/>
      <c r="K824" s="191"/>
      <c r="L824" s="196"/>
      <c r="M824" s="197"/>
      <c r="N824" s="198"/>
      <c r="O824" s="198"/>
      <c r="P824" s="198"/>
      <c r="Q824" s="198"/>
      <c r="R824" s="198"/>
      <c r="S824" s="198"/>
      <c r="T824" s="199"/>
      <c r="AT824" s="200" t="s">
        <v>167</v>
      </c>
      <c r="AU824" s="200" t="s">
        <v>83</v>
      </c>
      <c r="AV824" s="13" t="s">
        <v>81</v>
      </c>
      <c r="AW824" s="13" t="s">
        <v>34</v>
      </c>
      <c r="AX824" s="13" t="s">
        <v>73</v>
      </c>
      <c r="AY824" s="200" t="s">
        <v>156</v>
      </c>
    </row>
    <row r="825" spans="1:65" s="14" customFormat="1">
      <c r="B825" s="201"/>
      <c r="C825" s="202"/>
      <c r="D825" s="192" t="s">
        <v>167</v>
      </c>
      <c r="E825" s="203" t="s">
        <v>19</v>
      </c>
      <c r="F825" s="204" t="s">
        <v>81</v>
      </c>
      <c r="G825" s="202"/>
      <c r="H825" s="205">
        <v>1</v>
      </c>
      <c r="I825" s="206"/>
      <c r="J825" s="202"/>
      <c r="K825" s="202"/>
      <c r="L825" s="207"/>
      <c r="M825" s="208"/>
      <c r="N825" s="209"/>
      <c r="O825" s="209"/>
      <c r="P825" s="209"/>
      <c r="Q825" s="209"/>
      <c r="R825" s="209"/>
      <c r="S825" s="209"/>
      <c r="T825" s="210"/>
      <c r="AT825" s="211" t="s">
        <v>167</v>
      </c>
      <c r="AU825" s="211" t="s">
        <v>83</v>
      </c>
      <c r="AV825" s="14" t="s">
        <v>83</v>
      </c>
      <c r="AW825" s="14" t="s">
        <v>34</v>
      </c>
      <c r="AX825" s="14" t="s">
        <v>73</v>
      </c>
      <c r="AY825" s="211" t="s">
        <v>156</v>
      </c>
    </row>
    <row r="826" spans="1:65" s="15" customFormat="1">
      <c r="B826" s="212"/>
      <c r="C826" s="213"/>
      <c r="D826" s="192" t="s">
        <v>167</v>
      </c>
      <c r="E826" s="214" t="s">
        <v>19</v>
      </c>
      <c r="F826" s="215" t="s">
        <v>170</v>
      </c>
      <c r="G826" s="213"/>
      <c r="H826" s="216">
        <v>2</v>
      </c>
      <c r="I826" s="217"/>
      <c r="J826" s="213"/>
      <c r="K826" s="213"/>
      <c r="L826" s="218"/>
      <c r="M826" s="219"/>
      <c r="N826" s="220"/>
      <c r="O826" s="220"/>
      <c r="P826" s="220"/>
      <c r="Q826" s="220"/>
      <c r="R826" s="220"/>
      <c r="S826" s="220"/>
      <c r="T826" s="221"/>
      <c r="AT826" s="222" t="s">
        <v>167</v>
      </c>
      <c r="AU826" s="222" t="s">
        <v>83</v>
      </c>
      <c r="AV826" s="15" t="s">
        <v>163</v>
      </c>
      <c r="AW826" s="15" t="s">
        <v>34</v>
      </c>
      <c r="AX826" s="15" t="s">
        <v>81</v>
      </c>
      <c r="AY826" s="222" t="s">
        <v>156</v>
      </c>
    </row>
    <row r="827" spans="1:65" s="2" customFormat="1" ht="55.5" customHeight="1">
      <c r="A827" s="35"/>
      <c r="B827" s="36"/>
      <c r="C827" s="171" t="s">
        <v>717</v>
      </c>
      <c r="D827" s="171" t="s">
        <v>159</v>
      </c>
      <c r="E827" s="172" t="s">
        <v>718</v>
      </c>
      <c r="F827" s="173" t="s">
        <v>719</v>
      </c>
      <c r="G827" s="174" t="s">
        <v>162</v>
      </c>
      <c r="H827" s="175">
        <v>1</v>
      </c>
      <c r="I827" s="176"/>
      <c r="J827" s="177">
        <f>ROUND(I827*H827,2)</f>
        <v>0</v>
      </c>
      <c r="K827" s="178"/>
      <c r="L827" s="40"/>
      <c r="M827" s="179" t="s">
        <v>19</v>
      </c>
      <c r="N827" s="180" t="s">
        <v>44</v>
      </c>
      <c r="O827" s="65"/>
      <c r="P827" s="181">
        <f>O827*H827</f>
        <v>0</v>
      </c>
      <c r="Q827" s="181">
        <v>0</v>
      </c>
      <c r="R827" s="181">
        <f>Q827*H827</f>
        <v>0</v>
      </c>
      <c r="S827" s="181">
        <v>9.9000000000000005E-2</v>
      </c>
      <c r="T827" s="182">
        <f>S827*H827</f>
        <v>9.9000000000000005E-2</v>
      </c>
      <c r="U827" s="35"/>
      <c r="V827" s="35"/>
      <c r="W827" s="35"/>
      <c r="X827" s="35"/>
      <c r="Y827" s="35"/>
      <c r="Z827" s="35"/>
      <c r="AA827" s="35"/>
      <c r="AB827" s="35"/>
      <c r="AC827" s="35"/>
      <c r="AD827" s="35"/>
      <c r="AE827" s="35"/>
      <c r="AR827" s="183" t="s">
        <v>163</v>
      </c>
      <c r="AT827" s="183" t="s">
        <v>159</v>
      </c>
      <c r="AU827" s="183" t="s">
        <v>83</v>
      </c>
      <c r="AY827" s="18" t="s">
        <v>156</v>
      </c>
      <c r="BE827" s="184">
        <f>IF(N827="základní",J827,0)</f>
        <v>0</v>
      </c>
      <c r="BF827" s="184">
        <f>IF(N827="snížená",J827,0)</f>
        <v>0</v>
      </c>
      <c r="BG827" s="184">
        <f>IF(N827="zákl. přenesená",J827,0)</f>
        <v>0</v>
      </c>
      <c r="BH827" s="184">
        <f>IF(N827="sníž. přenesená",J827,0)</f>
        <v>0</v>
      </c>
      <c r="BI827" s="184">
        <f>IF(N827="nulová",J827,0)</f>
        <v>0</v>
      </c>
      <c r="BJ827" s="18" t="s">
        <v>81</v>
      </c>
      <c r="BK827" s="184">
        <f>ROUND(I827*H827,2)</f>
        <v>0</v>
      </c>
      <c r="BL827" s="18" t="s">
        <v>163</v>
      </c>
      <c r="BM827" s="183" t="s">
        <v>720</v>
      </c>
    </row>
    <row r="828" spans="1:65" s="2" customFormat="1">
      <c r="A828" s="35"/>
      <c r="B828" s="36"/>
      <c r="C828" s="37"/>
      <c r="D828" s="185" t="s">
        <v>165</v>
      </c>
      <c r="E828" s="37"/>
      <c r="F828" s="186" t="s">
        <v>721</v>
      </c>
      <c r="G828" s="37"/>
      <c r="H828" s="37"/>
      <c r="I828" s="187"/>
      <c r="J828" s="37"/>
      <c r="K828" s="37"/>
      <c r="L828" s="40"/>
      <c r="M828" s="188"/>
      <c r="N828" s="189"/>
      <c r="O828" s="65"/>
      <c r="P828" s="65"/>
      <c r="Q828" s="65"/>
      <c r="R828" s="65"/>
      <c r="S828" s="65"/>
      <c r="T828" s="66"/>
      <c r="U828" s="35"/>
      <c r="V828" s="35"/>
      <c r="W828" s="35"/>
      <c r="X828" s="35"/>
      <c r="Y828" s="35"/>
      <c r="Z828" s="35"/>
      <c r="AA828" s="35"/>
      <c r="AB828" s="35"/>
      <c r="AC828" s="35"/>
      <c r="AD828" s="35"/>
      <c r="AE828" s="35"/>
      <c r="AT828" s="18" t="s">
        <v>165</v>
      </c>
      <c r="AU828" s="18" t="s">
        <v>83</v>
      </c>
    </row>
    <row r="829" spans="1:65" s="13" customFormat="1">
      <c r="B829" s="190"/>
      <c r="C829" s="191"/>
      <c r="D829" s="192" t="s">
        <v>167</v>
      </c>
      <c r="E829" s="193" t="s">
        <v>19</v>
      </c>
      <c r="F829" s="194" t="s">
        <v>180</v>
      </c>
      <c r="G829" s="191"/>
      <c r="H829" s="193" t="s">
        <v>19</v>
      </c>
      <c r="I829" s="195"/>
      <c r="J829" s="191"/>
      <c r="K829" s="191"/>
      <c r="L829" s="196"/>
      <c r="M829" s="197"/>
      <c r="N829" s="198"/>
      <c r="O829" s="198"/>
      <c r="P829" s="198"/>
      <c r="Q829" s="198"/>
      <c r="R829" s="198"/>
      <c r="S829" s="198"/>
      <c r="T829" s="199"/>
      <c r="AT829" s="200" t="s">
        <v>167</v>
      </c>
      <c r="AU829" s="200" t="s">
        <v>83</v>
      </c>
      <c r="AV829" s="13" t="s">
        <v>81</v>
      </c>
      <c r="AW829" s="13" t="s">
        <v>34</v>
      </c>
      <c r="AX829" s="13" t="s">
        <v>73</v>
      </c>
      <c r="AY829" s="200" t="s">
        <v>156</v>
      </c>
    </row>
    <row r="830" spans="1:65" s="14" customFormat="1">
      <c r="B830" s="201"/>
      <c r="C830" s="202"/>
      <c r="D830" s="192" t="s">
        <v>167</v>
      </c>
      <c r="E830" s="203" t="s">
        <v>19</v>
      </c>
      <c r="F830" s="204" t="s">
        <v>81</v>
      </c>
      <c r="G830" s="202"/>
      <c r="H830" s="205">
        <v>1</v>
      </c>
      <c r="I830" s="206"/>
      <c r="J830" s="202"/>
      <c r="K830" s="202"/>
      <c r="L830" s="207"/>
      <c r="M830" s="208"/>
      <c r="N830" s="209"/>
      <c r="O830" s="209"/>
      <c r="P830" s="209"/>
      <c r="Q830" s="209"/>
      <c r="R830" s="209"/>
      <c r="S830" s="209"/>
      <c r="T830" s="210"/>
      <c r="AT830" s="211" t="s">
        <v>167</v>
      </c>
      <c r="AU830" s="211" t="s">
        <v>83</v>
      </c>
      <c r="AV830" s="14" t="s">
        <v>83</v>
      </c>
      <c r="AW830" s="14" t="s">
        <v>34</v>
      </c>
      <c r="AX830" s="14" t="s">
        <v>73</v>
      </c>
      <c r="AY830" s="211" t="s">
        <v>156</v>
      </c>
    </row>
    <row r="831" spans="1:65" s="15" customFormat="1">
      <c r="B831" s="212"/>
      <c r="C831" s="213"/>
      <c r="D831" s="192" t="s">
        <v>167</v>
      </c>
      <c r="E831" s="214" t="s">
        <v>19</v>
      </c>
      <c r="F831" s="215" t="s">
        <v>170</v>
      </c>
      <c r="G831" s="213"/>
      <c r="H831" s="216">
        <v>1</v>
      </c>
      <c r="I831" s="217"/>
      <c r="J831" s="213"/>
      <c r="K831" s="213"/>
      <c r="L831" s="218"/>
      <c r="M831" s="219"/>
      <c r="N831" s="220"/>
      <c r="O831" s="220"/>
      <c r="P831" s="220"/>
      <c r="Q831" s="220"/>
      <c r="R831" s="220"/>
      <c r="S831" s="220"/>
      <c r="T831" s="221"/>
      <c r="AT831" s="222" t="s">
        <v>167</v>
      </c>
      <c r="AU831" s="222" t="s">
        <v>83</v>
      </c>
      <c r="AV831" s="15" t="s">
        <v>163</v>
      </c>
      <c r="AW831" s="15" t="s">
        <v>34</v>
      </c>
      <c r="AX831" s="15" t="s">
        <v>81</v>
      </c>
      <c r="AY831" s="222" t="s">
        <v>156</v>
      </c>
    </row>
    <row r="832" spans="1:65" s="2" customFormat="1" ht="55.5" customHeight="1">
      <c r="A832" s="35"/>
      <c r="B832" s="36"/>
      <c r="C832" s="171" t="s">
        <v>722</v>
      </c>
      <c r="D832" s="171" t="s">
        <v>159</v>
      </c>
      <c r="E832" s="172" t="s">
        <v>723</v>
      </c>
      <c r="F832" s="173" t="s">
        <v>724</v>
      </c>
      <c r="G832" s="174" t="s">
        <v>162</v>
      </c>
      <c r="H832" s="175">
        <v>2</v>
      </c>
      <c r="I832" s="176"/>
      <c r="J832" s="177">
        <f>ROUND(I832*H832,2)</f>
        <v>0</v>
      </c>
      <c r="K832" s="178"/>
      <c r="L832" s="40"/>
      <c r="M832" s="179" t="s">
        <v>19</v>
      </c>
      <c r="N832" s="180" t="s">
        <v>44</v>
      </c>
      <c r="O832" s="65"/>
      <c r="P832" s="181">
        <f>O832*H832</f>
        <v>0</v>
      </c>
      <c r="Q832" s="181">
        <v>0</v>
      </c>
      <c r="R832" s="181">
        <f>Q832*H832</f>
        <v>0</v>
      </c>
      <c r="S832" s="181">
        <v>0.14899999999999999</v>
      </c>
      <c r="T832" s="182">
        <f>S832*H832</f>
        <v>0.29799999999999999</v>
      </c>
      <c r="U832" s="35"/>
      <c r="V832" s="35"/>
      <c r="W832" s="35"/>
      <c r="X832" s="35"/>
      <c r="Y832" s="35"/>
      <c r="Z832" s="35"/>
      <c r="AA832" s="35"/>
      <c r="AB832" s="35"/>
      <c r="AC832" s="35"/>
      <c r="AD832" s="35"/>
      <c r="AE832" s="35"/>
      <c r="AR832" s="183" t="s">
        <v>163</v>
      </c>
      <c r="AT832" s="183" t="s">
        <v>159</v>
      </c>
      <c r="AU832" s="183" t="s">
        <v>83</v>
      </c>
      <c r="AY832" s="18" t="s">
        <v>156</v>
      </c>
      <c r="BE832" s="184">
        <f>IF(N832="základní",J832,0)</f>
        <v>0</v>
      </c>
      <c r="BF832" s="184">
        <f>IF(N832="snížená",J832,0)</f>
        <v>0</v>
      </c>
      <c r="BG832" s="184">
        <f>IF(N832="zákl. přenesená",J832,0)</f>
        <v>0</v>
      </c>
      <c r="BH832" s="184">
        <f>IF(N832="sníž. přenesená",J832,0)</f>
        <v>0</v>
      </c>
      <c r="BI832" s="184">
        <f>IF(N832="nulová",J832,0)</f>
        <v>0</v>
      </c>
      <c r="BJ832" s="18" t="s">
        <v>81</v>
      </c>
      <c r="BK832" s="184">
        <f>ROUND(I832*H832,2)</f>
        <v>0</v>
      </c>
      <c r="BL832" s="18" t="s">
        <v>163</v>
      </c>
      <c r="BM832" s="183" t="s">
        <v>725</v>
      </c>
    </row>
    <row r="833" spans="1:65" s="2" customFormat="1">
      <c r="A833" s="35"/>
      <c r="B833" s="36"/>
      <c r="C833" s="37"/>
      <c r="D833" s="185" t="s">
        <v>165</v>
      </c>
      <c r="E833" s="37"/>
      <c r="F833" s="186" t="s">
        <v>726</v>
      </c>
      <c r="G833" s="37"/>
      <c r="H833" s="37"/>
      <c r="I833" s="187"/>
      <c r="J833" s="37"/>
      <c r="K833" s="37"/>
      <c r="L833" s="40"/>
      <c r="M833" s="188"/>
      <c r="N833" s="189"/>
      <c r="O833" s="65"/>
      <c r="P833" s="65"/>
      <c r="Q833" s="65"/>
      <c r="R833" s="65"/>
      <c r="S833" s="65"/>
      <c r="T833" s="66"/>
      <c r="U833" s="35"/>
      <c r="V833" s="35"/>
      <c r="W833" s="35"/>
      <c r="X833" s="35"/>
      <c r="Y833" s="35"/>
      <c r="Z833" s="35"/>
      <c r="AA833" s="35"/>
      <c r="AB833" s="35"/>
      <c r="AC833" s="35"/>
      <c r="AD833" s="35"/>
      <c r="AE833" s="35"/>
      <c r="AT833" s="18" t="s">
        <v>165</v>
      </c>
      <c r="AU833" s="18" t="s">
        <v>83</v>
      </c>
    </row>
    <row r="834" spans="1:65" s="13" customFormat="1">
      <c r="B834" s="190"/>
      <c r="C834" s="191"/>
      <c r="D834" s="192" t="s">
        <v>167</v>
      </c>
      <c r="E834" s="193" t="s">
        <v>19</v>
      </c>
      <c r="F834" s="194" t="s">
        <v>169</v>
      </c>
      <c r="G834" s="191"/>
      <c r="H834" s="193" t="s">
        <v>19</v>
      </c>
      <c r="I834" s="195"/>
      <c r="J834" s="191"/>
      <c r="K834" s="191"/>
      <c r="L834" s="196"/>
      <c r="M834" s="197"/>
      <c r="N834" s="198"/>
      <c r="O834" s="198"/>
      <c r="P834" s="198"/>
      <c r="Q834" s="198"/>
      <c r="R834" s="198"/>
      <c r="S834" s="198"/>
      <c r="T834" s="199"/>
      <c r="AT834" s="200" t="s">
        <v>167</v>
      </c>
      <c r="AU834" s="200" t="s">
        <v>83</v>
      </c>
      <c r="AV834" s="13" t="s">
        <v>81</v>
      </c>
      <c r="AW834" s="13" t="s">
        <v>34</v>
      </c>
      <c r="AX834" s="13" t="s">
        <v>73</v>
      </c>
      <c r="AY834" s="200" t="s">
        <v>156</v>
      </c>
    </row>
    <row r="835" spans="1:65" s="14" customFormat="1">
      <c r="B835" s="201"/>
      <c r="C835" s="202"/>
      <c r="D835" s="192" t="s">
        <v>167</v>
      </c>
      <c r="E835" s="203" t="s">
        <v>19</v>
      </c>
      <c r="F835" s="204" t="s">
        <v>83</v>
      </c>
      <c r="G835" s="202"/>
      <c r="H835" s="205">
        <v>2</v>
      </c>
      <c r="I835" s="206"/>
      <c r="J835" s="202"/>
      <c r="K835" s="202"/>
      <c r="L835" s="207"/>
      <c r="M835" s="208"/>
      <c r="N835" s="209"/>
      <c r="O835" s="209"/>
      <c r="P835" s="209"/>
      <c r="Q835" s="209"/>
      <c r="R835" s="209"/>
      <c r="S835" s="209"/>
      <c r="T835" s="210"/>
      <c r="AT835" s="211" t="s">
        <v>167</v>
      </c>
      <c r="AU835" s="211" t="s">
        <v>83</v>
      </c>
      <c r="AV835" s="14" t="s">
        <v>83</v>
      </c>
      <c r="AW835" s="14" t="s">
        <v>34</v>
      </c>
      <c r="AX835" s="14" t="s">
        <v>73</v>
      </c>
      <c r="AY835" s="211" t="s">
        <v>156</v>
      </c>
    </row>
    <row r="836" spans="1:65" s="15" customFormat="1">
      <c r="B836" s="212"/>
      <c r="C836" s="213"/>
      <c r="D836" s="192" t="s">
        <v>167</v>
      </c>
      <c r="E836" s="214" t="s">
        <v>19</v>
      </c>
      <c r="F836" s="215" t="s">
        <v>170</v>
      </c>
      <c r="G836" s="213"/>
      <c r="H836" s="216">
        <v>2</v>
      </c>
      <c r="I836" s="217"/>
      <c r="J836" s="213"/>
      <c r="K836" s="213"/>
      <c r="L836" s="218"/>
      <c r="M836" s="219"/>
      <c r="N836" s="220"/>
      <c r="O836" s="220"/>
      <c r="P836" s="220"/>
      <c r="Q836" s="220"/>
      <c r="R836" s="220"/>
      <c r="S836" s="220"/>
      <c r="T836" s="221"/>
      <c r="AT836" s="222" t="s">
        <v>167</v>
      </c>
      <c r="AU836" s="222" t="s">
        <v>83</v>
      </c>
      <c r="AV836" s="15" t="s">
        <v>163</v>
      </c>
      <c r="AW836" s="15" t="s">
        <v>34</v>
      </c>
      <c r="AX836" s="15" t="s">
        <v>81</v>
      </c>
      <c r="AY836" s="222" t="s">
        <v>156</v>
      </c>
    </row>
    <row r="837" spans="1:65" s="2" customFormat="1" ht="55.5" customHeight="1">
      <c r="A837" s="35"/>
      <c r="B837" s="36"/>
      <c r="C837" s="171" t="s">
        <v>727</v>
      </c>
      <c r="D837" s="171" t="s">
        <v>159</v>
      </c>
      <c r="E837" s="172" t="s">
        <v>728</v>
      </c>
      <c r="F837" s="173" t="s">
        <v>729</v>
      </c>
      <c r="G837" s="174" t="s">
        <v>162</v>
      </c>
      <c r="H837" s="175">
        <v>3</v>
      </c>
      <c r="I837" s="176"/>
      <c r="J837" s="177">
        <f>ROUND(I837*H837,2)</f>
        <v>0</v>
      </c>
      <c r="K837" s="178"/>
      <c r="L837" s="40"/>
      <c r="M837" s="179" t="s">
        <v>19</v>
      </c>
      <c r="N837" s="180" t="s">
        <v>44</v>
      </c>
      <c r="O837" s="65"/>
      <c r="P837" s="181">
        <f>O837*H837</f>
        <v>0</v>
      </c>
      <c r="Q837" s="181">
        <v>0</v>
      </c>
      <c r="R837" s="181">
        <f>Q837*H837</f>
        <v>0</v>
      </c>
      <c r="S837" s="181">
        <v>0.27600000000000002</v>
      </c>
      <c r="T837" s="182">
        <f>S837*H837</f>
        <v>0.82800000000000007</v>
      </c>
      <c r="U837" s="35"/>
      <c r="V837" s="35"/>
      <c r="W837" s="35"/>
      <c r="X837" s="35"/>
      <c r="Y837" s="35"/>
      <c r="Z837" s="35"/>
      <c r="AA837" s="35"/>
      <c r="AB837" s="35"/>
      <c r="AC837" s="35"/>
      <c r="AD837" s="35"/>
      <c r="AE837" s="35"/>
      <c r="AR837" s="183" t="s">
        <v>163</v>
      </c>
      <c r="AT837" s="183" t="s">
        <v>159</v>
      </c>
      <c r="AU837" s="183" t="s">
        <v>83</v>
      </c>
      <c r="AY837" s="18" t="s">
        <v>156</v>
      </c>
      <c r="BE837" s="184">
        <f>IF(N837="základní",J837,0)</f>
        <v>0</v>
      </c>
      <c r="BF837" s="184">
        <f>IF(N837="snížená",J837,0)</f>
        <v>0</v>
      </c>
      <c r="BG837" s="184">
        <f>IF(N837="zákl. přenesená",J837,0)</f>
        <v>0</v>
      </c>
      <c r="BH837" s="184">
        <f>IF(N837="sníž. přenesená",J837,0)</f>
        <v>0</v>
      </c>
      <c r="BI837" s="184">
        <f>IF(N837="nulová",J837,0)</f>
        <v>0</v>
      </c>
      <c r="BJ837" s="18" t="s">
        <v>81</v>
      </c>
      <c r="BK837" s="184">
        <f>ROUND(I837*H837,2)</f>
        <v>0</v>
      </c>
      <c r="BL837" s="18" t="s">
        <v>163</v>
      </c>
      <c r="BM837" s="183" t="s">
        <v>730</v>
      </c>
    </row>
    <row r="838" spans="1:65" s="2" customFormat="1">
      <c r="A838" s="35"/>
      <c r="B838" s="36"/>
      <c r="C838" s="37"/>
      <c r="D838" s="185" t="s">
        <v>165</v>
      </c>
      <c r="E838" s="37"/>
      <c r="F838" s="186" t="s">
        <v>731</v>
      </c>
      <c r="G838" s="37"/>
      <c r="H838" s="37"/>
      <c r="I838" s="187"/>
      <c r="J838" s="37"/>
      <c r="K838" s="37"/>
      <c r="L838" s="40"/>
      <c r="M838" s="188"/>
      <c r="N838" s="189"/>
      <c r="O838" s="65"/>
      <c r="P838" s="65"/>
      <c r="Q838" s="65"/>
      <c r="R838" s="65"/>
      <c r="S838" s="65"/>
      <c r="T838" s="66"/>
      <c r="U838" s="35"/>
      <c r="V838" s="35"/>
      <c r="W838" s="35"/>
      <c r="X838" s="35"/>
      <c r="Y838" s="35"/>
      <c r="Z838" s="35"/>
      <c r="AA838" s="35"/>
      <c r="AB838" s="35"/>
      <c r="AC838" s="35"/>
      <c r="AD838" s="35"/>
      <c r="AE838" s="35"/>
      <c r="AT838" s="18" t="s">
        <v>165</v>
      </c>
      <c r="AU838" s="18" t="s">
        <v>83</v>
      </c>
    </row>
    <row r="839" spans="1:65" s="13" customFormat="1">
      <c r="B839" s="190"/>
      <c r="C839" s="191"/>
      <c r="D839" s="192" t="s">
        <v>167</v>
      </c>
      <c r="E839" s="193" t="s">
        <v>19</v>
      </c>
      <c r="F839" s="194" t="s">
        <v>430</v>
      </c>
      <c r="G839" s="191"/>
      <c r="H839" s="193" t="s">
        <v>19</v>
      </c>
      <c r="I839" s="195"/>
      <c r="J839" s="191"/>
      <c r="K839" s="191"/>
      <c r="L839" s="196"/>
      <c r="M839" s="197"/>
      <c r="N839" s="198"/>
      <c r="O839" s="198"/>
      <c r="P839" s="198"/>
      <c r="Q839" s="198"/>
      <c r="R839" s="198"/>
      <c r="S839" s="198"/>
      <c r="T839" s="199"/>
      <c r="AT839" s="200" t="s">
        <v>167</v>
      </c>
      <c r="AU839" s="200" t="s">
        <v>83</v>
      </c>
      <c r="AV839" s="13" t="s">
        <v>81</v>
      </c>
      <c r="AW839" s="13" t="s">
        <v>34</v>
      </c>
      <c r="AX839" s="13" t="s">
        <v>73</v>
      </c>
      <c r="AY839" s="200" t="s">
        <v>156</v>
      </c>
    </row>
    <row r="840" spans="1:65" s="14" customFormat="1">
      <c r="B840" s="201"/>
      <c r="C840" s="202"/>
      <c r="D840" s="192" t="s">
        <v>167</v>
      </c>
      <c r="E840" s="203" t="s">
        <v>19</v>
      </c>
      <c r="F840" s="204" t="s">
        <v>83</v>
      </c>
      <c r="G840" s="202"/>
      <c r="H840" s="205">
        <v>2</v>
      </c>
      <c r="I840" s="206"/>
      <c r="J840" s="202"/>
      <c r="K840" s="202"/>
      <c r="L840" s="207"/>
      <c r="M840" s="208"/>
      <c r="N840" s="209"/>
      <c r="O840" s="209"/>
      <c r="P840" s="209"/>
      <c r="Q840" s="209"/>
      <c r="R840" s="209"/>
      <c r="S840" s="209"/>
      <c r="T840" s="210"/>
      <c r="AT840" s="211" t="s">
        <v>167</v>
      </c>
      <c r="AU840" s="211" t="s">
        <v>83</v>
      </c>
      <c r="AV840" s="14" t="s">
        <v>83</v>
      </c>
      <c r="AW840" s="14" t="s">
        <v>34</v>
      </c>
      <c r="AX840" s="14" t="s">
        <v>73</v>
      </c>
      <c r="AY840" s="211" t="s">
        <v>156</v>
      </c>
    </row>
    <row r="841" spans="1:65" s="13" customFormat="1">
      <c r="B841" s="190"/>
      <c r="C841" s="191"/>
      <c r="D841" s="192" t="s">
        <v>167</v>
      </c>
      <c r="E841" s="193" t="s">
        <v>19</v>
      </c>
      <c r="F841" s="194" t="s">
        <v>732</v>
      </c>
      <c r="G841" s="191"/>
      <c r="H841" s="193" t="s">
        <v>19</v>
      </c>
      <c r="I841" s="195"/>
      <c r="J841" s="191"/>
      <c r="K841" s="191"/>
      <c r="L841" s="196"/>
      <c r="M841" s="197"/>
      <c r="N841" s="198"/>
      <c r="O841" s="198"/>
      <c r="P841" s="198"/>
      <c r="Q841" s="198"/>
      <c r="R841" s="198"/>
      <c r="S841" s="198"/>
      <c r="T841" s="199"/>
      <c r="AT841" s="200" t="s">
        <v>167</v>
      </c>
      <c r="AU841" s="200" t="s">
        <v>83</v>
      </c>
      <c r="AV841" s="13" t="s">
        <v>81</v>
      </c>
      <c r="AW841" s="13" t="s">
        <v>34</v>
      </c>
      <c r="AX841" s="13" t="s">
        <v>73</v>
      </c>
      <c r="AY841" s="200" t="s">
        <v>156</v>
      </c>
    </row>
    <row r="842" spans="1:65" s="14" customFormat="1">
      <c r="B842" s="201"/>
      <c r="C842" s="202"/>
      <c r="D842" s="192" t="s">
        <v>167</v>
      </c>
      <c r="E842" s="203" t="s">
        <v>19</v>
      </c>
      <c r="F842" s="204" t="s">
        <v>81</v>
      </c>
      <c r="G842" s="202"/>
      <c r="H842" s="205">
        <v>1</v>
      </c>
      <c r="I842" s="206"/>
      <c r="J842" s="202"/>
      <c r="K842" s="202"/>
      <c r="L842" s="207"/>
      <c r="M842" s="208"/>
      <c r="N842" s="209"/>
      <c r="O842" s="209"/>
      <c r="P842" s="209"/>
      <c r="Q842" s="209"/>
      <c r="R842" s="209"/>
      <c r="S842" s="209"/>
      <c r="T842" s="210"/>
      <c r="AT842" s="211" t="s">
        <v>167</v>
      </c>
      <c r="AU842" s="211" t="s">
        <v>83</v>
      </c>
      <c r="AV842" s="14" t="s">
        <v>83</v>
      </c>
      <c r="AW842" s="14" t="s">
        <v>34</v>
      </c>
      <c r="AX842" s="14" t="s">
        <v>73</v>
      </c>
      <c r="AY842" s="211" t="s">
        <v>156</v>
      </c>
    </row>
    <row r="843" spans="1:65" s="15" customFormat="1">
      <c r="B843" s="212"/>
      <c r="C843" s="213"/>
      <c r="D843" s="192" t="s">
        <v>167</v>
      </c>
      <c r="E843" s="214" t="s">
        <v>19</v>
      </c>
      <c r="F843" s="215" t="s">
        <v>170</v>
      </c>
      <c r="G843" s="213"/>
      <c r="H843" s="216">
        <v>3</v>
      </c>
      <c r="I843" s="217"/>
      <c r="J843" s="213"/>
      <c r="K843" s="213"/>
      <c r="L843" s="218"/>
      <c r="M843" s="219"/>
      <c r="N843" s="220"/>
      <c r="O843" s="220"/>
      <c r="P843" s="220"/>
      <c r="Q843" s="220"/>
      <c r="R843" s="220"/>
      <c r="S843" s="220"/>
      <c r="T843" s="221"/>
      <c r="AT843" s="222" t="s">
        <v>167</v>
      </c>
      <c r="AU843" s="222" t="s">
        <v>83</v>
      </c>
      <c r="AV843" s="15" t="s">
        <v>163</v>
      </c>
      <c r="AW843" s="15" t="s">
        <v>34</v>
      </c>
      <c r="AX843" s="15" t="s">
        <v>81</v>
      </c>
      <c r="AY843" s="222" t="s">
        <v>156</v>
      </c>
    </row>
    <row r="844" spans="1:65" s="2" customFormat="1" ht="55.5" customHeight="1">
      <c r="A844" s="35"/>
      <c r="B844" s="36"/>
      <c r="C844" s="171" t="s">
        <v>733</v>
      </c>
      <c r="D844" s="171" t="s">
        <v>159</v>
      </c>
      <c r="E844" s="172" t="s">
        <v>734</v>
      </c>
      <c r="F844" s="173" t="s">
        <v>735</v>
      </c>
      <c r="G844" s="174" t="s">
        <v>162</v>
      </c>
      <c r="H844" s="175">
        <v>1</v>
      </c>
      <c r="I844" s="176"/>
      <c r="J844" s="177">
        <f>ROUND(I844*H844,2)</f>
        <v>0</v>
      </c>
      <c r="K844" s="178"/>
      <c r="L844" s="40"/>
      <c r="M844" s="179" t="s">
        <v>19</v>
      </c>
      <c r="N844" s="180" t="s">
        <v>44</v>
      </c>
      <c r="O844" s="65"/>
      <c r="P844" s="181">
        <f>O844*H844</f>
        <v>0</v>
      </c>
      <c r="Q844" s="181">
        <v>0</v>
      </c>
      <c r="R844" s="181">
        <f>Q844*H844</f>
        <v>0</v>
      </c>
      <c r="S844" s="181">
        <v>0.34399999999999997</v>
      </c>
      <c r="T844" s="182">
        <f>S844*H844</f>
        <v>0.34399999999999997</v>
      </c>
      <c r="U844" s="35"/>
      <c r="V844" s="35"/>
      <c r="W844" s="35"/>
      <c r="X844" s="35"/>
      <c r="Y844" s="35"/>
      <c r="Z844" s="35"/>
      <c r="AA844" s="35"/>
      <c r="AB844" s="35"/>
      <c r="AC844" s="35"/>
      <c r="AD844" s="35"/>
      <c r="AE844" s="35"/>
      <c r="AR844" s="183" t="s">
        <v>163</v>
      </c>
      <c r="AT844" s="183" t="s">
        <v>159</v>
      </c>
      <c r="AU844" s="183" t="s">
        <v>83</v>
      </c>
      <c r="AY844" s="18" t="s">
        <v>156</v>
      </c>
      <c r="BE844" s="184">
        <f>IF(N844="základní",J844,0)</f>
        <v>0</v>
      </c>
      <c r="BF844" s="184">
        <f>IF(N844="snížená",J844,0)</f>
        <v>0</v>
      </c>
      <c r="BG844" s="184">
        <f>IF(N844="zákl. přenesená",J844,0)</f>
        <v>0</v>
      </c>
      <c r="BH844" s="184">
        <f>IF(N844="sníž. přenesená",J844,0)</f>
        <v>0</v>
      </c>
      <c r="BI844" s="184">
        <f>IF(N844="nulová",J844,0)</f>
        <v>0</v>
      </c>
      <c r="BJ844" s="18" t="s">
        <v>81</v>
      </c>
      <c r="BK844" s="184">
        <f>ROUND(I844*H844,2)</f>
        <v>0</v>
      </c>
      <c r="BL844" s="18" t="s">
        <v>163</v>
      </c>
      <c r="BM844" s="183" t="s">
        <v>736</v>
      </c>
    </row>
    <row r="845" spans="1:65" s="2" customFormat="1">
      <c r="A845" s="35"/>
      <c r="B845" s="36"/>
      <c r="C845" s="37"/>
      <c r="D845" s="185" t="s">
        <v>165</v>
      </c>
      <c r="E845" s="37"/>
      <c r="F845" s="186" t="s">
        <v>737</v>
      </c>
      <c r="G845" s="37"/>
      <c r="H845" s="37"/>
      <c r="I845" s="187"/>
      <c r="J845" s="37"/>
      <c r="K845" s="37"/>
      <c r="L845" s="40"/>
      <c r="M845" s="188"/>
      <c r="N845" s="189"/>
      <c r="O845" s="65"/>
      <c r="P845" s="65"/>
      <c r="Q845" s="65"/>
      <c r="R845" s="65"/>
      <c r="S845" s="65"/>
      <c r="T845" s="66"/>
      <c r="U845" s="35"/>
      <c r="V845" s="35"/>
      <c r="W845" s="35"/>
      <c r="X845" s="35"/>
      <c r="Y845" s="35"/>
      <c r="Z845" s="35"/>
      <c r="AA845" s="35"/>
      <c r="AB845" s="35"/>
      <c r="AC845" s="35"/>
      <c r="AD845" s="35"/>
      <c r="AE845" s="35"/>
      <c r="AT845" s="18" t="s">
        <v>165</v>
      </c>
      <c r="AU845" s="18" t="s">
        <v>83</v>
      </c>
    </row>
    <row r="846" spans="1:65" s="13" customFormat="1">
      <c r="B846" s="190"/>
      <c r="C846" s="191"/>
      <c r="D846" s="192" t="s">
        <v>167</v>
      </c>
      <c r="E846" s="193" t="s">
        <v>19</v>
      </c>
      <c r="F846" s="194" t="s">
        <v>201</v>
      </c>
      <c r="G846" s="191"/>
      <c r="H846" s="193" t="s">
        <v>19</v>
      </c>
      <c r="I846" s="195"/>
      <c r="J846" s="191"/>
      <c r="K846" s="191"/>
      <c r="L846" s="196"/>
      <c r="M846" s="197"/>
      <c r="N846" s="198"/>
      <c r="O846" s="198"/>
      <c r="P846" s="198"/>
      <c r="Q846" s="198"/>
      <c r="R846" s="198"/>
      <c r="S846" s="198"/>
      <c r="T846" s="199"/>
      <c r="AT846" s="200" t="s">
        <v>167</v>
      </c>
      <c r="AU846" s="200" t="s">
        <v>83</v>
      </c>
      <c r="AV846" s="13" t="s">
        <v>81</v>
      </c>
      <c r="AW846" s="13" t="s">
        <v>34</v>
      </c>
      <c r="AX846" s="13" t="s">
        <v>73</v>
      </c>
      <c r="AY846" s="200" t="s">
        <v>156</v>
      </c>
    </row>
    <row r="847" spans="1:65" s="14" customFormat="1">
      <c r="B847" s="201"/>
      <c r="C847" s="202"/>
      <c r="D847" s="192" t="s">
        <v>167</v>
      </c>
      <c r="E847" s="203" t="s">
        <v>19</v>
      </c>
      <c r="F847" s="204" t="s">
        <v>81</v>
      </c>
      <c r="G847" s="202"/>
      <c r="H847" s="205">
        <v>1</v>
      </c>
      <c r="I847" s="206"/>
      <c r="J847" s="202"/>
      <c r="K847" s="202"/>
      <c r="L847" s="207"/>
      <c r="M847" s="208"/>
      <c r="N847" s="209"/>
      <c r="O847" s="209"/>
      <c r="P847" s="209"/>
      <c r="Q847" s="209"/>
      <c r="R847" s="209"/>
      <c r="S847" s="209"/>
      <c r="T847" s="210"/>
      <c r="AT847" s="211" t="s">
        <v>167</v>
      </c>
      <c r="AU847" s="211" t="s">
        <v>83</v>
      </c>
      <c r="AV847" s="14" t="s">
        <v>83</v>
      </c>
      <c r="AW847" s="14" t="s">
        <v>34</v>
      </c>
      <c r="AX847" s="14" t="s">
        <v>73</v>
      </c>
      <c r="AY847" s="211" t="s">
        <v>156</v>
      </c>
    </row>
    <row r="848" spans="1:65" s="15" customFormat="1">
      <c r="B848" s="212"/>
      <c r="C848" s="213"/>
      <c r="D848" s="192" t="s">
        <v>167</v>
      </c>
      <c r="E848" s="214" t="s">
        <v>19</v>
      </c>
      <c r="F848" s="215" t="s">
        <v>170</v>
      </c>
      <c r="G848" s="213"/>
      <c r="H848" s="216">
        <v>1</v>
      </c>
      <c r="I848" s="217"/>
      <c r="J848" s="213"/>
      <c r="K848" s="213"/>
      <c r="L848" s="218"/>
      <c r="M848" s="219"/>
      <c r="N848" s="220"/>
      <c r="O848" s="220"/>
      <c r="P848" s="220"/>
      <c r="Q848" s="220"/>
      <c r="R848" s="220"/>
      <c r="S848" s="220"/>
      <c r="T848" s="221"/>
      <c r="AT848" s="222" t="s">
        <v>167</v>
      </c>
      <c r="AU848" s="222" t="s">
        <v>83</v>
      </c>
      <c r="AV848" s="15" t="s">
        <v>163</v>
      </c>
      <c r="AW848" s="15" t="s">
        <v>34</v>
      </c>
      <c r="AX848" s="15" t="s">
        <v>81</v>
      </c>
      <c r="AY848" s="222" t="s">
        <v>156</v>
      </c>
    </row>
    <row r="849" spans="1:65" s="2" customFormat="1" ht="55.5" customHeight="1">
      <c r="A849" s="35"/>
      <c r="B849" s="36"/>
      <c r="C849" s="171" t="s">
        <v>738</v>
      </c>
      <c r="D849" s="171" t="s">
        <v>159</v>
      </c>
      <c r="E849" s="172" t="s">
        <v>739</v>
      </c>
      <c r="F849" s="173" t="s">
        <v>740</v>
      </c>
      <c r="G849" s="174" t="s">
        <v>491</v>
      </c>
      <c r="H849" s="175">
        <v>6.0999999999999999E-2</v>
      </c>
      <c r="I849" s="176"/>
      <c r="J849" s="177">
        <f>ROUND(I849*H849,2)</f>
        <v>0</v>
      </c>
      <c r="K849" s="178"/>
      <c r="L849" s="40"/>
      <c r="M849" s="179" t="s">
        <v>19</v>
      </c>
      <c r="N849" s="180" t="s">
        <v>44</v>
      </c>
      <c r="O849" s="65"/>
      <c r="P849" s="181">
        <f>O849*H849</f>
        <v>0</v>
      </c>
      <c r="Q849" s="181">
        <v>0</v>
      </c>
      <c r="R849" s="181">
        <f>Q849*H849</f>
        <v>0</v>
      </c>
      <c r="S849" s="181">
        <v>1.8</v>
      </c>
      <c r="T849" s="182">
        <f>S849*H849</f>
        <v>0.10979999999999999</v>
      </c>
      <c r="U849" s="35"/>
      <c r="V849" s="35"/>
      <c r="W849" s="35"/>
      <c r="X849" s="35"/>
      <c r="Y849" s="35"/>
      <c r="Z849" s="35"/>
      <c r="AA849" s="35"/>
      <c r="AB849" s="35"/>
      <c r="AC849" s="35"/>
      <c r="AD849" s="35"/>
      <c r="AE849" s="35"/>
      <c r="AR849" s="183" t="s">
        <v>163</v>
      </c>
      <c r="AT849" s="183" t="s">
        <v>159</v>
      </c>
      <c r="AU849" s="183" t="s">
        <v>83</v>
      </c>
      <c r="AY849" s="18" t="s">
        <v>156</v>
      </c>
      <c r="BE849" s="184">
        <f>IF(N849="základní",J849,0)</f>
        <v>0</v>
      </c>
      <c r="BF849" s="184">
        <f>IF(N849="snížená",J849,0)</f>
        <v>0</v>
      </c>
      <c r="BG849" s="184">
        <f>IF(N849="zákl. přenesená",J849,0)</f>
        <v>0</v>
      </c>
      <c r="BH849" s="184">
        <f>IF(N849="sníž. přenesená",J849,0)</f>
        <v>0</v>
      </c>
      <c r="BI849" s="184">
        <f>IF(N849="nulová",J849,0)</f>
        <v>0</v>
      </c>
      <c r="BJ849" s="18" t="s">
        <v>81</v>
      </c>
      <c r="BK849" s="184">
        <f>ROUND(I849*H849,2)</f>
        <v>0</v>
      </c>
      <c r="BL849" s="18" t="s">
        <v>163</v>
      </c>
      <c r="BM849" s="183" t="s">
        <v>741</v>
      </c>
    </row>
    <row r="850" spans="1:65" s="2" customFormat="1">
      <c r="A850" s="35"/>
      <c r="B850" s="36"/>
      <c r="C850" s="37"/>
      <c r="D850" s="185" t="s">
        <v>165</v>
      </c>
      <c r="E850" s="37"/>
      <c r="F850" s="186" t="s">
        <v>742</v>
      </c>
      <c r="G850" s="37"/>
      <c r="H850" s="37"/>
      <c r="I850" s="187"/>
      <c r="J850" s="37"/>
      <c r="K850" s="37"/>
      <c r="L850" s="40"/>
      <c r="M850" s="188"/>
      <c r="N850" s="189"/>
      <c r="O850" s="65"/>
      <c r="P850" s="65"/>
      <c r="Q850" s="65"/>
      <c r="R850" s="65"/>
      <c r="S850" s="65"/>
      <c r="T850" s="66"/>
      <c r="U850" s="35"/>
      <c r="V850" s="35"/>
      <c r="W850" s="35"/>
      <c r="X850" s="35"/>
      <c r="Y850" s="35"/>
      <c r="Z850" s="35"/>
      <c r="AA850" s="35"/>
      <c r="AB850" s="35"/>
      <c r="AC850" s="35"/>
      <c r="AD850" s="35"/>
      <c r="AE850" s="35"/>
      <c r="AT850" s="18" t="s">
        <v>165</v>
      </c>
      <c r="AU850" s="18" t="s">
        <v>83</v>
      </c>
    </row>
    <row r="851" spans="1:65" s="13" customFormat="1">
      <c r="B851" s="190"/>
      <c r="C851" s="191"/>
      <c r="D851" s="192" t="s">
        <v>167</v>
      </c>
      <c r="E851" s="193" t="s">
        <v>19</v>
      </c>
      <c r="F851" s="194" t="s">
        <v>743</v>
      </c>
      <c r="G851" s="191"/>
      <c r="H851" s="193" t="s">
        <v>19</v>
      </c>
      <c r="I851" s="195"/>
      <c r="J851" s="191"/>
      <c r="K851" s="191"/>
      <c r="L851" s="196"/>
      <c r="M851" s="197"/>
      <c r="N851" s="198"/>
      <c r="O851" s="198"/>
      <c r="P851" s="198"/>
      <c r="Q851" s="198"/>
      <c r="R851" s="198"/>
      <c r="S851" s="198"/>
      <c r="T851" s="199"/>
      <c r="AT851" s="200" t="s">
        <v>167</v>
      </c>
      <c r="AU851" s="200" t="s">
        <v>83</v>
      </c>
      <c r="AV851" s="13" t="s">
        <v>81</v>
      </c>
      <c r="AW851" s="13" t="s">
        <v>34</v>
      </c>
      <c r="AX851" s="13" t="s">
        <v>73</v>
      </c>
      <c r="AY851" s="200" t="s">
        <v>156</v>
      </c>
    </row>
    <row r="852" spans="1:65" s="14" customFormat="1">
      <c r="B852" s="201"/>
      <c r="C852" s="202"/>
      <c r="D852" s="192" t="s">
        <v>167</v>
      </c>
      <c r="E852" s="203" t="s">
        <v>19</v>
      </c>
      <c r="F852" s="204" t="s">
        <v>744</v>
      </c>
      <c r="G852" s="202"/>
      <c r="H852" s="205">
        <v>6.0999999999999999E-2</v>
      </c>
      <c r="I852" s="206"/>
      <c r="J852" s="202"/>
      <c r="K852" s="202"/>
      <c r="L852" s="207"/>
      <c r="M852" s="208"/>
      <c r="N852" s="209"/>
      <c r="O852" s="209"/>
      <c r="P852" s="209"/>
      <c r="Q852" s="209"/>
      <c r="R852" s="209"/>
      <c r="S852" s="209"/>
      <c r="T852" s="210"/>
      <c r="AT852" s="211" t="s">
        <v>167</v>
      </c>
      <c r="AU852" s="211" t="s">
        <v>83</v>
      </c>
      <c r="AV852" s="14" t="s">
        <v>83</v>
      </c>
      <c r="AW852" s="14" t="s">
        <v>34</v>
      </c>
      <c r="AX852" s="14" t="s">
        <v>73</v>
      </c>
      <c r="AY852" s="211" t="s">
        <v>156</v>
      </c>
    </row>
    <row r="853" spans="1:65" s="15" customFormat="1">
      <c r="B853" s="212"/>
      <c r="C853" s="213"/>
      <c r="D853" s="192" t="s">
        <v>167</v>
      </c>
      <c r="E853" s="214" t="s">
        <v>19</v>
      </c>
      <c r="F853" s="215" t="s">
        <v>170</v>
      </c>
      <c r="G853" s="213"/>
      <c r="H853" s="216">
        <v>6.0999999999999999E-2</v>
      </c>
      <c r="I853" s="217"/>
      <c r="J853" s="213"/>
      <c r="K853" s="213"/>
      <c r="L853" s="218"/>
      <c r="M853" s="219"/>
      <c r="N853" s="220"/>
      <c r="O853" s="220"/>
      <c r="P853" s="220"/>
      <c r="Q853" s="220"/>
      <c r="R853" s="220"/>
      <c r="S853" s="220"/>
      <c r="T853" s="221"/>
      <c r="AT853" s="222" t="s">
        <v>167</v>
      </c>
      <c r="AU853" s="222" t="s">
        <v>83</v>
      </c>
      <c r="AV853" s="15" t="s">
        <v>163</v>
      </c>
      <c r="AW853" s="15" t="s">
        <v>34</v>
      </c>
      <c r="AX853" s="15" t="s">
        <v>81</v>
      </c>
      <c r="AY853" s="222" t="s">
        <v>156</v>
      </c>
    </row>
    <row r="854" spans="1:65" s="2" customFormat="1" ht="44.25" customHeight="1">
      <c r="A854" s="35"/>
      <c r="B854" s="36"/>
      <c r="C854" s="171" t="s">
        <v>745</v>
      </c>
      <c r="D854" s="171" t="s">
        <v>159</v>
      </c>
      <c r="E854" s="172" t="s">
        <v>746</v>
      </c>
      <c r="F854" s="173" t="s">
        <v>747</v>
      </c>
      <c r="G854" s="174" t="s">
        <v>162</v>
      </c>
      <c r="H854" s="175">
        <v>108</v>
      </c>
      <c r="I854" s="176"/>
      <c r="J854" s="177">
        <f>ROUND(I854*H854,2)</f>
        <v>0</v>
      </c>
      <c r="K854" s="178"/>
      <c r="L854" s="40"/>
      <c r="M854" s="179" t="s">
        <v>19</v>
      </c>
      <c r="N854" s="180" t="s">
        <v>44</v>
      </c>
      <c r="O854" s="65"/>
      <c r="P854" s="181">
        <f>O854*H854</f>
        <v>0</v>
      </c>
      <c r="Q854" s="181">
        <v>0</v>
      </c>
      <c r="R854" s="181">
        <f>Q854*H854</f>
        <v>0</v>
      </c>
      <c r="S854" s="181">
        <v>1E-3</v>
      </c>
      <c r="T854" s="182">
        <f>S854*H854</f>
        <v>0.108</v>
      </c>
      <c r="U854" s="35"/>
      <c r="V854" s="35"/>
      <c r="W854" s="35"/>
      <c r="X854" s="35"/>
      <c r="Y854" s="35"/>
      <c r="Z854" s="35"/>
      <c r="AA854" s="35"/>
      <c r="AB854" s="35"/>
      <c r="AC854" s="35"/>
      <c r="AD854" s="35"/>
      <c r="AE854" s="35"/>
      <c r="AR854" s="183" t="s">
        <v>163</v>
      </c>
      <c r="AT854" s="183" t="s">
        <v>159</v>
      </c>
      <c r="AU854" s="183" t="s">
        <v>83</v>
      </c>
      <c r="AY854" s="18" t="s">
        <v>156</v>
      </c>
      <c r="BE854" s="184">
        <f>IF(N854="základní",J854,0)</f>
        <v>0</v>
      </c>
      <c r="BF854" s="184">
        <f>IF(N854="snížená",J854,0)</f>
        <v>0</v>
      </c>
      <c r="BG854" s="184">
        <f>IF(N854="zákl. přenesená",J854,0)</f>
        <v>0</v>
      </c>
      <c r="BH854" s="184">
        <f>IF(N854="sníž. přenesená",J854,0)</f>
        <v>0</v>
      </c>
      <c r="BI854" s="184">
        <f>IF(N854="nulová",J854,0)</f>
        <v>0</v>
      </c>
      <c r="BJ854" s="18" t="s">
        <v>81</v>
      </c>
      <c r="BK854" s="184">
        <f>ROUND(I854*H854,2)</f>
        <v>0</v>
      </c>
      <c r="BL854" s="18" t="s">
        <v>163</v>
      </c>
      <c r="BM854" s="183" t="s">
        <v>748</v>
      </c>
    </row>
    <row r="855" spans="1:65" s="2" customFormat="1">
      <c r="A855" s="35"/>
      <c r="B855" s="36"/>
      <c r="C855" s="37"/>
      <c r="D855" s="185" t="s">
        <v>165</v>
      </c>
      <c r="E855" s="37"/>
      <c r="F855" s="186" t="s">
        <v>749</v>
      </c>
      <c r="G855" s="37"/>
      <c r="H855" s="37"/>
      <c r="I855" s="187"/>
      <c r="J855" s="37"/>
      <c r="K855" s="37"/>
      <c r="L855" s="40"/>
      <c r="M855" s="188"/>
      <c r="N855" s="189"/>
      <c r="O855" s="65"/>
      <c r="P855" s="65"/>
      <c r="Q855" s="65"/>
      <c r="R855" s="65"/>
      <c r="S855" s="65"/>
      <c r="T855" s="66"/>
      <c r="U855" s="35"/>
      <c r="V855" s="35"/>
      <c r="W855" s="35"/>
      <c r="X855" s="35"/>
      <c r="Y855" s="35"/>
      <c r="Z855" s="35"/>
      <c r="AA855" s="35"/>
      <c r="AB855" s="35"/>
      <c r="AC855" s="35"/>
      <c r="AD855" s="35"/>
      <c r="AE855" s="35"/>
      <c r="AT855" s="18" t="s">
        <v>165</v>
      </c>
      <c r="AU855" s="18" t="s">
        <v>83</v>
      </c>
    </row>
    <row r="856" spans="1:65" s="14" customFormat="1">
      <c r="B856" s="201"/>
      <c r="C856" s="202"/>
      <c r="D856" s="192" t="s">
        <v>167</v>
      </c>
      <c r="E856" s="203" t="s">
        <v>19</v>
      </c>
      <c r="F856" s="204" t="s">
        <v>750</v>
      </c>
      <c r="G856" s="202"/>
      <c r="H856" s="205">
        <v>108</v>
      </c>
      <c r="I856" s="206"/>
      <c r="J856" s="202"/>
      <c r="K856" s="202"/>
      <c r="L856" s="207"/>
      <c r="M856" s="208"/>
      <c r="N856" s="209"/>
      <c r="O856" s="209"/>
      <c r="P856" s="209"/>
      <c r="Q856" s="209"/>
      <c r="R856" s="209"/>
      <c r="S856" s="209"/>
      <c r="T856" s="210"/>
      <c r="AT856" s="211" t="s">
        <v>167</v>
      </c>
      <c r="AU856" s="211" t="s">
        <v>83</v>
      </c>
      <c r="AV856" s="14" t="s">
        <v>83</v>
      </c>
      <c r="AW856" s="14" t="s">
        <v>34</v>
      </c>
      <c r="AX856" s="14" t="s">
        <v>73</v>
      </c>
      <c r="AY856" s="211" t="s">
        <v>156</v>
      </c>
    </row>
    <row r="857" spans="1:65" s="15" customFormat="1">
      <c r="B857" s="212"/>
      <c r="C857" s="213"/>
      <c r="D857" s="192" t="s">
        <v>167</v>
      </c>
      <c r="E857" s="214" t="s">
        <v>19</v>
      </c>
      <c r="F857" s="215" t="s">
        <v>170</v>
      </c>
      <c r="G857" s="213"/>
      <c r="H857" s="216">
        <v>108</v>
      </c>
      <c r="I857" s="217"/>
      <c r="J857" s="213"/>
      <c r="K857" s="213"/>
      <c r="L857" s="218"/>
      <c r="M857" s="219"/>
      <c r="N857" s="220"/>
      <c r="O857" s="220"/>
      <c r="P857" s="220"/>
      <c r="Q857" s="220"/>
      <c r="R857" s="220"/>
      <c r="S857" s="220"/>
      <c r="T857" s="221"/>
      <c r="AT857" s="222" t="s">
        <v>167</v>
      </c>
      <c r="AU857" s="222" t="s">
        <v>83</v>
      </c>
      <c r="AV857" s="15" t="s">
        <v>163</v>
      </c>
      <c r="AW857" s="15" t="s">
        <v>34</v>
      </c>
      <c r="AX857" s="15" t="s">
        <v>81</v>
      </c>
      <c r="AY857" s="222" t="s">
        <v>156</v>
      </c>
    </row>
    <row r="858" spans="1:65" s="2" customFormat="1" ht="44.25" customHeight="1">
      <c r="A858" s="35"/>
      <c r="B858" s="36"/>
      <c r="C858" s="171" t="s">
        <v>751</v>
      </c>
      <c r="D858" s="171" t="s">
        <v>159</v>
      </c>
      <c r="E858" s="172" t="s">
        <v>752</v>
      </c>
      <c r="F858" s="173" t="s">
        <v>753</v>
      </c>
      <c r="G858" s="174" t="s">
        <v>162</v>
      </c>
      <c r="H858" s="175">
        <v>1</v>
      </c>
      <c r="I858" s="176"/>
      <c r="J858" s="177">
        <f>ROUND(I858*H858,2)</f>
        <v>0</v>
      </c>
      <c r="K858" s="178"/>
      <c r="L858" s="40"/>
      <c r="M858" s="179" t="s">
        <v>19</v>
      </c>
      <c r="N858" s="180" t="s">
        <v>44</v>
      </c>
      <c r="O858" s="65"/>
      <c r="P858" s="181">
        <f>O858*H858</f>
        <v>0</v>
      </c>
      <c r="Q858" s="181">
        <v>0</v>
      </c>
      <c r="R858" s="181">
        <f>Q858*H858</f>
        <v>0</v>
      </c>
      <c r="S858" s="181">
        <v>3.0000000000000001E-3</v>
      </c>
      <c r="T858" s="182">
        <f>S858*H858</f>
        <v>3.0000000000000001E-3</v>
      </c>
      <c r="U858" s="35"/>
      <c r="V858" s="35"/>
      <c r="W858" s="35"/>
      <c r="X858" s="35"/>
      <c r="Y858" s="35"/>
      <c r="Z858" s="35"/>
      <c r="AA858" s="35"/>
      <c r="AB858" s="35"/>
      <c r="AC858" s="35"/>
      <c r="AD858" s="35"/>
      <c r="AE858" s="35"/>
      <c r="AR858" s="183" t="s">
        <v>163</v>
      </c>
      <c r="AT858" s="183" t="s">
        <v>159</v>
      </c>
      <c r="AU858" s="183" t="s">
        <v>83</v>
      </c>
      <c r="AY858" s="18" t="s">
        <v>156</v>
      </c>
      <c r="BE858" s="184">
        <f>IF(N858="základní",J858,0)</f>
        <v>0</v>
      </c>
      <c r="BF858" s="184">
        <f>IF(N858="snížená",J858,0)</f>
        <v>0</v>
      </c>
      <c r="BG858" s="184">
        <f>IF(N858="zákl. přenesená",J858,0)</f>
        <v>0</v>
      </c>
      <c r="BH858" s="184">
        <f>IF(N858="sníž. přenesená",J858,0)</f>
        <v>0</v>
      </c>
      <c r="BI858" s="184">
        <f>IF(N858="nulová",J858,0)</f>
        <v>0</v>
      </c>
      <c r="BJ858" s="18" t="s">
        <v>81</v>
      </c>
      <c r="BK858" s="184">
        <f>ROUND(I858*H858,2)</f>
        <v>0</v>
      </c>
      <c r="BL858" s="18" t="s">
        <v>163</v>
      </c>
      <c r="BM858" s="183" t="s">
        <v>754</v>
      </c>
    </row>
    <row r="859" spans="1:65" s="2" customFormat="1">
      <c r="A859" s="35"/>
      <c r="B859" s="36"/>
      <c r="C859" s="37"/>
      <c r="D859" s="185" t="s">
        <v>165</v>
      </c>
      <c r="E859" s="37"/>
      <c r="F859" s="186" t="s">
        <v>755</v>
      </c>
      <c r="G859" s="37"/>
      <c r="H859" s="37"/>
      <c r="I859" s="187"/>
      <c r="J859" s="37"/>
      <c r="K859" s="37"/>
      <c r="L859" s="40"/>
      <c r="M859" s="188"/>
      <c r="N859" s="189"/>
      <c r="O859" s="65"/>
      <c r="P859" s="65"/>
      <c r="Q859" s="65"/>
      <c r="R859" s="65"/>
      <c r="S859" s="65"/>
      <c r="T859" s="66"/>
      <c r="U859" s="35"/>
      <c r="V859" s="35"/>
      <c r="W859" s="35"/>
      <c r="X859" s="35"/>
      <c r="Y859" s="35"/>
      <c r="Z859" s="35"/>
      <c r="AA859" s="35"/>
      <c r="AB859" s="35"/>
      <c r="AC859" s="35"/>
      <c r="AD859" s="35"/>
      <c r="AE859" s="35"/>
      <c r="AT859" s="18" t="s">
        <v>165</v>
      </c>
      <c r="AU859" s="18" t="s">
        <v>83</v>
      </c>
    </row>
    <row r="860" spans="1:65" s="2" customFormat="1" ht="37.9" customHeight="1">
      <c r="A860" s="35"/>
      <c r="B860" s="36"/>
      <c r="C860" s="171" t="s">
        <v>756</v>
      </c>
      <c r="D860" s="171" t="s">
        <v>159</v>
      </c>
      <c r="E860" s="172" t="s">
        <v>757</v>
      </c>
      <c r="F860" s="173" t="s">
        <v>758</v>
      </c>
      <c r="G860" s="174" t="s">
        <v>193</v>
      </c>
      <c r="H860" s="175">
        <v>312</v>
      </c>
      <c r="I860" s="176"/>
      <c r="J860" s="177">
        <f>ROUND(I860*H860,2)</f>
        <v>0</v>
      </c>
      <c r="K860" s="178"/>
      <c r="L860" s="40"/>
      <c r="M860" s="179" t="s">
        <v>19</v>
      </c>
      <c r="N860" s="180" t="s">
        <v>44</v>
      </c>
      <c r="O860" s="65"/>
      <c r="P860" s="181">
        <f>O860*H860</f>
        <v>0</v>
      </c>
      <c r="Q860" s="181">
        <v>0</v>
      </c>
      <c r="R860" s="181">
        <f>Q860*H860</f>
        <v>0</v>
      </c>
      <c r="S860" s="181">
        <v>2E-3</v>
      </c>
      <c r="T860" s="182">
        <f>S860*H860</f>
        <v>0.624</v>
      </c>
      <c r="U860" s="35"/>
      <c r="V860" s="35"/>
      <c r="W860" s="35"/>
      <c r="X860" s="35"/>
      <c r="Y860" s="35"/>
      <c r="Z860" s="35"/>
      <c r="AA860" s="35"/>
      <c r="AB860" s="35"/>
      <c r="AC860" s="35"/>
      <c r="AD860" s="35"/>
      <c r="AE860" s="35"/>
      <c r="AR860" s="183" t="s">
        <v>163</v>
      </c>
      <c r="AT860" s="183" t="s">
        <v>159</v>
      </c>
      <c r="AU860" s="183" t="s">
        <v>83</v>
      </c>
      <c r="AY860" s="18" t="s">
        <v>156</v>
      </c>
      <c r="BE860" s="184">
        <f>IF(N860="základní",J860,0)</f>
        <v>0</v>
      </c>
      <c r="BF860" s="184">
        <f>IF(N860="snížená",J860,0)</f>
        <v>0</v>
      </c>
      <c r="BG860" s="184">
        <f>IF(N860="zákl. přenesená",J860,0)</f>
        <v>0</v>
      </c>
      <c r="BH860" s="184">
        <f>IF(N860="sníž. přenesená",J860,0)</f>
        <v>0</v>
      </c>
      <c r="BI860" s="184">
        <f>IF(N860="nulová",J860,0)</f>
        <v>0</v>
      </c>
      <c r="BJ860" s="18" t="s">
        <v>81</v>
      </c>
      <c r="BK860" s="184">
        <f>ROUND(I860*H860,2)</f>
        <v>0</v>
      </c>
      <c r="BL860" s="18" t="s">
        <v>163</v>
      </c>
      <c r="BM860" s="183" t="s">
        <v>759</v>
      </c>
    </row>
    <row r="861" spans="1:65" s="2" customFormat="1">
      <c r="A861" s="35"/>
      <c r="B861" s="36"/>
      <c r="C861" s="37"/>
      <c r="D861" s="185" t="s">
        <v>165</v>
      </c>
      <c r="E861" s="37"/>
      <c r="F861" s="186" t="s">
        <v>760</v>
      </c>
      <c r="G861" s="37"/>
      <c r="H861" s="37"/>
      <c r="I861" s="187"/>
      <c r="J861" s="37"/>
      <c r="K861" s="37"/>
      <c r="L861" s="40"/>
      <c r="M861" s="188"/>
      <c r="N861" s="189"/>
      <c r="O861" s="65"/>
      <c r="P861" s="65"/>
      <c r="Q861" s="65"/>
      <c r="R861" s="65"/>
      <c r="S861" s="65"/>
      <c r="T861" s="66"/>
      <c r="U861" s="35"/>
      <c r="V861" s="35"/>
      <c r="W861" s="35"/>
      <c r="X861" s="35"/>
      <c r="Y861" s="35"/>
      <c r="Z861" s="35"/>
      <c r="AA861" s="35"/>
      <c r="AB861" s="35"/>
      <c r="AC861" s="35"/>
      <c r="AD861" s="35"/>
      <c r="AE861" s="35"/>
      <c r="AT861" s="18" t="s">
        <v>165</v>
      </c>
      <c r="AU861" s="18" t="s">
        <v>83</v>
      </c>
    </row>
    <row r="862" spans="1:65" s="13" customFormat="1">
      <c r="B862" s="190"/>
      <c r="C862" s="191"/>
      <c r="D862" s="192" t="s">
        <v>167</v>
      </c>
      <c r="E862" s="193" t="s">
        <v>19</v>
      </c>
      <c r="F862" s="194" t="s">
        <v>180</v>
      </c>
      <c r="G862" s="191"/>
      <c r="H862" s="193" t="s">
        <v>19</v>
      </c>
      <c r="I862" s="195"/>
      <c r="J862" s="191"/>
      <c r="K862" s="191"/>
      <c r="L862" s="196"/>
      <c r="M862" s="197"/>
      <c r="N862" s="198"/>
      <c r="O862" s="198"/>
      <c r="P862" s="198"/>
      <c r="Q862" s="198"/>
      <c r="R862" s="198"/>
      <c r="S862" s="198"/>
      <c r="T862" s="199"/>
      <c r="AT862" s="200" t="s">
        <v>167</v>
      </c>
      <c r="AU862" s="200" t="s">
        <v>83</v>
      </c>
      <c r="AV862" s="13" t="s">
        <v>81</v>
      </c>
      <c r="AW862" s="13" t="s">
        <v>34</v>
      </c>
      <c r="AX862" s="13" t="s">
        <v>73</v>
      </c>
      <c r="AY862" s="200" t="s">
        <v>156</v>
      </c>
    </row>
    <row r="863" spans="1:65" s="14" customFormat="1">
      <c r="B863" s="201"/>
      <c r="C863" s="202"/>
      <c r="D863" s="192" t="s">
        <v>167</v>
      </c>
      <c r="E863" s="203" t="s">
        <v>19</v>
      </c>
      <c r="F863" s="204" t="s">
        <v>761</v>
      </c>
      <c r="G863" s="202"/>
      <c r="H863" s="205">
        <v>12</v>
      </c>
      <c r="I863" s="206"/>
      <c r="J863" s="202"/>
      <c r="K863" s="202"/>
      <c r="L863" s="207"/>
      <c r="M863" s="208"/>
      <c r="N863" s="209"/>
      <c r="O863" s="209"/>
      <c r="P863" s="209"/>
      <c r="Q863" s="209"/>
      <c r="R863" s="209"/>
      <c r="S863" s="209"/>
      <c r="T863" s="210"/>
      <c r="AT863" s="211" t="s">
        <v>167</v>
      </c>
      <c r="AU863" s="211" t="s">
        <v>83</v>
      </c>
      <c r="AV863" s="14" t="s">
        <v>83</v>
      </c>
      <c r="AW863" s="14" t="s">
        <v>34</v>
      </c>
      <c r="AX863" s="14" t="s">
        <v>73</v>
      </c>
      <c r="AY863" s="211" t="s">
        <v>156</v>
      </c>
    </row>
    <row r="864" spans="1:65" s="13" customFormat="1">
      <c r="B864" s="190"/>
      <c r="C864" s="191"/>
      <c r="D864" s="192" t="s">
        <v>167</v>
      </c>
      <c r="E864" s="193" t="s">
        <v>19</v>
      </c>
      <c r="F864" s="194" t="s">
        <v>762</v>
      </c>
      <c r="G864" s="191"/>
      <c r="H864" s="193" t="s">
        <v>19</v>
      </c>
      <c r="I864" s="195"/>
      <c r="J864" s="191"/>
      <c r="K864" s="191"/>
      <c r="L864" s="196"/>
      <c r="M864" s="197"/>
      <c r="N864" s="198"/>
      <c r="O864" s="198"/>
      <c r="P864" s="198"/>
      <c r="Q864" s="198"/>
      <c r="R864" s="198"/>
      <c r="S864" s="198"/>
      <c r="T864" s="199"/>
      <c r="AT864" s="200" t="s">
        <v>167</v>
      </c>
      <c r="AU864" s="200" t="s">
        <v>83</v>
      </c>
      <c r="AV864" s="13" t="s">
        <v>81</v>
      </c>
      <c r="AW864" s="13" t="s">
        <v>34</v>
      </c>
      <c r="AX864" s="13" t="s">
        <v>73</v>
      </c>
      <c r="AY864" s="200" t="s">
        <v>156</v>
      </c>
    </row>
    <row r="865" spans="1:65" s="14" customFormat="1">
      <c r="B865" s="201"/>
      <c r="C865" s="202"/>
      <c r="D865" s="192" t="s">
        <v>167</v>
      </c>
      <c r="E865" s="203" t="s">
        <v>19</v>
      </c>
      <c r="F865" s="204" t="s">
        <v>763</v>
      </c>
      <c r="G865" s="202"/>
      <c r="H865" s="205">
        <v>300</v>
      </c>
      <c r="I865" s="206"/>
      <c r="J865" s="202"/>
      <c r="K865" s="202"/>
      <c r="L865" s="207"/>
      <c r="M865" s="208"/>
      <c r="N865" s="209"/>
      <c r="O865" s="209"/>
      <c r="P865" s="209"/>
      <c r="Q865" s="209"/>
      <c r="R865" s="209"/>
      <c r="S865" s="209"/>
      <c r="T865" s="210"/>
      <c r="AT865" s="211" t="s">
        <v>167</v>
      </c>
      <c r="AU865" s="211" t="s">
        <v>83</v>
      </c>
      <c r="AV865" s="14" t="s">
        <v>83</v>
      </c>
      <c r="AW865" s="14" t="s">
        <v>34</v>
      </c>
      <c r="AX865" s="14" t="s">
        <v>73</v>
      </c>
      <c r="AY865" s="211" t="s">
        <v>156</v>
      </c>
    </row>
    <row r="866" spans="1:65" s="15" customFormat="1">
      <c r="B866" s="212"/>
      <c r="C866" s="213"/>
      <c r="D866" s="192" t="s">
        <v>167</v>
      </c>
      <c r="E866" s="214" t="s">
        <v>19</v>
      </c>
      <c r="F866" s="215" t="s">
        <v>170</v>
      </c>
      <c r="G866" s="213"/>
      <c r="H866" s="216">
        <v>312</v>
      </c>
      <c r="I866" s="217"/>
      <c r="J866" s="213"/>
      <c r="K866" s="213"/>
      <c r="L866" s="218"/>
      <c r="M866" s="219"/>
      <c r="N866" s="220"/>
      <c r="O866" s="220"/>
      <c r="P866" s="220"/>
      <c r="Q866" s="220"/>
      <c r="R866" s="220"/>
      <c r="S866" s="220"/>
      <c r="T866" s="221"/>
      <c r="AT866" s="222" t="s">
        <v>167</v>
      </c>
      <c r="AU866" s="222" t="s">
        <v>83</v>
      </c>
      <c r="AV866" s="15" t="s">
        <v>163</v>
      </c>
      <c r="AW866" s="15" t="s">
        <v>34</v>
      </c>
      <c r="AX866" s="15" t="s">
        <v>81</v>
      </c>
      <c r="AY866" s="222" t="s">
        <v>156</v>
      </c>
    </row>
    <row r="867" spans="1:65" s="2" customFormat="1" ht="37.9" customHeight="1">
      <c r="A867" s="35"/>
      <c r="B867" s="36"/>
      <c r="C867" s="171" t="s">
        <v>764</v>
      </c>
      <c r="D867" s="171" t="s">
        <v>159</v>
      </c>
      <c r="E867" s="172" t="s">
        <v>765</v>
      </c>
      <c r="F867" s="173" t="s">
        <v>766</v>
      </c>
      <c r="G867" s="174" t="s">
        <v>193</v>
      </c>
      <c r="H867" s="175">
        <v>21.45</v>
      </c>
      <c r="I867" s="176"/>
      <c r="J867" s="177">
        <f>ROUND(I867*H867,2)</f>
        <v>0</v>
      </c>
      <c r="K867" s="178"/>
      <c r="L867" s="40"/>
      <c r="M867" s="179" t="s">
        <v>19</v>
      </c>
      <c r="N867" s="180" t="s">
        <v>44</v>
      </c>
      <c r="O867" s="65"/>
      <c r="P867" s="181">
        <f>O867*H867</f>
        <v>0</v>
      </c>
      <c r="Q867" s="181">
        <v>0</v>
      </c>
      <c r="R867" s="181">
        <f>Q867*H867</f>
        <v>0</v>
      </c>
      <c r="S867" s="181">
        <v>6.0000000000000001E-3</v>
      </c>
      <c r="T867" s="182">
        <f>S867*H867</f>
        <v>0.12870000000000001</v>
      </c>
      <c r="U867" s="35"/>
      <c r="V867" s="35"/>
      <c r="W867" s="35"/>
      <c r="X867" s="35"/>
      <c r="Y867" s="35"/>
      <c r="Z867" s="35"/>
      <c r="AA867" s="35"/>
      <c r="AB867" s="35"/>
      <c r="AC867" s="35"/>
      <c r="AD867" s="35"/>
      <c r="AE867" s="35"/>
      <c r="AR867" s="183" t="s">
        <v>163</v>
      </c>
      <c r="AT867" s="183" t="s">
        <v>159</v>
      </c>
      <c r="AU867" s="183" t="s">
        <v>83</v>
      </c>
      <c r="AY867" s="18" t="s">
        <v>156</v>
      </c>
      <c r="BE867" s="184">
        <f>IF(N867="základní",J867,0)</f>
        <v>0</v>
      </c>
      <c r="BF867" s="184">
        <f>IF(N867="snížená",J867,0)</f>
        <v>0</v>
      </c>
      <c r="BG867" s="184">
        <f>IF(N867="zákl. přenesená",J867,0)</f>
        <v>0</v>
      </c>
      <c r="BH867" s="184">
        <f>IF(N867="sníž. přenesená",J867,0)</f>
        <v>0</v>
      </c>
      <c r="BI867" s="184">
        <f>IF(N867="nulová",J867,0)</f>
        <v>0</v>
      </c>
      <c r="BJ867" s="18" t="s">
        <v>81</v>
      </c>
      <c r="BK867" s="184">
        <f>ROUND(I867*H867,2)</f>
        <v>0</v>
      </c>
      <c r="BL867" s="18" t="s">
        <v>163</v>
      </c>
      <c r="BM867" s="183" t="s">
        <v>767</v>
      </c>
    </row>
    <row r="868" spans="1:65" s="2" customFormat="1">
      <c r="A868" s="35"/>
      <c r="B868" s="36"/>
      <c r="C868" s="37"/>
      <c r="D868" s="185" t="s">
        <v>165</v>
      </c>
      <c r="E868" s="37"/>
      <c r="F868" s="186" t="s">
        <v>768</v>
      </c>
      <c r="G868" s="37"/>
      <c r="H868" s="37"/>
      <c r="I868" s="187"/>
      <c r="J868" s="37"/>
      <c r="K868" s="37"/>
      <c r="L868" s="40"/>
      <c r="M868" s="188"/>
      <c r="N868" s="189"/>
      <c r="O868" s="65"/>
      <c r="P868" s="65"/>
      <c r="Q868" s="65"/>
      <c r="R868" s="65"/>
      <c r="S868" s="65"/>
      <c r="T868" s="66"/>
      <c r="U868" s="35"/>
      <c r="V868" s="35"/>
      <c r="W868" s="35"/>
      <c r="X868" s="35"/>
      <c r="Y868" s="35"/>
      <c r="Z868" s="35"/>
      <c r="AA868" s="35"/>
      <c r="AB868" s="35"/>
      <c r="AC868" s="35"/>
      <c r="AD868" s="35"/>
      <c r="AE868" s="35"/>
      <c r="AT868" s="18" t="s">
        <v>165</v>
      </c>
      <c r="AU868" s="18" t="s">
        <v>83</v>
      </c>
    </row>
    <row r="869" spans="1:65" s="13" customFormat="1">
      <c r="B869" s="190"/>
      <c r="C869" s="191"/>
      <c r="D869" s="192" t="s">
        <v>167</v>
      </c>
      <c r="E869" s="193" t="s">
        <v>19</v>
      </c>
      <c r="F869" s="194" t="s">
        <v>168</v>
      </c>
      <c r="G869" s="191"/>
      <c r="H869" s="193" t="s">
        <v>19</v>
      </c>
      <c r="I869" s="195"/>
      <c r="J869" s="191"/>
      <c r="K869" s="191"/>
      <c r="L869" s="196"/>
      <c r="M869" s="197"/>
      <c r="N869" s="198"/>
      <c r="O869" s="198"/>
      <c r="P869" s="198"/>
      <c r="Q869" s="198"/>
      <c r="R869" s="198"/>
      <c r="S869" s="198"/>
      <c r="T869" s="199"/>
      <c r="AT869" s="200" t="s">
        <v>167</v>
      </c>
      <c r="AU869" s="200" t="s">
        <v>83</v>
      </c>
      <c r="AV869" s="13" t="s">
        <v>81</v>
      </c>
      <c r="AW869" s="13" t="s">
        <v>34</v>
      </c>
      <c r="AX869" s="13" t="s">
        <v>73</v>
      </c>
      <c r="AY869" s="200" t="s">
        <v>156</v>
      </c>
    </row>
    <row r="870" spans="1:65" s="14" customFormat="1">
      <c r="B870" s="201"/>
      <c r="C870" s="202"/>
      <c r="D870" s="192" t="s">
        <v>167</v>
      </c>
      <c r="E870" s="203" t="s">
        <v>19</v>
      </c>
      <c r="F870" s="204" t="s">
        <v>769</v>
      </c>
      <c r="G870" s="202"/>
      <c r="H870" s="205">
        <v>21.45</v>
      </c>
      <c r="I870" s="206"/>
      <c r="J870" s="202"/>
      <c r="K870" s="202"/>
      <c r="L870" s="207"/>
      <c r="M870" s="208"/>
      <c r="N870" s="209"/>
      <c r="O870" s="209"/>
      <c r="P870" s="209"/>
      <c r="Q870" s="209"/>
      <c r="R870" s="209"/>
      <c r="S870" s="209"/>
      <c r="T870" s="210"/>
      <c r="AT870" s="211" t="s">
        <v>167</v>
      </c>
      <c r="AU870" s="211" t="s">
        <v>83</v>
      </c>
      <c r="AV870" s="14" t="s">
        <v>83</v>
      </c>
      <c r="AW870" s="14" t="s">
        <v>34</v>
      </c>
      <c r="AX870" s="14" t="s">
        <v>73</v>
      </c>
      <c r="AY870" s="211" t="s">
        <v>156</v>
      </c>
    </row>
    <row r="871" spans="1:65" s="15" customFormat="1">
      <c r="B871" s="212"/>
      <c r="C871" s="213"/>
      <c r="D871" s="192" t="s">
        <v>167</v>
      </c>
      <c r="E871" s="214" t="s">
        <v>19</v>
      </c>
      <c r="F871" s="215" t="s">
        <v>170</v>
      </c>
      <c r="G871" s="213"/>
      <c r="H871" s="216">
        <v>21.45</v>
      </c>
      <c r="I871" s="217"/>
      <c r="J871" s="213"/>
      <c r="K871" s="213"/>
      <c r="L871" s="218"/>
      <c r="M871" s="219"/>
      <c r="N871" s="220"/>
      <c r="O871" s="220"/>
      <c r="P871" s="220"/>
      <c r="Q871" s="220"/>
      <c r="R871" s="220"/>
      <c r="S871" s="220"/>
      <c r="T871" s="221"/>
      <c r="AT871" s="222" t="s">
        <v>167</v>
      </c>
      <c r="AU871" s="222" t="s">
        <v>83</v>
      </c>
      <c r="AV871" s="15" t="s">
        <v>163</v>
      </c>
      <c r="AW871" s="15" t="s">
        <v>34</v>
      </c>
      <c r="AX871" s="15" t="s">
        <v>81</v>
      </c>
      <c r="AY871" s="222" t="s">
        <v>156</v>
      </c>
    </row>
    <row r="872" spans="1:65" s="2" customFormat="1" ht="37.9" customHeight="1">
      <c r="A872" s="35"/>
      <c r="B872" s="36"/>
      <c r="C872" s="171" t="s">
        <v>770</v>
      </c>
      <c r="D872" s="171" t="s">
        <v>159</v>
      </c>
      <c r="E872" s="172" t="s">
        <v>771</v>
      </c>
      <c r="F872" s="173" t="s">
        <v>772</v>
      </c>
      <c r="G872" s="174" t="s">
        <v>193</v>
      </c>
      <c r="H872" s="175">
        <v>7</v>
      </c>
      <c r="I872" s="176"/>
      <c r="J872" s="177">
        <f>ROUND(I872*H872,2)</f>
        <v>0</v>
      </c>
      <c r="K872" s="178"/>
      <c r="L872" s="40"/>
      <c r="M872" s="179" t="s">
        <v>19</v>
      </c>
      <c r="N872" s="180" t="s">
        <v>44</v>
      </c>
      <c r="O872" s="65"/>
      <c r="P872" s="181">
        <f>O872*H872</f>
        <v>0</v>
      </c>
      <c r="Q872" s="181">
        <v>0</v>
      </c>
      <c r="R872" s="181">
        <f>Q872*H872</f>
        <v>0</v>
      </c>
      <c r="S872" s="181">
        <v>8.9999999999999993E-3</v>
      </c>
      <c r="T872" s="182">
        <f>S872*H872</f>
        <v>6.3E-2</v>
      </c>
      <c r="U872" s="35"/>
      <c r="V872" s="35"/>
      <c r="W872" s="35"/>
      <c r="X872" s="35"/>
      <c r="Y872" s="35"/>
      <c r="Z872" s="35"/>
      <c r="AA872" s="35"/>
      <c r="AB872" s="35"/>
      <c r="AC872" s="35"/>
      <c r="AD872" s="35"/>
      <c r="AE872" s="35"/>
      <c r="AR872" s="183" t="s">
        <v>163</v>
      </c>
      <c r="AT872" s="183" t="s">
        <v>159</v>
      </c>
      <c r="AU872" s="183" t="s">
        <v>83</v>
      </c>
      <c r="AY872" s="18" t="s">
        <v>156</v>
      </c>
      <c r="BE872" s="184">
        <f>IF(N872="základní",J872,0)</f>
        <v>0</v>
      </c>
      <c r="BF872" s="184">
        <f>IF(N872="snížená",J872,0)</f>
        <v>0</v>
      </c>
      <c r="BG872" s="184">
        <f>IF(N872="zákl. přenesená",J872,0)</f>
        <v>0</v>
      </c>
      <c r="BH872" s="184">
        <f>IF(N872="sníž. přenesená",J872,0)</f>
        <v>0</v>
      </c>
      <c r="BI872" s="184">
        <f>IF(N872="nulová",J872,0)</f>
        <v>0</v>
      </c>
      <c r="BJ872" s="18" t="s">
        <v>81</v>
      </c>
      <c r="BK872" s="184">
        <f>ROUND(I872*H872,2)</f>
        <v>0</v>
      </c>
      <c r="BL872" s="18" t="s">
        <v>163</v>
      </c>
      <c r="BM872" s="183" t="s">
        <v>773</v>
      </c>
    </row>
    <row r="873" spans="1:65" s="2" customFormat="1">
      <c r="A873" s="35"/>
      <c r="B873" s="36"/>
      <c r="C873" s="37"/>
      <c r="D873" s="185" t="s">
        <v>165</v>
      </c>
      <c r="E873" s="37"/>
      <c r="F873" s="186" t="s">
        <v>774</v>
      </c>
      <c r="G873" s="37"/>
      <c r="H873" s="37"/>
      <c r="I873" s="187"/>
      <c r="J873" s="37"/>
      <c r="K873" s="37"/>
      <c r="L873" s="40"/>
      <c r="M873" s="188"/>
      <c r="N873" s="189"/>
      <c r="O873" s="65"/>
      <c r="P873" s="65"/>
      <c r="Q873" s="65"/>
      <c r="R873" s="65"/>
      <c r="S873" s="65"/>
      <c r="T873" s="66"/>
      <c r="U873" s="35"/>
      <c r="V873" s="35"/>
      <c r="W873" s="35"/>
      <c r="X873" s="35"/>
      <c r="Y873" s="35"/>
      <c r="Z873" s="35"/>
      <c r="AA873" s="35"/>
      <c r="AB873" s="35"/>
      <c r="AC873" s="35"/>
      <c r="AD873" s="35"/>
      <c r="AE873" s="35"/>
      <c r="AT873" s="18" t="s">
        <v>165</v>
      </c>
      <c r="AU873" s="18" t="s">
        <v>83</v>
      </c>
    </row>
    <row r="874" spans="1:65" s="13" customFormat="1">
      <c r="B874" s="190"/>
      <c r="C874" s="191"/>
      <c r="D874" s="192" t="s">
        <v>167</v>
      </c>
      <c r="E874" s="193" t="s">
        <v>19</v>
      </c>
      <c r="F874" s="194" t="s">
        <v>168</v>
      </c>
      <c r="G874" s="191"/>
      <c r="H874" s="193" t="s">
        <v>19</v>
      </c>
      <c r="I874" s="195"/>
      <c r="J874" s="191"/>
      <c r="K874" s="191"/>
      <c r="L874" s="196"/>
      <c r="M874" s="197"/>
      <c r="N874" s="198"/>
      <c r="O874" s="198"/>
      <c r="P874" s="198"/>
      <c r="Q874" s="198"/>
      <c r="R874" s="198"/>
      <c r="S874" s="198"/>
      <c r="T874" s="199"/>
      <c r="AT874" s="200" t="s">
        <v>167</v>
      </c>
      <c r="AU874" s="200" t="s">
        <v>83</v>
      </c>
      <c r="AV874" s="13" t="s">
        <v>81</v>
      </c>
      <c r="AW874" s="13" t="s">
        <v>34</v>
      </c>
      <c r="AX874" s="13" t="s">
        <v>73</v>
      </c>
      <c r="AY874" s="200" t="s">
        <v>156</v>
      </c>
    </row>
    <row r="875" spans="1:65" s="14" customFormat="1">
      <c r="B875" s="201"/>
      <c r="C875" s="202"/>
      <c r="D875" s="192" t="s">
        <v>167</v>
      </c>
      <c r="E875" s="203" t="s">
        <v>19</v>
      </c>
      <c r="F875" s="204" t="s">
        <v>775</v>
      </c>
      <c r="G875" s="202"/>
      <c r="H875" s="205">
        <v>3</v>
      </c>
      <c r="I875" s="206"/>
      <c r="J875" s="202"/>
      <c r="K875" s="202"/>
      <c r="L875" s="207"/>
      <c r="M875" s="208"/>
      <c r="N875" s="209"/>
      <c r="O875" s="209"/>
      <c r="P875" s="209"/>
      <c r="Q875" s="209"/>
      <c r="R875" s="209"/>
      <c r="S875" s="209"/>
      <c r="T875" s="210"/>
      <c r="AT875" s="211" t="s">
        <v>167</v>
      </c>
      <c r="AU875" s="211" t="s">
        <v>83</v>
      </c>
      <c r="AV875" s="14" t="s">
        <v>83</v>
      </c>
      <c r="AW875" s="14" t="s">
        <v>34</v>
      </c>
      <c r="AX875" s="14" t="s">
        <v>73</v>
      </c>
      <c r="AY875" s="211" t="s">
        <v>156</v>
      </c>
    </row>
    <row r="876" spans="1:65" s="13" customFormat="1">
      <c r="B876" s="190"/>
      <c r="C876" s="191"/>
      <c r="D876" s="192" t="s">
        <v>167</v>
      </c>
      <c r="E876" s="193" t="s">
        <v>19</v>
      </c>
      <c r="F876" s="194" t="s">
        <v>175</v>
      </c>
      <c r="G876" s="191"/>
      <c r="H876" s="193" t="s">
        <v>19</v>
      </c>
      <c r="I876" s="195"/>
      <c r="J876" s="191"/>
      <c r="K876" s="191"/>
      <c r="L876" s="196"/>
      <c r="M876" s="197"/>
      <c r="N876" s="198"/>
      <c r="O876" s="198"/>
      <c r="P876" s="198"/>
      <c r="Q876" s="198"/>
      <c r="R876" s="198"/>
      <c r="S876" s="198"/>
      <c r="T876" s="199"/>
      <c r="AT876" s="200" t="s">
        <v>167</v>
      </c>
      <c r="AU876" s="200" t="s">
        <v>83</v>
      </c>
      <c r="AV876" s="13" t="s">
        <v>81</v>
      </c>
      <c r="AW876" s="13" t="s">
        <v>34</v>
      </c>
      <c r="AX876" s="13" t="s">
        <v>73</v>
      </c>
      <c r="AY876" s="200" t="s">
        <v>156</v>
      </c>
    </row>
    <row r="877" spans="1:65" s="14" customFormat="1">
      <c r="B877" s="201"/>
      <c r="C877" s="202"/>
      <c r="D877" s="192" t="s">
        <v>167</v>
      </c>
      <c r="E877" s="203" t="s">
        <v>19</v>
      </c>
      <c r="F877" s="204" t="s">
        <v>776</v>
      </c>
      <c r="G877" s="202"/>
      <c r="H877" s="205">
        <v>4</v>
      </c>
      <c r="I877" s="206"/>
      <c r="J877" s="202"/>
      <c r="K877" s="202"/>
      <c r="L877" s="207"/>
      <c r="M877" s="208"/>
      <c r="N877" s="209"/>
      <c r="O877" s="209"/>
      <c r="P877" s="209"/>
      <c r="Q877" s="209"/>
      <c r="R877" s="209"/>
      <c r="S877" s="209"/>
      <c r="T877" s="210"/>
      <c r="AT877" s="211" t="s">
        <v>167</v>
      </c>
      <c r="AU877" s="211" t="s">
        <v>83</v>
      </c>
      <c r="AV877" s="14" t="s">
        <v>83</v>
      </c>
      <c r="AW877" s="14" t="s">
        <v>34</v>
      </c>
      <c r="AX877" s="14" t="s">
        <v>73</v>
      </c>
      <c r="AY877" s="211" t="s">
        <v>156</v>
      </c>
    </row>
    <row r="878" spans="1:65" s="15" customFormat="1">
      <c r="B878" s="212"/>
      <c r="C878" s="213"/>
      <c r="D878" s="192" t="s">
        <v>167</v>
      </c>
      <c r="E878" s="214" t="s">
        <v>19</v>
      </c>
      <c r="F878" s="215" t="s">
        <v>170</v>
      </c>
      <c r="G878" s="213"/>
      <c r="H878" s="216">
        <v>7</v>
      </c>
      <c r="I878" s="217"/>
      <c r="J878" s="213"/>
      <c r="K878" s="213"/>
      <c r="L878" s="218"/>
      <c r="M878" s="219"/>
      <c r="N878" s="220"/>
      <c r="O878" s="220"/>
      <c r="P878" s="220"/>
      <c r="Q878" s="220"/>
      <c r="R878" s="220"/>
      <c r="S878" s="220"/>
      <c r="T878" s="221"/>
      <c r="AT878" s="222" t="s">
        <v>167</v>
      </c>
      <c r="AU878" s="222" t="s">
        <v>83</v>
      </c>
      <c r="AV878" s="15" t="s">
        <v>163</v>
      </c>
      <c r="AW878" s="15" t="s">
        <v>34</v>
      </c>
      <c r="AX878" s="15" t="s">
        <v>81</v>
      </c>
      <c r="AY878" s="222" t="s">
        <v>156</v>
      </c>
    </row>
    <row r="879" spans="1:65" s="2" customFormat="1" ht="37.9" customHeight="1">
      <c r="A879" s="35"/>
      <c r="B879" s="36"/>
      <c r="C879" s="171" t="s">
        <v>777</v>
      </c>
      <c r="D879" s="171" t="s">
        <v>159</v>
      </c>
      <c r="E879" s="172" t="s">
        <v>778</v>
      </c>
      <c r="F879" s="173" t="s">
        <v>779</v>
      </c>
      <c r="G879" s="174" t="s">
        <v>193</v>
      </c>
      <c r="H879" s="175">
        <v>20.8</v>
      </c>
      <c r="I879" s="176"/>
      <c r="J879" s="177">
        <f>ROUND(I879*H879,2)</f>
        <v>0</v>
      </c>
      <c r="K879" s="178"/>
      <c r="L879" s="40"/>
      <c r="M879" s="179" t="s">
        <v>19</v>
      </c>
      <c r="N879" s="180" t="s">
        <v>44</v>
      </c>
      <c r="O879" s="65"/>
      <c r="P879" s="181">
        <f>O879*H879</f>
        <v>0</v>
      </c>
      <c r="Q879" s="181">
        <v>0</v>
      </c>
      <c r="R879" s="181">
        <f>Q879*H879</f>
        <v>0</v>
      </c>
      <c r="S879" s="181">
        <v>1.2999999999999999E-2</v>
      </c>
      <c r="T879" s="182">
        <f>S879*H879</f>
        <v>0.27039999999999997</v>
      </c>
      <c r="U879" s="35"/>
      <c r="V879" s="35"/>
      <c r="W879" s="35"/>
      <c r="X879" s="35"/>
      <c r="Y879" s="35"/>
      <c r="Z879" s="35"/>
      <c r="AA879" s="35"/>
      <c r="AB879" s="35"/>
      <c r="AC879" s="35"/>
      <c r="AD879" s="35"/>
      <c r="AE879" s="35"/>
      <c r="AR879" s="183" t="s">
        <v>163</v>
      </c>
      <c r="AT879" s="183" t="s">
        <v>159</v>
      </c>
      <c r="AU879" s="183" t="s">
        <v>83</v>
      </c>
      <c r="AY879" s="18" t="s">
        <v>156</v>
      </c>
      <c r="BE879" s="184">
        <f>IF(N879="základní",J879,0)</f>
        <v>0</v>
      </c>
      <c r="BF879" s="184">
        <f>IF(N879="snížená",J879,0)</f>
        <v>0</v>
      </c>
      <c r="BG879" s="184">
        <f>IF(N879="zákl. přenesená",J879,0)</f>
        <v>0</v>
      </c>
      <c r="BH879" s="184">
        <f>IF(N879="sníž. přenesená",J879,0)</f>
        <v>0</v>
      </c>
      <c r="BI879" s="184">
        <f>IF(N879="nulová",J879,0)</f>
        <v>0</v>
      </c>
      <c r="BJ879" s="18" t="s">
        <v>81</v>
      </c>
      <c r="BK879" s="184">
        <f>ROUND(I879*H879,2)</f>
        <v>0</v>
      </c>
      <c r="BL879" s="18" t="s">
        <v>163</v>
      </c>
      <c r="BM879" s="183" t="s">
        <v>780</v>
      </c>
    </row>
    <row r="880" spans="1:65" s="2" customFormat="1">
      <c r="A880" s="35"/>
      <c r="B880" s="36"/>
      <c r="C880" s="37"/>
      <c r="D880" s="185" t="s">
        <v>165</v>
      </c>
      <c r="E880" s="37"/>
      <c r="F880" s="186" t="s">
        <v>781</v>
      </c>
      <c r="G880" s="37"/>
      <c r="H880" s="37"/>
      <c r="I880" s="187"/>
      <c r="J880" s="37"/>
      <c r="K880" s="37"/>
      <c r="L880" s="40"/>
      <c r="M880" s="188"/>
      <c r="N880" s="189"/>
      <c r="O880" s="65"/>
      <c r="P880" s="65"/>
      <c r="Q880" s="65"/>
      <c r="R880" s="65"/>
      <c r="S880" s="65"/>
      <c r="T880" s="66"/>
      <c r="U880" s="35"/>
      <c r="V880" s="35"/>
      <c r="W880" s="35"/>
      <c r="X880" s="35"/>
      <c r="Y880" s="35"/>
      <c r="Z880" s="35"/>
      <c r="AA880" s="35"/>
      <c r="AB880" s="35"/>
      <c r="AC880" s="35"/>
      <c r="AD880" s="35"/>
      <c r="AE880" s="35"/>
      <c r="AT880" s="18" t="s">
        <v>165</v>
      </c>
      <c r="AU880" s="18" t="s">
        <v>83</v>
      </c>
    </row>
    <row r="881" spans="1:65" s="13" customFormat="1">
      <c r="B881" s="190"/>
      <c r="C881" s="191"/>
      <c r="D881" s="192" t="s">
        <v>167</v>
      </c>
      <c r="E881" s="193" t="s">
        <v>19</v>
      </c>
      <c r="F881" s="194" t="s">
        <v>169</v>
      </c>
      <c r="G881" s="191"/>
      <c r="H881" s="193" t="s">
        <v>19</v>
      </c>
      <c r="I881" s="195"/>
      <c r="J881" s="191"/>
      <c r="K881" s="191"/>
      <c r="L881" s="196"/>
      <c r="M881" s="197"/>
      <c r="N881" s="198"/>
      <c r="O881" s="198"/>
      <c r="P881" s="198"/>
      <c r="Q881" s="198"/>
      <c r="R881" s="198"/>
      <c r="S881" s="198"/>
      <c r="T881" s="199"/>
      <c r="AT881" s="200" t="s">
        <v>167</v>
      </c>
      <c r="AU881" s="200" t="s">
        <v>83</v>
      </c>
      <c r="AV881" s="13" t="s">
        <v>81</v>
      </c>
      <c r="AW881" s="13" t="s">
        <v>34</v>
      </c>
      <c r="AX881" s="13" t="s">
        <v>73</v>
      </c>
      <c r="AY881" s="200" t="s">
        <v>156</v>
      </c>
    </row>
    <row r="882" spans="1:65" s="14" customFormat="1">
      <c r="B882" s="201"/>
      <c r="C882" s="202"/>
      <c r="D882" s="192" t="s">
        <v>167</v>
      </c>
      <c r="E882" s="203" t="s">
        <v>19</v>
      </c>
      <c r="F882" s="204" t="s">
        <v>782</v>
      </c>
      <c r="G882" s="202"/>
      <c r="H882" s="205">
        <v>20.8</v>
      </c>
      <c r="I882" s="206"/>
      <c r="J882" s="202"/>
      <c r="K882" s="202"/>
      <c r="L882" s="207"/>
      <c r="M882" s="208"/>
      <c r="N882" s="209"/>
      <c r="O882" s="209"/>
      <c r="P882" s="209"/>
      <c r="Q882" s="209"/>
      <c r="R882" s="209"/>
      <c r="S882" s="209"/>
      <c r="T882" s="210"/>
      <c r="AT882" s="211" t="s">
        <v>167</v>
      </c>
      <c r="AU882" s="211" t="s">
        <v>83</v>
      </c>
      <c r="AV882" s="14" t="s">
        <v>83</v>
      </c>
      <c r="AW882" s="14" t="s">
        <v>34</v>
      </c>
      <c r="AX882" s="14" t="s">
        <v>73</v>
      </c>
      <c r="AY882" s="211" t="s">
        <v>156</v>
      </c>
    </row>
    <row r="883" spans="1:65" s="15" customFormat="1">
      <c r="B883" s="212"/>
      <c r="C883" s="213"/>
      <c r="D883" s="192" t="s">
        <v>167</v>
      </c>
      <c r="E883" s="214" t="s">
        <v>19</v>
      </c>
      <c r="F883" s="215" t="s">
        <v>170</v>
      </c>
      <c r="G883" s="213"/>
      <c r="H883" s="216">
        <v>20.8</v>
      </c>
      <c r="I883" s="217"/>
      <c r="J883" s="213"/>
      <c r="K883" s="213"/>
      <c r="L883" s="218"/>
      <c r="M883" s="219"/>
      <c r="N883" s="220"/>
      <c r="O883" s="220"/>
      <c r="P883" s="220"/>
      <c r="Q883" s="220"/>
      <c r="R883" s="220"/>
      <c r="S883" s="220"/>
      <c r="T883" s="221"/>
      <c r="AT883" s="222" t="s">
        <v>167</v>
      </c>
      <c r="AU883" s="222" t="s">
        <v>83</v>
      </c>
      <c r="AV883" s="15" t="s">
        <v>163</v>
      </c>
      <c r="AW883" s="15" t="s">
        <v>34</v>
      </c>
      <c r="AX883" s="15" t="s">
        <v>81</v>
      </c>
      <c r="AY883" s="222" t="s">
        <v>156</v>
      </c>
    </row>
    <row r="884" spans="1:65" s="2" customFormat="1" ht="37.9" customHeight="1">
      <c r="A884" s="35"/>
      <c r="B884" s="36"/>
      <c r="C884" s="171" t="s">
        <v>783</v>
      </c>
      <c r="D884" s="171" t="s">
        <v>159</v>
      </c>
      <c r="E884" s="172" t="s">
        <v>784</v>
      </c>
      <c r="F884" s="173" t="s">
        <v>785</v>
      </c>
      <c r="G884" s="174" t="s">
        <v>193</v>
      </c>
      <c r="H884" s="175">
        <v>3</v>
      </c>
      <c r="I884" s="176"/>
      <c r="J884" s="177">
        <f>ROUND(I884*H884,2)</f>
        <v>0</v>
      </c>
      <c r="K884" s="178"/>
      <c r="L884" s="40"/>
      <c r="M884" s="179" t="s">
        <v>19</v>
      </c>
      <c r="N884" s="180" t="s">
        <v>44</v>
      </c>
      <c r="O884" s="65"/>
      <c r="P884" s="181">
        <f>O884*H884</f>
        <v>0</v>
      </c>
      <c r="Q884" s="181">
        <v>0</v>
      </c>
      <c r="R884" s="181">
        <f>Q884*H884</f>
        <v>0</v>
      </c>
      <c r="S884" s="181">
        <v>1.9E-2</v>
      </c>
      <c r="T884" s="182">
        <f>S884*H884</f>
        <v>5.6999999999999995E-2</v>
      </c>
      <c r="U884" s="35"/>
      <c r="V884" s="35"/>
      <c r="W884" s="35"/>
      <c r="X884" s="35"/>
      <c r="Y884" s="35"/>
      <c r="Z884" s="35"/>
      <c r="AA884" s="35"/>
      <c r="AB884" s="35"/>
      <c r="AC884" s="35"/>
      <c r="AD884" s="35"/>
      <c r="AE884" s="35"/>
      <c r="AR884" s="183" t="s">
        <v>163</v>
      </c>
      <c r="AT884" s="183" t="s">
        <v>159</v>
      </c>
      <c r="AU884" s="183" t="s">
        <v>83</v>
      </c>
      <c r="AY884" s="18" t="s">
        <v>156</v>
      </c>
      <c r="BE884" s="184">
        <f>IF(N884="základní",J884,0)</f>
        <v>0</v>
      </c>
      <c r="BF884" s="184">
        <f>IF(N884="snížená",J884,0)</f>
        <v>0</v>
      </c>
      <c r="BG884" s="184">
        <f>IF(N884="zákl. přenesená",J884,0)</f>
        <v>0</v>
      </c>
      <c r="BH884" s="184">
        <f>IF(N884="sníž. přenesená",J884,0)</f>
        <v>0</v>
      </c>
      <c r="BI884" s="184">
        <f>IF(N884="nulová",J884,0)</f>
        <v>0</v>
      </c>
      <c r="BJ884" s="18" t="s">
        <v>81</v>
      </c>
      <c r="BK884" s="184">
        <f>ROUND(I884*H884,2)</f>
        <v>0</v>
      </c>
      <c r="BL884" s="18" t="s">
        <v>163</v>
      </c>
      <c r="BM884" s="183" t="s">
        <v>786</v>
      </c>
    </row>
    <row r="885" spans="1:65" s="2" customFormat="1">
      <c r="A885" s="35"/>
      <c r="B885" s="36"/>
      <c r="C885" s="37"/>
      <c r="D885" s="185" t="s">
        <v>165</v>
      </c>
      <c r="E885" s="37"/>
      <c r="F885" s="186" t="s">
        <v>787</v>
      </c>
      <c r="G885" s="37"/>
      <c r="H885" s="37"/>
      <c r="I885" s="187"/>
      <c r="J885" s="37"/>
      <c r="K885" s="37"/>
      <c r="L885" s="40"/>
      <c r="M885" s="188"/>
      <c r="N885" s="189"/>
      <c r="O885" s="65"/>
      <c r="P885" s="65"/>
      <c r="Q885" s="65"/>
      <c r="R885" s="65"/>
      <c r="S885" s="65"/>
      <c r="T885" s="66"/>
      <c r="U885" s="35"/>
      <c r="V885" s="35"/>
      <c r="W885" s="35"/>
      <c r="X885" s="35"/>
      <c r="Y885" s="35"/>
      <c r="Z885" s="35"/>
      <c r="AA885" s="35"/>
      <c r="AB885" s="35"/>
      <c r="AC885" s="35"/>
      <c r="AD885" s="35"/>
      <c r="AE885" s="35"/>
      <c r="AT885" s="18" t="s">
        <v>165</v>
      </c>
      <c r="AU885" s="18" t="s">
        <v>83</v>
      </c>
    </row>
    <row r="886" spans="1:65" s="13" customFormat="1">
      <c r="B886" s="190"/>
      <c r="C886" s="191"/>
      <c r="D886" s="192" t="s">
        <v>167</v>
      </c>
      <c r="E886" s="193" t="s">
        <v>19</v>
      </c>
      <c r="F886" s="194" t="s">
        <v>175</v>
      </c>
      <c r="G886" s="191"/>
      <c r="H886" s="193" t="s">
        <v>19</v>
      </c>
      <c r="I886" s="195"/>
      <c r="J886" s="191"/>
      <c r="K886" s="191"/>
      <c r="L886" s="196"/>
      <c r="M886" s="197"/>
      <c r="N886" s="198"/>
      <c r="O886" s="198"/>
      <c r="P886" s="198"/>
      <c r="Q886" s="198"/>
      <c r="R886" s="198"/>
      <c r="S886" s="198"/>
      <c r="T886" s="199"/>
      <c r="AT886" s="200" t="s">
        <v>167</v>
      </c>
      <c r="AU886" s="200" t="s">
        <v>83</v>
      </c>
      <c r="AV886" s="13" t="s">
        <v>81</v>
      </c>
      <c r="AW886" s="13" t="s">
        <v>34</v>
      </c>
      <c r="AX886" s="13" t="s">
        <v>73</v>
      </c>
      <c r="AY886" s="200" t="s">
        <v>156</v>
      </c>
    </row>
    <row r="887" spans="1:65" s="14" customFormat="1">
      <c r="B887" s="201"/>
      <c r="C887" s="202"/>
      <c r="D887" s="192" t="s">
        <v>167</v>
      </c>
      <c r="E887" s="203" t="s">
        <v>19</v>
      </c>
      <c r="F887" s="204" t="s">
        <v>788</v>
      </c>
      <c r="G887" s="202"/>
      <c r="H887" s="205">
        <v>2</v>
      </c>
      <c r="I887" s="206"/>
      <c r="J887" s="202"/>
      <c r="K887" s="202"/>
      <c r="L887" s="207"/>
      <c r="M887" s="208"/>
      <c r="N887" s="209"/>
      <c r="O887" s="209"/>
      <c r="P887" s="209"/>
      <c r="Q887" s="209"/>
      <c r="R887" s="209"/>
      <c r="S887" s="209"/>
      <c r="T887" s="210"/>
      <c r="AT887" s="211" t="s">
        <v>167</v>
      </c>
      <c r="AU887" s="211" t="s">
        <v>83</v>
      </c>
      <c r="AV887" s="14" t="s">
        <v>83</v>
      </c>
      <c r="AW887" s="14" t="s">
        <v>34</v>
      </c>
      <c r="AX887" s="14" t="s">
        <v>73</v>
      </c>
      <c r="AY887" s="211" t="s">
        <v>156</v>
      </c>
    </row>
    <row r="888" spans="1:65" s="13" customFormat="1">
      <c r="B888" s="190"/>
      <c r="C888" s="191"/>
      <c r="D888" s="192" t="s">
        <v>167</v>
      </c>
      <c r="E888" s="193" t="s">
        <v>19</v>
      </c>
      <c r="F888" s="194" t="s">
        <v>169</v>
      </c>
      <c r="G888" s="191"/>
      <c r="H888" s="193" t="s">
        <v>19</v>
      </c>
      <c r="I888" s="195"/>
      <c r="J888" s="191"/>
      <c r="K888" s="191"/>
      <c r="L888" s="196"/>
      <c r="M888" s="197"/>
      <c r="N888" s="198"/>
      <c r="O888" s="198"/>
      <c r="P888" s="198"/>
      <c r="Q888" s="198"/>
      <c r="R888" s="198"/>
      <c r="S888" s="198"/>
      <c r="T888" s="199"/>
      <c r="AT888" s="200" t="s">
        <v>167</v>
      </c>
      <c r="AU888" s="200" t="s">
        <v>83</v>
      </c>
      <c r="AV888" s="13" t="s">
        <v>81</v>
      </c>
      <c r="AW888" s="13" t="s">
        <v>34</v>
      </c>
      <c r="AX888" s="13" t="s">
        <v>73</v>
      </c>
      <c r="AY888" s="200" t="s">
        <v>156</v>
      </c>
    </row>
    <row r="889" spans="1:65" s="14" customFormat="1">
      <c r="B889" s="201"/>
      <c r="C889" s="202"/>
      <c r="D889" s="192" t="s">
        <v>167</v>
      </c>
      <c r="E889" s="203" t="s">
        <v>19</v>
      </c>
      <c r="F889" s="204" t="s">
        <v>196</v>
      </c>
      <c r="G889" s="202"/>
      <c r="H889" s="205">
        <v>1</v>
      </c>
      <c r="I889" s="206"/>
      <c r="J889" s="202"/>
      <c r="K889" s="202"/>
      <c r="L889" s="207"/>
      <c r="M889" s="208"/>
      <c r="N889" s="209"/>
      <c r="O889" s="209"/>
      <c r="P889" s="209"/>
      <c r="Q889" s="209"/>
      <c r="R889" s="209"/>
      <c r="S889" s="209"/>
      <c r="T889" s="210"/>
      <c r="AT889" s="211" t="s">
        <v>167</v>
      </c>
      <c r="AU889" s="211" t="s">
        <v>83</v>
      </c>
      <c r="AV889" s="14" t="s">
        <v>83</v>
      </c>
      <c r="AW889" s="14" t="s">
        <v>34</v>
      </c>
      <c r="AX889" s="14" t="s">
        <v>73</v>
      </c>
      <c r="AY889" s="211" t="s">
        <v>156</v>
      </c>
    </row>
    <row r="890" spans="1:65" s="15" customFormat="1">
      <c r="B890" s="212"/>
      <c r="C890" s="213"/>
      <c r="D890" s="192" t="s">
        <v>167</v>
      </c>
      <c r="E890" s="214" t="s">
        <v>19</v>
      </c>
      <c r="F890" s="215" t="s">
        <v>170</v>
      </c>
      <c r="G890" s="213"/>
      <c r="H890" s="216">
        <v>3</v>
      </c>
      <c r="I890" s="217"/>
      <c r="J890" s="213"/>
      <c r="K890" s="213"/>
      <c r="L890" s="218"/>
      <c r="M890" s="219"/>
      <c r="N890" s="220"/>
      <c r="O890" s="220"/>
      <c r="P890" s="220"/>
      <c r="Q890" s="220"/>
      <c r="R890" s="220"/>
      <c r="S890" s="220"/>
      <c r="T890" s="221"/>
      <c r="AT890" s="222" t="s">
        <v>167</v>
      </c>
      <c r="AU890" s="222" t="s">
        <v>83</v>
      </c>
      <c r="AV890" s="15" t="s">
        <v>163</v>
      </c>
      <c r="AW890" s="15" t="s">
        <v>34</v>
      </c>
      <c r="AX890" s="15" t="s">
        <v>81</v>
      </c>
      <c r="AY890" s="222" t="s">
        <v>156</v>
      </c>
    </row>
    <row r="891" spans="1:65" s="2" customFormat="1" ht="37.9" customHeight="1">
      <c r="A891" s="35"/>
      <c r="B891" s="36"/>
      <c r="C891" s="171" t="s">
        <v>789</v>
      </c>
      <c r="D891" s="171" t="s">
        <v>159</v>
      </c>
      <c r="E891" s="172" t="s">
        <v>790</v>
      </c>
      <c r="F891" s="173" t="s">
        <v>791</v>
      </c>
      <c r="G891" s="174" t="s">
        <v>193</v>
      </c>
      <c r="H891" s="175">
        <v>13.6</v>
      </c>
      <c r="I891" s="176"/>
      <c r="J891" s="177">
        <f>ROUND(I891*H891,2)</f>
        <v>0</v>
      </c>
      <c r="K891" s="178"/>
      <c r="L891" s="40"/>
      <c r="M891" s="179" t="s">
        <v>19</v>
      </c>
      <c r="N891" s="180" t="s">
        <v>44</v>
      </c>
      <c r="O891" s="65"/>
      <c r="P891" s="181">
        <f>O891*H891</f>
        <v>0</v>
      </c>
      <c r="Q891" s="181">
        <v>0</v>
      </c>
      <c r="R891" s="181">
        <f>Q891*H891</f>
        <v>0</v>
      </c>
      <c r="S891" s="181">
        <v>2.5000000000000001E-2</v>
      </c>
      <c r="T891" s="182">
        <f>S891*H891</f>
        <v>0.34</v>
      </c>
      <c r="U891" s="35"/>
      <c r="V891" s="35"/>
      <c r="W891" s="35"/>
      <c r="X891" s="35"/>
      <c r="Y891" s="35"/>
      <c r="Z891" s="35"/>
      <c r="AA891" s="35"/>
      <c r="AB891" s="35"/>
      <c r="AC891" s="35"/>
      <c r="AD891" s="35"/>
      <c r="AE891" s="35"/>
      <c r="AR891" s="183" t="s">
        <v>163</v>
      </c>
      <c r="AT891" s="183" t="s">
        <v>159</v>
      </c>
      <c r="AU891" s="183" t="s">
        <v>83</v>
      </c>
      <c r="AY891" s="18" t="s">
        <v>156</v>
      </c>
      <c r="BE891" s="184">
        <f>IF(N891="základní",J891,0)</f>
        <v>0</v>
      </c>
      <c r="BF891" s="184">
        <f>IF(N891="snížená",J891,0)</f>
        <v>0</v>
      </c>
      <c r="BG891" s="184">
        <f>IF(N891="zákl. přenesená",J891,0)</f>
        <v>0</v>
      </c>
      <c r="BH891" s="184">
        <f>IF(N891="sníž. přenesená",J891,0)</f>
        <v>0</v>
      </c>
      <c r="BI891" s="184">
        <f>IF(N891="nulová",J891,0)</f>
        <v>0</v>
      </c>
      <c r="BJ891" s="18" t="s">
        <v>81</v>
      </c>
      <c r="BK891" s="184">
        <f>ROUND(I891*H891,2)</f>
        <v>0</v>
      </c>
      <c r="BL891" s="18" t="s">
        <v>163</v>
      </c>
      <c r="BM891" s="183" t="s">
        <v>792</v>
      </c>
    </row>
    <row r="892" spans="1:65" s="2" customFormat="1">
      <c r="A892" s="35"/>
      <c r="B892" s="36"/>
      <c r="C892" s="37"/>
      <c r="D892" s="185" t="s">
        <v>165</v>
      </c>
      <c r="E892" s="37"/>
      <c r="F892" s="186" t="s">
        <v>793</v>
      </c>
      <c r="G892" s="37"/>
      <c r="H892" s="37"/>
      <c r="I892" s="187"/>
      <c r="J892" s="37"/>
      <c r="K892" s="37"/>
      <c r="L892" s="40"/>
      <c r="M892" s="188"/>
      <c r="N892" s="189"/>
      <c r="O892" s="65"/>
      <c r="P892" s="65"/>
      <c r="Q892" s="65"/>
      <c r="R892" s="65"/>
      <c r="S892" s="65"/>
      <c r="T892" s="66"/>
      <c r="U892" s="35"/>
      <c r="V892" s="35"/>
      <c r="W892" s="35"/>
      <c r="X892" s="35"/>
      <c r="Y892" s="35"/>
      <c r="Z892" s="35"/>
      <c r="AA892" s="35"/>
      <c r="AB892" s="35"/>
      <c r="AC892" s="35"/>
      <c r="AD892" s="35"/>
      <c r="AE892" s="35"/>
      <c r="AT892" s="18" t="s">
        <v>165</v>
      </c>
      <c r="AU892" s="18" t="s">
        <v>83</v>
      </c>
    </row>
    <row r="893" spans="1:65" s="13" customFormat="1">
      <c r="B893" s="190"/>
      <c r="C893" s="191"/>
      <c r="D893" s="192" t="s">
        <v>167</v>
      </c>
      <c r="E893" s="193" t="s">
        <v>19</v>
      </c>
      <c r="F893" s="194" t="s">
        <v>169</v>
      </c>
      <c r="G893" s="191"/>
      <c r="H893" s="193" t="s">
        <v>19</v>
      </c>
      <c r="I893" s="195"/>
      <c r="J893" s="191"/>
      <c r="K893" s="191"/>
      <c r="L893" s="196"/>
      <c r="M893" s="197"/>
      <c r="N893" s="198"/>
      <c r="O893" s="198"/>
      <c r="P893" s="198"/>
      <c r="Q893" s="198"/>
      <c r="R893" s="198"/>
      <c r="S893" s="198"/>
      <c r="T893" s="199"/>
      <c r="AT893" s="200" t="s">
        <v>167</v>
      </c>
      <c r="AU893" s="200" t="s">
        <v>83</v>
      </c>
      <c r="AV893" s="13" t="s">
        <v>81</v>
      </c>
      <c r="AW893" s="13" t="s">
        <v>34</v>
      </c>
      <c r="AX893" s="13" t="s">
        <v>73</v>
      </c>
      <c r="AY893" s="200" t="s">
        <v>156</v>
      </c>
    </row>
    <row r="894" spans="1:65" s="14" customFormat="1">
      <c r="B894" s="201"/>
      <c r="C894" s="202"/>
      <c r="D894" s="192" t="s">
        <v>167</v>
      </c>
      <c r="E894" s="203" t="s">
        <v>19</v>
      </c>
      <c r="F894" s="204" t="s">
        <v>794</v>
      </c>
      <c r="G894" s="202"/>
      <c r="H894" s="205">
        <v>13.6</v>
      </c>
      <c r="I894" s="206"/>
      <c r="J894" s="202"/>
      <c r="K894" s="202"/>
      <c r="L894" s="207"/>
      <c r="M894" s="208"/>
      <c r="N894" s="209"/>
      <c r="O894" s="209"/>
      <c r="P894" s="209"/>
      <c r="Q894" s="209"/>
      <c r="R894" s="209"/>
      <c r="S894" s="209"/>
      <c r="T894" s="210"/>
      <c r="AT894" s="211" t="s">
        <v>167</v>
      </c>
      <c r="AU894" s="211" t="s">
        <v>83</v>
      </c>
      <c r="AV894" s="14" t="s">
        <v>83</v>
      </c>
      <c r="AW894" s="14" t="s">
        <v>34</v>
      </c>
      <c r="AX894" s="14" t="s">
        <v>73</v>
      </c>
      <c r="AY894" s="211" t="s">
        <v>156</v>
      </c>
    </row>
    <row r="895" spans="1:65" s="15" customFormat="1">
      <c r="B895" s="212"/>
      <c r="C895" s="213"/>
      <c r="D895" s="192" t="s">
        <v>167</v>
      </c>
      <c r="E895" s="214" t="s">
        <v>19</v>
      </c>
      <c r="F895" s="215" t="s">
        <v>170</v>
      </c>
      <c r="G895" s="213"/>
      <c r="H895" s="216">
        <v>13.6</v>
      </c>
      <c r="I895" s="217"/>
      <c r="J895" s="213"/>
      <c r="K895" s="213"/>
      <c r="L895" s="218"/>
      <c r="M895" s="219"/>
      <c r="N895" s="220"/>
      <c r="O895" s="220"/>
      <c r="P895" s="220"/>
      <c r="Q895" s="220"/>
      <c r="R895" s="220"/>
      <c r="S895" s="220"/>
      <c r="T895" s="221"/>
      <c r="AT895" s="222" t="s">
        <v>167</v>
      </c>
      <c r="AU895" s="222" t="s">
        <v>83</v>
      </c>
      <c r="AV895" s="15" t="s">
        <v>163</v>
      </c>
      <c r="AW895" s="15" t="s">
        <v>34</v>
      </c>
      <c r="AX895" s="15" t="s">
        <v>81</v>
      </c>
      <c r="AY895" s="222" t="s">
        <v>156</v>
      </c>
    </row>
    <row r="896" spans="1:65" s="2" customFormat="1" ht="37.9" customHeight="1">
      <c r="A896" s="35"/>
      <c r="B896" s="36"/>
      <c r="C896" s="171" t="s">
        <v>795</v>
      </c>
      <c r="D896" s="171" t="s">
        <v>159</v>
      </c>
      <c r="E896" s="172" t="s">
        <v>796</v>
      </c>
      <c r="F896" s="173" t="s">
        <v>797</v>
      </c>
      <c r="G896" s="174" t="s">
        <v>193</v>
      </c>
      <c r="H896" s="175">
        <v>3</v>
      </c>
      <c r="I896" s="176"/>
      <c r="J896" s="177">
        <f>ROUND(I896*H896,2)</f>
        <v>0</v>
      </c>
      <c r="K896" s="178"/>
      <c r="L896" s="40"/>
      <c r="M896" s="179" t="s">
        <v>19</v>
      </c>
      <c r="N896" s="180" t="s">
        <v>44</v>
      </c>
      <c r="O896" s="65"/>
      <c r="P896" s="181">
        <f>O896*H896</f>
        <v>0</v>
      </c>
      <c r="Q896" s="181">
        <v>0</v>
      </c>
      <c r="R896" s="181">
        <f>Q896*H896</f>
        <v>0</v>
      </c>
      <c r="S896" s="181">
        <v>1.7999999999999999E-2</v>
      </c>
      <c r="T896" s="182">
        <f>S896*H896</f>
        <v>5.3999999999999992E-2</v>
      </c>
      <c r="U896" s="35"/>
      <c r="V896" s="35"/>
      <c r="W896" s="35"/>
      <c r="X896" s="35"/>
      <c r="Y896" s="35"/>
      <c r="Z896" s="35"/>
      <c r="AA896" s="35"/>
      <c r="AB896" s="35"/>
      <c r="AC896" s="35"/>
      <c r="AD896" s="35"/>
      <c r="AE896" s="35"/>
      <c r="AR896" s="183" t="s">
        <v>163</v>
      </c>
      <c r="AT896" s="183" t="s">
        <v>159</v>
      </c>
      <c r="AU896" s="183" t="s">
        <v>83</v>
      </c>
      <c r="AY896" s="18" t="s">
        <v>156</v>
      </c>
      <c r="BE896" s="184">
        <f>IF(N896="základní",J896,0)</f>
        <v>0</v>
      </c>
      <c r="BF896" s="184">
        <f>IF(N896="snížená",J896,0)</f>
        <v>0</v>
      </c>
      <c r="BG896" s="184">
        <f>IF(N896="zákl. přenesená",J896,0)</f>
        <v>0</v>
      </c>
      <c r="BH896" s="184">
        <f>IF(N896="sníž. přenesená",J896,0)</f>
        <v>0</v>
      </c>
      <c r="BI896" s="184">
        <f>IF(N896="nulová",J896,0)</f>
        <v>0</v>
      </c>
      <c r="BJ896" s="18" t="s">
        <v>81</v>
      </c>
      <c r="BK896" s="184">
        <f>ROUND(I896*H896,2)</f>
        <v>0</v>
      </c>
      <c r="BL896" s="18" t="s">
        <v>163</v>
      </c>
      <c r="BM896" s="183" t="s">
        <v>798</v>
      </c>
    </row>
    <row r="897" spans="1:65" s="2" customFormat="1">
      <c r="A897" s="35"/>
      <c r="B897" s="36"/>
      <c r="C897" s="37"/>
      <c r="D897" s="185" t="s">
        <v>165</v>
      </c>
      <c r="E897" s="37"/>
      <c r="F897" s="186" t="s">
        <v>799</v>
      </c>
      <c r="G897" s="37"/>
      <c r="H897" s="37"/>
      <c r="I897" s="187"/>
      <c r="J897" s="37"/>
      <c r="K897" s="37"/>
      <c r="L897" s="40"/>
      <c r="M897" s="188"/>
      <c r="N897" s="189"/>
      <c r="O897" s="65"/>
      <c r="P897" s="65"/>
      <c r="Q897" s="65"/>
      <c r="R897" s="65"/>
      <c r="S897" s="65"/>
      <c r="T897" s="66"/>
      <c r="U897" s="35"/>
      <c r="V897" s="35"/>
      <c r="W897" s="35"/>
      <c r="X897" s="35"/>
      <c r="Y897" s="35"/>
      <c r="Z897" s="35"/>
      <c r="AA897" s="35"/>
      <c r="AB897" s="35"/>
      <c r="AC897" s="35"/>
      <c r="AD897" s="35"/>
      <c r="AE897" s="35"/>
      <c r="AT897" s="18" t="s">
        <v>165</v>
      </c>
      <c r="AU897" s="18" t="s">
        <v>83</v>
      </c>
    </row>
    <row r="898" spans="1:65" s="13" customFormat="1">
      <c r="B898" s="190"/>
      <c r="C898" s="191"/>
      <c r="D898" s="192" t="s">
        <v>167</v>
      </c>
      <c r="E898" s="193" t="s">
        <v>19</v>
      </c>
      <c r="F898" s="194" t="s">
        <v>168</v>
      </c>
      <c r="G898" s="191"/>
      <c r="H898" s="193" t="s">
        <v>19</v>
      </c>
      <c r="I898" s="195"/>
      <c r="J898" s="191"/>
      <c r="K898" s="191"/>
      <c r="L898" s="196"/>
      <c r="M898" s="197"/>
      <c r="N898" s="198"/>
      <c r="O898" s="198"/>
      <c r="P898" s="198"/>
      <c r="Q898" s="198"/>
      <c r="R898" s="198"/>
      <c r="S898" s="198"/>
      <c r="T898" s="199"/>
      <c r="AT898" s="200" t="s">
        <v>167</v>
      </c>
      <c r="AU898" s="200" t="s">
        <v>83</v>
      </c>
      <c r="AV898" s="13" t="s">
        <v>81</v>
      </c>
      <c r="AW898" s="13" t="s">
        <v>34</v>
      </c>
      <c r="AX898" s="13" t="s">
        <v>73</v>
      </c>
      <c r="AY898" s="200" t="s">
        <v>156</v>
      </c>
    </row>
    <row r="899" spans="1:65" s="14" customFormat="1">
      <c r="B899" s="201"/>
      <c r="C899" s="202"/>
      <c r="D899" s="192" t="s">
        <v>167</v>
      </c>
      <c r="E899" s="203" t="s">
        <v>19</v>
      </c>
      <c r="F899" s="204" t="s">
        <v>800</v>
      </c>
      <c r="G899" s="202"/>
      <c r="H899" s="205">
        <v>3</v>
      </c>
      <c r="I899" s="206"/>
      <c r="J899" s="202"/>
      <c r="K899" s="202"/>
      <c r="L899" s="207"/>
      <c r="M899" s="208"/>
      <c r="N899" s="209"/>
      <c r="O899" s="209"/>
      <c r="P899" s="209"/>
      <c r="Q899" s="209"/>
      <c r="R899" s="209"/>
      <c r="S899" s="209"/>
      <c r="T899" s="210"/>
      <c r="AT899" s="211" t="s">
        <v>167</v>
      </c>
      <c r="AU899" s="211" t="s">
        <v>83</v>
      </c>
      <c r="AV899" s="14" t="s">
        <v>83</v>
      </c>
      <c r="AW899" s="14" t="s">
        <v>34</v>
      </c>
      <c r="AX899" s="14" t="s">
        <v>73</v>
      </c>
      <c r="AY899" s="211" t="s">
        <v>156</v>
      </c>
    </row>
    <row r="900" spans="1:65" s="15" customFormat="1">
      <c r="B900" s="212"/>
      <c r="C900" s="213"/>
      <c r="D900" s="192" t="s">
        <v>167</v>
      </c>
      <c r="E900" s="214" t="s">
        <v>19</v>
      </c>
      <c r="F900" s="215" t="s">
        <v>170</v>
      </c>
      <c r="G900" s="213"/>
      <c r="H900" s="216">
        <v>3</v>
      </c>
      <c r="I900" s="217"/>
      <c r="J900" s="213"/>
      <c r="K900" s="213"/>
      <c r="L900" s="218"/>
      <c r="M900" s="219"/>
      <c r="N900" s="220"/>
      <c r="O900" s="220"/>
      <c r="P900" s="220"/>
      <c r="Q900" s="220"/>
      <c r="R900" s="220"/>
      <c r="S900" s="220"/>
      <c r="T900" s="221"/>
      <c r="AT900" s="222" t="s">
        <v>167</v>
      </c>
      <c r="AU900" s="222" t="s">
        <v>83</v>
      </c>
      <c r="AV900" s="15" t="s">
        <v>163</v>
      </c>
      <c r="AW900" s="15" t="s">
        <v>34</v>
      </c>
      <c r="AX900" s="15" t="s">
        <v>81</v>
      </c>
      <c r="AY900" s="222" t="s">
        <v>156</v>
      </c>
    </row>
    <row r="901" spans="1:65" s="2" customFormat="1" ht="49.15" customHeight="1">
      <c r="A901" s="35"/>
      <c r="B901" s="36"/>
      <c r="C901" s="171" t="s">
        <v>801</v>
      </c>
      <c r="D901" s="171" t="s">
        <v>159</v>
      </c>
      <c r="E901" s="172" t="s">
        <v>802</v>
      </c>
      <c r="F901" s="173" t="s">
        <v>803</v>
      </c>
      <c r="G901" s="174" t="s">
        <v>193</v>
      </c>
      <c r="H901" s="175">
        <v>5</v>
      </c>
      <c r="I901" s="176"/>
      <c r="J901" s="177">
        <f>ROUND(I901*H901,2)</f>
        <v>0</v>
      </c>
      <c r="K901" s="178"/>
      <c r="L901" s="40"/>
      <c r="M901" s="179" t="s">
        <v>19</v>
      </c>
      <c r="N901" s="180" t="s">
        <v>44</v>
      </c>
      <c r="O901" s="65"/>
      <c r="P901" s="181">
        <f>O901*H901</f>
        <v>0</v>
      </c>
      <c r="Q901" s="181">
        <v>0</v>
      </c>
      <c r="R901" s="181">
        <f>Q901*H901</f>
        <v>0</v>
      </c>
      <c r="S901" s="181">
        <v>4.2000000000000003E-2</v>
      </c>
      <c r="T901" s="182">
        <f>S901*H901</f>
        <v>0.21000000000000002</v>
      </c>
      <c r="U901" s="35"/>
      <c r="V901" s="35"/>
      <c r="W901" s="35"/>
      <c r="X901" s="35"/>
      <c r="Y901" s="35"/>
      <c r="Z901" s="35"/>
      <c r="AA901" s="35"/>
      <c r="AB901" s="35"/>
      <c r="AC901" s="35"/>
      <c r="AD901" s="35"/>
      <c r="AE901" s="35"/>
      <c r="AR901" s="183" t="s">
        <v>163</v>
      </c>
      <c r="AT901" s="183" t="s">
        <v>159</v>
      </c>
      <c r="AU901" s="183" t="s">
        <v>83</v>
      </c>
      <c r="AY901" s="18" t="s">
        <v>156</v>
      </c>
      <c r="BE901" s="184">
        <f>IF(N901="základní",J901,0)</f>
        <v>0</v>
      </c>
      <c r="BF901" s="184">
        <f>IF(N901="snížená",J901,0)</f>
        <v>0</v>
      </c>
      <c r="BG901" s="184">
        <f>IF(N901="zákl. přenesená",J901,0)</f>
        <v>0</v>
      </c>
      <c r="BH901" s="184">
        <f>IF(N901="sníž. přenesená",J901,0)</f>
        <v>0</v>
      </c>
      <c r="BI901" s="184">
        <f>IF(N901="nulová",J901,0)</f>
        <v>0</v>
      </c>
      <c r="BJ901" s="18" t="s">
        <v>81</v>
      </c>
      <c r="BK901" s="184">
        <f>ROUND(I901*H901,2)</f>
        <v>0</v>
      </c>
      <c r="BL901" s="18" t="s">
        <v>163</v>
      </c>
      <c r="BM901" s="183" t="s">
        <v>804</v>
      </c>
    </row>
    <row r="902" spans="1:65" s="2" customFormat="1">
      <c r="A902" s="35"/>
      <c r="B902" s="36"/>
      <c r="C902" s="37"/>
      <c r="D902" s="185" t="s">
        <v>165</v>
      </c>
      <c r="E902" s="37"/>
      <c r="F902" s="186" t="s">
        <v>805</v>
      </c>
      <c r="G902" s="37"/>
      <c r="H902" s="37"/>
      <c r="I902" s="187"/>
      <c r="J902" s="37"/>
      <c r="K902" s="37"/>
      <c r="L902" s="40"/>
      <c r="M902" s="188"/>
      <c r="N902" s="189"/>
      <c r="O902" s="65"/>
      <c r="P902" s="65"/>
      <c r="Q902" s="65"/>
      <c r="R902" s="65"/>
      <c r="S902" s="65"/>
      <c r="T902" s="66"/>
      <c r="U902" s="35"/>
      <c r="V902" s="35"/>
      <c r="W902" s="35"/>
      <c r="X902" s="35"/>
      <c r="Y902" s="35"/>
      <c r="Z902" s="35"/>
      <c r="AA902" s="35"/>
      <c r="AB902" s="35"/>
      <c r="AC902" s="35"/>
      <c r="AD902" s="35"/>
      <c r="AE902" s="35"/>
      <c r="AT902" s="18" t="s">
        <v>165</v>
      </c>
      <c r="AU902" s="18" t="s">
        <v>83</v>
      </c>
    </row>
    <row r="903" spans="1:65" s="13" customFormat="1">
      <c r="B903" s="190"/>
      <c r="C903" s="191"/>
      <c r="D903" s="192" t="s">
        <v>167</v>
      </c>
      <c r="E903" s="193" t="s">
        <v>19</v>
      </c>
      <c r="F903" s="194" t="s">
        <v>195</v>
      </c>
      <c r="G903" s="191"/>
      <c r="H903" s="193" t="s">
        <v>19</v>
      </c>
      <c r="I903" s="195"/>
      <c r="J903" s="191"/>
      <c r="K903" s="191"/>
      <c r="L903" s="196"/>
      <c r="M903" s="197"/>
      <c r="N903" s="198"/>
      <c r="O903" s="198"/>
      <c r="P903" s="198"/>
      <c r="Q903" s="198"/>
      <c r="R903" s="198"/>
      <c r="S903" s="198"/>
      <c r="T903" s="199"/>
      <c r="AT903" s="200" t="s">
        <v>167</v>
      </c>
      <c r="AU903" s="200" t="s">
        <v>83</v>
      </c>
      <c r="AV903" s="13" t="s">
        <v>81</v>
      </c>
      <c r="AW903" s="13" t="s">
        <v>34</v>
      </c>
      <c r="AX903" s="13" t="s">
        <v>73</v>
      </c>
      <c r="AY903" s="200" t="s">
        <v>156</v>
      </c>
    </row>
    <row r="904" spans="1:65" s="14" customFormat="1">
      <c r="B904" s="201"/>
      <c r="C904" s="202"/>
      <c r="D904" s="192" t="s">
        <v>167</v>
      </c>
      <c r="E904" s="203" t="s">
        <v>19</v>
      </c>
      <c r="F904" s="204" t="s">
        <v>196</v>
      </c>
      <c r="G904" s="202"/>
      <c r="H904" s="205">
        <v>1</v>
      </c>
      <c r="I904" s="206"/>
      <c r="J904" s="202"/>
      <c r="K904" s="202"/>
      <c r="L904" s="207"/>
      <c r="M904" s="208"/>
      <c r="N904" s="209"/>
      <c r="O904" s="209"/>
      <c r="P904" s="209"/>
      <c r="Q904" s="209"/>
      <c r="R904" s="209"/>
      <c r="S904" s="209"/>
      <c r="T904" s="210"/>
      <c r="AT904" s="211" t="s">
        <v>167</v>
      </c>
      <c r="AU904" s="211" t="s">
        <v>83</v>
      </c>
      <c r="AV904" s="14" t="s">
        <v>83</v>
      </c>
      <c r="AW904" s="14" t="s">
        <v>34</v>
      </c>
      <c r="AX904" s="14" t="s">
        <v>73</v>
      </c>
      <c r="AY904" s="211" t="s">
        <v>156</v>
      </c>
    </row>
    <row r="905" spans="1:65" s="13" customFormat="1">
      <c r="B905" s="190"/>
      <c r="C905" s="191"/>
      <c r="D905" s="192" t="s">
        <v>167</v>
      </c>
      <c r="E905" s="193" t="s">
        <v>19</v>
      </c>
      <c r="F905" s="194" t="s">
        <v>197</v>
      </c>
      <c r="G905" s="191"/>
      <c r="H905" s="193" t="s">
        <v>19</v>
      </c>
      <c r="I905" s="195"/>
      <c r="J905" s="191"/>
      <c r="K905" s="191"/>
      <c r="L905" s="196"/>
      <c r="M905" s="197"/>
      <c r="N905" s="198"/>
      <c r="O905" s="198"/>
      <c r="P905" s="198"/>
      <c r="Q905" s="198"/>
      <c r="R905" s="198"/>
      <c r="S905" s="198"/>
      <c r="T905" s="199"/>
      <c r="AT905" s="200" t="s">
        <v>167</v>
      </c>
      <c r="AU905" s="200" t="s">
        <v>83</v>
      </c>
      <c r="AV905" s="13" t="s">
        <v>81</v>
      </c>
      <c r="AW905" s="13" t="s">
        <v>34</v>
      </c>
      <c r="AX905" s="13" t="s">
        <v>73</v>
      </c>
      <c r="AY905" s="200" t="s">
        <v>156</v>
      </c>
    </row>
    <row r="906" spans="1:65" s="14" customFormat="1">
      <c r="B906" s="201"/>
      <c r="C906" s="202"/>
      <c r="D906" s="192" t="s">
        <v>167</v>
      </c>
      <c r="E906" s="203" t="s">
        <v>19</v>
      </c>
      <c r="F906" s="204" t="s">
        <v>198</v>
      </c>
      <c r="G906" s="202"/>
      <c r="H906" s="205">
        <v>4</v>
      </c>
      <c r="I906" s="206"/>
      <c r="J906" s="202"/>
      <c r="K906" s="202"/>
      <c r="L906" s="207"/>
      <c r="M906" s="208"/>
      <c r="N906" s="209"/>
      <c r="O906" s="209"/>
      <c r="P906" s="209"/>
      <c r="Q906" s="209"/>
      <c r="R906" s="209"/>
      <c r="S906" s="209"/>
      <c r="T906" s="210"/>
      <c r="AT906" s="211" t="s">
        <v>167</v>
      </c>
      <c r="AU906" s="211" t="s">
        <v>83</v>
      </c>
      <c r="AV906" s="14" t="s">
        <v>83</v>
      </c>
      <c r="AW906" s="14" t="s">
        <v>34</v>
      </c>
      <c r="AX906" s="14" t="s">
        <v>73</v>
      </c>
      <c r="AY906" s="211" t="s">
        <v>156</v>
      </c>
    </row>
    <row r="907" spans="1:65" s="15" customFormat="1">
      <c r="B907" s="212"/>
      <c r="C907" s="213"/>
      <c r="D907" s="192" t="s">
        <v>167</v>
      </c>
      <c r="E907" s="214" t="s">
        <v>19</v>
      </c>
      <c r="F907" s="215" t="s">
        <v>170</v>
      </c>
      <c r="G907" s="213"/>
      <c r="H907" s="216">
        <v>5</v>
      </c>
      <c r="I907" s="217"/>
      <c r="J907" s="213"/>
      <c r="K907" s="213"/>
      <c r="L907" s="218"/>
      <c r="M907" s="219"/>
      <c r="N907" s="220"/>
      <c r="O907" s="220"/>
      <c r="P907" s="220"/>
      <c r="Q907" s="220"/>
      <c r="R907" s="220"/>
      <c r="S907" s="220"/>
      <c r="T907" s="221"/>
      <c r="AT907" s="222" t="s">
        <v>167</v>
      </c>
      <c r="AU907" s="222" t="s">
        <v>83</v>
      </c>
      <c r="AV907" s="15" t="s">
        <v>163</v>
      </c>
      <c r="AW907" s="15" t="s">
        <v>34</v>
      </c>
      <c r="AX907" s="15" t="s">
        <v>81</v>
      </c>
      <c r="AY907" s="222" t="s">
        <v>156</v>
      </c>
    </row>
    <row r="908" spans="1:65" s="2" customFormat="1" ht="33" customHeight="1">
      <c r="A908" s="35"/>
      <c r="B908" s="36"/>
      <c r="C908" s="171" t="s">
        <v>806</v>
      </c>
      <c r="D908" s="171" t="s">
        <v>159</v>
      </c>
      <c r="E908" s="172" t="s">
        <v>807</v>
      </c>
      <c r="F908" s="173" t="s">
        <v>808</v>
      </c>
      <c r="G908" s="174" t="s">
        <v>193</v>
      </c>
      <c r="H908" s="175">
        <v>300</v>
      </c>
      <c r="I908" s="176"/>
      <c r="J908" s="177">
        <f>ROUND(I908*H908,2)</f>
        <v>0</v>
      </c>
      <c r="K908" s="178"/>
      <c r="L908" s="40"/>
      <c r="M908" s="179" t="s">
        <v>19</v>
      </c>
      <c r="N908" s="180" t="s">
        <v>44</v>
      </c>
      <c r="O908" s="65"/>
      <c r="P908" s="181">
        <f>O908*H908</f>
        <v>0</v>
      </c>
      <c r="Q908" s="181">
        <v>0</v>
      </c>
      <c r="R908" s="181">
        <f>Q908*H908</f>
        <v>0</v>
      </c>
      <c r="S908" s="181">
        <v>1E-3</v>
      </c>
      <c r="T908" s="182">
        <f>S908*H908</f>
        <v>0.3</v>
      </c>
      <c r="U908" s="35"/>
      <c r="V908" s="35"/>
      <c r="W908" s="35"/>
      <c r="X908" s="35"/>
      <c r="Y908" s="35"/>
      <c r="Z908" s="35"/>
      <c r="AA908" s="35"/>
      <c r="AB908" s="35"/>
      <c r="AC908" s="35"/>
      <c r="AD908" s="35"/>
      <c r="AE908" s="35"/>
      <c r="AR908" s="183" t="s">
        <v>163</v>
      </c>
      <c r="AT908" s="183" t="s">
        <v>159</v>
      </c>
      <c r="AU908" s="183" t="s">
        <v>83</v>
      </c>
      <c r="AY908" s="18" t="s">
        <v>156</v>
      </c>
      <c r="BE908" s="184">
        <f>IF(N908="základní",J908,0)</f>
        <v>0</v>
      </c>
      <c r="BF908" s="184">
        <f>IF(N908="snížená",J908,0)</f>
        <v>0</v>
      </c>
      <c r="BG908" s="184">
        <f>IF(N908="zákl. přenesená",J908,0)</f>
        <v>0</v>
      </c>
      <c r="BH908" s="184">
        <f>IF(N908="sníž. přenesená",J908,0)</f>
        <v>0</v>
      </c>
      <c r="BI908" s="184">
        <f>IF(N908="nulová",J908,0)</f>
        <v>0</v>
      </c>
      <c r="BJ908" s="18" t="s">
        <v>81</v>
      </c>
      <c r="BK908" s="184">
        <f>ROUND(I908*H908,2)</f>
        <v>0</v>
      </c>
      <c r="BL908" s="18" t="s">
        <v>163</v>
      </c>
      <c r="BM908" s="183" t="s">
        <v>809</v>
      </c>
    </row>
    <row r="909" spans="1:65" s="2" customFormat="1">
      <c r="A909" s="35"/>
      <c r="B909" s="36"/>
      <c r="C909" s="37"/>
      <c r="D909" s="185" t="s">
        <v>165</v>
      </c>
      <c r="E909" s="37"/>
      <c r="F909" s="186" t="s">
        <v>810</v>
      </c>
      <c r="G909" s="37"/>
      <c r="H909" s="37"/>
      <c r="I909" s="187"/>
      <c r="J909" s="37"/>
      <c r="K909" s="37"/>
      <c r="L909" s="40"/>
      <c r="M909" s="188"/>
      <c r="N909" s="189"/>
      <c r="O909" s="65"/>
      <c r="P909" s="65"/>
      <c r="Q909" s="65"/>
      <c r="R909" s="65"/>
      <c r="S909" s="65"/>
      <c r="T909" s="66"/>
      <c r="U909" s="35"/>
      <c r="V909" s="35"/>
      <c r="W909" s="35"/>
      <c r="X909" s="35"/>
      <c r="Y909" s="35"/>
      <c r="Z909" s="35"/>
      <c r="AA909" s="35"/>
      <c r="AB909" s="35"/>
      <c r="AC909" s="35"/>
      <c r="AD909" s="35"/>
      <c r="AE909" s="35"/>
      <c r="AT909" s="18" t="s">
        <v>165</v>
      </c>
      <c r="AU909" s="18" t="s">
        <v>83</v>
      </c>
    </row>
    <row r="910" spans="1:65" s="13" customFormat="1">
      <c r="B910" s="190"/>
      <c r="C910" s="191"/>
      <c r="D910" s="192" t="s">
        <v>167</v>
      </c>
      <c r="E910" s="193" t="s">
        <v>19</v>
      </c>
      <c r="F910" s="194" t="s">
        <v>180</v>
      </c>
      <c r="G910" s="191"/>
      <c r="H910" s="193" t="s">
        <v>19</v>
      </c>
      <c r="I910" s="195"/>
      <c r="J910" s="191"/>
      <c r="K910" s="191"/>
      <c r="L910" s="196"/>
      <c r="M910" s="197"/>
      <c r="N910" s="198"/>
      <c r="O910" s="198"/>
      <c r="P910" s="198"/>
      <c r="Q910" s="198"/>
      <c r="R910" s="198"/>
      <c r="S910" s="198"/>
      <c r="T910" s="199"/>
      <c r="AT910" s="200" t="s">
        <v>167</v>
      </c>
      <c r="AU910" s="200" t="s">
        <v>83</v>
      </c>
      <c r="AV910" s="13" t="s">
        <v>81</v>
      </c>
      <c r="AW910" s="13" t="s">
        <v>34</v>
      </c>
      <c r="AX910" s="13" t="s">
        <v>73</v>
      </c>
      <c r="AY910" s="200" t="s">
        <v>156</v>
      </c>
    </row>
    <row r="911" spans="1:65" s="14" customFormat="1">
      <c r="B911" s="201"/>
      <c r="C911" s="202"/>
      <c r="D911" s="192" t="s">
        <v>167</v>
      </c>
      <c r="E911" s="203" t="s">
        <v>19</v>
      </c>
      <c r="F911" s="204" t="s">
        <v>811</v>
      </c>
      <c r="G911" s="202"/>
      <c r="H911" s="205">
        <v>300</v>
      </c>
      <c r="I911" s="206"/>
      <c r="J911" s="202"/>
      <c r="K911" s="202"/>
      <c r="L911" s="207"/>
      <c r="M911" s="208"/>
      <c r="N911" s="209"/>
      <c r="O911" s="209"/>
      <c r="P911" s="209"/>
      <c r="Q911" s="209"/>
      <c r="R911" s="209"/>
      <c r="S911" s="209"/>
      <c r="T911" s="210"/>
      <c r="AT911" s="211" t="s">
        <v>167</v>
      </c>
      <c r="AU911" s="211" t="s">
        <v>83</v>
      </c>
      <c r="AV911" s="14" t="s">
        <v>83</v>
      </c>
      <c r="AW911" s="14" t="s">
        <v>34</v>
      </c>
      <c r="AX911" s="14" t="s">
        <v>73</v>
      </c>
      <c r="AY911" s="211" t="s">
        <v>156</v>
      </c>
    </row>
    <row r="912" spans="1:65" s="15" customFormat="1">
      <c r="B912" s="212"/>
      <c r="C912" s="213"/>
      <c r="D912" s="192" t="s">
        <v>167</v>
      </c>
      <c r="E912" s="214" t="s">
        <v>19</v>
      </c>
      <c r="F912" s="215" t="s">
        <v>170</v>
      </c>
      <c r="G912" s="213"/>
      <c r="H912" s="216">
        <v>300</v>
      </c>
      <c r="I912" s="217"/>
      <c r="J912" s="213"/>
      <c r="K912" s="213"/>
      <c r="L912" s="218"/>
      <c r="M912" s="219"/>
      <c r="N912" s="220"/>
      <c r="O912" s="220"/>
      <c r="P912" s="220"/>
      <c r="Q912" s="220"/>
      <c r="R912" s="220"/>
      <c r="S912" s="220"/>
      <c r="T912" s="221"/>
      <c r="AT912" s="222" t="s">
        <v>167</v>
      </c>
      <c r="AU912" s="222" t="s">
        <v>83</v>
      </c>
      <c r="AV912" s="15" t="s">
        <v>163</v>
      </c>
      <c r="AW912" s="15" t="s">
        <v>34</v>
      </c>
      <c r="AX912" s="15" t="s">
        <v>81</v>
      </c>
      <c r="AY912" s="222" t="s">
        <v>156</v>
      </c>
    </row>
    <row r="913" spans="1:65" s="2" customFormat="1" ht="33" customHeight="1">
      <c r="A913" s="35"/>
      <c r="B913" s="36"/>
      <c r="C913" s="171" t="s">
        <v>812</v>
      </c>
      <c r="D913" s="171" t="s">
        <v>159</v>
      </c>
      <c r="E913" s="172" t="s">
        <v>813</v>
      </c>
      <c r="F913" s="173" t="s">
        <v>814</v>
      </c>
      <c r="G913" s="174" t="s">
        <v>193</v>
      </c>
      <c r="H913" s="175">
        <v>30</v>
      </c>
      <c r="I913" s="176"/>
      <c r="J913" s="177">
        <f>ROUND(I913*H913,2)</f>
        <v>0</v>
      </c>
      <c r="K913" s="178"/>
      <c r="L913" s="40"/>
      <c r="M913" s="179" t="s">
        <v>19</v>
      </c>
      <c r="N913" s="180" t="s">
        <v>44</v>
      </c>
      <c r="O913" s="65"/>
      <c r="P913" s="181">
        <f>O913*H913</f>
        <v>0</v>
      </c>
      <c r="Q913" s="181">
        <v>0</v>
      </c>
      <c r="R913" s="181">
        <f>Q913*H913</f>
        <v>0</v>
      </c>
      <c r="S913" s="181">
        <v>1E-3</v>
      </c>
      <c r="T913" s="182">
        <f>S913*H913</f>
        <v>0.03</v>
      </c>
      <c r="U913" s="35"/>
      <c r="V913" s="35"/>
      <c r="W913" s="35"/>
      <c r="X913" s="35"/>
      <c r="Y913" s="35"/>
      <c r="Z913" s="35"/>
      <c r="AA913" s="35"/>
      <c r="AB913" s="35"/>
      <c r="AC913" s="35"/>
      <c r="AD913" s="35"/>
      <c r="AE913" s="35"/>
      <c r="AR913" s="183" t="s">
        <v>163</v>
      </c>
      <c r="AT913" s="183" t="s">
        <v>159</v>
      </c>
      <c r="AU913" s="183" t="s">
        <v>83</v>
      </c>
      <c r="AY913" s="18" t="s">
        <v>156</v>
      </c>
      <c r="BE913" s="184">
        <f>IF(N913="základní",J913,0)</f>
        <v>0</v>
      </c>
      <c r="BF913" s="184">
        <f>IF(N913="snížená",J913,0)</f>
        <v>0</v>
      </c>
      <c r="BG913" s="184">
        <f>IF(N913="zákl. přenesená",J913,0)</f>
        <v>0</v>
      </c>
      <c r="BH913" s="184">
        <f>IF(N913="sníž. přenesená",J913,0)</f>
        <v>0</v>
      </c>
      <c r="BI913" s="184">
        <f>IF(N913="nulová",J913,0)</f>
        <v>0</v>
      </c>
      <c r="BJ913" s="18" t="s">
        <v>81</v>
      </c>
      <c r="BK913" s="184">
        <f>ROUND(I913*H913,2)</f>
        <v>0</v>
      </c>
      <c r="BL913" s="18" t="s">
        <v>163</v>
      </c>
      <c r="BM913" s="183" t="s">
        <v>815</v>
      </c>
    </row>
    <row r="914" spans="1:65" s="2" customFormat="1">
      <c r="A914" s="35"/>
      <c r="B914" s="36"/>
      <c r="C914" s="37"/>
      <c r="D914" s="185" t="s">
        <v>165</v>
      </c>
      <c r="E914" s="37"/>
      <c r="F914" s="186" t="s">
        <v>816</v>
      </c>
      <c r="G914" s="37"/>
      <c r="H914" s="37"/>
      <c r="I914" s="187"/>
      <c r="J914" s="37"/>
      <c r="K914" s="37"/>
      <c r="L914" s="40"/>
      <c r="M914" s="188"/>
      <c r="N914" s="189"/>
      <c r="O914" s="65"/>
      <c r="P914" s="65"/>
      <c r="Q914" s="65"/>
      <c r="R914" s="65"/>
      <c r="S914" s="65"/>
      <c r="T914" s="66"/>
      <c r="U914" s="35"/>
      <c r="V914" s="35"/>
      <c r="W914" s="35"/>
      <c r="X914" s="35"/>
      <c r="Y914" s="35"/>
      <c r="Z914" s="35"/>
      <c r="AA914" s="35"/>
      <c r="AB914" s="35"/>
      <c r="AC914" s="35"/>
      <c r="AD914" s="35"/>
      <c r="AE914" s="35"/>
      <c r="AT914" s="18" t="s">
        <v>165</v>
      </c>
      <c r="AU914" s="18" t="s">
        <v>83</v>
      </c>
    </row>
    <row r="915" spans="1:65" s="13" customFormat="1">
      <c r="B915" s="190"/>
      <c r="C915" s="191"/>
      <c r="D915" s="192" t="s">
        <v>167</v>
      </c>
      <c r="E915" s="193" t="s">
        <v>19</v>
      </c>
      <c r="F915" s="194" t="s">
        <v>180</v>
      </c>
      <c r="G915" s="191"/>
      <c r="H915" s="193" t="s">
        <v>19</v>
      </c>
      <c r="I915" s="195"/>
      <c r="J915" s="191"/>
      <c r="K915" s="191"/>
      <c r="L915" s="196"/>
      <c r="M915" s="197"/>
      <c r="N915" s="198"/>
      <c r="O915" s="198"/>
      <c r="P915" s="198"/>
      <c r="Q915" s="198"/>
      <c r="R915" s="198"/>
      <c r="S915" s="198"/>
      <c r="T915" s="199"/>
      <c r="AT915" s="200" t="s">
        <v>167</v>
      </c>
      <c r="AU915" s="200" t="s">
        <v>83</v>
      </c>
      <c r="AV915" s="13" t="s">
        <v>81</v>
      </c>
      <c r="AW915" s="13" t="s">
        <v>34</v>
      </c>
      <c r="AX915" s="13" t="s">
        <v>73</v>
      </c>
      <c r="AY915" s="200" t="s">
        <v>156</v>
      </c>
    </row>
    <row r="916" spans="1:65" s="14" customFormat="1">
      <c r="B916" s="201"/>
      <c r="C916" s="202"/>
      <c r="D916" s="192" t="s">
        <v>167</v>
      </c>
      <c r="E916" s="203" t="s">
        <v>19</v>
      </c>
      <c r="F916" s="204" t="s">
        <v>438</v>
      </c>
      <c r="G916" s="202"/>
      <c r="H916" s="205">
        <v>30</v>
      </c>
      <c r="I916" s="206"/>
      <c r="J916" s="202"/>
      <c r="K916" s="202"/>
      <c r="L916" s="207"/>
      <c r="M916" s="208"/>
      <c r="N916" s="209"/>
      <c r="O916" s="209"/>
      <c r="P916" s="209"/>
      <c r="Q916" s="209"/>
      <c r="R916" s="209"/>
      <c r="S916" s="209"/>
      <c r="T916" s="210"/>
      <c r="AT916" s="211" t="s">
        <v>167</v>
      </c>
      <c r="AU916" s="211" t="s">
        <v>83</v>
      </c>
      <c r="AV916" s="14" t="s">
        <v>83</v>
      </c>
      <c r="AW916" s="14" t="s">
        <v>34</v>
      </c>
      <c r="AX916" s="14" t="s">
        <v>73</v>
      </c>
      <c r="AY916" s="211" t="s">
        <v>156</v>
      </c>
    </row>
    <row r="917" spans="1:65" s="15" customFormat="1">
      <c r="B917" s="212"/>
      <c r="C917" s="213"/>
      <c r="D917" s="192" t="s">
        <v>167</v>
      </c>
      <c r="E917" s="214" t="s">
        <v>19</v>
      </c>
      <c r="F917" s="215" t="s">
        <v>170</v>
      </c>
      <c r="G917" s="213"/>
      <c r="H917" s="216">
        <v>30</v>
      </c>
      <c r="I917" s="217"/>
      <c r="J917" s="213"/>
      <c r="K917" s="213"/>
      <c r="L917" s="218"/>
      <c r="M917" s="219"/>
      <c r="N917" s="220"/>
      <c r="O917" s="220"/>
      <c r="P917" s="220"/>
      <c r="Q917" s="220"/>
      <c r="R917" s="220"/>
      <c r="S917" s="220"/>
      <c r="T917" s="221"/>
      <c r="AT917" s="222" t="s">
        <v>167</v>
      </c>
      <c r="AU917" s="222" t="s">
        <v>83</v>
      </c>
      <c r="AV917" s="15" t="s">
        <v>163</v>
      </c>
      <c r="AW917" s="15" t="s">
        <v>34</v>
      </c>
      <c r="AX917" s="15" t="s">
        <v>81</v>
      </c>
      <c r="AY917" s="222" t="s">
        <v>156</v>
      </c>
    </row>
    <row r="918" spans="1:65" s="2" customFormat="1" ht="33" customHeight="1">
      <c r="A918" s="35"/>
      <c r="B918" s="36"/>
      <c r="C918" s="171" t="s">
        <v>817</v>
      </c>
      <c r="D918" s="171" t="s">
        <v>159</v>
      </c>
      <c r="E918" s="172" t="s">
        <v>818</v>
      </c>
      <c r="F918" s="173" t="s">
        <v>819</v>
      </c>
      <c r="G918" s="174" t="s">
        <v>206</v>
      </c>
      <c r="H918" s="175">
        <v>234.75700000000001</v>
      </c>
      <c r="I918" s="176"/>
      <c r="J918" s="177">
        <f>ROUND(I918*H918,2)</f>
        <v>0</v>
      </c>
      <c r="K918" s="178"/>
      <c r="L918" s="40"/>
      <c r="M918" s="179" t="s">
        <v>19</v>
      </c>
      <c r="N918" s="180" t="s">
        <v>44</v>
      </c>
      <c r="O918" s="65"/>
      <c r="P918" s="181">
        <f>O918*H918</f>
        <v>0</v>
      </c>
      <c r="Q918" s="181">
        <v>0</v>
      </c>
      <c r="R918" s="181">
        <f>Q918*H918</f>
        <v>0</v>
      </c>
      <c r="S918" s="181">
        <v>4.0000000000000001E-3</v>
      </c>
      <c r="T918" s="182">
        <f>S918*H918</f>
        <v>0.93902800000000008</v>
      </c>
      <c r="U918" s="35"/>
      <c r="V918" s="35"/>
      <c r="W918" s="35"/>
      <c r="X918" s="35"/>
      <c r="Y918" s="35"/>
      <c r="Z918" s="35"/>
      <c r="AA918" s="35"/>
      <c r="AB918" s="35"/>
      <c r="AC918" s="35"/>
      <c r="AD918" s="35"/>
      <c r="AE918" s="35"/>
      <c r="AR918" s="183" t="s">
        <v>163</v>
      </c>
      <c r="AT918" s="183" t="s">
        <v>159</v>
      </c>
      <c r="AU918" s="183" t="s">
        <v>83</v>
      </c>
      <c r="AY918" s="18" t="s">
        <v>156</v>
      </c>
      <c r="BE918" s="184">
        <f>IF(N918="základní",J918,0)</f>
        <v>0</v>
      </c>
      <c r="BF918" s="184">
        <f>IF(N918="snížená",J918,0)</f>
        <v>0</v>
      </c>
      <c r="BG918" s="184">
        <f>IF(N918="zákl. přenesená",J918,0)</f>
        <v>0</v>
      </c>
      <c r="BH918" s="184">
        <f>IF(N918="sníž. přenesená",J918,0)</f>
        <v>0</v>
      </c>
      <c r="BI918" s="184">
        <f>IF(N918="nulová",J918,0)</f>
        <v>0</v>
      </c>
      <c r="BJ918" s="18" t="s">
        <v>81</v>
      </c>
      <c r="BK918" s="184">
        <f>ROUND(I918*H918,2)</f>
        <v>0</v>
      </c>
      <c r="BL918" s="18" t="s">
        <v>163</v>
      </c>
      <c r="BM918" s="183" t="s">
        <v>820</v>
      </c>
    </row>
    <row r="919" spans="1:65" s="2" customFormat="1">
      <c r="A919" s="35"/>
      <c r="B919" s="36"/>
      <c r="C919" s="37"/>
      <c r="D919" s="185" t="s">
        <v>165</v>
      </c>
      <c r="E919" s="37"/>
      <c r="F919" s="186" t="s">
        <v>821</v>
      </c>
      <c r="G919" s="37"/>
      <c r="H919" s="37"/>
      <c r="I919" s="187"/>
      <c r="J919" s="37"/>
      <c r="K919" s="37"/>
      <c r="L919" s="40"/>
      <c r="M919" s="188"/>
      <c r="N919" s="189"/>
      <c r="O919" s="65"/>
      <c r="P919" s="65"/>
      <c r="Q919" s="65"/>
      <c r="R919" s="65"/>
      <c r="S919" s="65"/>
      <c r="T919" s="66"/>
      <c r="U919" s="35"/>
      <c r="V919" s="35"/>
      <c r="W919" s="35"/>
      <c r="X919" s="35"/>
      <c r="Y919" s="35"/>
      <c r="Z919" s="35"/>
      <c r="AA919" s="35"/>
      <c r="AB919" s="35"/>
      <c r="AC919" s="35"/>
      <c r="AD919" s="35"/>
      <c r="AE919" s="35"/>
      <c r="AT919" s="18" t="s">
        <v>165</v>
      </c>
      <c r="AU919" s="18" t="s">
        <v>83</v>
      </c>
    </row>
    <row r="920" spans="1:65" s="14" customFormat="1">
      <c r="B920" s="201"/>
      <c r="C920" s="202"/>
      <c r="D920" s="192" t="s">
        <v>167</v>
      </c>
      <c r="E920" s="203" t="s">
        <v>19</v>
      </c>
      <c r="F920" s="204" t="s">
        <v>822</v>
      </c>
      <c r="G920" s="202"/>
      <c r="H920" s="205">
        <v>234.75700000000001</v>
      </c>
      <c r="I920" s="206"/>
      <c r="J920" s="202"/>
      <c r="K920" s="202"/>
      <c r="L920" s="207"/>
      <c r="M920" s="208"/>
      <c r="N920" s="209"/>
      <c r="O920" s="209"/>
      <c r="P920" s="209"/>
      <c r="Q920" s="209"/>
      <c r="R920" s="209"/>
      <c r="S920" s="209"/>
      <c r="T920" s="210"/>
      <c r="AT920" s="211" t="s">
        <v>167</v>
      </c>
      <c r="AU920" s="211" t="s">
        <v>83</v>
      </c>
      <c r="AV920" s="14" t="s">
        <v>83</v>
      </c>
      <c r="AW920" s="14" t="s">
        <v>34</v>
      </c>
      <c r="AX920" s="14" t="s">
        <v>73</v>
      </c>
      <c r="AY920" s="211" t="s">
        <v>156</v>
      </c>
    </row>
    <row r="921" spans="1:65" s="15" customFormat="1">
      <c r="B921" s="212"/>
      <c r="C921" s="213"/>
      <c r="D921" s="192" t="s">
        <v>167</v>
      </c>
      <c r="E921" s="214" t="s">
        <v>19</v>
      </c>
      <c r="F921" s="215" t="s">
        <v>170</v>
      </c>
      <c r="G921" s="213"/>
      <c r="H921" s="216">
        <v>234.75700000000001</v>
      </c>
      <c r="I921" s="217"/>
      <c r="J921" s="213"/>
      <c r="K921" s="213"/>
      <c r="L921" s="218"/>
      <c r="M921" s="219"/>
      <c r="N921" s="220"/>
      <c r="O921" s="220"/>
      <c r="P921" s="220"/>
      <c r="Q921" s="220"/>
      <c r="R921" s="220"/>
      <c r="S921" s="220"/>
      <c r="T921" s="221"/>
      <c r="AT921" s="222" t="s">
        <v>167</v>
      </c>
      <c r="AU921" s="222" t="s">
        <v>83</v>
      </c>
      <c r="AV921" s="15" t="s">
        <v>163</v>
      </c>
      <c r="AW921" s="15" t="s">
        <v>34</v>
      </c>
      <c r="AX921" s="15" t="s">
        <v>81</v>
      </c>
      <c r="AY921" s="222" t="s">
        <v>156</v>
      </c>
    </row>
    <row r="922" spans="1:65" s="2" customFormat="1" ht="37.9" customHeight="1">
      <c r="A922" s="35"/>
      <c r="B922" s="36"/>
      <c r="C922" s="171" t="s">
        <v>823</v>
      </c>
      <c r="D922" s="171" t="s">
        <v>159</v>
      </c>
      <c r="E922" s="172" t="s">
        <v>824</v>
      </c>
      <c r="F922" s="173" t="s">
        <v>825</v>
      </c>
      <c r="G922" s="174" t="s">
        <v>206</v>
      </c>
      <c r="H922" s="175">
        <v>258.51</v>
      </c>
      <c r="I922" s="176"/>
      <c r="J922" s="177">
        <f>ROUND(I922*H922,2)</f>
        <v>0</v>
      </c>
      <c r="K922" s="178"/>
      <c r="L922" s="40"/>
      <c r="M922" s="179" t="s">
        <v>19</v>
      </c>
      <c r="N922" s="180" t="s">
        <v>44</v>
      </c>
      <c r="O922" s="65"/>
      <c r="P922" s="181">
        <f>O922*H922</f>
        <v>0</v>
      </c>
      <c r="Q922" s="181">
        <v>0</v>
      </c>
      <c r="R922" s="181">
        <f>Q922*H922</f>
        <v>0</v>
      </c>
      <c r="S922" s="181">
        <v>4.0000000000000001E-3</v>
      </c>
      <c r="T922" s="182">
        <f>S922*H922</f>
        <v>1.0340400000000001</v>
      </c>
      <c r="U922" s="35"/>
      <c r="V922" s="35"/>
      <c r="W922" s="35"/>
      <c r="X922" s="35"/>
      <c r="Y922" s="35"/>
      <c r="Z922" s="35"/>
      <c r="AA922" s="35"/>
      <c r="AB922" s="35"/>
      <c r="AC922" s="35"/>
      <c r="AD922" s="35"/>
      <c r="AE922" s="35"/>
      <c r="AR922" s="183" t="s">
        <v>163</v>
      </c>
      <c r="AT922" s="183" t="s">
        <v>159</v>
      </c>
      <c r="AU922" s="183" t="s">
        <v>83</v>
      </c>
      <c r="AY922" s="18" t="s">
        <v>156</v>
      </c>
      <c r="BE922" s="184">
        <f>IF(N922="základní",J922,0)</f>
        <v>0</v>
      </c>
      <c r="BF922" s="184">
        <f>IF(N922="snížená",J922,0)</f>
        <v>0</v>
      </c>
      <c r="BG922" s="184">
        <f>IF(N922="zákl. přenesená",J922,0)</f>
        <v>0</v>
      </c>
      <c r="BH922" s="184">
        <f>IF(N922="sníž. přenesená",J922,0)</f>
        <v>0</v>
      </c>
      <c r="BI922" s="184">
        <f>IF(N922="nulová",J922,0)</f>
        <v>0</v>
      </c>
      <c r="BJ922" s="18" t="s">
        <v>81</v>
      </c>
      <c r="BK922" s="184">
        <f>ROUND(I922*H922,2)</f>
        <v>0</v>
      </c>
      <c r="BL922" s="18" t="s">
        <v>163</v>
      </c>
      <c r="BM922" s="183" t="s">
        <v>826</v>
      </c>
    </row>
    <row r="923" spans="1:65" s="2" customFormat="1">
      <c r="A923" s="35"/>
      <c r="B923" s="36"/>
      <c r="C923" s="37"/>
      <c r="D923" s="185" t="s">
        <v>165</v>
      </c>
      <c r="E923" s="37"/>
      <c r="F923" s="186" t="s">
        <v>827</v>
      </c>
      <c r="G923" s="37"/>
      <c r="H923" s="37"/>
      <c r="I923" s="187"/>
      <c r="J923" s="37"/>
      <c r="K923" s="37"/>
      <c r="L923" s="40"/>
      <c r="M923" s="188"/>
      <c r="N923" s="189"/>
      <c r="O923" s="65"/>
      <c r="P923" s="65"/>
      <c r="Q923" s="65"/>
      <c r="R923" s="65"/>
      <c r="S923" s="65"/>
      <c r="T923" s="66"/>
      <c r="U923" s="35"/>
      <c r="V923" s="35"/>
      <c r="W923" s="35"/>
      <c r="X923" s="35"/>
      <c r="Y923" s="35"/>
      <c r="Z923" s="35"/>
      <c r="AA923" s="35"/>
      <c r="AB923" s="35"/>
      <c r="AC923" s="35"/>
      <c r="AD923" s="35"/>
      <c r="AE923" s="35"/>
      <c r="AT923" s="18" t="s">
        <v>165</v>
      </c>
      <c r="AU923" s="18" t="s">
        <v>83</v>
      </c>
    </row>
    <row r="924" spans="1:65" s="14" customFormat="1">
      <c r="B924" s="201"/>
      <c r="C924" s="202"/>
      <c r="D924" s="192" t="s">
        <v>167</v>
      </c>
      <c r="E924" s="203" t="s">
        <v>19</v>
      </c>
      <c r="F924" s="204" t="s">
        <v>828</v>
      </c>
      <c r="G924" s="202"/>
      <c r="H924" s="205">
        <v>258.51</v>
      </c>
      <c r="I924" s="206"/>
      <c r="J924" s="202"/>
      <c r="K924" s="202"/>
      <c r="L924" s="207"/>
      <c r="M924" s="208"/>
      <c r="N924" s="209"/>
      <c r="O924" s="209"/>
      <c r="P924" s="209"/>
      <c r="Q924" s="209"/>
      <c r="R924" s="209"/>
      <c r="S924" s="209"/>
      <c r="T924" s="210"/>
      <c r="AT924" s="211" t="s">
        <v>167</v>
      </c>
      <c r="AU924" s="211" t="s">
        <v>83</v>
      </c>
      <c r="AV924" s="14" t="s">
        <v>83</v>
      </c>
      <c r="AW924" s="14" t="s">
        <v>34</v>
      </c>
      <c r="AX924" s="14" t="s">
        <v>73</v>
      </c>
      <c r="AY924" s="211" t="s">
        <v>156</v>
      </c>
    </row>
    <row r="925" spans="1:65" s="15" customFormat="1">
      <c r="B925" s="212"/>
      <c r="C925" s="213"/>
      <c r="D925" s="192" t="s">
        <v>167</v>
      </c>
      <c r="E925" s="214" t="s">
        <v>19</v>
      </c>
      <c r="F925" s="215" t="s">
        <v>170</v>
      </c>
      <c r="G925" s="213"/>
      <c r="H925" s="216">
        <v>258.51</v>
      </c>
      <c r="I925" s="217"/>
      <c r="J925" s="213"/>
      <c r="K925" s="213"/>
      <c r="L925" s="218"/>
      <c r="M925" s="219"/>
      <c r="N925" s="220"/>
      <c r="O925" s="220"/>
      <c r="P925" s="220"/>
      <c r="Q925" s="220"/>
      <c r="R925" s="220"/>
      <c r="S925" s="220"/>
      <c r="T925" s="221"/>
      <c r="AT925" s="222" t="s">
        <v>167</v>
      </c>
      <c r="AU925" s="222" t="s">
        <v>83</v>
      </c>
      <c r="AV925" s="15" t="s">
        <v>163</v>
      </c>
      <c r="AW925" s="15" t="s">
        <v>34</v>
      </c>
      <c r="AX925" s="15" t="s">
        <v>81</v>
      </c>
      <c r="AY925" s="222" t="s">
        <v>156</v>
      </c>
    </row>
    <row r="926" spans="1:65" s="2" customFormat="1" ht="37.9" customHeight="1">
      <c r="A926" s="35"/>
      <c r="B926" s="36"/>
      <c r="C926" s="171" t="s">
        <v>829</v>
      </c>
      <c r="D926" s="171" t="s">
        <v>159</v>
      </c>
      <c r="E926" s="172" t="s">
        <v>830</v>
      </c>
      <c r="F926" s="173" t="s">
        <v>831</v>
      </c>
      <c r="G926" s="174" t="s">
        <v>206</v>
      </c>
      <c r="H926" s="175">
        <v>4.2229999999999999</v>
      </c>
      <c r="I926" s="176"/>
      <c r="J926" s="177">
        <f>ROUND(I926*H926,2)</f>
        <v>0</v>
      </c>
      <c r="K926" s="178"/>
      <c r="L926" s="40"/>
      <c r="M926" s="179" t="s">
        <v>19</v>
      </c>
      <c r="N926" s="180" t="s">
        <v>44</v>
      </c>
      <c r="O926" s="65"/>
      <c r="P926" s="181">
        <f>O926*H926</f>
        <v>0</v>
      </c>
      <c r="Q926" s="181">
        <v>0</v>
      </c>
      <c r="R926" s="181">
        <f>Q926*H926</f>
        <v>0</v>
      </c>
      <c r="S926" s="181">
        <v>6.8000000000000005E-2</v>
      </c>
      <c r="T926" s="182">
        <f>S926*H926</f>
        <v>0.28716400000000003</v>
      </c>
      <c r="U926" s="35"/>
      <c r="V926" s="35"/>
      <c r="W926" s="35"/>
      <c r="X926" s="35"/>
      <c r="Y926" s="35"/>
      <c r="Z926" s="35"/>
      <c r="AA926" s="35"/>
      <c r="AB926" s="35"/>
      <c r="AC926" s="35"/>
      <c r="AD926" s="35"/>
      <c r="AE926" s="35"/>
      <c r="AR926" s="183" t="s">
        <v>163</v>
      </c>
      <c r="AT926" s="183" t="s">
        <v>159</v>
      </c>
      <c r="AU926" s="183" t="s">
        <v>83</v>
      </c>
      <c r="AY926" s="18" t="s">
        <v>156</v>
      </c>
      <c r="BE926" s="184">
        <f>IF(N926="základní",J926,0)</f>
        <v>0</v>
      </c>
      <c r="BF926" s="184">
        <f>IF(N926="snížená",J926,0)</f>
        <v>0</v>
      </c>
      <c r="BG926" s="184">
        <f>IF(N926="zákl. přenesená",J926,0)</f>
        <v>0</v>
      </c>
      <c r="BH926" s="184">
        <f>IF(N926="sníž. přenesená",J926,0)</f>
        <v>0</v>
      </c>
      <c r="BI926" s="184">
        <f>IF(N926="nulová",J926,0)</f>
        <v>0</v>
      </c>
      <c r="BJ926" s="18" t="s">
        <v>81</v>
      </c>
      <c r="BK926" s="184">
        <f>ROUND(I926*H926,2)</f>
        <v>0</v>
      </c>
      <c r="BL926" s="18" t="s">
        <v>163</v>
      </c>
      <c r="BM926" s="183" t="s">
        <v>832</v>
      </c>
    </row>
    <row r="927" spans="1:65" s="2" customFormat="1">
      <c r="A927" s="35"/>
      <c r="B927" s="36"/>
      <c r="C927" s="37"/>
      <c r="D927" s="185" t="s">
        <v>165</v>
      </c>
      <c r="E927" s="37"/>
      <c r="F927" s="186" t="s">
        <v>833</v>
      </c>
      <c r="G927" s="37"/>
      <c r="H927" s="37"/>
      <c r="I927" s="187"/>
      <c r="J927" s="37"/>
      <c r="K927" s="37"/>
      <c r="L927" s="40"/>
      <c r="M927" s="188"/>
      <c r="N927" s="189"/>
      <c r="O927" s="65"/>
      <c r="P927" s="65"/>
      <c r="Q927" s="65"/>
      <c r="R927" s="65"/>
      <c r="S927" s="65"/>
      <c r="T927" s="66"/>
      <c r="U927" s="35"/>
      <c r="V927" s="35"/>
      <c r="W927" s="35"/>
      <c r="X927" s="35"/>
      <c r="Y927" s="35"/>
      <c r="Z927" s="35"/>
      <c r="AA927" s="35"/>
      <c r="AB927" s="35"/>
      <c r="AC927" s="35"/>
      <c r="AD927" s="35"/>
      <c r="AE927" s="35"/>
      <c r="AT927" s="18" t="s">
        <v>165</v>
      </c>
      <c r="AU927" s="18" t="s">
        <v>83</v>
      </c>
    </row>
    <row r="928" spans="1:65" s="14" customFormat="1">
      <c r="B928" s="201"/>
      <c r="C928" s="202"/>
      <c r="D928" s="192" t="s">
        <v>167</v>
      </c>
      <c r="E928" s="203" t="s">
        <v>19</v>
      </c>
      <c r="F928" s="204" t="s">
        <v>413</v>
      </c>
      <c r="G928" s="202"/>
      <c r="H928" s="205">
        <v>4.2229999999999999</v>
      </c>
      <c r="I928" s="206"/>
      <c r="J928" s="202"/>
      <c r="K928" s="202"/>
      <c r="L928" s="207"/>
      <c r="M928" s="208"/>
      <c r="N928" s="209"/>
      <c r="O928" s="209"/>
      <c r="P928" s="209"/>
      <c r="Q928" s="209"/>
      <c r="R928" s="209"/>
      <c r="S928" s="209"/>
      <c r="T928" s="210"/>
      <c r="AT928" s="211" t="s">
        <v>167</v>
      </c>
      <c r="AU928" s="211" t="s">
        <v>83</v>
      </c>
      <c r="AV928" s="14" t="s">
        <v>83</v>
      </c>
      <c r="AW928" s="14" t="s">
        <v>34</v>
      </c>
      <c r="AX928" s="14" t="s">
        <v>73</v>
      </c>
      <c r="AY928" s="211" t="s">
        <v>156</v>
      </c>
    </row>
    <row r="929" spans="1:65" s="15" customFormat="1">
      <c r="B929" s="212"/>
      <c r="C929" s="213"/>
      <c r="D929" s="192" t="s">
        <v>167</v>
      </c>
      <c r="E929" s="214" t="s">
        <v>19</v>
      </c>
      <c r="F929" s="215" t="s">
        <v>170</v>
      </c>
      <c r="G929" s="213"/>
      <c r="H929" s="216">
        <v>4.2229999999999999</v>
      </c>
      <c r="I929" s="217"/>
      <c r="J929" s="213"/>
      <c r="K929" s="213"/>
      <c r="L929" s="218"/>
      <c r="M929" s="219"/>
      <c r="N929" s="220"/>
      <c r="O929" s="220"/>
      <c r="P929" s="220"/>
      <c r="Q929" s="220"/>
      <c r="R929" s="220"/>
      <c r="S929" s="220"/>
      <c r="T929" s="221"/>
      <c r="AT929" s="222" t="s">
        <v>167</v>
      </c>
      <c r="AU929" s="222" t="s">
        <v>83</v>
      </c>
      <c r="AV929" s="15" t="s">
        <v>163</v>
      </c>
      <c r="AW929" s="15" t="s">
        <v>34</v>
      </c>
      <c r="AX929" s="15" t="s">
        <v>81</v>
      </c>
      <c r="AY929" s="222" t="s">
        <v>156</v>
      </c>
    </row>
    <row r="930" spans="1:65" s="12" customFormat="1" ht="22.9" customHeight="1">
      <c r="B930" s="155"/>
      <c r="C930" s="156"/>
      <c r="D930" s="157" t="s">
        <v>72</v>
      </c>
      <c r="E930" s="169" t="s">
        <v>834</v>
      </c>
      <c r="F930" s="169" t="s">
        <v>835</v>
      </c>
      <c r="G930" s="156"/>
      <c r="H930" s="156"/>
      <c r="I930" s="159"/>
      <c r="J930" s="170">
        <f>BK930</f>
        <v>0</v>
      </c>
      <c r="K930" s="156"/>
      <c r="L930" s="161"/>
      <c r="M930" s="162"/>
      <c r="N930" s="163"/>
      <c r="O930" s="163"/>
      <c r="P930" s="164">
        <f>SUM(P931:P956)</f>
        <v>0</v>
      </c>
      <c r="Q930" s="163"/>
      <c r="R930" s="164">
        <f>SUM(R931:R956)</f>
        <v>0</v>
      </c>
      <c r="S930" s="163"/>
      <c r="T930" s="165">
        <f>SUM(T931:T956)</f>
        <v>0</v>
      </c>
      <c r="AR930" s="166" t="s">
        <v>81</v>
      </c>
      <c r="AT930" s="167" t="s">
        <v>72</v>
      </c>
      <c r="AU930" s="167" t="s">
        <v>81</v>
      </c>
      <c r="AY930" s="166" t="s">
        <v>156</v>
      </c>
      <c r="BK930" s="168">
        <f>SUM(BK931:BK956)</f>
        <v>0</v>
      </c>
    </row>
    <row r="931" spans="1:65" s="2" customFormat="1" ht="37.9" customHeight="1">
      <c r="A931" s="35"/>
      <c r="B931" s="36"/>
      <c r="C931" s="171" t="s">
        <v>836</v>
      </c>
      <c r="D931" s="171" t="s">
        <v>159</v>
      </c>
      <c r="E931" s="172" t="s">
        <v>837</v>
      </c>
      <c r="F931" s="173" t="s">
        <v>838</v>
      </c>
      <c r="G931" s="174" t="s">
        <v>215</v>
      </c>
      <c r="H931" s="175">
        <v>19.940000000000001</v>
      </c>
      <c r="I931" s="176"/>
      <c r="J931" s="177">
        <f>ROUND(I931*H931,2)</f>
        <v>0</v>
      </c>
      <c r="K931" s="178"/>
      <c r="L931" s="40"/>
      <c r="M931" s="179" t="s">
        <v>19</v>
      </c>
      <c r="N931" s="180" t="s">
        <v>44</v>
      </c>
      <c r="O931" s="65"/>
      <c r="P931" s="181">
        <f>O931*H931</f>
        <v>0</v>
      </c>
      <c r="Q931" s="181">
        <v>0</v>
      </c>
      <c r="R931" s="181">
        <f>Q931*H931</f>
        <v>0</v>
      </c>
      <c r="S931" s="181">
        <v>0</v>
      </c>
      <c r="T931" s="182">
        <f>S931*H931</f>
        <v>0</v>
      </c>
      <c r="U931" s="35"/>
      <c r="V931" s="35"/>
      <c r="W931" s="35"/>
      <c r="X931" s="35"/>
      <c r="Y931" s="35"/>
      <c r="Z931" s="35"/>
      <c r="AA931" s="35"/>
      <c r="AB931" s="35"/>
      <c r="AC931" s="35"/>
      <c r="AD931" s="35"/>
      <c r="AE931" s="35"/>
      <c r="AR931" s="183" t="s">
        <v>163</v>
      </c>
      <c r="AT931" s="183" t="s">
        <v>159</v>
      </c>
      <c r="AU931" s="183" t="s">
        <v>83</v>
      </c>
      <c r="AY931" s="18" t="s">
        <v>156</v>
      </c>
      <c r="BE931" s="184">
        <f>IF(N931="základní",J931,0)</f>
        <v>0</v>
      </c>
      <c r="BF931" s="184">
        <f>IF(N931="snížená",J931,0)</f>
        <v>0</v>
      </c>
      <c r="BG931" s="184">
        <f>IF(N931="zákl. přenesená",J931,0)</f>
        <v>0</v>
      </c>
      <c r="BH931" s="184">
        <f>IF(N931="sníž. přenesená",J931,0)</f>
        <v>0</v>
      </c>
      <c r="BI931" s="184">
        <f>IF(N931="nulová",J931,0)</f>
        <v>0</v>
      </c>
      <c r="BJ931" s="18" t="s">
        <v>81</v>
      </c>
      <c r="BK931" s="184">
        <f>ROUND(I931*H931,2)</f>
        <v>0</v>
      </c>
      <c r="BL931" s="18" t="s">
        <v>163</v>
      </c>
      <c r="BM931" s="183" t="s">
        <v>839</v>
      </c>
    </row>
    <row r="932" spans="1:65" s="2" customFormat="1">
      <c r="A932" s="35"/>
      <c r="B932" s="36"/>
      <c r="C932" s="37"/>
      <c r="D932" s="185" t="s">
        <v>165</v>
      </c>
      <c r="E932" s="37"/>
      <c r="F932" s="186" t="s">
        <v>840</v>
      </c>
      <c r="G932" s="37"/>
      <c r="H932" s="37"/>
      <c r="I932" s="187"/>
      <c r="J932" s="37"/>
      <c r="K932" s="37"/>
      <c r="L932" s="40"/>
      <c r="M932" s="188"/>
      <c r="N932" s="189"/>
      <c r="O932" s="65"/>
      <c r="P932" s="65"/>
      <c r="Q932" s="65"/>
      <c r="R932" s="65"/>
      <c r="S932" s="65"/>
      <c r="T932" s="66"/>
      <c r="U932" s="35"/>
      <c r="V932" s="35"/>
      <c r="W932" s="35"/>
      <c r="X932" s="35"/>
      <c r="Y932" s="35"/>
      <c r="Z932" s="35"/>
      <c r="AA932" s="35"/>
      <c r="AB932" s="35"/>
      <c r="AC932" s="35"/>
      <c r="AD932" s="35"/>
      <c r="AE932" s="35"/>
      <c r="AT932" s="18" t="s">
        <v>165</v>
      </c>
      <c r="AU932" s="18" t="s">
        <v>83</v>
      </c>
    </row>
    <row r="933" spans="1:65" s="2" customFormat="1" ht="33" customHeight="1">
      <c r="A933" s="35"/>
      <c r="B933" s="36"/>
      <c r="C933" s="171" t="s">
        <v>841</v>
      </c>
      <c r="D933" s="171" t="s">
        <v>159</v>
      </c>
      <c r="E933" s="172" t="s">
        <v>842</v>
      </c>
      <c r="F933" s="173" t="s">
        <v>843</v>
      </c>
      <c r="G933" s="174" t="s">
        <v>215</v>
      </c>
      <c r="H933" s="175">
        <v>19.940000000000001</v>
      </c>
      <c r="I933" s="176"/>
      <c r="J933" s="177">
        <f>ROUND(I933*H933,2)</f>
        <v>0</v>
      </c>
      <c r="K933" s="178"/>
      <c r="L933" s="40"/>
      <c r="M933" s="179" t="s">
        <v>19</v>
      </c>
      <c r="N933" s="180" t="s">
        <v>44</v>
      </c>
      <c r="O933" s="65"/>
      <c r="P933" s="181">
        <f>O933*H933</f>
        <v>0</v>
      </c>
      <c r="Q933" s="181">
        <v>0</v>
      </c>
      <c r="R933" s="181">
        <f>Q933*H933</f>
        <v>0</v>
      </c>
      <c r="S933" s="181">
        <v>0</v>
      </c>
      <c r="T933" s="182">
        <f>S933*H933</f>
        <v>0</v>
      </c>
      <c r="U933" s="35"/>
      <c r="V933" s="35"/>
      <c r="W933" s="35"/>
      <c r="X933" s="35"/>
      <c r="Y933" s="35"/>
      <c r="Z933" s="35"/>
      <c r="AA933" s="35"/>
      <c r="AB933" s="35"/>
      <c r="AC933" s="35"/>
      <c r="AD933" s="35"/>
      <c r="AE933" s="35"/>
      <c r="AR933" s="183" t="s">
        <v>163</v>
      </c>
      <c r="AT933" s="183" t="s">
        <v>159</v>
      </c>
      <c r="AU933" s="183" t="s">
        <v>83</v>
      </c>
      <c r="AY933" s="18" t="s">
        <v>156</v>
      </c>
      <c r="BE933" s="184">
        <f>IF(N933="základní",J933,0)</f>
        <v>0</v>
      </c>
      <c r="BF933" s="184">
        <f>IF(N933="snížená",J933,0)</f>
        <v>0</v>
      </c>
      <c r="BG933" s="184">
        <f>IF(N933="zákl. přenesená",J933,0)</f>
        <v>0</v>
      </c>
      <c r="BH933" s="184">
        <f>IF(N933="sníž. přenesená",J933,0)</f>
        <v>0</v>
      </c>
      <c r="BI933" s="184">
        <f>IF(N933="nulová",J933,0)</f>
        <v>0</v>
      </c>
      <c r="BJ933" s="18" t="s">
        <v>81</v>
      </c>
      <c r="BK933" s="184">
        <f>ROUND(I933*H933,2)</f>
        <v>0</v>
      </c>
      <c r="BL933" s="18" t="s">
        <v>163</v>
      </c>
      <c r="BM933" s="183" t="s">
        <v>844</v>
      </c>
    </row>
    <row r="934" spans="1:65" s="2" customFormat="1">
      <c r="A934" s="35"/>
      <c r="B934" s="36"/>
      <c r="C934" s="37"/>
      <c r="D934" s="185" t="s">
        <v>165</v>
      </c>
      <c r="E934" s="37"/>
      <c r="F934" s="186" t="s">
        <v>845</v>
      </c>
      <c r="G934" s="37"/>
      <c r="H934" s="37"/>
      <c r="I934" s="187"/>
      <c r="J934" s="37"/>
      <c r="K934" s="37"/>
      <c r="L934" s="40"/>
      <c r="M934" s="188"/>
      <c r="N934" s="189"/>
      <c r="O934" s="65"/>
      <c r="P934" s="65"/>
      <c r="Q934" s="65"/>
      <c r="R934" s="65"/>
      <c r="S934" s="65"/>
      <c r="T934" s="66"/>
      <c r="U934" s="35"/>
      <c r="V934" s="35"/>
      <c r="W934" s="35"/>
      <c r="X934" s="35"/>
      <c r="Y934" s="35"/>
      <c r="Z934" s="35"/>
      <c r="AA934" s="35"/>
      <c r="AB934" s="35"/>
      <c r="AC934" s="35"/>
      <c r="AD934" s="35"/>
      <c r="AE934" s="35"/>
      <c r="AT934" s="18" t="s">
        <v>165</v>
      </c>
      <c r="AU934" s="18" t="s">
        <v>83</v>
      </c>
    </row>
    <row r="935" spans="1:65" s="2" customFormat="1" ht="44.25" customHeight="1">
      <c r="A935" s="35"/>
      <c r="B935" s="36"/>
      <c r="C935" s="171" t="s">
        <v>846</v>
      </c>
      <c r="D935" s="171" t="s">
        <v>159</v>
      </c>
      <c r="E935" s="172" t="s">
        <v>847</v>
      </c>
      <c r="F935" s="173" t="s">
        <v>848</v>
      </c>
      <c r="G935" s="174" t="s">
        <v>215</v>
      </c>
      <c r="H935" s="175">
        <v>478.56</v>
      </c>
      <c r="I935" s="176"/>
      <c r="J935" s="177">
        <f>ROUND(I935*H935,2)</f>
        <v>0</v>
      </c>
      <c r="K935" s="178"/>
      <c r="L935" s="40"/>
      <c r="M935" s="179" t="s">
        <v>19</v>
      </c>
      <c r="N935" s="180" t="s">
        <v>44</v>
      </c>
      <c r="O935" s="65"/>
      <c r="P935" s="181">
        <f>O935*H935</f>
        <v>0</v>
      </c>
      <c r="Q935" s="181">
        <v>0</v>
      </c>
      <c r="R935" s="181">
        <f>Q935*H935</f>
        <v>0</v>
      </c>
      <c r="S935" s="181">
        <v>0</v>
      </c>
      <c r="T935" s="182">
        <f>S935*H935</f>
        <v>0</v>
      </c>
      <c r="U935" s="35"/>
      <c r="V935" s="35"/>
      <c r="W935" s="35"/>
      <c r="X935" s="35"/>
      <c r="Y935" s="35"/>
      <c r="Z935" s="35"/>
      <c r="AA935" s="35"/>
      <c r="AB935" s="35"/>
      <c r="AC935" s="35"/>
      <c r="AD935" s="35"/>
      <c r="AE935" s="35"/>
      <c r="AR935" s="183" t="s">
        <v>163</v>
      </c>
      <c r="AT935" s="183" t="s">
        <v>159</v>
      </c>
      <c r="AU935" s="183" t="s">
        <v>83</v>
      </c>
      <c r="AY935" s="18" t="s">
        <v>156</v>
      </c>
      <c r="BE935" s="184">
        <f>IF(N935="základní",J935,0)</f>
        <v>0</v>
      </c>
      <c r="BF935" s="184">
        <f>IF(N935="snížená",J935,0)</f>
        <v>0</v>
      </c>
      <c r="BG935" s="184">
        <f>IF(N935="zákl. přenesená",J935,0)</f>
        <v>0</v>
      </c>
      <c r="BH935" s="184">
        <f>IF(N935="sníž. přenesená",J935,0)</f>
        <v>0</v>
      </c>
      <c r="BI935" s="184">
        <f>IF(N935="nulová",J935,0)</f>
        <v>0</v>
      </c>
      <c r="BJ935" s="18" t="s">
        <v>81</v>
      </c>
      <c r="BK935" s="184">
        <f>ROUND(I935*H935,2)</f>
        <v>0</v>
      </c>
      <c r="BL935" s="18" t="s">
        <v>163</v>
      </c>
      <c r="BM935" s="183" t="s">
        <v>849</v>
      </c>
    </row>
    <row r="936" spans="1:65" s="2" customFormat="1">
      <c r="A936" s="35"/>
      <c r="B936" s="36"/>
      <c r="C936" s="37"/>
      <c r="D936" s="185" t="s">
        <v>165</v>
      </c>
      <c r="E936" s="37"/>
      <c r="F936" s="186" t="s">
        <v>850</v>
      </c>
      <c r="G936" s="37"/>
      <c r="H936" s="37"/>
      <c r="I936" s="187"/>
      <c r="J936" s="37"/>
      <c r="K936" s="37"/>
      <c r="L936" s="40"/>
      <c r="M936" s="188"/>
      <c r="N936" s="189"/>
      <c r="O936" s="65"/>
      <c r="P936" s="65"/>
      <c r="Q936" s="65"/>
      <c r="R936" s="65"/>
      <c r="S936" s="65"/>
      <c r="T936" s="66"/>
      <c r="U936" s="35"/>
      <c r="V936" s="35"/>
      <c r="W936" s="35"/>
      <c r="X936" s="35"/>
      <c r="Y936" s="35"/>
      <c r="Z936" s="35"/>
      <c r="AA936" s="35"/>
      <c r="AB936" s="35"/>
      <c r="AC936" s="35"/>
      <c r="AD936" s="35"/>
      <c r="AE936" s="35"/>
      <c r="AT936" s="18" t="s">
        <v>165</v>
      </c>
      <c r="AU936" s="18" t="s">
        <v>83</v>
      </c>
    </row>
    <row r="937" spans="1:65" s="14" customFormat="1">
      <c r="B937" s="201"/>
      <c r="C937" s="202"/>
      <c r="D937" s="192" t="s">
        <v>167</v>
      </c>
      <c r="E937" s="203" t="s">
        <v>19</v>
      </c>
      <c r="F937" s="204" t="s">
        <v>851</v>
      </c>
      <c r="G937" s="202"/>
      <c r="H937" s="205">
        <v>478.56</v>
      </c>
      <c r="I937" s="206"/>
      <c r="J937" s="202"/>
      <c r="K937" s="202"/>
      <c r="L937" s="207"/>
      <c r="M937" s="208"/>
      <c r="N937" s="209"/>
      <c r="O937" s="209"/>
      <c r="P937" s="209"/>
      <c r="Q937" s="209"/>
      <c r="R937" s="209"/>
      <c r="S937" s="209"/>
      <c r="T937" s="210"/>
      <c r="AT937" s="211" t="s">
        <v>167</v>
      </c>
      <c r="AU937" s="211" t="s">
        <v>83</v>
      </c>
      <c r="AV937" s="14" t="s">
        <v>83</v>
      </c>
      <c r="AW937" s="14" t="s">
        <v>34</v>
      </c>
      <c r="AX937" s="14" t="s">
        <v>73</v>
      </c>
      <c r="AY937" s="211" t="s">
        <v>156</v>
      </c>
    </row>
    <row r="938" spans="1:65" s="15" customFormat="1">
      <c r="B938" s="212"/>
      <c r="C938" s="213"/>
      <c r="D938" s="192" t="s">
        <v>167</v>
      </c>
      <c r="E938" s="214" t="s">
        <v>19</v>
      </c>
      <c r="F938" s="215" t="s">
        <v>170</v>
      </c>
      <c r="G938" s="213"/>
      <c r="H938" s="216">
        <v>478.56</v>
      </c>
      <c r="I938" s="217"/>
      <c r="J938" s="213"/>
      <c r="K938" s="213"/>
      <c r="L938" s="218"/>
      <c r="M938" s="219"/>
      <c r="N938" s="220"/>
      <c r="O938" s="220"/>
      <c r="P938" s="220"/>
      <c r="Q938" s="220"/>
      <c r="R938" s="220"/>
      <c r="S938" s="220"/>
      <c r="T938" s="221"/>
      <c r="AT938" s="222" t="s">
        <v>167</v>
      </c>
      <c r="AU938" s="222" t="s">
        <v>83</v>
      </c>
      <c r="AV938" s="15" t="s">
        <v>163</v>
      </c>
      <c r="AW938" s="15" t="s">
        <v>34</v>
      </c>
      <c r="AX938" s="15" t="s">
        <v>81</v>
      </c>
      <c r="AY938" s="222" t="s">
        <v>156</v>
      </c>
    </row>
    <row r="939" spans="1:65" s="2" customFormat="1" ht="24.2" customHeight="1">
      <c r="A939" s="35"/>
      <c r="B939" s="36"/>
      <c r="C939" s="171" t="s">
        <v>852</v>
      </c>
      <c r="D939" s="171" t="s">
        <v>159</v>
      </c>
      <c r="E939" s="172" t="s">
        <v>853</v>
      </c>
      <c r="F939" s="173" t="s">
        <v>854</v>
      </c>
      <c r="G939" s="174" t="s">
        <v>215</v>
      </c>
      <c r="H939" s="175">
        <v>0.56799999999999995</v>
      </c>
      <c r="I939" s="176"/>
      <c r="J939" s="177">
        <f>ROUND(I939*H939,2)</f>
        <v>0</v>
      </c>
      <c r="K939" s="178"/>
      <c r="L939" s="40"/>
      <c r="M939" s="179" t="s">
        <v>19</v>
      </c>
      <c r="N939" s="180" t="s">
        <v>44</v>
      </c>
      <c r="O939" s="65"/>
      <c r="P939" s="181">
        <f>O939*H939</f>
        <v>0</v>
      </c>
      <c r="Q939" s="181">
        <v>0</v>
      </c>
      <c r="R939" s="181">
        <f>Q939*H939</f>
        <v>0</v>
      </c>
      <c r="S939" s="181">
        <v>0</v>
      </c>
      <c r="T939" s="182">
        <f>S939*H939</f>
        <v>0</v>
      </c>
      <c r="U939" s="35"/>
      <c r="V939" s="35"/>
      <c r="W939" s="35"/>
      <c r="X939" s="35"/>
      <c r="Y939" s="35"/>
      <c r="Z939" s="35"/>
      <c r="AA939" s="35"/>
      <c r="AB939" s="35"/>
      <c r="AC939" s="35"/>
      <c r="AD939" s="35"/>
      <c r="AE939" s="35"/>
      <c r="AR939" s="183" t="s">
        <v>163</v>
      </c>
      <c r="AT939" s="183" t="s">
        <v>159</v>
      </c>
      <c r="AU939" s="183" t="s">
        <v>83</v>
      </c>
      <c r="AY939" s="18" t="s">
        <v>156</v>
      </c>
      <c r="BE939" s="184">
        <f>IF(N939="základní",J939,0)</f>
        <v>0</v>
      </c>
      <c r="BF939" s="184">
        <f>IF(N939="snížená",J939,0)</f>
        <v>0</v>
      </c>
      <c r="BG939" s="184">
        <f>IF(N939="zákl. přenesená",J939,0)</f>
        <v>0</v>
      </c>
      <c r="BH939" s="184">
        <f>IF(N939="sníž. přenesená",J939,0)</f>
        <v>0</v>
      </c>
      <c r="BI939" s="184">
        <f>IF(N939="nulová",J939,0)</f>
        <v>0</v>
      </c>
      <c r="BJ939" s="18" t="s">
        <v>81</v>
      </c>
      <c r="BK939" s="184">
        <f>ROUND(I939*H939,2)</f>
        <v>0</v>
      </c>
      <c r="BL939" s="18" t="s">
        <v>163</v>
      </c>
      <c r="BM939" s="183" t="s">
        <v>855</v>
      </c>
    </row>
    <row r="940" spans="1:65" s="14" customFormat="1">
      <c r="B940" s="201"/>
      <c r="C940" s="202"/>
      <c r="D940" s="192" t="s">
        <v>167</v>
      </c>
      <c r="E940" s="203" t="s">
        <v>19</v>
      </c>
      <c r="F940" s="204" t="s">
        <v>856</v>
      </c>
      <c r="G940" s="202"/>
      <c r="H940" s="205">
        <v>0.56799999999999995</v>
      </c>
      <c r="I940" s="206"/>
      <c r="J940" s="202"/>
      <c r="K940" s="202"/>
      <c r="L940" s="207"/>
      <c r="M940" s="208"/>
      <c r="N940" s="209"/>
      <c r="O940" s="209"/>
      <c r="P940" s="209"/>
      <c r="Q940" s="209"/>
      <c r="R940" s="209"/>
      <c r="S940" s="209"/>
      <c r="T940" s="210"/>
      <c r="AT940" s="211" t="s">
        <v>167</v>
      </c>
      <c r="AU940" s="211" t="s">
        <v>83</v>
      </c>
      <c r="AV940" s="14" t="s">
        <v>83</v>
      </c>
      <c r="AW940" s="14" t="s">
        <v>34</v>
      </c>
      <c r="AX940" s="14" t="s">
        <v>73</v>
      </c>
      <c r="AY940" s="211" t="s">
        <v>156</v>
      </c>
    </row>
    <row r="941" spans="1:65" s="15" customFormat="1">
      <c r="B941" s="212"/>
      <c r="C941" s="213"/>
      <c r="D941" s="192" t="s">
        <v>167</v>
      </c>
      <c r="E941" s="214" t="s">
        <v>19</v>
      </c>
      <c r="F941" s="215" t="s">
        <v>170</v>
      </c>
      <c r="G941" s="213"/>
      <c r="H941" s="216">
        <v>0.56799999999999995</v>
      </c>
      <c r="I941" s="217"/>
      <c r="J941" s="213"/>
      <c r="K941" s="213"/>
      <c r="L941" s="218"/>
      <c r="M941" s="219"/>
      <c r="N941" s="220"/>
      <c r="O941" s="220"/>
      <c r="P941" s="220"/>
      <c r="Q941" s="220"/>
      <c r="R941" s="220"/>
      <c r="S941" s="220"/>
      <c r="T941" s="221"/>
      <c r="AT941" s="222" t="s">
        <v>167</v>
      </c>
      <c r="AU941" s="222" t="s">
        <v>83</v>
      </c>
      <c r="AV941" s="15" t="s">
        <v>163</v>
      </c>
      <c r="AW941" s="15" t="s">
        <v>34</v>
      </c>
      <c r="AX941" s="15" t="s">
        <v>81</v>
      </c>
      <c r="AY941" s="222" t="s">
        <v>156</v>
      </c>
    </row>
    <row r="942" spans="1:65" s="2" customFormat="1" ht="37.9" customHeight="1">
      <c r="A942" s="35"/>
      <c r="B942" s="36"/>
      <c r="C942" s="171" t="s">
        <v>857</v>
      </c>
      <c r="D942" s="171" t="s">
        <v>159</v>
      </c>
      <c r="E942" s="172" t="s">
        <v>858</v>
      </c>
      <c r="F942" s="173" t="s">
        <v>859</v>
      </c>
      <c r="G942" s="174" t="s">
        <v>215</v>
      </c>
      <c r="H942" s="175">
        <v>6.056</v>
      </c>
      <c r="I942" s="176"/>
      <c r="J942" s="177">
        <f>ROUND(I942*H942,2)</f>
        <v>0</v>
      </c>
      <c r="K942" s="178"/>
      <c r="L942" s="40"/>
      <c r="M942" s="179" t="s">
        <v>19</v>
      </c>
      <c r="N942" s="180" t="s">
        <v>44</v>
      </c>
      <c r="O942" s="65"/>
      <c r="P942" s="181">
        <f>O942*H942</f>
        <v>0</v>
      </c>
      <c r="Q942" s="181">
        <v>0</v>
      </c>
      <c r="R942" s="181">
        <f>Q942*H942</f>
        <v>0</v>
      </c>
      <c r="S942" s="181">
        <v>0</v>
      </c>
      <c r="T942" s="182">
        <f>S942*H942</f>
        <v>0</v>
      </c>
      <c r="U942" s="35"/>
      <c r="V942" s="35"/>
      <c r="W942" s="35"/>
      <c r="X942" s="35"/>
      <c r="Y942" s="35"/>
      <c r="Z942" s="35"/>
      <c r="AA942" s="35"/>
      <c r="AB942" s="35"/>
      <c r="AC942" s="35"/>
      <c r="AD942" s="35"/>
      <c r="AE942" s="35"/>
      <c r="AR942" s="183" t="s">
        <v>163</v>
      </c>
      <c r="AT942" s="183" t="s">
        <v>159</v>
      </c>
      <c r="AU942" s="183" t="s">
        <v>83</v>
      </c>
      <c r="AY942" s="18" t="s">
        <v>156</v>
      </c>
      <c r="BE942" s="184">
        <f>IF(N942="základní",J942,0)</f>
        <v>0</v>
      </c>
      <c r="BF942" s="184">
        <f>IF(N942="snížená",J942,0)</f>
        <v>0</v>
      </c>
      <c r="BG942" s="184">
        <f>IF(N942="zákl. přenesená",J942,0)</f>
        <v>0</v>
      </c>
      <c r="BH942" s="184">
        <f>IF(N942="sníž. přenesená",J942,0)</f>
        <v>0</v>
      </c>
      <c r="BI942" s="184">
        <f>IF(N942="nulová",J942,0)</f>
        <v>0</v>
      </c>
      <c r="BJ942" s="18" t="s">
        <v>81</v>
      </c>
      <c r="BK942" s="184">
        <f>ROUND(I942*H942,2)</f>
        <v>0</v>
      </c>
      <c r="BL942" s="18" t="s">
        <v>163</v>
      </c>
      <c r="BM942" s="183" t="s">
        <v>860</v>
      </c>
    </row>
    <row r="943" spans="1:65" s="2" customFormat="1">
      <c r="A943" s="35"/>
      <c r="B943" s="36"/>
      <c r="C943" s="37"/>
      <c r="D943" s="185" t="s">
        <v>165</v>
      </c>
      <c r="E943" s="37"/>
      <c r="F943" s="186" t="s">
        <v>861</v>
      </c>
      <c r="G943" s="37"/>
      <c r="H943" s="37"/>
      <c r="I943" s="187"/>
      <c r="J943" s="37"/>
      <c r="K943" s="37"/>
      <c r="L943" s="40"/>
      <c r="M943" s="188"/>
      <c r="N943" s="189"/>
      <c r="O943" s="65"/>
      <c r="P943" s="65"/>
      <c r="Q943" s="65"/>
      <c r="R943" s="65"/>
      <c r="S943" s="65"/>
      <c r="T943" s="66"/>
      <c r="U943" s="35"/>
      <c r="V943" s="35"/>
      <c r="W943" s="35"/>
      <c r="X943" s="35"/>
      <c r="Y943" s="35"/>
      <c r="Z943" s="35"/>
      <c r="AA943" s="35"/>
      <c r="AB943" s="35"/>
      <c r="AC943" s="35"/>
      <c r="AD943" s="35"/>
      <c r="AE943" s="35"/>
      <c r="AT943" s="18" t="s">
        <v>165</v>
      </c>
      <c r="AU943" s="18" t="s">
        <v>83</v>
      </c>
    </row>
    <row r="944" spans="1:65" s="14" customFormat="1">
      <c r="B944" s="201"/>
      <c r="C944" s="202"/>
      <c r="D944" s="192" t="s">
        <v>167</v>
      </c>
      <c r="E944" s="203" t="s">
        <v>19</v>
      </c>
      <c r="F944" s="204" t="s">
        <v>862</v>
      </c>
      <c r="G944" s="202"/>
      <c r="H944" s="205">
        <v>6.056</v>
      </c>
      <c r="I944" s="206"/>
      <c r="J944" s="202"/>
      <c r="K944" s="202"/>
      <c r="L944" s="207"/>
      <c r="M944" s="208"/>
      <c r="N944" s="209"/>
      <c r="O944" s="209"/>
      <c r="P944" s="209"/>
      <c r="Q944" s="209"/>
      <c r="R944" s="209"/>
      <c r="S944" s="209"/>
      <c r="T944" s="210"/>
      <c r="AT944" s="211" t="s">
        <v>167</v>
      </c>
      <c r="AU944" s="211" t="s">
        <v>83</v>
      </c>
      <c r="AV944" s="14" t="s">
        <v>83</v>
      </c>
      <c r="AW944" s="14" t="s">
        <v>34</v>
      </c>
      <c r="AX944" s="14" t="s">
        <v>73</v>
      </c>
      <c r="AY944" s="211" t="s">
        <v>156</v>
      </c>
    </row>
    <row r="945" spans="1:65" s="15" customFormat="1">
      <c r="B945" s="212"/>
      <c r="C945" s="213"/>
      <c r="D945" s="192" t="s">
        <v>167</v>
      </c>
      <c r="E945" s="214" t="s">
        <v>19</v>
      </c>
      <c r="F945" s="215" t="s">
        <v>170</v>
      </c>
      <c r="G945" s="213"/>
      <c r="H945" s="216">
        <v>6.056</v>
      </c>
      <c r="I945" s="217"/>
      <c r="J945" s="213"/>
      <c r="K945" s="213"/>
      <c r="L945" s="218"/>
      <c r="M945" s="219"/>
      <c r="N945" s="220"/>
      <c r="O945" s="220"/>
      <c r="P945" s="220"/>
      <c r="Q945" s="220"/>
      <c r="R945" s="220"/>
      <c r="S945" s="220"/>
      <c r="T945" s="221"/>
      <c r="AT945" s="222" t="s">
        <v>167</v>
      </c>
      <c r="AU945" s="222" t="s">
        <v>83</v>
      </c>
      <c r="AV945" s="15" t="s">
        <v>163</v>
      </c>
      <c r="AW945" s="15" t="s">
        <v>34</v>
      </c>
      <c r="AX945" s="15" t="s">
        <v>81</v>
      </c>
      <c r="AY945" s="222" t="s">
        <v>156</v>
      </c>
    </row>
    <row r="946" spans="1:65" s="2" customFormat="1" ht="44.25" customHeight="1">
      <c r="A946" s="35"/>
      <c r="B946" s="36"/>
      <c r="C946" s="171" t="s">
        <v>863</v>
      </c>
      <c r="D946" s="171" t="s">
        <v>159</v>
      </c>
      <c r="E946" s="172" t="s">
        <v>864</v>
      </c>
      <c r="F946" s="173" t="s">
        <v>865</v>
      </c>
      <c r="G946" s="174" t="s">
        <v>215</v>
      </c>
      <c r="H946" s="175">
        <v>0.39800000000000002</v>
      </c>
      <c r="I946" s="176"/>
      <c r="J946" s="177">
        <f>ROUND(I946*H946,2)</f>
        <v>0</v>
      </c>
      <c r="K946" s="178"/>
      <c r="L946" s="40"/>
      <c r="M946" s="179" t="s">
        <v>19</v>
      </c>
      <c r="N946" s="180" t="s">
        <v>44</v>
      </c>
      <c r="O946" s="65"/>
      <c r="P946" s="181">
        <f>O946*H946</f>
        <v>0</v>
      </c>
      <c r="Q946" s="181">
        <v>0</v>
      </c>
      <c r="R946" s="181">
        <f>Q946*H946</f>
        <v>0</v>
      </c>
      <c r="S946" s="181">
        <v>0</v>
      </c>
      <c r="T946" s="182">
        <f>S946*H946</f>
        <v>0</v>
      </c>
      <c r="U946" s="35"/>
      <c r="V946" s="35"/>
      <c r="W946" s="35"/>
      <c r="X946" s="35"/>
      <c r="Y946" s="35"/>
      <c r="Z946" s="35"/>
      <c r="AA946" s="35"/>
      <c r="AB946" s="35"/>
      <c r="AC946" s="35"/>
      <c r="AD946" s="35"/>
      <c r="AE946" s="35"/>
      <c r="AR946" s="183" t="s">
        <v>163</v>
      </c>
      <c r="AT946" s="183" t="s">
        <v>159</v>
      </c>
      <c r="AU946" s="183" t="s">
        <v>83</v>
      </c>
      <c r="AY946" s="18" t="s">
        <v>156</v>
      </c>
      <c r="BE946" s="184">
        <f>IF(N946="základní",J946,0)</f>
        <v>0</v>
      </c>
      <c r="BF946" s="184">
        <f>IF(N946="snížená",J946,0)</f>
        <v>0</v>
      </c>
      <c r="BG946" s="184">
        <f>IF(N946="zákl. přenesená",J946,0)</f>
        <v>0</v>
      </c>
      <c r="BH946" s="184">
        <f>IF(N946="sníž. přenesená",J946,0)</f>
        <v>0</v>
      </c>
      <c r="BI946" s="184">
        <f>IF(N946="nulová",J946,0)</f>
        <v>0</v>
      </c>
      <c r="BJ946" s="18" t="s">
        <v>81</v>
      </c>
      <c r="BK946" s="184">
        <f>ROUND(I946*H946,2)</f>
        <v>0</v>
      </c>
      <c r="BL946" s="18" t="s">
        <v>163</v>
      </c>
      <c r="BM946" s="183" t="s">
        <v>866</v>
      </c>
    </row>
    <row r="947" spans="1:65" s="2" customFormat="1">
      <c r="A947" s="35"/>
      <c r="B947" s="36"/>
      <c r="C947" s="37"/>
      <c r="D947" s="185" t="s">
        <v>165</v>
      </c>
      <c r="E947" s="37"/>
      <c r="F947" s="186" t="s">
        <v>867</v>
      </c>
      <c r="G947" s="37"/>
      <c r="H947" s="37"/>
      <c r="I947" s="187"/>
      <c r="J947" s="37"/>
      <c r="K947" s="37"/>
      <c r="L947" s="40"/>
      <c r="M947" s="188"/>
      <c r="N947" s="189"/>
      <c r="O947" s="65"/>
      <c r="P947" s="65"/>
      <c r="Q947" s="65"/>
      <c r="R947" s="65"/>
      <c r="S947" s="65"/>
      <c r="T947" s="66"/>
      <c r="U947" s="35"/>
      <c r="V947" s="35"/>
      <c r="W947" s="35"/>
      <c r="X947" s="35"/>
      <c r="Y947" s="35"/>
      <c r="Z947" s="35"/>
      <c r="AA947" s="35"/>
      <c r="AB947" s="35"/>
      <c r="AC947" s="35"/>
      <c r="AD947" s="35"/>
      <c r="AE947" s="35"/>
      <c r="AT947" s="18" t="s">
        <v>165</v>
      </c>
      <c r="AU947" s="18" t="s">
        <v>83</v>
      </c>
    </row>
    <row r="948" spans="1:65" s="14" customFormat="1">
      <c r="B948" s="201"/>
      <c r="C948" s="202"/>
      <c r="D948" s="192" t="s">
        <v>167</v>
      </c>
      <c r="E948" s="203" t="s">
        <v>19</v>
      </c>
      <c r="F948" s="204" t="s">
        <v>868</v>
      </c>
      <c r="G948" s="202"/>
      <c r="H948" s="205">
        <v>0.39800000000000002</v>
      </c>
      <c r="I948" s="206"/>
      <c r="J948" s="202"/>
      <c r="K948" s="202"/>
      <c r="L948" s="207"/>
      <c r="M948" s="208"/>
      <c r="N948" s="209"/>
      <c r="O948" s="209"/>
      <c r="P948" s="209"/>
      <c r="Q948" s="209"/>
      <c r="R948" s="209"/>
      <c r="S948" s="209"/>
      <c r="T948" s="210"/>
      <c r="AT948" s="211" t="s">
        <v>167</v>
      </c>
      <c r="AU948" s="211" t="s">
        <v>83</v>
      </c>
      <c r="AV948" s="14" t="s">
        <v>83</v>
      </c>
      <c r="AW948" s="14" t="s">
        <v>34</v>
      </c>
      <c r="AX948" s="14" t="s">
        <v>73</v>
      </c>
      <c r="AY948" s="211" t="s">
        <v>156</v>
      </c>
    </row>
    <row r="949" spans="1:65" s="15" customFormat="1">
      <c r="B949" s="212"/>
      <c r="C949" s="213"/>
      <c r="D949" s="192" t="s">
        <v>167</v>
      </c>
      <c r="E949" s="214" t="s">
        <v>19</v>
      </c>
      <c r="F949" s="215" t="s">
        <v>170</v>
      </c>
      <c r="G949" s="213"/>
      <c r="H949" s="216">
        <v>0.39800000000000002</v>
      </c>
      <c r="I949" s="217"/>
      <c r="J949" s="213"/>
      <c r="K949" s="213"/>
      <c r="L949" s="218"/>
      <c r="M949" s="219"/>
      <c r="N949" s="220"/>
      <c r="O949" s="220"/>
      <c r="P949" s="220"/>
      <c r="Q949" s="220"/>
      <c r="R949" s="220"/>
      <c r="S949" s="220"/>
      <c r="T949" s="221"/>
      <c r="AT949" s="222" t="s">
        <v>167</v>
      </c>
      <c r="AU949" s="222" t="s">
        <v>83</v>
      </c>
      <c r="AV949" s="15" t="s">
        <v>163</v>
      </c>
      <c r="AW949" s="15" t="s">
        <v>34</v>
      </c>
      <c r="AX949" s="15" t="s">
        <v>81</v>
      </c>
      <c r="AY949" s="222" t="s">
        <v>156</v>
      </c>
    </row>
    <row r="950" spans="1:65" s="2" customFormat="1" ht="24.2" customHeight="1">
      <c r="A950" s="35"/>
      <c r="B950" s="36"/>
      <c r="C950" s="171" t="s">
        <v>869</v>
      </c>
      <c r="D950" s="171" t="s">
        <v>159</v>
      </c>
      <c r="E950" s="172" t="s">
        <v>870</v>
      </c>
      <c r="F950" s="173" t="s">
        <v>871</v>
      </c>
      <c r="G950" s="174" t="s">
        <v>215</v>
      </c>
      <c r="H950" s="175">
        <v>12.917999999999999</v>
      </c>
      <c r="I950" s="176"/>
      <c r="J950" s="177">
        <f>ROUND(I950*H950,2)</f>
        <v>0</v>
      </c>
      <c r="K950" s="178"/>
      <c r="L950" s="40"/>
      <c r="M950" s="179" t="s">
        <v>19</v>
      </c>
      <c r="N950" s="180" t="s">
        <v>44</v>
      </c>
      <c r="O950" s="65"/>
      <c r="P950" s="181">
        <f>O950*H950</f>
        <v>0</v>
      </c>
      <c r="Q950" s="181">
        <v>0</v>
      </c>
      <c r="R950" s="181">
        <f>Q950*H950</f>
        <v>0</v>
      </c>
      <c r="S950" s="181">
        <v>0</v>
      </c>
      <c r="T950" s="182">
        <f>S950*H950</f>
        <v>0</v>
      </c>
      <c r="U950" s="35"/>
      <c r="V950" s="35"/>
      <c r="W950" s="35"/>
      <c r="X950" s="35"/>
      <c r="Y950" s="35"/>
      <c r="Z950" s="35"/>
      <c r="AA950" s="35"/>
      <c r="AB950" s="35"/>
      <c r="AC950" s="35"/>
      <c r="AD950" s="35"/>
      <c r="AE950" s="35"/>
      <c r="AR950" s="183" t="s">
        <v>163</v>
      </c>
      <c r="AT950" s="183" t="s">
        <v>159</v>
      </c>
      <c r="AU950" s="183" t="s">
        <v>83</v>
      </c>
      <c r="AY950" s="18" t="s">
        <v>156</v>
      </c>
      <c r="BE950" s="184">
        <f>IF(N950="základní",J950,0)</f>
        <v>0</v>
      </c>
      <c r="BF950" s="184">
        <f>IF(N950="snížená",J950,0)</f>
        <v>0</v>
      </c>
      <c r="BG950" s="184">
        <f>IF(N950="zákl. přenesená",J950,0)</f>
        <v>0</v>
      </c>
      <c r="BH950" s="184">
        <f>IF(N950="sníž. přenesená",J950,0)</f>
        <v>0</v>
      </c>
      <c r="BI950" s="184">
        <f>IF(N950="nulová",J950,0)</f>
        <v>0</v>
      </c>
      <c r="BJ950" s="18" t="s">
        <v>81</v>
      </c>
      <c r="BK950" s="184">
        <f>ROUND(I950*H950,2)</f>
        <v>0</v>
      </c>
      <c r="BL950" s="18" t="s">
        <v>163</v>
      </c>
      <c r="BM950" s="183" t="s">
        <v>872</v>
      </c>
    </row>
    <row r="951" spans="1:65" s="14" customFormat="1">
      <c r="B951" s="201"/>
      <c r="C951" s="202"/>
      <c r="D951" s="192" t="s">
        <v>167</v>
      </c>
      <c r="E951" s="203" t="s">
        <v>19</v>
      </c>
      <c r="F951" s="204" t="s">
        <v>873</v>
      </c>
      <c r="G951" s="202"/>
      <c r="H951" s="205">
        <v>19.940000000000001</v>
      </c>
      <c r="I951" s="206"/>
      <c r="J951" s="202"/>
      <c r="K951" s="202"/>
      <c r="L951" s="207"/>
      <c r="M951" s="208"/>
      <c r="N951" s="209"/>
      <c r="O951" s="209"/>
      <c r="P951" s="209"/>
      <c r="Q951" s="209"/>
      <c r="R951" s="209"/>
      <c r="S951" s="209"/>
      <c r="T951" s="210"/>
      <c r="AT951" s="211" t="s">
        <v>167</v>
      </c>
      <c r="AU951" s="211" t="s">
        <v>83</v>
      </c>
      <c r="AV951" s="14" t="s">
        <v>83</v>
      </c>
      <c r="AW951" s="14" t="s">
        <v>34</v>
      </c>
      <c r="AX951" s="14" t="s">
        <v>73</v>
      </c>
      <c r="AY951" s="211" t="s">
        <v>156</v>
      </c>
    </row>
    <row r="952" spans="1:65" s="14" customFormat="1">
      <c r="B952" s="201"/>
      <c r="C952" s="202"/>
      <c r="D952" s="192" t="s">
        <v>167</v>
      </c>
      <c r="E952" s="203" t="s">
        <v>19</v>
      </c>
      <c r="F952" s="204" t="s">
        <v>874</v>
      </c>
      <c r="G952" s="202"/>
      <c r="H952" s="205">
        <v>-0.56799999999999995</v>
      </c>
      <c r="I952" s="206"/>
      <c r="J952" s="202"/>
      <c r="K952" s="202"/>
      <c r="L952" s="207"/>
      <c r="M952" s="208"/>
      <c r="N952" s="209"/>
      <c r="O952" s="209"/>
      <c r="P952" s="209"/>
      <c r="Q952" s="209"/>
      <c r="R952" s="209"/>
      <c r="S952" s="209"/>
      <c r="T952" s="210"/>
      <c r="AT952" s="211" t="s">
        <v>167</v>
      </c>
      <c r="AU952" s="211" t="s">
        <v>83</v>
      </c>
      <c r="AV952" s="14" t="s">
        <v>83</v>
      </c>
      <c r="AW952" s="14" t="s">
        <v>34</v>
      </c>
      <c r="AX952" s="14" t="s">
        <v>73</v>
      </c>
      <c r="AY952" s="211" t="s">
        <v>156</v>
      </c>
    </row>
    <row r="953" spans="1:65" s="14" customFormat="1">
      <c r="B953" s="201"/>
      <c r="C953" s="202"/>
      <c r="D953" s="192" t="s">
        <v>167</v>
      </c>
      <c r="E953" s="203" t="s">
        <v>19</v>
      </c>
      <c r="F953" s="204" t="s">
        <v>875</v>
      </c>
      <c r="G953" s="202"/>
      <c r="H953" s="205">
        <v>-6.056</v>
      </c>
      <c r="I953" s="206"/>
      <c r="J953" s="202"/>
      <c r="K953" s="202"/>
      <c r="L953" s="207"/>
      <c r="M953" s="208"/>
      <c r="N953" s="209"/>
      <c r="O953" s="209"/>
      <c r="P953" s="209"/>
      <c r="Q953" s="209"/>
      <c r="R953" s="209"/>
      <c r="S953" s="209"/>
      <c r="T953" s="210"/>
      <c r="AT953" s="211" t="s">
        <v>167</v>
      </c>
      <c r="AU953" s="211" t="s">
        <v>83</v>
      </c>
      <c r="AV953" s="14" t="s">
        <v>83</v>
      </c>
      <c r="AW953" s="14" t="s">
        <v>34</v>
      </c>
      <c r="AX953" s="14" t="s">
        <v>73</v>
      </c>
      <c r="AY953" s="211" t="s">
        <v>156</v>
      </c>
    </row>
    <row r="954" spans="1:65" s="14" customFormat="1">
      <c r="B954" s="201"/>
      <c r="C954" s="202"/>
      <c r="D954" s="192" t="s">
        <v>167</v>
      </c>
      <c r="E954" s="203" t="s">
        <v>19</v>
      </c>
      <c r="F954" s="204" t="s">
        <v>876</v>
      </c>
      <c r="G954" s="202"/>
      <c r="H954" s="205">
        <v>-0.39800000000000002</v>
      </c>
      <c r="I954" s="206"/>
      <c r="J954" s="202"/>
      <c r="K954" s="202"/>
      <c r="L954" s="207"/>
      <c r="M954" s="208"/>
      <c r="N954" s="209"/>
      <c r="O954" s="209"/>
      <c r="P954" s="209"/>
      <c r="Q954" s="209"/>
      <c r="R954" s="209"/>
      <c r="S954" s="209"/>
      <c r="T954" s="210"/>
      <c r="AT954" s="211" t="s">
        <v>167</v>
      </c>
      <c r="AU954" s="211" t="s">
        <v>83</v>
      </c>
      <c r="AV954" s="14" t="s">
        <v>83</v>
      </c>
      <c r="AW954" s="14" t="s">
        <v>34</v>
      </c>
      <c r="AX954" s="14" t="s">
        <v>73</v>
      </c>
      <c r="AY954" s="211" t="s">
        <v>156</v>
      </c>
    </row>
    <row r="955" spans="1:65" s="15" customFormat="1">
      <c r="B955" s="212"/>
      <c r="C955" s="213"/>
      <c r="D955" s="192" t="s">
        <v>167</v>
      </c>
      <c r="E955" s="214" t="s">
        <v>19</v>
      </c>
      <c r="F955" s="215" t="s">
        <v>170</v>
      </c>
      <c r="G955" s="213"/>
      <c r="H955" s="216">
        <v>12.917999999999999</v>
      </c>
      <c r="I955" s="217"/>
      <c r="J955" s="213"/>
      <c r="K955" s="213"/>
      <c r="L955" s="218"/>
      <c r="M955" s="219"/>
      <c r="N955" s="220"/>
      <c r="O955" s="220"/>
      <c r="P955" s="220"/>
      <c r="Q955" s="220"/>
      <c r="R955" s="220"/>
      <c r="S955" s="220"/>
      <c r="T955" s="221"/>
      <c r="AT955" s="222" t="s">
        <v>167</v>
      </c>
      <c r="AU955" s="222" t="s">
        <v>83</v>
      </c>
      <c r="AV955" s="15" t="s">
        <v>163</v>
      </c>
      <c r="AW955" s="15" t="s">
        <v>34</v>
      </c>
      <c r="AX955" s="15" t="s">
        <v>81</v>
      </c>
      <c r="AY955" s="222" t="s">
        <v>156</v>
      </c>
    </row>
    <row r="956" spans="1:65" s="2" customFormat="1" ht="16.5" customHeight="1">
      <c r="A956" s="35"/>
      <c r="B956" s="36"/>
      <c r="C956" s="171" t="s">
        <v>877</v>
      </c>
      <c r="D956" s="171" t="s">
        <v>159</v>
      </c>
      <c r="E956" s="172" t="s">
        <v>878</v>
      </c>
      <c r="F956" s="173" t="s">
        <v>879</v>
      </c>
      <c r="G956" s="174" t="s">
        <v>162</v>
      </c>
      <c r="H956" s="175">
        <v>1</v>
      </c>
      <c r="I956" s="176"/>
      <c r="J956" s="177">
        <f>ROUND(I956*H956,2)</f>
        <v>0</v>
      </c>
      <c r="K956" s="178"/>
      <c r="L956" s="40"/>
      <c r="M956" s="179" t="s">
        <v>19</v>
      </c>
      <c r="N956" s="180" t="s">
        <v>44</v>
      </c>
      <c r="O956" s="65"/>
      <c r="P956" s="181">
        <f>O956*H956</f>
        <v>0</v>
      </c>
      <c r="Q956" s="181">
        <v>0</v>
      </c>
      <c r="R956" s="181">
        <f>Q956*H956</f>
        <v>0</v>
      </c>
      <c r="S956" s="181">
        <v>0</v>
      </c>
      <c r="T956" s="182">
        <f>S956*H956</f>
        <v>0</v>
      </c>
      <c r="U956" s="35"/>
      <c r="V956" s="35"/>
      <c r="W956" s="35"/>
      <c r="X956" s="35"/>
      <c r="Y956" s="35"/>
      <c r="Z956" s="35"/>
      <c r="AA956" s="35"/>
      <c r="AB956" s="35"/>
      <c r="AC956" s="35"/>
      <c r="AD956" s="35"/>
      <c r="AE956" s="35"/>
      <c r="AR956" s="183" t="s">
        <v>163</v>
      </c>
      <c r="AT956" s="183" t="s">
        <v>159</v>
      </c>
      <c r="AU956" s="183" t="s">
        <v>83</v>
      </c>
      <c r="AY956" s="18" t="s">
        <v>156</v>
      </c>
      <c r="BE956" s="184">
        <f>IF(N956="základní",J956,0)</f>
        <v>0</v>
      </c>
      <c r="BF956" s="184">
        <f>IF(N956="snížená",J956,0)</f>
        <v>0</v>
      </c>
      <c r="BG956" s="184">
        <f>IF(N956="zákl. přenesená",J956,0)</f>
        <v>0</v>
      </c>
      <c r="BH956" s="184">
        <f>IF(N956="sníž. přenesená",J956,0)</f>
        <v>0</v>
      </c>
      <c r="BI956" s="184">
        <f>IF(N956="nulová",J956,0)</f>
        <v>0</v>
      </c>
      <c r="BJ956" s="18" t="s">
        <v>81</v>
      </c>
      <c r="BK956" s="184">
        <f>ROUND(I956*H956,2)</f>
        <v>0</v>
      </c>
      <c r="BL956" s="18" t="s">
        <v>163</v>
      </c>
      <c r="BM956" s="183" t="s">
        <v>880</v>
      </c>
    </row>
    <row r="957" spans="1:65" s="12" customFormat="1" ht="22.9" customHeight="1">
      <c r="B957" s="155"/>
      <c r="C957" s="156"/>
      <c r="D957" s="157" t="s">
        <v>72</v>
      </c>
      <c r="E957" s="169" t="s">
        <v>881</v>
      </c>
      <c r="F957" s="169" t="s">
        <v>882</v>
      </c>
      <c r="G957" s="156"/>
      <c r="H957" s="156"/>
      <c r="I957" s="159"/>
      <c r="J957" s="170">
        <f>BK957</f>
        <v>0</v>
      </c>
      <c r="K957" s="156"/>
      <c r="L957" s="161"/>
      <c r="M957" s="162"/>
      <c r="N957" s="163"/>
      <c r="O957" s="163"/>
      <c r="P957" s="164">
        <f>SUM(P958:P959)</f>
        <v>0</v>
      </c>
      <c r="Q957" s="163"/>
      <c r="R957" s="164">
        <f>SUM(R958:R959)</f>
        <v>0</v>
      </c>
      <c r="S957" s="163"/>
      <c r="T957" s="165">
        <f>SUM(T958:T959)</f>
        <v>0</v>
      </c>
      <c r="AR957" s="166" t="s">
        <v>81</v>
      </c>
      <c r="AT957" s="167" t="s">
        <v>72</v>
      </c>
      <c r="AU957" s="167" t="s">
        <v>81</v>
      </c>
      <c r="AY957" s="166" t="s">
        <v>156</v>
      </c>
      <c r="BK957" s="168">
        <f>SUM(BK958:BK959)</f>
        <v>0</v>
      </c>
    </row>
    <row r="958" spans="1:65" s="2" customFormat="1" ht="55.5" customHeight="1">
      <c r="A958" s="35"/>
      <c r="B958" s="36"/>
      <c r="C958" s="171" t="s">
        <v>883</v>
      </c>
      <c r="D958" s="171" t="s">
        <v>159</v>
      </c>
      <c r="E958" s="172" t="s">
        <v>884</v>
      </c>
      <c r="F958" s="173" t="s">
        <v>885</v>
      </c>
      <c r="G958" s="174" t="s">
        <v>215</v>
      </c>
      <c r="H958" s="175">
        <v>26.193000000000001</v>
      </c>
      <c r="I958" s="176"/>
      <c r="J958" s="177">
        <f>ROUND(I958*H958,2)</f>
        <v>0</v>
      </c>
      <c r="K958" s="178"/>
      <c r="L958" s="40"/>
      <c r="M958" s="179" t="s">
        <v>19</v>
      </c>
      <c r="N958" s="180" t="s">
        <v>44</v>
      </c>
      <c r="O958" s="65"/>
      <c r="P958" s="181">
        <f>O958*H958</f>
        <v>0</v>
      </c>
      <c r="Q958" s="181">
        <v>0</v>
      </c>
      <c r="R958" s="181">
        <f>Q958*H958</f>
        <v>0</v>
      </c>
      <c r="S958" s="181">
        <v>0</v>
      </c>
      <c r="T958" s="182">
        <f>S958*H958</f>
        <v>0</v>
      </c>
      <c r="U958" s="35"/>
      <c r="V958" s="35"/>
      <c r="W958" s="35"/>
      <c r="X958" s="35"/>
      <c r="Y958" s="35"/>
      <c r="Z958" s="35"/>
      <c r="AA958" s="35"/>
      <c r="AB958" s="35"/>
      <c r="AC958" s="35"/>
      <c r="AD958" s="35"/>
      <c r="AE958" s="35"/>
      <c r="AR958" s="183" t="s">
        <v>163</v>
      </c>
      <c r="AT958" s="183" t="s">
        <v>159</v>
      </c>
      <c r="AU958" s="183" t="s">
        <v>83</v>
      </c>
      <c r="AY958" s="18" t="s">
        <v>156</v>
      </c>
      <c r="BE958" s="184">
        <f>IF(N958="základní",J958,0)</f>
        <v>0</v>
      </c>
      <c r="BF958" s="184">
        <f>IF(N958="snížená",J958,0)</f>
        <v>0</v>
      </c>
      <c r="BG958" s="184">
        <f>IF(N958="zákl. přenesená",J958,0)</f>
        <v>0</v>
      </c>
      <c r="BH958" s="184">
        <f>IF(N958="sníž. přenesená",J958,0)</f>
        <v>0</v>
      </c>
      <c r="BI958" s="184">
        <f>IF(N958="nulová",J958,0)</f>
        <v>0</v>
      </c>
      <c r="BJ958" s="18" t="s">
        <v>81</v>
      </c>
      <c r="BK958" s="184">
        <f>ROUND(I958*H958,2)</f>
        <v>0</v>
      </c>
      <c r="BL958" s="18" t="s">
        <v>163</v>
      </c>
      <c r="BM958" s="183" t="s">
        <v>886</v>
      </c>
    </row>
    <row r="959" spans="1:65" s="2" customFormat="1">
      <c r="A959" s="35"/>
      <c r="B959" s="36"/>
      <c r="C959" s="37"/>
      <c r="D959" s="185" t="s">
        <v>165</v>
      </c>
      <c r="E959" s="37"/>
      <c r="F959" s="186" t="s">
        <v>887</v>
      </c>
      <c r="G959" s="37"/>
      <c r="H959" s="37"/>
      <c r="I959" s="187"/>
      <c r="J959" s="37"/>
      <c r="K959" s="37"/>
      <c r="L959" s="40"/>
      <c r="M959" s="188"/>
      <c r="N959" s="189"/>
      <c r="O959" s="65"/>
      <c r="P959" s="65"/>
      <c r="Q959" s="65"/>
      <c r="R959" s="65"/>
      <c r="S959" s="65"/>
      <c r="T959" s="66"/>
      <c r="U959" s="35"/>
      <c r="V959" s="35"/>
      <c r="W959" s="35"/>
      <c r="X959" s="35"/>
      <c r="Y959" s="35"/>
      <c r="Z959" s="35"/>
      <c r="AA959" s="35"/>
      <c r="AB959" s="35"/>
      <c r="AC959" s="35"/>
      <c r="AD959" s="35"/>
      <c r="AE959" s="35"/>
      <c r="AT959" s="18" t="s">
        <v>165</v>
      </c>
      <c r="AU959" s="18" t="s">
        <v>83</v>
      </c>
    </row>
    <row r="960" spans="1:65" s="12" customFormat="1" ht="25.9" customHeight="1">
      <c r="B960" s="155"/>
      <c r="C960" s="156"/>
      <c r="D960" s="157" t="s">
        <v>72</v>
      </c>
      <c r="E960" s="158" t="s">
        <v>888</v>
      </c>
      <c r="F960" s="158" t="s">
        <v>889</v>
      </c>
      <c r="G960" s="156"/>
      <c r="H960" s="156"/>
      <c r="I960" s="159"/>
      <c r="J960" s="160">
        <f>BK960</f>
        <v>0</v>
      </c>
      <c r="K960" s="156"/>
      <c r="L960" s="161"/>
      <c r="M960" s="162"/>
      <c r="N960" s="163"/>
      <c r="O960" s="163"/>
      <c r="P960" s="164">
        <f>P961+P975+P998+P1022+P1043+P1051+P1074+P1161+P1218+P1233+P1243+P1284+P1294+P1308+P1330+P1343+P1388+P1466+P1476+P1702+P2021</f>
        <v>0</v>
      </c>
      <c r="Q960" s="163"/>
      <c r="R960" s="164">
        <f>R961+R975+R998+R1022+R1043+R1051+R1074+R1161+R1218+R1233+R1243+R1284+R1294+R1308+R1330+R1343+R1388+R1466+R1476+R1702+R2021</f>
        <v>7.0862139393200003</v>
      </c>
      <c r="S960" s="163"/>
      <c r="T960" s="165">
        <f>T961+T975+T998+T1022+T1043+T1051+T1074+T1161+T1218+T1233+T1243+T1284+T1294+T1308+T1330+T1343+T1388+T1466+T1476+T1702+T2021</f>
        <v>7.7278103600000012</v>
      </c>
      <c r="AR960" s="166" t="s">
        <v>83</v>
      </c>
      <c r="AT960" s="167" t="s">
        <v>72</v>
      </c>
      <c r="AU960" s="167" t="s">
        <v>73</v>
      </c>
      <c r="AY960" s="166" t="s">
        <v>156</v>
      </c>
      <c r="BK960" s="168">
        <f>BK961+BK975+BK998+BK1022+BK1043+BK1051+BK1074+BK1161+BK1218+BK1233+BK1243+BK1284+BK1294+BK1308+BK1330+BK1343+BK1388+BK1466+BK1476+BK1702+BK2021</f>
        <v>0</v>
      </c>
    </row>
    <row r="961" spans="1:65" s="12" customFormat="1" ht="22.9" customHeight="1">
      <c r="B961" s="155"/>
      <c r="C961" s="156"/>
      <c r="D961" s="157" t="s">
        <v>72</v>
      </c>
      <c r="E961" s="169" t="s">
        <v>890</v>
      </c>
      <c r="F961" s="169" t="s">
        <v>891</v>
      </c>
      <c r="G961" s="156"/>
      <c r="H961" s="156"/>
      <c r="I961" s="159"/>
      <c r="J961" s="170">
        <f>BK961</f>
        <v>0</v>
      </c>
      <c r="K961" s="156"/>
      <c r="L961" s="161"/>
      <c r="M961" s="162"/>
      <c r="N961" s="163"/>
      <c r="O961" s="163"/>
      <c r="P961" s="164">
        <f>SUM(P962:P974)</f>
        <v>0</v>
      </c>
      <c r="Q961" s="163"/>
      <c r="R961" s="164">
        <f>SUM(R962:R974)</f>
        <v>7.1274000000000004E-2</v>
      </c>
      <c r="S961" s="163"/>
      <c r="T961" s="165">
        <f>SUM(T962:T974)</f>
        <v>0</v>
      </c>
      <c r="AR961" s="166" t="s">
        <v>83</v>
      </c>
      <c r="AT961" s="167" t="s">
        <v>72</v>
      </c>
      <c r="AU961" s="167" t="s">
        <v>81</v>
      </c>
      <c r="AY961" s="166" t="s">
        <v>156</v>
      </c>
      <c r="BK961" s="168">
        <f>SUM(BK962:BK974)</f>
        <v>0</v>
      </c>
    </row>
    <row r="962" spans="1:65" s="2" customFormat="1" ht="24.2" customHeight="1">
      <c r="A962" s="35"/>
      <c r="B962" s="36"/>
      <c r="C962" s="171" t="s">
        <v>892</v>
      </c>
      <c r="D962" s="171" t="s">
        <v>159</v>
      </c>
      <c r="E962" s="172" t="s">
        <v>893</v>
      </c>
      <c r="F962" s="173" t="s">
        <v>894</v>
      </c>
      <c r="G962" s="174" t="s">
        <v>206</v>
      </c>
      <c r="H962" s="175">
        <v>138.54</v>
      </c>
      <c r="I962" s="176"/>
      <c r="J962" s="177">
        <f>ROUND(I962*H962,2)</f>
        <v>0</v>
      </c>
      <c r="K962" s="178"/>
      <c r="L962" s="40"/>
      <c r="M962" s="179" t="s">
        <v>19</v>
      </c>
      <c r="N962" s="180" t="s">
        <v>44</v>
      </c>
      <c r="O962" s="65"/>
      <c r="P962" s="181">
        <f>O962*H962</f>
        <v>0</v>
      </c>
      <c r="Q962" s="181">
        <v>3.0000000000000001E-5</v>
      </c>
      <c r="R962" s="181">
        <f>Q962*H962</f>
        <v>4.1561999999999997E-3</v>
      </c>
      <c r="S962" s="181">
        <v>0</v>
      </c>
      <c r="T962" s="182">
        <f>S962*H962</f>
        <v>0</v>
      </c>
      <c r="U962" s="35"/>
      <c r="V962" s="35"/>
      <c r="W962" s="35"/>
      <c r="X962" s="35"/>
      <c r="Y962" s="35"/>
      <c r="Z962" s="35"/>
      <c r="AA962" s="35"/>
      <c r="AB962" s="35"/>
      <c r="AC962" s="35"/>
      <c r="AD962" s="35"/>
      <c r="AE962" s="35"/>
      <c r="AR962" s="183" t="s">
        <v>259</v>
      </c>
      <c r="AT962" s="183" t="s">
        <v>159</v>
      </c>
      <c r="AU962" s="183" t="s">
        <v>83</v>
      </c>
      <c r="AY962" s="18" t="s">
        <v>156</v>
      </c>
      <c r="BE962" s="184">
        <f>IF(N962="základní",J962,0)</f>
        <v>0</v>
      </c>
      <c r="BF962" s="184">
        <f>IF(N962="snížená",J962,0)</f>
        <v>0</v>
      </c>
      <c r="BG962" s="184">
        <f>IF(N962="zákl. přenesená",J962,0)</f>
        <v>0</v>
      </c>
      <c r="BH962" s="184">
        <f>IF(N962="sníž. přenesená",J962,0)</f>
        <v>0</v>
      </c>
      <c r="BI962" s="184">
        <f>IF(N962="nulová",J962,0)</f>
        <v>0</v>
      </c>
      <c r="BJ962" s="18" t="s">
        <v>81</v>
      </c>
      <c r="BK962" s="184">
        <f>ROUND(I962*H962,2)</f>
        <v>0</v>
      </c>
      <c r="BL962" s="18" t="s">
        <v>259</v>
      </c>
      <c r="BM962" s="183" t="s">
        <v>895</v>
      </c>
    </row>
    <row r="963" spans="1:65" s="2" customFormat="1">
      <c r="A963" s="35"/>
      <c r="B963" s="36"/>
      <c r="C963" s="37"/>
      <c r="D963" s="185" t="s">
        <v>165</v>
      </c>
      <c r="E963" s="37"/>
      <c r="F963" s="186" t="s">
        <v>896</v>
      </c>
      <c r="G963" s="37"/>
      <c r="H963" s="37"/>
      <c r="I963" s="187"/>
      <c r="J963" s="37"/>
      <c r="K963" s="37"/>
      <c r="L963" s="40"/>
      <c r="M963" s="188"/>
      <c r="N963" s="189"/>
      <c r="O963" s="65"/>
      <c r="P963" s="65"/>
      <c r="Q963" s="65"/>
      <c r="R963" s="65"/>
      <c r="S963" s="65"/>
      <c r="T963" s="66"/>
      <c r="U963" s="35"/>
      <c r="V963" s="35"/>
      <c r="W963" s="35"/>
      <c r="X963" s="35"/>
      <c r="Y963" s="35"/>
      <c r="Z963" s="35"/>
      <c r="AA963" s="35"/>
      <c r="AB963" s="35"/>
      <c r="AC963" s="35"/>
      <c r="AD963" s="35"/>
      <c r="AE963" s="35"/>
      <c r="AT963" s="18" t="s">
        <v>165</v>
      </c>
      <c r="AU963" s="18" t="s">
        <v>83</v>
      </c>
    </row>
    <row r="964" spans="1:65" s="14" customFormat="1">
      <c r="B964" s="201"/>
      <c r="C964" s="202"/>
      <c r="D964" s="192" t="s">
        <v>167</v>
      </c>
      <c r="E964" s="203" t="s">
        <v>19</v>
      </c>
      <c r="F964" s="204" t="s">
        <v>897</v>
      </c>
      <c r="G964" s="202"/>
      <c r="H964" s="205">
        <v>138.54</v>
      </c>
      <c r="I964" s="206"/>
      <c r="J964" s="202"/>
      <c r="K964" s="202"/>
      <c r="L964" s="207"/>
      <c r="M964" s="208"/>
      <c r="N964" s="209"/>
      <c r="O964" s="209"/>
      <c r="P964" s="209"/>
      <c r="Q964" s="209"/>
      <c r="R964" s="209"/>
      <c r="S964" s="209"/>
      <c r="T964" s="210"/>
      <c r="AT964" s="211" t="s">
        <v>167</v>
      </c>
      <c r="AU964" s="211" t="s">
        <v>83</v>
      </c>
      <c r="AV964" s="14" t="s">
        <v>83</v>
      </c>
      <c r="AW964" s="14" t="s">
        <v>34</v>
      </c>
      <c r="AX964" s="14" t="s">
        <v>81</v>
      </c>
      <c r="AY964" s="211" t="s">
        <v>156</v>
      </c>
    </row>
    <row r="965" spans="1:65" s="2" customFormat="1" ht="37.9" customHeight="1">
      <c r="A965" s="35"/>
      <c r="B965" s="36"/>
      <c r="C965" s="223" t="s">
        <v>898</v>
      </c>
      <c r="D965" s="223" t="s">
        <v>223</v>
      </c>
      <c r="E965" s="224" t="s">
        <v>899</v>
      </c>
      <c r="F965" s="225" t="s">
        <v>900</v>
      </c>
      <c r="G965" s="226" t="s">
        <v>206</v>
      </c>
      <c r="H965" s="227">
        <v>166.24799999999999</v>
      </c>
      <c r="I965" s="228"/>
      <c r="J965" s="229">
        <f>ROUND(I965*H965,2)</f>
        <v>0</v>
      </c>
      <c r="K965" s="230"/>
      <c r="L965" s="231"/>
      <c r="M965" s="232" t="s">
        <v>19</v>
      </c>
      <c r="N965" s="233" t="s">
        <v>44</v>
      </c>
      <c r="O965" s="65"/>
      <c r="P965" s="181">
        <f>O965*H965</f>
        <v>0</v>
      </c>
      <c r="Q965" s="181">
        <v>2.0000000000000001E-4</v>
      </c>
      <c r="R965" s="181">
        <f>Q965*H965</f>
        <v>3.3249599999999997E-2</v>
      </c>
      <c r="S965" s="181">
        <v>0</v>
      </c>
      <c r="T965" s="182">
        <f>S965*H965</f>
        <v>0</v>
      </c>
      <c r="U965" s="35"/>
      <c r="V965" s="35"/>
      <c r="W965" s="35"/>
      <c r="X965" s="35"/>
      <c r="Y965" s="35"/>
      <c r="Z965" s="35"/>
      <c r="AA965" s="35"/>
      <c r="AB965" s="35"/>
      <c r="AC965" s="35"/>
      <c r="AD965" s="35"/>
      <c r="AE965" s="35"/>
      <c r="AR965" s="183" t="s">
        <v>901</v>
      </c>
      <c r="AT965" s="183" t="s">
        <v>223</v>
      </c>
      <c r="AU965" s="183" t="s">
        <v>83</v>
      </c>
      <c r="AY965" s="18" t="s">
        <v>156</v>
      </c>
      <c r="BE965" s="184">
        <f>IF(N965="základní",J965,0)</f>
        <v>0</v>
      </c>
      <c r="BF965" s="184">
        <f>IF(N965="snížená",J965,0)</f>
        <v>0</v>
      </c>
      <c r="BG965" s="184">
        <f>IF(N965="zákl. přenesená",J965,0)</f>
        <v>0</v>
      </c>
      <c r="BH965" s="184">
        <f>IF(N965="sníž. přenesená",J965,0)</f>
        <v>0</v>
      </c>
      <c r="BI965" s="184">
        <f>IF(N965="nulová",J965,0)</f>
        <v>0</v>
      </c>
      <c r="BJ965" s="18" t="s">
        <v>81</v>
      </c>
      <c r="BK965" s="184">
        <f>ROUND(I965*H965,2)</f>
        <v>0</v>
      </c>
      <c r="BL965" s="18" t="s">
        <v>259</v>
      </c>
      <c r="BM965" s="183" t="s">
        <v>902</v>
      </c>
    </row>
    <row r="966" spans="1:65" s="14" customFormat="1">
      <c r="B966" s="201"/>
      <c r="C966" s="202"/>
      <c r="D966" s="192" t="s">
        <v>167</v>
      </c>
      <c r="E966" s="203" t="s">
        <v>19</v>
      </c>
      <c r="F966" s="204" t="s">
        <v>903</v>
      </c>
      <c r="G966" s="202"/>
      <c r="H966" s="205">
        <v>166.24799999999999</v>
      </c>
      <c r="I966" s="206"/>
      <c r="J966" s="202"/>
      <c r="K966" s="202"/>
      <c r="L966" s="207"/>
      <c r="M966" s="208"/>
      <c r="N966" s="209"/>
      <c r="O966" s="209"/>
      <c r="P966" s="209"/>
      <c r="Q966" s="209"/>
      <c r="R966" s="209"/>
      <c r="S966" s="209"/>
      <c r="T966" s="210"/>
      <c r="AT966" s="211" t="s">
        <v>167</v>
      </c>
      <c r="AU966" s="211" t="s">
        <v>83</v>
      </c>
      <c r="AV966" s="14" t="s">
        <v>83</v>
      </c>
      <c r="AW966" s="14" t="s">
        <v>34</v>
      </c>
      <c r="AX966" s="14" t="s">
        <v>81</v>
      </c>
      <c r="AY966" s="211" t="s">
        <v>156</v>
      </c>
    </row>
    <row r="967" spans="1:65" s="2" customFormat="1" ht="24.2" customHeight="1">
      <c r="A967" s="35"/>
      <c r="B967" s="36"/>
      <c r="C967" s="171" t="s">
        <v>904</v>
      </c>
      <c r="D967" s="171" t="s">
        <v>159</v>
      </c>
      <c r="E967" s="172" t="s">
        <v>905</v>
      </c>
      <c r="F967" s="173" t="s">
        <v>906</v>
      </c>
      <c r="G967" s="174" t="s">
        <v>193</v>
      </c>
      <c r="H967" s="175">
        <v>110.68</v>
      </c>
      <c r="I967" s="176"/>
      <c r="J967" s="177">
        <f>ROUND(I967*H967,2)</f>
        <v>0</v>
      </c>
      <c r="K967" s="178"/>
      <c r="L967" s="40"/>
      <c r="M967" s="179" t="s">
        <v>19</v>
      </c>
      <c r="N967" s="180" t="s">
        <v>44</v>
      </c>
      <c r="O967" s="65"/>
      <c r="P967" s="181">
        <f>O967*H967</f>
        <v>0</v>
      </c>
      <c r="Q967" s="181">
        <v>0</v>
      </c>
      <c r="R967" s="181">
        <f>Q967*H967</f>
        <v>0</v>
      </c>
      <c r="S967" s="181">
        <v>0</v>
      </c>
      <c r="T967" s="182">
        <f>S967*H967</f>
        <v>0</v>
      </c>
      <c r="U967" s="35"/>
      <c r="V967" s="35"/>
      <c r="W967" s="35"/>
      <c r="X967" s="35"/>
      <c r="Y967" s="35"/>
      <c r="Z967" s="35"/>
      <c r="AA967" s="35"/>
      <c r="AB967" s="35"/>
      <c r="AC967" s="35"/>
      <c r="AD967" s="35"/>
      <c r="AE967" s="35"/>
      <c r="AR967" s="183" t="s">
        <v>259</v>
      </c>
      <c r="AT967" s="183" t="s">
        <v>159</v>
      </c>
      <c r="AU967" s="183" t="s">
        <v>83</v>
      </c>
      <c r="AY967" s="18" t="s">
        <v>156</v>
      </c>
      <c r="BE967" s="184">
        <f>IF(N967="základní",J967,0)</f>
        <v>0</v>
      </c>
      <c r="BF967" s="184">
        <f>IF(N967="snížená",J967,0)</f>
        <v>0</v>
      </c>
      <c r="BG967" s="184">
        <f>IF(N967="zákl. přenesená",J967,0)</f>
        <v>0</v>
      </c>
      <c r="BH967" s="184">
        <f>IF(N967="sníž. přenesená",J967,0)</f>
        <v>0</v>
      </c>
      <c r="BI967" s="184">
        <f>IF(N967="nulová",J967,0)</f>
        <v>0</v>
      </c>
      <c r="BJ967" s="18" t="s">
        <v>81</v>
      </c>
      <c r="BK967" s="184">
        <f>ROUND(I967*H967,2)</f>
        <v>0</v>
      </c>
      <c r="BL967" s="18" t="s">
        <v>259</v>
      </c>
      <c r="BM967" s="183" t="s">
        <v>907</v>
      </c>
    </row>
    <row r="968" spans="1:65" s="2" customFormat="1">
      <c r="A968" s="35"/>
      <c r="B968" s="36"/>
      <c r="C968" s="37"/>
      <c r="D968" s="185" t="s">
        <v>165</v>
      </c>
      <c r="E968" s="37"/>
      <c r="F968" s="186" t="s">
        <v>908</v>
      </c>
      <c r="G968" s="37"/>
      <c r="H968" s="37"/>
      <c r="I968" s="187"/>
      <c r="J968" s="37"/>
      <c r="K968" s="37"/>
      <c r="L968" s="40"/>
      <c r="M968" s="188"/>
      <c r="N968" s="189"/>
      <c r="O968" s="65"/>
      <c r="P968" s="65"/>
      <c r="Q968" s="65"/>
      <c r="R968" s="65"/>
      <c r="S968" s="65"/>
      <c r="T968" s="66"/>
      <c r="U968" s="35"/>
      <c r="V968" s="35"/>
      <c r="W968" s="35"/>
      <c r="X968" s="35"/>
      <c r="Y968" s="35"/>
      <c r="Z968" s="35"/>
      <c r="AA968" s="35"/>
      <c r="AB968" s="35"/>
      <c r="AC968" s="35"/>
      <c r="AD968" s="35"/>
      <c r="AE968" s="35"/>
      <c r="AT968" s="18" t="s">
        <v>165</v>
      </c>
      <c r="AU968" s="18" t="s">
        <v>83</v>
      </c>
    </row>
    <row r="969" spans="1:65" s="14" customFormat="1">
      <c r="B969" s="201"/>
      <c r="C969" s="202"/>
      <c r="D969" s="192" t="s">
        <v>167</v>
      </c>
      <c r="E969" s="203" t="s">
        <v>19</v>
      </c>
      <c r="F969" s="204" t="s">
        <v>909</v>
      </c>
      <c r="G969" s="202"/>
      <c r="H969" s="205">
        <v>110.68</v>
      </c>
      <c r="I969" s="206"/>
      <c r="J969" s="202"/>
      <c r="K969" s="202"/>
      <c r="L969" s="207"/>
      <c r="M969" s="208"/>
      <c r="N969" s="209"/>
      <c r="O969" s="209"/>
      <c r="P969" s="209"/>
      <c r="Q969" s="209"/>
      <c r="R969" s="209"/>
      <c r="S969" s="209"/>
      <c r="T969" s="210"/>
      <c r="AT969" s="211" t="s">
        <v>167</v>
      </c>
      <c r="AU969" s="211" t="s">
        <v>83</v>
      </c>
      <c r="AV969" s="14" t="s">
        <v>83</v>
      </c>
      <c r="AW969" s="14" t="s">
        <v>34</v>
      </c>
      <c r="AX969" s="14" t="s">
        <v>81</v>
      </c>
      <c r="AY969" s="211" t="s">
        <v>156</v>
      </c>
    </row>
    <row r="970" spans="1:65" s="2" customFormat="1" ht="16.5" customHeight="1">
      <c r="A970" s="35"/>
      <c r="B970" s="36"/>
      <c r="C970" s="223" t="s">
        <v>910</v>
      </c>
      <c r="D970" s="223" t="s">
        <v>223</v>
      </c>
      <c r="E970" s="224" t="s">
        <v>911</v>
      </c>
      <c r="F970" s="225" t="s">
        <v>912</v>
      </c>
      <c r="G970" s="226" t="s">
        <v>193</v>
      </c>
      <c r="H970" s="227">
        <v>112.89400000000001</v>
      </c>
      <c r="I970" s="228"/>
      <c r="J970" s="229">
        <f>ROUND(I970*H970,2)</f>
        <v>0</v>
      </c>
      <c r="K970" s="230"/>
      <c r="L970" s="231"/>
      <c r="M970" s="232" t="s">
        <v>19</v>
      </c>
      <c r="N970" s="233" t="s">
        <v>44</v>
      </c>
      <c r="O970" s="65"/>
      <c r="P970" s="181">
        <f>O970*H970</f>
        <v>0</v>
      </c>
      <c r="Q970" s="181">
        <v>2.9999999999999997E-4</v>
      </c>
      <c r="R970" s="181">
        <f>Q970*H970</f>
        <v>3.3868200000000001E-2</v>
      </c>
      <c r="S970" s="181">
        <v>0</v>
      </c>
      <c r="T970" s="182">
        <f>S970*H970</f>
        <v>0</v>
      </c>
      <c r="U970" s="35"/>
      <c r="V970" s="35"/>
      <c r="W970" s="35"/>
      <c r="X970" s="35"/>
      <c r="Y970" s="35"/>
      <c r="Z970" s="35"/>
      <c r="AA970" s="35"/>
      <c r="AB970" s="35"/>
      <c r="AC970" s="35"/>
      <c r="AD970" s="35"/>
      <c r="AE970" s="35"/>
      <c r="AR970" s="183" t="s">
        <v>901</v>
      </c>
      <c r="AT970" s="183" t="s">
        <v>223</v>
      </c>
      <c r="AU970" s="183" t="s">
        <v>83</v>
      </c>
      <c r="AY970" s="18" t="s">
        <v>156</v>
      </c>
      <c r="BE970" s="184">
        <f>IF(N970="základní",J970,0)</f>
        <v>0</v>
      </c>
      <c r="BF970" s="184">
        <f>IF(N970="snížená",J970,0)</f>
        <v>0</v>
      </c>
      <c r="BG970" s="184">
        <f>IF(N970="zákl. přenesená",J970,0)</f>
        <v>0</v>
      </c>
      <c r="BH970" s="184">
        <f>IF(N970="sníž. přenesená",J970,0)</f>
        <v>0</v>
      </c>
      <c r="BI970" s="184">
        <f>IF(N970="nulová",J970,0)</f>
        <v>0</v>
      </c>
      <c r="BJ970" s="18" t="s">
        <v>81</v>
      </c>
      <c r="BK970" s="184">
        <f>ROUND(I970*H970,2)</f>
        <v>0</v>
      </c>
      <c r="BL970" s="18" t="s">
        <v>259</v>
      </c>
      <c r="BM970" s="183" t="s">
        <v>913</v>
      </c>
    </row>
    <row r="971" spans="1:65" s="14" customFormat="1">
      <c r="B971" s="201"/>
      <c r="C971" s="202"/>
      <c r="D971" s="192" t="s">
        <v>167</v>
      </c>
      <c r="E971" s="203" t="s">
        <v>19</v>
      </c>
      <c r="F971" s="204" t="s">
        <v>914</v>
      </c>
      <c r="G971" s="202"/>
      <c r="H971" s="205">
        <v>112.89400000000001</v>
      </c>
      <c r="I971" s="206"/>
      <c r="J971" s="202"/>
      <c r="K971" s="202"/>
      <c r="L971" s="207"/>
      <c r="M971" s="208"/>
      <c r="N971" s="209"/>
      <c r="O971" s="209"/>
      <c r="P971" s="209"/>
      <c r="Q971" s="209"/>
      <c r="R971" s="209"/>
      <c r="S971" s="209"/>
      <c r="T971" s="210"/>
      <c r="AT971" s="211" t="s">
        <v>167</v>
      </c>
      <c r="AU971" s="211" t="s">
        <v>83</v>
      </c>
      <c r="AV971" s="14" t="s">
        <v>83</v>
      </c>
      <c r="AW971" s="14" t="s">
        <v>34</v>
      </c>
      <c r="AX971" s="14" t="s">
        <v>73</v>
      </c>
      <c r="AY971" s="211" t="s">
        <v>156</v>
      </c>
    </row>
    <row r="972" spans="1:65" s="15" customFormat="1">
      <c r="B972" s="212"/>
      <c r="C972" s="213"/>
      <c r="D972" s="192" t="s">
        <v>167</v>
      </c>
      <c r="E972" s="214" t="s">
        <v>19</v>
      </c>
      <c r="F972" s="215" t="s">
        <v>170</v>
      </c>
      <c r="G972" s="213"/>
      <c r="H972" s="216">
        <v>112.89400000000001</v>
      </c>
      <c r="I972" s="217"/>
      <c r="J972" s="213"/>
      <c r="K972" s="213"/>
      <c r="L972" s="218"/>
      <c r="M972" s="219"/>
      <c r="N972" s="220"/>
      <c r="O972" s="220"/>
      <c r="P972" s="220"/>
      <c r="Q972" s="220"/>
      <c r="R972" s="220"/>
      <c r="S972" s="220"/>
      <c r="T972" s="221"/>
      <c r="AT972" s="222" t="s">
        <v>167</v>
      </c>
      <c r="AU972" s="222" t="s">
        <v>83</v>
      </c>
      <c r="AV972" s="15" t="s">
        <v>163</v>
      </c>
      <c r="AW972" s="15" t="s">
        <v>34</v>
      </c>
      <c r="AX972" s="15" t="s">
        <v>81</v>
      </c>
      <c r="AY972" s="222" t="s">
        <v>156</v>
      </c>
    </row>
    <row r="973" spans="1:65" s="2" customFormat="1" ht="44.25" customHeight="1">
      <c r="A973" s="35"/>
      <c r="B973" s="36"/>
      <c r="C973" s="171" t="s">
        <v>915</v>
      </c>
      <c r="D973" s="171" t="s">
        <v>159</v>
      </c>
      <c r="E973" s="172" t="s">
        <v>916</v>
      </c>
      <c r="F973" s="173" t="s">
        <v>917</v>
      </c>
      <c r="G973" s="174" t="s">
        <v>215</v>
      </c>
      <c r="H973" s="175">
        <v>4.0000000000000001E-3</v>
      </c>
      <c r="I973" s="176"/>
      <c r="J973" s="177">
        <f>ROUND(I973*H973,2)</f>
        <v>0</v>
      </c>
      <c r="K973" s="178"/>
      <c r="L973" s="40"/>
      <c r="M973" s="179" t="s">
        <v>19</v>
      </c>
      <c r="N973" s="180" t="s">
        <v>44</v>
      </c>
      <c r="O973" s="65"/>
      <c r="P973" s="181">
        <f>O973*H973</f>
        <v>0</v>
      </c>
      <c r="Q973" s="181">
        <v>0</v>
      </c>
      <c r="R973" s="181">
        <f>Q973*H973</f>
        <v>0</v>
      </c>
      <c r="S973" s="181">
        <v>0</v>
      </c>
      <c r="T973" s="182">
        <f>S973*H973</f>
        <v>0</v>
      </c>
      <c r="U973" s="35"/>
      <c r="V973" s="35"/>
      <c r="W973" s="35"/>
      <c r="X973" s="35"/>
      <c r="Y973" s="35"/>
      <c r="Z973" s="35"/>
      <c r="AA973" s="35"/>
      <c r="AB973" s="35"/>
      <c r="AC973" s="35"/>
      <c r="AD973" s="35"/>
      <c r="AE973" s="35"/>
      <c r="AR973" s="183" t="s">
        <v>259</v>
      </c>
      <c r="AT973" s="183" t="s">
        <v>159</v>
      </c>
      <c r="AU973" s="183" t="s">
        <v>83</v>
      </c>
      <c r="AY973" s="18" t="s">
        <v>156</v>
      </c>
      <c r="BE973" s="184">
        <f>IF(N973="základní",J973,0)</f>
        <v>0</v>
      </c>
      <c r="BF973" s="184">
        <f>IF(N973="snížená",J973,0)</f>
        <v>0</v>
      </c>
      <c r="BG973" s="184">
        <f>IF(N973="zákl. přenesená",J973,0)</f>
        <v>0</v>
      </c>
      <c r="BH973" s="184">
        <f>IF(N973="sníž. přenesená",J973,0)</f>
        <v>0</v>
      </c>
      <c r="BI973" s="184">
        <f>IF(N973="nulová",J973,0)</f>
        <v>0</v>
      </c>
      <c r="BJ973" s="18" t="s">
        <v>81</v>
      </c>
      <c r="BK973" s="184">
        <f>ROUND(I973*H973,2)</f>
        <v>0</v>
      </c>
      <c r="BL973" s="18" t="s">
        <v>259</v>
      </c>
      <c r="BM973" s="183" t="s">
        <v>918</v>
      </c>
    </row>
    <row r="974" spans="1:65" s="2" customFormat="1">
      <c r="A974" s="35"/>
      <c r="B974" s="36"/>
      <c r="C974" s="37"/>
      <c r="D974" s="185" t="s">
        <v>165</v>
      </c>
      <c r="E974" s="37"/>
      <c r="F974" s="186" t="s">
        <v>919</v>
      </c>
      <c r="G974" s="37"/>
      <c r="H974" s="37"/>
      <c r="I974" s="187"/>
      <c r="J974" s="37"/>
      <c r="K974" s="37"/>
      <c r="L974" s="40"/>
      <c r="M974" s="188"/>
      <c r="N974" s="189"/>
      <c r="O974" s="65"/>
      <c r="P974" s="65"/>
      <c r="Q974" s="65"/>
      <c r="R974" s="65"/>
      <c r="S974" s="65"/>
      <c r="T974" s="66"/>
      <c r="U974" s="35"/>
      <c r="V974" s="35"/>
      <c r="W974" s="35"/>
      <c r="X974" s="35"/>
      <c r="Y974" s="35"/>
      <c r="Z974" s="35"/>
      <c r="AA974" s="35"/>
      <c r="AB974" s="35"/>
      <c r="AC974" s="35"/>
      <c r="AD974" s="35"/>
      <c r="AE974" s="35"/>
      <c r="AT974" s="18" t="s">
        <v>165</v>
      </c>
      <c r="AU974" s="18" t="s">
        <v>83</v>
      </c>
    </row>
    <row r="975" spans="1:65" s="12" customFormat="1" ht="22.9" customHeight="1">
      <c r="B975" s="155"/>
      <c r="C975" s="156"/>
      <c r="D975" s="157" t="s">
        <v>72</v>
      </c>
      <c r="E975" s="169" t="s">
        <v>920</v>
      </c>
      <c r="F975" s="169" t="s">
        <v>921</v>
      </c>
      <c r="G975" s="156"/>
      <c r="H975" s="156"/>
      <c r="I975" s="159"/>
      <c r="J975" s="170">
        <f>BK975</f>
        <v>0</v>
      </c>
      <c r="K975" s="156"/>
      <c r="L975" s="161"/>
      <c r="M975" s="162"/>
      <c r="N975" s="163"/>
      <c r="O975" s="163"/>
      <c r="P975" s="164">
        <f>SUM(P976:P997)</f>
        <v>0</v>
      </c>
      <c r="Q975" s="163"/>
      <c r="R975" s="164">
        <f>SUM(R976:R997)</f>
        <v>1.2069150000000001E-2</v>
      </c>
      <c r="S975" s="163"/>
      <c r="T975" s="165">
        <f>SUM(T976:T997)</f>
        <v>8.3999999999999995E-3</v>
      </c>
      <c r="AR975" s="166" t="s">
        <v>83</v>
      </c>
      <c r="AT975" s="167" t="s">
        <v>72</v>
      </c>
      <c r="AU975" s="167" t="s">
        <v>81</v>
      </c>
      <c r="AY975" s="166" t="s">
        <v>156</v>
      </c>
      <c r="BK975" s="168">
        <f>SUM(BK976:BK997)</f>
        <v>0</v>
      </c>
    </row>
    <row r="976" spans="1:65" s="2" customFormat="1" ht="24.2" customHeight="1">
      <c r="A976" s="35"/>
      <c r="B976" s="36"/>
      <c r="C976" s="171" t="s">
        <v>922</v>
      </c>
      <c r="D976" s="171" t="s">
        <v>159</v>
      </c>
      <c r="E976" s="172" t="s">
        <v>923</v>
      </c>
      <c r="F976" s="173" t="s">
        <v>924</v>
      </c>
      <c r="G976" s="174" t="s">
        <v>162</v>
      </c>
      <c r="H976" s="175">
        <v>1</v>
      </c>
      <c r="I976" s="176"/>
      <c r="J976" s="177">
        <f>ROUND(I976*H976,2)</f>
        <v>0</v>
      </c>
      <c r="K976" s="178"/>
      <c r="L976" s="40"/>
      <c r="M976" s="179" t="s">
        <v>19</v>
      </c>
      <c r="N976" s="180" t="s">
        <v>44</v>
      </c>
      <c r="O976" s="65"/>
      <c r="P976" s="181">
        <f>O976*H976</f>
        <v>0</v>
      </c>
      <c r="Q976" s="181">
        <v>0</v>
      </c>
      <c r="R976" s="181">
        <f>Q976*H976</f>
        <v>0</v>
      </c>
      <c r="S976" s="181">
        <v>0</v>
      </c>
      <c r="T976" s="182">
        <f>S976*H976</f>
        <v>0</v>
      </c>
      <c r="U976" s="35"/>
      <c r="V976" s="35"/>
      <c r="W976" s="35"/>
      <c r="X976" s="35"/>
      <c r="Y976" s="35"/>
      <c r="Z976" s="35"/>
      <c r="AA976" s="35"/>
      <c r="AB976" s="35"/>
      <c r="AC976" s="35"/>
      <c r="AD976" s="35"/>
      <c r="AE976" s="35"/>
      <c r="AR976" s="183" t="s">
        <v>259</v>
      </c>
      <c r="AT976" s="183" t="s">
        <v>159</v>
      </c>
      <c r="AU976" s="183" t="s">
        <v>83</v>
      </c>
      <c r="AY976" s="18" t="s">
        <v>156</v>
      </c>
      <c r="BE976" s="184">
        <f>IF(N976="základní",J976,0)</f>
        <v>0</v>
      </c>
      <c r="BF976" s="184">
        <f>IF(N976="snížená",J976,0)</f>
        <v>0</v>
      </c>
      <c r="BG976" s="184">
        <f>IF(N976="zákl. přenesená",J976,0)</f>
        <v>0</v>
      </c>
      <c r="BH976" s="184">
        <f>IF(N976="sníž. přenesená",J976,0)</f>
        <v>0</v>
      </c>
      <c r="BI976" s="184">
        <f>IF(N976="nulová",J976,0)</f>
        <v>0</v>
      </c>
      <c r="BJ976" s="18" t="s">
        <v>81</v>
      </c>
      <c r="BK976" s="184">
        <f>ROUND(I976*H976,2)</f>
        <v>0</v>
      </c>
      <c r="BL976" s="18" t="s">
        <v>259</v>
      </c>
      <c r="BM976" s="183" t="s">
        <v>925</v>
      </c>
    </row>
    <row r="977" spans="1:65" s="2" customFormat="1">
      <c r="A977" s="35"/>
      <c r="B977" s="36"/>
      <c r="C977" s="37"/>
      <c r="D977" s="185" t="s">
        <v>165</v>
      </c>
      <c r="E977" s="37"/>
      <c r="F977" s="186" t="s">
        <v>926</v>
      </c>
      <c r="G977" s="37"/>
      <c r="H977" s="37"/>
      <c r="I977" s="187"/>
      <c r="J977" s="37"/>
      <c r="K977" s="37"/>
      <c r="L977" s="40"/>
      <c r="M977" s="188"/>
      <c r="N977" s="189"/>
      <c r="O977" s="65"/>
      <c r="P977" s="65"/>
      <c r="Q977" s="65"/>
      <c r="R977" s="65"/>
      <c r="S977" s="65"/>
      <c r="T977" s="66"/>
      <c r="U977" s="35"/>
      <c r="V977" s="35"/>
      <c r="W977" s="35"/>
      <c r="X977" s="35"/>
      <c r="Y977" s="35"/>
      <c r="Z977" s="35"/>
      <c r="AA977" s="35"/>
      <c r="AB977" s="35"/>
      <c r="AC977" s="35"/>
      <c r="AD977" s="35"/>
      <c r="AE977" s="35"/>
      <c r="AT977" s="18" t="s">
        <v>165</v>
      </c>
      <c r="AU977" s="18" t="s">
        <v>83</v>
      </c>
    </row>
    <row r="978" spans="1:65" s="2" customFormat="1" ht="24.2" customHeight="1">
      <c r="A978" s="35"/>
      <c r="B978" s="36"/>
      <c r="C978" s="171" t="s">
        <v>927</v>
      </c>
      <c r="D978" s="171" t="s">
        <v>159</v>
      </c>
      <c r="E978" s="172" t="s">
        <v>928</v>
      </c>
      <c r="F978" s="173" t="s">
        <v>929</v>
      </c>
      <c r="G978" s="174" t="s">
        <v>193</v>
      </c>
      <c r="H978" s="175">
        <v>4</v>
      </c>
      <c r="I978" s="176"/>
      <c r="J978" s="177">
        <f>ROUND(I978*H978,2)</f>
        <v>0</v>
      </c>
      <c r="K978" s="178"/>
      <c r="L978" s="40"/>
      <c r="M978" s="179" t="s">
        <v>19</v>
      </c>
      <c r="N978" s="180" t="s">
        <v>44</v>
      </c>
      <c r="O978" s="65"/>
      <c r="P978" s="181">
        <f>O978*H978</f>
        <v>0</v>
      </c>
      <c r="Q978" s="181">
        <v>0</v>
      </c>
      <c r="R978" s="181">
        <f>Q978*H978</f>
        <v>0</v>
      </c>
      <c r="S978" s="181">
        <v>2.0999999999999999E-3</v>
      </c>
      <c r="T978" s="182">
        <f>S978*H978</f>
        <v>8.3999999999999995E-3</v>
      </c>
      <c r="U978" s="35"/>
      <c r="V978" s="35"/>
      <c r="W978" s="35"/>
      <c r="X978" s="35"/>
      <c r="Y978" s="35"/>
      <c r="Z978" s="35"/>
      <c r="AA978" s="35"/>
      <c r="AB978" s="35"/>
      <c r="AC978" s="35"/>
      <c r="AD978" s="35"/>
      <c r="AE978" s="35"/>
      <c r="AR978" s="183" t="s">
        <v>259</v>
      </c>
      <c r="AT978" s="183" t="s">
        <v>159</v>
      </c>
      <c r="AU978" s="183" t="s">
        <v>83</v>
      </c>
      <c r="AY978" s="18" t="s">
        <v>156</v>
      </c>
      <c r="BE978" s="184">
        <f>IF(N978="základní",J978,0)</f>
        <v>0</v>
      </c>
      <c r="BF978" s="184">
        <f>IF(N978="snížená",J978,0)</f>
        <v>0</v>
      </c>
      <c r="BG978" s="184">
        <f>IF(N978="zákl. přenesená",J978,0)</f>
        <v>0</v>
      </c>
      <c r="BH978" s="184">
        <f>IF(N978="sníž. přenesená",J978,0)</f>
        <v>0</v>
      </c>
      <c r="BI978" s="184">
        <f>IF(N978="nulová",J978,0)</f>
        <v>0</v>
      </c>
      <c r="BJ978" s="18" t="s">
        <v>81</v>
      </c>
      <c r="BK978" s="184">
        <f>ROUND(I978*H978,2)</f>
        <v>0</v>
      </c>
      <c r="BL978" s="18" t="s">
        <v>259</v>
      </c>
      <c r="BM978" s="183" t="s">
        <v>930</v>
      </c>
    </row>
    <row r="979" spans="1:65" s="2" customFormat="1">
      <c r="A979" s="35"/>
      <c r="B979" s="36"/>
      <c r="C979" s="37"/>
      <c r="D979" s="185" t="s">
        <v>165</v>
      </c>
      <c r="E979" s="37"/>
      <c r="F979" s="186" t="s">
        <v>931</v>
      </c>
      <c r="G979" s="37"/>
      <c r="H979" s="37"/>
      <c r="I979" s="187"/>
      <c r="J979" s="37"/>
      <c r="K979" s="37"/>
      <c r="L979" s="40"/>
      <c r="M979" s="188"/>
      <c r="N979" s="189"/>
      <c r="O979" s="65"/>
      <c r="P979" s="65"/>
      <c r="Q979" s="65"/>
      <c r="R979" s="65"/>
      <c r="S979" s="65"/>
      <c r="T979" s="66"/>
      <c r="U979" s="35"/>
      <c r="V979" s="35"/>
      <c r="W979" s="35"/>
      <c r="X979" s="35"/>
      <c r="Y979" s="35"/>
      <c r="Z979" s="35"/>
      <c r="AA979" s="35"/>
      <c r="AB979" s="35"/>
      <c r="AC979" s="35"/>
      <c r="AD979" s="35"/>
      <c r="AE979" s="35"/>
      <c r="AT979" s="18" t="s">
        <v>165</v>
      </c>
      <c r="AU979" s="18" t="s">
        <v>83</v>
      </c>
    </row>
    <row r="980" spans="1:65" s="2" customFormat="1" ht="24.2" customHeight="1">
      <c r="A980" s="35"/>
      <c r="B980" s="36"/>
      <c r="C980" s="171" t="s">
        <v>932</v>
      </c>
      <c r="D980" s="171" t="s">
        <v>159</v>
      </c>
      <c r="E980" s="172" t="s">
        <v>933</v>
      </c>
      <c r="F980" s="173" t="s">
        <v>934</v>
      </c>
      <c r="G980" s="174" t="s">
        <v>162</v>
      </c>
      <c r="H980" s="175">
        <v>1</v>
      </c>
      <c r="I980" s="176"/>
      <c r="J980" s="177">
        <f>ROUND(I980*H980,2)</f>
        <v>0</v>
      </c>
      <c r="K980" s="178"/>
      <c r="L980" s="40"/>
      <c r="M980" s="179" t="s">
        <v>19</v>
      </c>
      <c r="N980" s="180" t="s">
        <v>44</v>
      </c>
      <c r="O980" s="65"/>
      <c r="P980" s="181">
        <f>O980*H980</f>
        <v>0</v>
      </c>
      <c r="Q980" s="181">
        <v>1.7899999999999999E-3</v>
      </c>
      <c r="R980" s="181">
        <f>Q980*H980</f>
        <v>1.7899999999999999E-3</v>
      </c>
      <c r="S980" s="181">
        <v>0</v>
      </c>
      <c r="T980" s="182">
        <f>S980*H980</f>
        <v>0</v>
      </c>
      <c r="U980" s="35"/>
      <c r="V980" s="35"/>
      <c r="W980" s="35"/>
      <c r="X980" s="35"/>
      <c r="Y980" s="35"/>
      <c r="Z980" s="35"/>
      <c r="AA980" s="35"/>
      <c r="AB980" s="35"/>
      <c r="AC980" s="35"/>
      <c r="AD980" s="35"/>
      <c r="AE980" s="35"/>
      <c r="AR980" s="183" t="s">
        <v>259</v>
      </c>
      <c r="AT980" s="183" t="s">
        <v>159</v>
      </c>
      <c r="AU980" s="183" t="s">
        <v>83</v>
      </c>
      <c r="AY980" s="18" t="s">
        <v>156</v>
      </c>
      <c r="BE980" s="184">
        <f>IF(N980="základní",J980,0)</f>
        <v>0</v>
      </c>
      <c r="BF980" s="184">
        <f>IF(N980="snížená",J980,0)</f>
        <v>0</v>
      </c>
      <c r="BG980" s="184">
        <f>IF(N980="zákl. přenesená",J980,0)</f>
        <v>0</v>
      </c>
      <c r="BH980" s="184">
        <f>IF(N980="sníž. přenesená",J980,0)</f>
        <v>0</v>
      </c>
      <c r="BI980" s="184">
        <f>IF(N980="nulová",J980,0)</f>
        <v>0</v>
      </c>
      <c r="BJ980" s="18" t="s">
        <v>81</v>
      </c>
      <c r="BK980" s="184">
        <f>ROUND(I980*H980,2)</f>
        <v>0</v>
      </c>
      <c r="BL980" s="18" t="s">
        <v>259</v>
      </c>
      <c r="BM980" s="183" t="s">
        <v>935</v>
      </c>
    </row>
    <row r="981" spans="1:65" s="2" customFormat="1">
      <c r="A981" s="35"/>
      <c r="B981" s="36"/>
      <c r="C981" s="37"/>
      <c r="D981" s="185" t="s">
        <v>165</v>
      </c>
      <c r="E981" s="37"/>
      <c r="F981" s="186" t="s">
        <v>936</v>
      </c>
      <c r="G981" s="37"/>
      <c r="H981" s="37"/>
      <c r="I981" s="187"/>
      <c r="J981" s="37"/>
      <c r="K981" s="37"/>
      <c r="L981" s="40"/>
      <c r="M981" s="188"/>
      <c r="N981" s="189"/>
      <c r="O981" s="65"/>
      <c r="P981" s="65"/>
      <c r="Q981" s="65"/>
      <c r="R981" s="65"/>
      <c r="S981" s="65"/>
      <c r="T981" s="66"/>
      <c r="U981" s="35"/>
      <c r="V981" s="35"/>
      <c r="W981" s="35"/>
      <c r="X981" s="35"/>
      <c r="Y981" s="35"/>
      <c r="Z981" s="35"/>
      <c r="AA981" s="35"/>
      <c r="AB981" s="35"/>
      <c r="AC981" s="35"/>
      <c r="AD981" s="35"/>
      <c r="AE981" s="35"/>
      <c r="AT981" s="18" t="s">
        <v>165</v>
      </c>
      <c r="AU981" s="18" t="s">
        <v>83</v>
      </c>
    </row>
    <row r="982" spans="1:65" s="2" customFormat="1" ht="24.2" customHeight="1">
      <c r="A982" s="35"/>
      <c r="B982" s="36"/>
      <c r="C982" s="171" t="s">
        <v>937</v>
      </c>
      <c r="D982" s="171" t="s">
        <v>159</v>
      </c>
      <c r="E982" s="172" t="s">
        <v>938</v>
      </c>
      <c r="F982" s="173" t="s">
        <v>939</v>
      </c>
      <c r="G982" s="174" t="s">
        <v>162</v>
      </c>
      <c r="H982" s="175">
        <v>1</v>
      </c>
      <c r="I982" s="176"/>
      <c r="J982" s="177">
        <f>ROUND(I982*H982,2)</f>
        <v>0</v>
      </c>
      <c r="K982" s="178"/>
      <c r="L982" s="40"/>
      <c r="M982" s="179" t="s">
        <v>19</v>
      </c>
      <c r="N982" s="180" t="s">
        <v>44</v>
      </c>
      <c r="O982" s="65"/>
      <c r="P982" s="181">
        <f>O982*H982</f>
        <v>0</v>
      </c>
      <c r="Q982" s="181">
        <v>5.1999999999999995E-4</v>
      </c>
      <c r="R982" s="181">
        <f>Q982*H982</f>
        <v>5.1999999999999995E-4</v>
      </c>
      <c r="S982" s="181">
        <v>0</v>
      </c>
      <c r="T982" s="182">
        <f>S982*H982</f>
        <v>0</v>
      </c>
      <c r="U982" s="35"/>
      <c r="V982" s="35"/>
      <c r="W982" s="35"/>
      <c r="X982" s="35"/>
      <c r="Y982" s="35"/>
      <c r="Z982" s="35"/>
      <c r="AA982" s="35"/>
      <c r="AB982" s="35"/>
      <c r="AC982" s="35"/>
      <c r="AD982" s="35"/>
      <c r="AE982" s="35"/>
      <c r="AR982" s="183" t="s">
        <v>259</v>
      </c>
      <c r="AT982" s="183" t="s">
        <v>159</v>
      </c>
      <c r="AU982" s="183" t="s">
        <v>83</v>
      </c>
      <c r="AY982" s="18" t="s">
        <v>156</v>
      </c>
      <c r="BE982" s="184">
        <f>IF(N982="základní",J982,0)</f>
        <v>0</v>
      </c>
      <c r="BF982" s="184">
        <f>IF(N982="snížená",J982,0)</f>
        <v>0</v>
      </c>
      <c r="BG982" s="184">
        <f>IF(N982="zákl. přenesená",J982,0)</f>
        <v>0</v>
      </c>
      <c r="BH982" s="184">
        <f>IF(N982="sníž. přenesená",J982,0)</f>
        <v>0</v>
      </c>
      <c r="BI982" s="184">
        <f>IF(N982="nulová",J982,0)</f>
        <v>0</v>
      </c>
      <c r="BJ982" s="18" t="s">
        <v>81</v>
      </c>
      <c r="BK982" s="184">
        <f>ROUND(I982*H982,2)</f>
        <v>0</v>
      </c>
      <c r="BL982" s="18" t="s">
        <v>259</v>
      </c>
      <c r="BM982" s="183" t="s">
        <v>940</v>
      </c>
    </row>
    <row r="983" spans="1:65" s="2" customFormat="1">
      <c r="A983" s="35"/>
      <c r="B983" s="36"/>
      <c r="C983" s="37"/>
      <c r="D983" s="185" t="s">
        <v>165</v>
      </c>
      <c r="E983" s="37"/>
      <c r="F983" s="186" t="s">
        <v>941</v>
      </c>
      <c r="G983" s="37"/>
      <c r="H983" s="37"/>
      <c r="I983" s="187"/>
      <c r="J983" s="37"/>
      <c r="K983" s="37"/>
      <c r="L983" s="40"/>
      <c r="M983" s="188"/>
      <c r="N983" s="189"/>
      <c r="O983" s="65"/>
      <c r="P983" s="65"/>
      <c r="Q983" s="65"/>
      <c r="R983" s="65"/>
      <c r="S983" s="65"/>
      <c r="T983" s="66"/>
      <c r="U983" s="35"/>
      <c r="V983" s="35"/>
      <c r="W983" s="35"/>
      <c r="X983" s="35"/>
      <c r="Y983" s="35"/>
      <c r="Z983" s="35"/>
      <c r="AA983" s="35"/>
      <c r="AB983" s="35"/>
      <c r="AC983" s="35"/>
      <c r="AD983" s="35"/>
      <c r="AE983" s="35"/>
      <c r="AT983" s="18" t="s">
        <v>165</v>
      </c>
      <c r="AU983" s="18" t="s">
        <v>83</v>
      </c>
    </row>
    <row r="984" spans="1:65" s="2" customFormat="1" ht="24.2" customHeight="1">
      <c r="A984" s="35"/>
      <c r="B984" s="36"/>
      <c r="C984" s="171" t="s">
        <v>942</v>
      </c>
      <c r="D984" s="171" t="s">
        <v>159</v>
      </c>
      <c r="E984" s="172" t="s">
        <v>943</v>
      </c>
      <c r="F984" s="173" t="s">
        <v>944</v>
      </c>
      <c r="G984" s="174" t="s">
        <v>193</v>
      </c>
      <c r="H984" s="175">
        <v>2.5</v>
      </c>
      <c r="I984" s="176"/>
      <c r="J984" s="177">
        <f>ROUND(I984*H984,2)</f>
        <v>0</v>
      </c>
      <c r="K984" s="178"/>
      <c r="L984" s="40"/>
      <c r="M984" s="179" t="s">
        <v>19</v>
      </c>
      <c r="N984" s="180" t="s">
        <v>44</v>
      </c>
      <c r="O984" s="65"/>
      <c r="P984" s="181">
        <f>O984*H984</f>
        <v>0</v>
      </c>
      <c r="Q984" s="181">
        <v>5.9000000000000003E-4</v>
      </c>
      <c r="R984" s="181">
        <f>Q984*H984</f>
        <v>1.4750000000000002E-3</v>
      </c>
      <c r="S984" s="181">
        <v>0</v>
      </c>
      <c r="T984" s="182">
        <f>S984*H984</f>
        <v>0</v>
      </c>
      <c r="U984" s="35"/>
      <c r="V984" s="35"/>
      <c r="W984" s="35"/>
      <c r="X984" s="35"/>
      <c r="Y984" s="35"/>
      <c r="Z984" s="35"/>
      <c r="AA984" s="35"/>
      <c r="AB984" s="35"/>
      <c r="AC984" s="35"/>
      <c r="AD984" s="35"/>
      <c r="AE984" s="35"/>
      <c r="AR984" s="183" t="s">
        <v>259</v>
      </c>
      <c r="AT984" s="183" t="s">
        <v>159</v>
      </c>
      <c r="AU984" s="183" t="s">
        <v>83</v>
      </c>
      <c r="AY984" s="18" t="s">
        <v>156</v>
      </c>
      <c r="BE984" s="184">
        <f>IF(N984="základní",J984,0)</f>
        <v>0</v>
      </c>
      <c r="BF984" s="184">
        <f>IF(N984="snížená",J984,0)</f>
        <v>0</v>
      </c>
      <c r="BG984" s="184">
        <f>IF(N984="zákl. přenesená",J984,0)</f>
        <v>0</v>
      </c>
      <c r="BH984" s="184">
        <f>IF(N984="sníž. přenesená",J984,0)</f>
        <v>0</v>
      </c>
      <c r="BI984" s="184">
        <f>IF(N984="nulová",J984,0)</f>
        <v>0</v>
      </c>
      <c r="BJ984" s="18" t="s">
        <v>81</v>
      </c>
      <c r="BK984" s="184">
        <f>ROUND(I984*H984,2)</f>
        <v>0</v>
      </c>
      <c r="BL984" s="18" t="s">
        <v>259</v>
      </c>
      <c r="BM984" s="183" t="s">
        <v>945</v>
      </c>
    </row>
    <row r="985" spans="1:65" s="2" customFormat="1">
      <c r="A985" s="35"/>
      <c r="B985" s="36"/>
      <c r="C985" s="37"/>
      <c r="D985" s="185" t="s">
        <v>165</v>
      </c>
      <c r="E985" s="37"/>
      <c r="F985" s="186" t="s">
        <v>946</v>
      </c>
      <c r="G985" s="37"/>
      <c r="H985" s="37"/>
      <c r="I985" s="187"/>
      <c r="J985" s="37"/>
      <c r="K985" s="37"/>
      <c r="L985" s="40"/>
      <c r="M985" s="188"/>
      <c r="N985" s="189"/>
      <c r="O985" s="65"/>
      <c r="P985" s="65"/>
      <c r="Q985" s="65"/>
      <c r="R985" s="65"/>
      <c r="S985" s="65"/>
      <c r="T985" s="66"/>
      <c r="U985" s="35"/>
      <c r="V985" s="35"/>
      <c r="W985" s="35"/>
      <c r="X985" s="35"/>
      <c r="Y985" s="35"/>
      <c r="Z985" s="35"/>
      <c r="AA985" s="35"/>
      <c r="AB985" s="35"/>
      <c r="AC985" s="35"/>
      <c r="AD985" s="35"/>
      <c r="AE985" s="35"/>
      <c r="AT985" s="18" t="s">
        <v>165</v>
      </c>
      <c r="AU985" s="18" t="s">
        <v>83</v>
      </c>
    </row>
    <row r="986" spans="1:65" s="2" customFormat="1" ht="21.75" customHeight="1">
      <c r="A986" s="35"/>
      <c r="B986" s="36"/>
      <c r="C986" s="171" t="s">
        <v>947</v>
      </c>
      <c r="D986" s="171" t="s">
        <v>159</v>
      </c>
      <c r="E986" s="172" t="s">
        <v>948</v>
      </c>
      <c r="F986" s="173" t="s">
        <v>949</v>
      </c>
      <c r="G986" s="174" t="s">
        <v>193</v>
      </c>
      <c r="H986" s="175">
        <v>2</v>
      </c>
      <c r="I986" s="176"/>
      <c r="J986" s="177">
        <f>ROUND(I986*H986,2)</f>
        <v>0</v>
      </c>
      <c r="K986" s="178"/>
      <c r="L986" s="40"/>
      <c r="M986" s="179" t="s">
        <v>19</v>
      </c>
      <c r="N986" s="180" t="s">
        <v>44</v>
      </c>
      <c r="O986" s="65"/>
      <c r="P986" s="181">
        <f>O986*H986</f>
        <v>0</v>
      </c>
      <c r="Q986" s="181">
        <v>4.8000000000000001E-4</v>
      </c>
      <c r="R986" s="181">
        <f>Q986*H986</f>
        <v>9.6000000000000002E-4</v>
      </c>
      <c r="S986" s="181">
        <v>0</v>
      </c>
      <c r="T986" s="182">
        <f>S986*H986</f>
        <v>0</v>
      </c>
      <c r="U986" s="35"/>
      <c r="V986" s="35"/>
      <c r="W986" s="35"/>
      <c r="X986" s="35"/>
      <c r="Y986" s="35"/>
      <c r="Z986" s="35"/>
      <c r="AA986" s="35"/>
      <c r="AB986" s="35"/>
      <c r="AC986" s="35"/>
      <c r="AD986" s="35"/>
      <c r="AE986" s="35"/>
      <c r="AR986" s="183" t="s">
        <v>259</v>
      </c>
      <c r="AT986" s="183" t="s">
        <v>159</v>
      </c>
      <c r="AU986" s="183" t="s">
        <v>83</v>
      </c>
      <c r="AY986" s="18" t="s">
        <v>156</v>
      </c>
      <c r="BE986" s="184">
        <f>IF(N986="základní",J986,0)</f>
        <v>0</v>
      </c>
      <c r="BF986" s="184">
        <f>IF(N986="snížená",J986,0)</f>
        <v>0</v>
      </c>
      <c r="BG986" s="184">
        <f>IF(N986="zákl. přenesená",J986,0)</f>
        <v>0</v>
      </c>
      <c r="BH986" s="184">
        <f>IF(N986="sníž. přenesená",J986,0)</f>
        <v>0</v>
      </c>
      <c r="BI986" s="184">
        <f>IF(N986="nulová",J986,0)</f>
        <v>0</v>
      </c>
      <c r="BJ986" s="18" t="s">
        <v>81</v>
      </c>
      <c r="BK986" s="184">
        <f>ROUND(I986*H986,2)</f>
        <v>0</v>
      </c>
      <c r="BL986" s="18" t="s">
        <v>259</v>
      </c>
      <c r="BM986" s="183" t="s">
        <v>950</v>
      </c>
    </row>
    <row r="987" spans="1:65" s="2" customFormat="1">
      <c r="A987" s="35"/>
      <c r="B987" s="36"/>
      <c r="C987" s="37"/>
      <c r="D987" s="185" t="s">
        <v>165</v>
      </c>
      <c r="E987" s="37"/>
      <c r="F987" s="186" t="s">
        <v>951</v>
      </c>
      <c r="G987" s="37"/>
      <c r="H987" s="37"/>
      <c r="I987" s="187"/>
      <c r="J987" s="37"/>
      <c r="K987" s="37"/>
      <c r="L987" s="40"/>
      <c r="M987" s="188"/>
      <c r="N987" s="189"/>
      <c r="O987" s="65"/>
      <c r="P987" s="65"/>
      <c r="Q987" s="65"/>
      <c r="R987" s="65"/>
      <c r="S987" s="65"/>
      <c r="T987" s="66"/>
      <c r="U987" s="35"/>
      <c r="V987" s="35"/>
      <c r="W987" s="35"/>
      <c r="X987" s="35"/>
      <c r="Y987" s="35"/>
      <c r="Z987" s="35"/>
      <c r="AA987" s="35"/>
      <c r="AB987" s="35"/>
      <c r="AC987" s="35"/>
      <c r="AD987" s="35"/>
      <c r="AE987" s="35"/>
      <c r="AT987" s="18" t="s">
        <v>165</v>
      </c>
      <c r="AU987" s="18" t="s">
        <v>83</v>
      </c>
    </row>
    <row r="988" spans="1:65" s="2" customFormat="1" ht="16.5" customHeight="1">
      <c r="A988" s="35"/>
      <c r="B988" s="36"/>
      <c r="C988" s="171" t="s">
        <v>952</v>
      </c>
      <c r="D988" s="171" t="s">
        <v>159</v>
      </c>
      <c r="E988" s="172" t="s">
        <v>953</v>
      </c>
      <c r="F988" s="173" t="s">
        <v>954</v>
      </c>
      <c r="G988" s="174" t="s">
        <v>193</v>
      </c>
      <c r="H988" s="175">
        <v>15.9</v>
      </c>
      <c r="I988" s="176"/>
      <c r="J988" s="177">
        <f>ROUND(I988*H988,2)</f>
        <v>0</v>
      </c>
      <c r="K988" s="178"/>
      <c r="L988" s="40"/>
      <c r="M988" s="179" t="s">
        <v>19</v>
      </c>
      <c r="N988" s="180" t="s">
        <v>44</v>
      </c>
      <c r="O988" s="65"/>
      <c r="P988" s="181">
        <f>O988*H988</f>
        <v>0</v>
      </c>
      <c r="Q988" s="181">
        <v>3.1550000000000003E-4</v>
      </c>
      <c r="R988" s="181">
        <f>Q988*H988</f>
        <v>5.0164500000000004E-3</v>
      </c>
      <c r="S988" s="181">
        <v>0</v>
      </c>
      <c r="T988" s="182">
        <f>S988*H988</f>
        <v>0</v>
      </c>
      <c r="U988" s="35"/>
      <c r="V988" s="35"/>
      <c r="W988" s="35"/>
      <c r="X988" s="35"/>
      <c r="Y988" s="35"/>
      <c r="Z988" s="35"/>
      <c r="AA988" s="35"/>
      <c r="AB988" s="35"/>
      <c r="AC988" s="35"/>
      <c r="AD988" s="35"/>
      <c r="AE988" s="35"/>
      <c r="AR988" s="183" t="s">
        <v>259</v>
      </c>
      <c r="AT988" s="183" t="s">
        <v>159</v>
      </c>
      <c r="AU988" s="183" t="s">
        <v>83</v>
      </c>
      <c r="AY988" s="18" t="s">
        <v>156</v>
      </c>
      <c r="BE988" s="184">
        <f>IF(N988="základní",J988,0)</f>
        <v>0</v>
      </c>
      <c r="BF988" s="184">
        <f>IF(N988="snížená",J988,0)</f>
        <v>0</v>
      </c>
      <c r="BG988" s="184">
        <f>IF(N988="zákl. přenesená",J988,0)</f>
        <v>0</v>
      </c>
      <c r="BH988" s="184">
        <f>IF(N988="sníž. přenesená",J988,0)</f>
        <v>0</v>
      </c>
      <c r="BI988" s="184">
        <f>IF(N988="nulová",J988,0)</f>
        <v>0</v>
      </c>
      <c r="BJ988" s="18" t="s">
        <v>81</v>
      </c>
      <c r="BK988" s="184">
        <f>ROUND(I988*H988,2)</f>
        <v>0</v>
      </c>
      <c r="BL988" s="18" t="s">
        <v>259</v>
      </c>
      <c r="BM988" s="183" t="s">
        <v>955</v>
      </c>
    </row>
    <row r="989" spans="1:65" s="2" customFormat="1" ht="16.5" customHeight="1">
      <c r="A989" s="35"/>
      <c r="B989" s="36"/>
      <c r="C989" s="171" t="s">
        <v>956</v>
      </c>
      <c r="D989" s="171" t="s">
        <v>159</v>
      </c>
      <c r="E989" s="172" t="s">
        <v>957</v>
      </c>
      <c r="F989" s="173" t="s">
        <v>958</v>
      </c>
      <c r="G989" s="174" t="s">
        <v>193</v>
      </c>
      <c r="H989" s="175">
        <v>1.8</v>
      </c>
      <c r="I989" s="176"/>
      <c r="J989" s="177">
        <f>ROUND(I989*H989,2)</f>
        <v>0</v>
      </c>
      <c r="K989" s="178"/>
      <c r="L989" s="40"/>
      <c r="M989" s="179" t="s">
        <v>19</v>
      </c>
      <c r="N989" s="180" t="s">
        <v>44</v>
      </c>
      <c r="O989" s="65"/>
      <c r="P989" s="181">
        <f>O989*H989</f>
        <v>0</v>
      </c>
      <c r="Q989" s="181">
        <v>3.2650000000000002E-4</v>
      </c>
      <c r="R989" s="181">
        <f>Q989*H989</f>
        <v>5.8770000000000003E-4</v>
      </c>
      <c r="S989" s="181">
        <v>0</v>
      </c>
      <c r="T989" s="182">
        <f>S989*H989</f>
        <v>0</v>
      </c>
      <c r="U989" s="35"/>
      <c r="V989" s="35"/>
      <c r="W989" s="35"/>
      <c r="X989" s="35"/>
      <c r="Y989" s="35"/>
      <c r="Z989" s="35"/>
      <c r="AA989" s="35"/>
      <c r="AB989" s="35"/>
      <c r="AC989" s="35"/>
      <c r="AD989" s="35"/>
      <c r="AE989" s="35"/>
      <c r="AR989" s="183" t="s">
        <v>259</v>
      </c>
      <c r="AT989" s="183" t="s">
        <v>159</v>
      </c>
      <c r="AU989" s="183" t="s">
        <v>83</v>
      </c>
      <c r="AY989" s="18" t="s">
        <v>156</v>
      </c>
      <c r="BE989" s="184">
        <f>IF(N989="základní",J989,0)</f>
        <v>0</v>
      </c>
      <c r="BF989" s="184">
        <f>IF(N989="snížená",J989,0)</f>
        <v>0</v>
      </c>
      <c r="BG989" s="184">
        <f>IF(N989="zákl. přenesená",J989,0)</f>
        <v>0</v>
      </c>
      <c r="BH989" s="184">
        <f>IF(N989="sníž. přenesená",J989,0)</f>
        <v>0</v>
      </c>
      <c r="BI989" s="184">
        <f>IF(N989="nulová",J989,0)</f>
        <v>0</v>
      </c>
      <c r="BJ989" s="18" t="s">
        <v>81</v>
      </c>
      <c r="BK989" s="184">
        <f>ROUND(I989*H989,2)</f>
        <v>0</v>
      </c>
      <c r="BL989" s="18" t="s">
        <v>259</v>
      </c>
      <c r="BM989" s="183" t="s">
        <v>959</v>
      </c>
    </row>
    <row r="990" spans="1:65" s="2" customFormat="1" ht="24.2" customHeight="1">
      <c r="A990" s="35"/>
      <c r="B990" s="36"/>
      <c r="C990" s="171" t="s">
        <v>960</v>
      </c>
      <c r="D990" s="171" t="s">
        <v>159</v>
      </c>
      <c r="E990" s="172" t="s">
        <v>961</v>
      </c>
      <c r="F990" s="173" t="s">
        <v>962</v>
      </c>
      <c r="G990" s="174" t="s">
        <v>162</v>
      </c>
      <c r="H990" s="175">
        <v>4</v>
      </c>
      <c r="I990" s="176"/>
      <c r="J990" s="177">
        <f>ROUND(I990*H990,2)</f>
        <v>0</v>
      </c>
      <c r="K990" s="178"/>
      <c r="L990" s="40"/>
      <c r="M990" s="179" t="s">
        <v>19</v>
      </c>
      <c r="N990" s="180" t="s">
        <v>44</v>
      </c>
      <c r="O990" s="65"/>
      <c r="P990" s="181">
        <f>O990*H990</f>
        <v>0</v>
      </c>
      <c r="Q990" s="181">
        <v>0</v>
      </c>
      <c r="R990" s="181">
        <f>Q990*H990</f>
        <v>0</v>
      </c>
      <c r="S990" s="181">
        <v>0</v>
      </c>
      <c r="T990" s="182">
        <f>S990*H990</f>
        <v>0</v>
      </c>
      <c r="U990" s="35"/>
      <c r="V990" s="35"/>
      <c r="W990" s="35"/>
      <c r="X990" s="35"/>
      <c r="Y990" s="35"/>
      <c r="Z990" s="35"/>
      <c r="AA990" s="35"/>
      <c r="AB990" s="35"/>
      <c r="AC990" s="35"/>
      <c r="AD990" s="35"/>
      <c r="AE990" s="35"/>
      <c r="AR990" s="183" t="s">
        <v>259</v>
      </c>
      <c r="AT990" s="183" t="s">
        <v>159</v>
      </c>
      <c r="AU990" s="183" t="s">
        <v>83</v>
      </c>
      <c r="AY990" s="18" t="s">
        <v>156</v>
      </c>
      <c r="BE990" s="184">
        <f>IF(N990="základní",J990,0)</f>
        <v>0</v>
      </c>
      <c r="BF990" s="184">
        <f>IF(N990="snížená",J990,0)</f>
        <v>0</v>
      </c>
      <c r="BG990" s="184">
        <f>IF(N990="zákl. přenesená",J990,0)</f>
        <v>0</v>
      </c>
      <c r="BH990" s="184">
        <f>IF(N990="sníž. přenesená",J990,0)</f>
        <v>0</v>
      </c>
      <c r="BI990" s="184">
        <f>IF(N990="nulová",J990,0)</f>
        <v>0</v>
      </c>
      <c r="BJ990" s="18" t="s">
        <v>81</v>
      </c>
      <c r="BK990" s="184">
        <f>ROUND(I990*H990,2)</f>
        <v>0</v>
      </c>
      <c r="BL990" s="18" t="s">
        <v>259</v>
      </c>
      <c r="BM990" s="183" t="s">
        <v>963</v>
      </c>
    </row>
    <row r="991" spans="1:65" s="2" customFormat="1">
      <c r="A991" s="35"/>
      <c r="B991" s="36"/>
      <c r="C991" s="37"/>
      <c r="D991" s="185" t="s">
        <v>165</v>
      </c>
      <c r="E991" s="37"/>
      <c r="F991" s="186" t="s">
        <v>964</v>
      </c>
      <c r="G991" s="37"/>
      <c r="H991" s="37"/>
      <c r="I991" s="187"/>
      <c r="J991" s="37"/>
      <c r="K991" s="37"/>
      <c r="L991" s="40"/>
      <c r="M991" s="188"/>
      <c r="N991" s="189"/>
      <c r="O991" s="65"/>
      <c r="P991" s="65"/>
      <c r="Q991" s="65"/>
      <c r="R991" s="65"/>
      <c r="S991" s="65"/>
      <c r="T991" s="66"/>
      <c r="U991" s="35"/>
      <c r="V991" s="35"/>
      <c r="W991" s="35"/>
      <c r="X991" s="35"/>
      <c r="Y991" s="35"/>
      <c r="Z991" s="35"/>
      <c r="AA991" s="35"/>
      <c r="AB991" s="35"/>
      <c r="AC991" s="35"/>
      <c r="AD991" s="35"/>
      <c r="AE991" s="35"/>
      <c r="AT991" s="18" t="s">
        <v>165</v>
      </c>
      <c r="AU991" s="18" t="s">
        <v>83</v>
      </c>
    </row>
    <row r="992" spans="1:65" s="2" customFormat="1" ht="24.2" customHeight="1">
      <c r="A992" s="35"/>
      <c r="B992" s="36"/>
      <c r="C992" s="171" t="s">
        <v>965</v>
      </c>
      <c r="D992" s="171" t="s">
        <v>159</v>
      </c>
      <c r="E992" s="172" t="s">
        <v>966</v>
      </c>
      <c r="F992" s="173" t="s">
        <v>967</v>
      </c>
      <c r="G992" s="174" t="s">
        <v>162</v>
      </c>
      <c r="H992" s="175">
        <v>1</v>
      </c>
      <c r="I992" s="176"/>
      <c r="J992" s="177">
        <f>ROUND(I992*H992,2)</f>
        <v>0</v>
      </c>
      <c r="K992" s="178"/>
      <c r="L992" s="40"/>
      <c r="M992" s="179" t="s">
        <v>19</v>
      </c>
      <c r="N992" s="180" t="s">
        <v>44</v>
      </c>
      <c r="O992" s="65"/>
      <c r="P992" s="181">
        <f>O992*H992</f>
        <v>0</v>
      </c>
      <c r="Q992" s="181">
        <v>0</v>
      </c>
      <c r="R992" s="181">
        <f>Q992*H992</f>
        <v>0</v>
      </c>
      <c r="S992" s="181">
        <v>0</v>
      </c>
      <c r="T992" s="182">
        <f>S992*H992</f>
        <v>0</v>
      </c>
      <c r="U992" s="35"/>
      <c r="V992" s="35"/>
      <c r="W992" s="35"/>
      <c r="X992" s="35"/>
      <c r="Y992" s="35"/>
      <c r="Z992" s="35"/>
      <c r="AA992" s="35"/>
      <c r="AB992" s="35"/>
      <c r="AC992" s="35"/>
      <c r="AD992" s="35"/>
      <c r="AE992" s="35"/>
      <c r="AR992" s="183" t="s">
        <v>259</v>
      </c>
      <c r="AT992" s="183" t="s">
        <v>159</v>
      </c>
      <c r="AU992" s="183" t="s">
        <v>83</v>
      </c>
      <c r="AY992" s="18" t="s">
        <v>156</v>
      </c>
      <c r="BE992" s="184">
        <f>IF(N992="základní",J992,0)</f>
        <v>0</v>
      </c>
      <c r="BF992" s="184">
        <f>IF(N992="snížená",J992,0)</f>
        <v>0</v>
      </c>
      <c r="BG992" s="184">
        <f>IF(N992="zákl. přenesená",J992,0)</f>
        <v>0</v>
      </c>
      <c r="BH992" s="184">
        <f>IF(N992="sníž. přenesená",J992,0)</f>
        <v>0</v>
      </c>
      <c r="BI992" s="184">
        <f>IF(N992="nulová",J992,0)</f>
        <v>0</v>
      </c>
      <c r="BJ992" s="18" t="s">
        <v>81</v>
      </c>
      <c r="BK992" s="184">
        <f>ROUND(I992*H992,2)</f>
        <v>0</v>
      </c>
      <c r="BL992" s="18" t="s">
        <v>259</v>
      </c>
      <c r="BM992" s="183" t="s">
        <v>968</v>
      </c>
    </row>
    <row r="993" spans="1:65" s="2" customFormat="1">
      <c r="A993" s="35"/>
      <c r="B993" s="36"/>
      <c r="C993" s="37"/>
      <c r="D993" s="185" t="s">
        <v>165</v>
      </c>
      <c r="E993" s="37"/>
      <c r="F993" s="186" t="s">
        <v>969</v>
      </c>
      <c r="G993" s="37"/>
      <c r="H993" s="37"/>
      <c r="I993" s="187"/>
      <c r="J993" s="37"/>
      <c r="K993" s="37"/>
      <c r="L993" s="40"/>
      <c r="M993" s="188"/>
      <c r="N993" s="189"/>
      <c r="O993" s="65"/>
      <c r="P993" s="65"/>
      <c r="Q993" s="65"/>
      <c r="R993" s="65"/>
      <c r="S993" s="65"/>
      <c r="T993" s="66"/>
      <c r="U993" s="35"/>
      <c r="V993" s="35"/>
      <c r="W993" s="35"/>
      <c r="X993" s="35"/>
      <c r="Y993" s="35"/>
      <c r="Z993" s="35"/>
      <c r="AA993" s="35"/>
      <c r="AB993" s="35"/>
      <c r="AC993" s="35"/>
      <c r="AD993" s="35"/>
      <c r="AE993" s="35"/>
      <c r="AT993" s="18" t="s">
        <v>165</v>
      </c>
      <c r="AU993" s="18" t="s">
        <v>83</v>
      </c>
    </row>
    <row r="994" spans="1:65" s="2" customFormat="1" ht="24.2" customHeight="1">
      <c r="A994" s="35"/>
      <c r="B994" s="36"/>
      <c r="C994" s="171" t="s">
        <v>970</v>
      </c>
      <c r="D994" s="171" t="s">
        <v>159</v>
      </c>
      <c r="E994" s="172" t="s">
        <v>971</v>
      </c>
      <c r="F994" s="173" t="s">
        <v>972</v>
      </c>
      <c r="G994" s="174" t="s">
        <v>162</v>
      </c>
      <c r="H994" s="175">
        <v>2</v>
      </c>
      <c r="I994" s="176"/>
      <c r="J994" s="177">
        <f>ROUND(I994*H994,2)</f>
        <v>0</v>
      </c>
      <c r="K994" s="178"/>
      <c r="L994" s="40"/>
      <c r="M994" s="179" t="s">
        <v>19</v>
      </c>
      <c r="N994" s="180" t="s">
        <v>44</v>
      </c>
      <c r="O994" s="65"/>
      <c r="P994" s="181">
        <f>O994*H994</f>
        <v>0</v>
      </c>
      <c r="Q994" s="181">
        <v>8.5999999999999998E-4</v>
      </c>
      <c r="R994" s="181">
        <f>Q994*H994</f>
        <v>1.72E-3</v>
      </c>
      <c r="S994" s="181">
        <v>0</v>
      </c>
      <c r="T994" s="182">
        <f>S994*H994</f>
        <v>0</v>
      </c>
      <c r="U994" s="35"/>
      <c r="V994" s="35"/>
      <c r="W994" s="35"/>
      <c r="X994" s="35"/>
      <c r="Y994" s="35"/>
      <c r="Z994" s="35"/>
      <c r="AA994" s="35"/>
      <c r="AB994" s="35"/>
      <c r="AC994" s="35"/>
      <c r="AD994" s="35"/>
      <c r="AE994" s="35"/>
      <c r="AR994" s="183" t="s">
        <v>259</v>
      </c>
      <c r="AT994" s="183" t="s">
        <v>159</v>
      </c>
      <c r="AU994" s="183" t="s">
        <v>83</v>
      </c>
      <c r="AY994" s="18" t="s">
        <v>156</v>
      </c>
      <c r="BE994" s="184">
        <f>IF(N994="základní",J994,0)</f>
        <v>0</v>
      </c>
      <c r="BF994" s="184">
        <f>IF(N994="snížená",J994,0)</f>
        <v>0</v>
      </c>
      <c r="BG994" s="184">
        <f>IF(N994="zákl. přenesená",J994,0)</f>
        <v>0</v>
      </c>
      <c r="BH994" s="184">
        <f>IF(N994="sníž. přenesená",J994,0)</f>
        <v>0</v>
      </c>
      <c r="BI994" s="184">
        <f>IF(N994="nulová",J994,0)</f>
        <v>0</v>
      </c>
      <c r="BJ994" s="18" t="s">
        <v>81</v>
      </c>
      <c r="BK994" s="184">
        <f>ROUND(I994*H994,2)</f>
        <v>0</v>
      </c>
      <c r="BL994" s="18" t="s">
        <v>259</v>
      </c>
      <c r="BM994" s="183" t="s">
        <v>973</v>
      </c>
    </row>
    <row r="995" spans="1:65" s="2" customFormat="1" ht="24.2" customHeight="1">
      <c r="A995" s="35"/>
      <c r="B995" s="36"/>
      <c r="C995" s="171" t="s">
        <v>974</v>
      </c>
      <c r="D995" s="171" t="s">
        <v>159</v>
      </c>
      <c r="E995" s="172" t="s">
        <v>975</v>
      </c>
      <c r="F995" s="173" t="s">
        <v>976</v>
      </c>
      <c r="G995" s="174" t="s">
        <v>193</v>
      </c>
      <c r="H995" s="175">
        <v>22.7</v>
      </c>
      <c r="I995" s="176"/>
      <c r="J995" s="177">
        <f>ROUND(I995*H995,2)</f>
        <v>0</v>
      </c>
      <c r="K995" s="178"/>
      <c r="L995" s="40"/>
      <c r="M995" s="179" t="s">
        <v>19</v>
      </c>
      <c r="N995" s="180" t="s">
        <v>44</v>
      </c>
      <c r="O995" s="65"/>
      <c r="P995" s="181">
        <f>O995*H995</f>
        <v>0</v>
      </c>
      <c r="Q995" s="181">
        <v>0</v>
      </c>
      <c r="R995" s="181">
        <f>Q995*H995</f>
        <v>0</v>
      </c>
      <c r="S995" s="181">
        <v>0</v>
      </c>
      <c r="T995" s="182">
        <f>S995*H995</f>
        <v>0</v>
      </c>
      <c r="U995" s="35"/>
      <c r="V995" s="35"/>
      <c r="W995" s="35"/>
      <c r="X995" s="35"/>
      <c r="Y995" s="35"/>
      <c r="Z995" s="35"/>
      <c r="AA995" s="35"/>
      <c r="AB995" s="35"/>
      <c r="AC995" s="35"/>
      <c r="AD995" s="35"/>
      <c r="AE995" s="35"/>
      <c r="AR995" s="183" t="s">
        <v>259</v>
      </c>
      <c r="AT995" s="183" t="s">
        <v>159</v>
      </c>
      <c r="AU995" s="183" t="s">
        <v>83</v>
      </c>
      <c r="AY995" s="18" t="s">
        <v>156</v>
      </c>
      <c r="BE995" s="184">
        <f>IF(N995="základní",J995,0)</f>
        <v>0</v>
      </c>
      <c r="BF995" s="184">
        <f>IF(N995="snížená",J995,0)</f>
        <v>0</v>
      </c>
      <c r="BG995" s="184">
        <f>IF(N995="zákl. přenesená",J995,0)</f>
        <v>0</v>
      </c>
      <c r="BH995" s="184">
        <f>IF(N995="sníž. přenesená",J995,0)</f>
        <v>0</v>
      </c>
      <c r="BI995" s="184">
        <f>IF(N995="nulová",J995,0)</f>
        <v>0</v>
      </c>
      <c r="BJ995" s="18" t="s">
        <v>81</v>
      </c>
      <c r="BK995" s="184">
        <f>ROUND(I995*H995,2)</f>
        <v>0</v>
      </c>
      <c r="BL995" s="18" t="s">
        <v>259</v>
      </c>
      <c r="BM995" s="183" t="s">
        <v>977</v>
      </c>
    </row>
    <row r="996" spans="1:65" s="2" customFormat="1" ht="44.25" customHeight="1">
      <c r="A996" s="35"/>
      <c r="B996" s="36"/>
      <c r="C996" s="171" t="s">
        <v>978</v>
      </c>
      <c r="D996" s="171" t="s">
        <v>159</v>
      </c>
      <c r="E996" s="172" t="s">
        <v>979</v>
      </c>
      <c r="F996" s="173" t="s">
        <v>980</v>
      </c>
      <c r="G996" s="174" t="s">
        <v>215</v>
      </c>
      <c r="H996" s="175">
        <v>1.2E-2</v>
      </c>
      <c r="I996" s="176"/>
      <c r="J996" s="177">
        <f>ROUND(I996*H996,2)</f>
        <v>0</v>
      </c>
      <c r="K996" s="178"/>
      <c r="L996" s="40"/>
      <c r="M996" s="179" t="s">
        <v>19</v>
      </c>
      <c r="N996" s="180" t="s">
        <v>44</v>
      </c>
      <c r="O996" s="65"/>
      <c r="P996" s="181">
        <f>O996*H996</f>
        <v>0</v>
      </c>
      <c r="Q996" s="181">
        <v>0</v>
      </c>
      <c r="R996" s="181">
        <f>Q996*H996</f>
        <v>0</v>
      </c>
      <c r="S996" s="181">
        <v>0</v>
      </c>
      <c r="T996" s="182">
        <f>S996*H996</f>
        <v>0</v>
      </c>
      <c r="U996" s="35"/>
      <c r="V996" s="35"/>
      <c r="W996" s="35"/>
      <c r="X996" s="35"/>
      <c r="Y996" s="35"/>
      <c r="Z996" s="35"/>
      <c r="AA996" s="35"/>
      <c r="AB996" s="35"/>
      <c r="AC996" s="35"/>
      <c r="AD996" s="35"/>
      <c r="AE996" s="35"/>
      <c r="AR996" s="183" t="s">
        <v>259</v>
      </c>
      <c r="AT996" s="183" t="s">
        <v>159</v>
      </c>
      <c r="AU996" s="183" t="s">
        <v>83</v>
      </c>
      <c r="AY996" s="18" t="s">
        <v>156</v>
      </c>
      <c r="BE996" s="184">
        <f>IF(N996="základní",J996,0)</f>
        <v>0</v>
      </c>
      <c r="BF996" s="184">
        <f>IF(N996="snížená",J996,0)</f>
        <v>0</v>
      </c>
      <c r="BG996" s="184">
        <f>IF(N996="zákl. přenesená",J996,0)</f>
        <v>0</v>
      </c>
      <c r="BH996" s="184">
        <f>IF(N996="sníž. přenesená",J996,0)</f>
        <v>0</v>
      </c>
      <c r="BI996" s="184">
        <f>IF(N996="nulová",J996,0)</f>
        <v>0</v>
      </c>
      <c r="BJ996" s="18" t="s">
        <v>81</v>
      </c>
      <c r="BK996" s="184">
        <f>ROUND(I996*H996,2)</f>
        <v>0</v>
      </c>
      <c r="BL996" s="18" t="s">
        <v>259</v>
      </c>
      <c r="BM996" s="183" t="s">
        <v>981</v>
      </c>
    </row>
    <row r="997" spans="1:65" s="2" customFormat="1">
      <c r="A997" s="35"/>
      <c r="B997" s="36"/>
      <c r="C997" s="37"/>
      <c r="D997" s="185" t="s">
        <v>165</v>
      </c>
      <c r="E997" s="37"/>
      <c r="F997" s="186" t="s">
        <v>982</v>
      </c>
      <c r="G997" s="37"/>
      <c r="H997" s="37"/>
      <c r="I997" s="187"/>
      <c r="J997" s="37"/>
      <c r="K997" s="37"/>
      <c r="L997" s="40"/>
      <c r="M997" s="188"/>
      <c r="N997" s="189"/>
      <c r="O997" s="65"/>
      <c r="P997" s="65"/>
      <c r="Q997" s="65"/>
      <c r="R997" s="65"/>
      <c r="S997" s="65"/>
      <c r="T997" s="66"/>
      <c r="U997" s="35"/>
      <c r="V997" s="35"/>
      <c r="W997" s="35"/>
      <c r="X997" s="35"/>
      <c r="Y997" s="35"/>
      <c r="Z997" s="35"/>
      <c r="AA997" s="35"/>
      <c r="AB997" s="35"/>
      <c r="AC997" s="35"/>
      <c r="AD997" s="35"/>
      <c r="AE997" s="35"/>
      <c r="AT997" s="18" t="s">
        <v>165</v>
      </c>
      <c r="AU997" s="18" t="s">
        <v>83</v>
      </c>
    </row>
    <row r="998" spans="1:65" s="12" customFormat="1" ht="22.9" customHeight="1">
      <c r="B998" s="155"/>
      <c r="C998" s="156"/>
      <c r="D998" s="157" t="s">
        <v>72</v>
      </c>
      <c r="E998" s="169" t="s">
        <v>983</v>
      </c>
      <c r="F998" s="169" t="s">
        <v>984</v>
      </c>
      <c r="G998" s="156"/>
      <c r="H998" s="156"/>
      <c r="I998" s="159"/>
      <c r="J998" s="170">
        <f>BK998</f>
        <v>0</v>
      </c>
      <c r="K998" s="156"/>
      <c r="L998" s="161"/>
      <c r="M998" s="162"/>
      <c r="N998" s="163"/>
      <c r="O998" s="163"/>
      <c r="P998" s="164">
        <f>SUM(P999:P1021)</f>
        <v>0</v>
      </c>
      <c r="Q998" s="163"/>
      <c r="R998" s="164">
        <f>SUM(R999:R1021)</f>
        <v>1.512E-2</v>
      </c>
      <c r="S998" s="163"/>
      <c r="T998" s="165">
        <f>SUM(T999:T1021)</f>
        <v>8.5199999999999998E-3</v>
      </c>
      <c r="AR998" s="166" t="s">
        <v>83</v>
      </c>
      <c r="AT998" s="167" t="s">
        <v>72</v>
      </c>
      <c r="AU998" s="167" t="s">
        <v>81</v>
      </c>
      <c r="AY998" s="166" t="s">
        <v>156</v>
      </c>
      <c r="BK998" s="168">
        <f>SUM(BK999:BK1021)</f>
        <v>0</v>
      </c>
    </row>
    <row r="999" spans="1:65" s="2" customFormat="1" ht="24.2" customHeight="1">
      <c r="A999" s="35"/>
      <c r="B999" s="36"/>
      <c r="C999" s="171" t="s">
        <v>985</v>
      </c>
      <c r="D999" s="171" t="s">
        <v>159</v>
      </c>
      <c r="E999" s="172" t="s">
        <v>986</v>
      </c>
      <c r="F999" s="173" t="s">
        <v>987</v>
      </c>
      <c r="G999" s="174" t="s">
        <v>193</v>
      </c>
      <c r="H999" s="175">
        <v>4</v>
      </c>
      <c r="I999" s="176"/>
      <c r="J999" s="177">
        <f>ROUND(I999*H999,2)</f>
        <v>0</v>
      </c>
      <c r="K999" s="178"/>
      <c r="L999" s="40"/>
      <c r="M999" s="179" t="s">
        <v>19</v>
      </c>
      <c r="N999" s="180" t="s">
        <v>44</v>
      </c>
      <c r="O999" s="65"/>
      <c r="P999" s="181">
        <f>O999*H999</f>
        <v>0</v>
      </c>
      <c r="Q999" s="181">
        <v>0</v>
      </c>
      <c r="R999" s="181">
        <f>Q999*H999</f>
        <v>0</v>
      </c>
      <c r="S999" s="181">
        <v>2.1299999999999999E-3</v>
      </c>
      <c r="T999" s="182">
        <f>S999*H999</f>
        <v>8.5199999999999998E-3</v>
      </c>
      <c r="U999" s="35"/>
      <c r="V999" s="35"/>
      <c r="W999" s="35"/>
      <c r="X999" s="35"/>
      <c r="Y999" s="35"/>
      <c r="Z999" s="35"/>
      <c r="AA999" s="35"/>
      <c r="AB999" s="35"/>
      <c r="AC999" s="35"/>
      <c r="AD999" s="35"/>
      <c r="AE999" s="35"/>
      <c r="AR999" s="183" t="s">
        <v>259</v>
      </c>
      <c r="AT999" s="183" t="s">
        <v>159</v>
      </c>
      <c r="AU999" s="183" t="s">
        <v>83</v>
      </c>
      <c r="AY999" s="18" t="s">
        <v>156</v>
      </c>
      <c r="BE999" s="184">
        <f>IF(N999="základní",J999,0)</f>
        <v>0</v>
      </c>
      <c r="BF999" s="184">
        <f>IF(N999="snížená",J999,0)</f>
        <v>0</v>
      </c>
      <c r="BG999" s="184">
        <f>IF(N999="zákl. přenesená",J999,0)</f>
        <v>0</v>
      </c>
      <c r="BH999" s="184">
        <f>IF(N999="sníž. přenesená",J999,0)</f>
        <v>0</v>
      </c>
      <c r="BI999" s="184">
        <f>IF(N999="nulová",J999,0)</f>
        <v>0</v>
      </c>
      <c r="BJ999" s="18" t="s">
        <v>81</v>
      </c>
      <c r="BK999" s="184">
        <f>ROUND(I999*H999,2)</f>
        <v>0</v>
      </c>
      <c r="BL999" s="18" t="s">
        <v>259</v>
      </c>
      <c r="BM999" s="183" t="s">
        <v>988</v>
      </c>
    </row>
    <row r="1000" spans="1:65" s="2" customFormat="1">
      <c r="A1000" s="35"/>
      <c r="B1000" s="36"/>
      <c r="C1000" s="37"/>
      <c r="D1000" s="185" t="s">
        <v>165</v>
      </c>
      <c r="E1000" s="37"/>
      <c r="F1000" s="186" t="s">
        <v>989</v>
      </c>
      <c r="G1000" s="37"/>
      <c r="H1000" s="37"/>
      <c r="I1000" s="187"/>
      <c r="J1000" s="37"/>
      <c r="K1000" s="37"/>
      <c r="L1000" s="40"/>
      <c r="M1000" s="188"/>
      <c r="N1000" s="189"/>
      <c r="O1000" s="65"/>
      <c r="P1000" s="65"/>
      <c r="Q1000" s="65"/>
      <c r="R1000" s="65"/>
      <c r="S1000" s="65"/>
      <c r="T1000" s="66"/>
      <c r="U1000" s="35"/>
      <c r="V1000" s="35"/>
      <c r="W1000" s="35"/>
      <c r="X1000" s="35"/>
      <c r="Y1000" s="35"/>
      <c r="Z1000" s="35"/>
      <c r="AA1000" s="35"/>
      <c r="AB1000" s="35"/>
      <c r="AC1000" s="35"/>
      <c r="AD1000" s="35"/>
      <c r="AE1000" s="35"/>
      <c r="AT1000" s="18" t="s">
        <v>165</v>
      </c>
      <c r="AU1000" s="18" t="s">
        <v>83</v>
      </c>
    </row>
    <row r="1001" spans="1:65" s="2" customFormat="1" ht="24.2" customHeight="1">
      <c r="A1001" s="35"/>
      <c r="B1001" s="36"/>
      <c r="C1001" s="171" t="s">
        <v>990</v>
      </c>
      <c r="D1001" s="171" t="s">
        <v>159</v>
      </c>
      <c r="E1001" s="172" t="s">
        <v>991</v>
      </c>
      <c r="F1001" s="173" t="s">
        <v>992</v>
      </c>
      <c r="G1001" s="174" t="s">
        <v>162</v>
      </c>
      <c r="H1001" s="175">
        <v>4</v>
      </c>
      <c r="I1001" s="176"/>
      <c r="J1001" s="177">
        <f>ROUND(I1001*H1001,2)</f>
        <v>0</v>
      </c>
      <c r="K1001" s="178"/>
      <c r="L1001" s="40"/>
      <c r="M1001" s="179" t="s">
        <v>19</v>
      </c>
      <c r="N1001" s="180" t="s">
        <v>44</v>
      </c>
      <c r="O1001" s="65"/>
      <c r="P1001" s="181">
        <f>O1001*H1001</f>
        <v>0</v>
      </c>
      <c r="Q1001" s="181">
        <v>1E-4</v>
      </c>
      <c r="R1001" s="181">
        <f>Q1001*H1001</f>
        <v>4.0000000000000002E-4</v>
      </c>
      <c r="S1001" s="181">
        <v>0</v>
      </c>
      <c r="T1001" s="182">
        <f>S1001*H1001</f>
        <v>0</v>
      </c>
      <c r="U1001" s="35"/>
      <c r="V1001" s="35"/>
      <c r="W1001" s="35"/>
      <c r="X1001" s="35"/>
      <c r="Y1001" s="35"/>
      <c r="Z1001" s="35"/>
      <c r="AA1001" s="35"/>
      <c r="AB1001" s="35"/>
      <c r="AC1001" s="35"/>
      <c r="AD1001" s="35"/>
      <c r="AE1001" s="35"/>
      <c r="AR1001" s="183" t="s">
        <v>259</v>
      </c>
      <c r="AT1001" s="183" t="s">
        <v>159</v>
      </c>
      <c r="AU1001" s="183" t="s">
        <v>83</v>
      </c>
      <c r="AY1001" s="18" t="s">
        <v>156</v>
      </c>
      <c r="BE1001" s="184">
        <f>IF(N1001="základní",J1001,0)</f>
        <v>0</v>
      </c>
      <c r="BF1001" s="184">
        <f>IF(N1001="snížená",J1001,0)</f>
        <v>0</v>
      </c>
      <c r="BG1001" s="184">
        <f>IF(N1001="zákl. přenesená",J1001,0)</f>
        <v>0</v>
      </c>
      <c r="BH1001" s="184">
        <f>IF(N1001="sníž. přenesená",J1001,0)</f>
        <v>0</v>
      </c>
      <c r="BI1001" s="184">
        <f>IF(N1001="nulová",J1001,0)</f>
        <v>0</v>
      </c>
      <c r="BJ1001" s="18" t="s">
        <v>81</v>
      </c>
      <c r="BK1001" s="184">
        <f>ROUND(I1001*H1001,2)</f>
        <v>0</v>
      </c>
      <c r="BL1001" s="18" t="s">
        <v>259</v>
      </c>
      <c r="BM1001" s="183" t="s">
        <v>993</v>
      </c>
    </row>
    <row r="1002" spans="1:65" s="2" customFormat="1">
      <c r="A1002" s="35"/>
      <c r="B1002" s="36"/>
      <c r="C1002" s="37"/>
      <c r="D1002" s="185" t="s">
        <v>165</v>
      </c>
      <c r="E1002" s="37"/>
      <c r="F1002" s="186" t="s">
        <v>994</v>
      </c>
      <c r="G1002" s="37"/>
      <c r="H1002" s="37"/>
      <c r="I1002" s="187"/>
      <c r="J1002" s="37"/>
      <c r="K1002" s="37"/>
      <c r="L1002" s="40"/>
      <c r="M1002" s="188"/>
      <c r="N1002" s="189"/>
      <c r="O1002" s="65"/>
      <c r="P1002" s="65"/>
      <c r="Q1002" s="65"/>
      <c r="R1002" s="65"/>
      <c r="S1002" s="65"/>
      <c r="T1002" s="66"/>
      <c r="U1002" s="35"/>
      <c r="V1002" s="35"/>
      <c r="W1002" s="35"/>
      <c r="X1002" s="35"/>
      <c r="Y1002" s="35"/>
      <c r="Z1002" s="35"/>
      <c r="AA1002" s="35"/>
      <c r="AB1002" s="35"/>
      <c r="AC1002" s="35"/>
      <c r="AD1002" s="35"/>
      <c r="AE1002" s="35"/>
      <c r="AT1002" s="18" t="s">
        <v>165</v>
      </c>
      <c r="AU1002" s="18" t="s">
        <v>83</v>
      </c>
    </row>
    <row r="1003" spans="1:65" s="2" customFormat="1" ht="21.75" customHeight="1">
      <c r="A1003" s="35"/>
      <c r="B1003" s="36"/>
      <c r="C1003" s="171" t="s">
        <v>995</v>
      </c>
      <c r="D1003" s="171" t="s">
        <v>159</v>
      </c>
      <c r="E1003" s="172" t="s">
        <v>996</v>
      </c>
      <c r="F1003" s="173" t="s">
        <v>997</v>
      </c>
      <c r="G1003" s="174" t="s">
        <v>162</v>
      </c>
      <c r="H1003" s="175">
        <v>2</v>
      </c>
      <c r="I1003" s="176"/>
      <c r="J1003" s="177">
        <f>ROUND(I1003*H1003,2)</f>
        <v>0</v>
      </c>
      <c r="K1003" s="178"/>
      <c r="L1003" s="40"/>
      <c r="M1003" s="179" t="s">
        <v>19</v>
      </c>
      <c r="N1003" s="180" t="s">
        <v>44</v>
      </c>
      <c r="O1003" s="65"/>
      <c r="P1003" s="181">
        <f>O1003*H1003</f>
        <v>0</v>
      </c>
      <c r="Q1003" s="181">
        <v>5.241E-3</v>
      </c>
      <c r="R1003" s="181">
        <f>Q1003*H1003</f>
        <v>1.0482E-2</v>
      </c>
      <c r="S1003" s="181">
        <v>0</v>
      </c>
      <c r="T1003" s="182">
        <f>S1003*H1003</f>
        <v>0</v>
      </c>
      <c r="U1003" s="35"/>
      <c r="V1003" s="35"/>
      <c r="W1003" s="35"/>
      <c r="X1003" s="35"/>
      <c r="Y1003" s="35"/>
      <c r="Z1003" s="35"/>
      <c r="AA1003" s="35"/>
      <c r="AB1003" s="35"/>
      <c r="AC1003" s="35"/>
      <c r="AD1003" s="35"/>
      <c r="AE1003" s="35"/>
      <c r="AR1003" s="183" t="s">
        <v>259</v>
      </c>
      <c r="AT1003" s="183" t="s">
        <v>159</v>
      </c>
      <c r="AU1003" s="183" t="s">
        <v>83</v>
      </c>
      <c r="AY1003" s="18" t="s">
        <v>156</v>
      </c>
      <c r="BE1003" s="184">
        <f>IF(N1003="základní",J1003,0)</f>
        <v>0</v>
      </c>
      <c r="BF1003" s="184">
        <f>IF(N1003="snížená",J1003,0)</f>
        <v>0</v>
      </c>
      <c r="BG1003" s="184">
        <f>IF(N1003="zákl. přenesená",J1003,0)</f>
        <v>0</v>
      </c>
      <c r="BH1003" s="184">
        <f>IF(N1003="sníž. přenesená",J1003,0)</f>
        <v>0</v>
      </c>
      <c r="BI1003" s="184">
        <f>IF(N1003="nulová",J1003,0)</f>
        <v>0</v>
      </c>
      <c r="BJ1003" s="18" t="s">
        <v>81</v>
      </c>
      <c r="BK1003" s="184">
        <f>ROUND(I1003*H1003,2)</f>
        <v>0</v>
      </c>
      <c r="BL1003" s="18" t="s">
        <v>259</v>
      </c>
      <c r="BM1003" s="183" t="s">
        <v>998</v>
      </c>
    </row>
    <row r="1004" spans="1:65" s="2" customFormat="1" ht="33" customHeight="1">
      <c r="A1004" s="35"/>
      <c r="B1004" s="36"/>
      <c r="C1004" s="171" t="s">
        <v>999</v>
      </c>
      <c r="D1004" s="171" t="s">
        <v>159</v>
      </c>
      <c r="E1004" s="172" t="s">
        <v>1000</v>
      </c>
      <c r="F1004" s="173" t="s">
        <v>1001</v>
      </c>
      <c r="G1004" s="174" t="s">
        <v>193</v>
      </c>
      <c r="H1004" s="175">
        <v>3.2</v>
      </c>
      <c r="I1004" s="176"/>
      <c r="J1004" s="177">
        <f>ROUND(I1004*H1004,2)</f>
        <v>0</v>
      </c>
      <c r="K1004" s="178"/>
      <c r="L1004" s="40"/>
      <c r="M1004" s="179" t="s">
        <v>19</v>
      </c>
      <c r="N1004" s="180" t="s">
        <v>44</v>
      </c>
      <c r="O1004" s="65"/>
      <c r="P1004" s="181">
        <f>O1004*H1004</f>
        <v>0</v>
      </c>
      <c r="Q1004" s="181">
        <v>8.4000000000000003E-4</v>
      </c>
      <c r="R1004" s="181">
        <f>Q1004*H1004</f>
        <v>2.6880000000000003E-3</v>
      </c>
      <c r="S1004" s="181">
        <v>0</v>
      </c>
      <c r="T1004" s="182">
        <f>S1004*H1004</f>
        <v>0</v>
      </c>
      <c r="U1004" s="35"/>
      <c r="V1004" s="35"/>
      <c r="W1004" s="35"/>
      <c r="X1004" s="35"/>
      <c r="Y1004" s="35"/>
      <c r="Z1004" s="35"/>
      <c r="AA1004" s="35"/>
      <c r="AB1004" s="35"/>
      <c r="AC1004" s="35"/>
      <c r="AD1004" s="35"/>
      <c r="AE1004" s="35"/>
      <c r="AR1004" s="183" t="s">
        <v>259</v>
      </c>
      <c r="AT1004" s="183" t="s">
        <v>159</v>
      </c>
      <c r="AU1004" s="183" t="s">
        <v>83</v>
      </c>
      <c r="AY1004" s="18" t="s">
        <v>156</v>
      </c>
      <c r="BE1004" s="184">
        <f>IF(N1004="základní",J1004,0)</f>
        <v>0</v>
      </c>
      <c r="BF1004" s="184">
        <f>IF(N1004="snížená",J1004,0)</f>
        <v>0</v>
      </c>
      <c r="BG1004" s="184">
        <f>IF(N1004="zákl. přenesená",J1004,0)</f>
        <v>0</v>
      </c>
      <c r="BH1004" s="184">
        <f>IF(N1004="sníž. přenesená",J1004,0)</f>
        <v>0</v>
      </c>
      <c r="BI1004" s="184">
        <f>IF(N1004="nulová",J1004,0)</f>
        <v>0</v>
      </c>
      <c r="BJ1004" s="18" t="s">
        <v>81</v>
      </c>
      <c r="BK1004" s="184">
        <f>ROUND(I1004*H1004,2)</f>
        <v>0</v>
      </c>
      <c r="BL1004" s="18" t="s">
        <v>259</v>
      </c>
      <c r="BM1004" s="183" t="s">
        <v>1002</v>
      </c>
    </row>
    <row r="1005" spans="1:65" s="2" customFormat="1">
      <c r="A1005" s="35"/>
      <c r="B1005" s="36"/>
      <c r="C1005" s="37"/>
      <c r="D1005" s="185" t="s">
        <v>165</v>
      </c>
      <c r="E1005" s="37"/>
      <c r="F1005" s="186" t="s">
        <v>1003</v>
      </c>
      <c r="G1005" s="37"/>
      <c r="H1005" s="37"/>
      <c r="I1005" s="187"/>
      <c r="J1005" s="37"/>
      <c r="K1005" s="37"/>
      <c r="L1005" s="40"/>
      <c r="M1005" s="188"/>
      <c r="N1005" s="189"/>
      <c r="O1005" s="65"/>
      <c r="P1005" s="65"/>
      <c r="Q1005" s="65"/>
      <c r="R1005" s="65"/>
      <c r="S1005" s="65"/>
      <c r="T1005" s="66"/>
      <c r="U1005" s="35"/>
      <c r="V1005" s="35"/>
      <c r="W1005" s="35"/>
      <c r="X1005" s="35"/>
      <c r="Y1005" s="35"/>
      <c r="Z1005" s="35"/>
      <c r="AA1005" s="35"/>
      <c r="AB1005" s="35"/>
      <c r="AC1005" s="35"/>
      <c r="AD1005" s="35"/>
      <c r="AE1005" s="35"/>
      <c r="AT1005" s="18" t="s">
        <v>165</v>
      </c>
      <c r="AU1005" s="18" t="s">
        <v>83</v>
      </c>
    </row>
    <row r="1006" spans="1:65" s="2" customFormat="1" ht="33" customHeight="1">
      <c r="A1006" s="35"/>
      <c r="B1006" s="36"/>
      <c r="C1006" s="171" t="s">
        <v>1004</v>
      </c>
      <c r="D1006" s="171" t="s">
        <v>159</v>
      </c>
      <c r="E1006" s="172" t="s">
        <v>1005</v>
      </c>
      <c r="F1006" s="173" t="s">
        <v>1006</v>
      </c>
      <c r="G1006" s="174" t="s">
        <v>193</v>
      </c>
      <c r="H1006" s="175">
        <v>0.6</v>
      </c>
      <c r="I1006" s="176"/>
      <c r="J1006" s="177">
        <f>ROUND(I1006*H1006,2)</f>
        <v>0</v>
      </c>
      <c r="K1006" s="178"/>
      <c r="L1006" s="40"/>
      <c r="M1006" s="179" t="s">
        <v>19</v>
      </c>
      <c r="N1006" s="180" t="s">
        <v>44</v>
      </c>
      <c r="O1006" s="65"/>
      <c r="P1006" s="181">
        <f>O1006*H1006</f>
        <v>0</v>
      </c>
      <c r="Q1006" s="181">
        <v>9.7999999999999997E-4</v>
      </c>
      <c r="R1006" s="181">
        <f>Q1006*H1006</f>
        <v>5.8799999999999998E-4</v>
      </c>
      <c r="S1006" s="181">
        <v>0</v>
      </c>
      <c r="T1006" s="182">
        <f>S1006*H1006</f>
        <v>0</v>
      </c>
      <c r="U1006" s="35"/>
      <c r="V1006" s="35"/>
      <c r="W1006" s="35"/>
      <c r="X1006" s="35"/>
      <c r="Y1006" s="35"/>
      <c r="Z1006" s="35"/>
      <c r="AA1006" s="35"/>
      <c r="AB1006" s="35"/>
      <c r="AC1006" s="35"/>
      <c r="AD1006" s="35"/>
      <c r="AE1006" s="35"/>
      <c r="AR1006" s="183" t="s">
        <v>259</v>
      </c>
      <c r="AT1006" s="183" t="s">
        <v>159</v>
      </c>
      <c r="AU1006" s="183" t="s">
        <v>83</v>
      </c>
      <c r="AY1006" s="18" t="s">
        <v>156</v>
      </c>
      <c r="BE1006" s="184">
        <f>IF(N1006="základní",J1006,0)</f>
        <v>0</v>
      </c>
      <c r="BF1006" s="184">
        <f>IF(N1006="snížená",J1006,0)</f>
        <v>0</v>
      </c>
      <c r="BG1006" s="184">
        <f>IF(N1006="zákl. přenesená",J1006,0)</f>
        <v>0</v>
      </c>
      <c r="BH1006" s="184">
        <f>IF(N1006="sníž. přenesená",J1006,0)</f>
        <v>0</v>
      </c>
      <c r="BI1006" s="184">
        <f>IF(N1006="nulová",J1006,0)</f>
        <v>0</v>
      </c>
      <c r="BJ1006" s="18" t="s">
        <v>81</v>
      </c>
      <c r="BK1006" s="184">
        <f>ROUND(I1006*H1006,2)</f>
        <v>0</v>
      </c>
      <c r="BL1006" s="18" t="s">
        <v>259</v>
      </c>
      <c r="BM1006" s="183" t="s">
        <v>1007</v>
      </c>
    </row>
    <row r="1007" spans="1:65" s="2" customFormat="1">
      <c r="A1007" s="35"/>
      <c r="B1007" s="36"/>
      <c r="C1007" s="37"/>
      <c r="D1007" s="185" t="s">
        <v>165</v>
      </c>
      <c r="E1007" s="37"/>
      <c r="F1007" s="186" t="s">
        <v>1008</v>
      </c>
      <c r="G1007" s="37"/>
      <c r="H1007" s="37"/>
      <c r="I1007" s="187"/>
      <c r="J1007" s="37"/>
      <c r="K1007" s="37"/>
      <c r="L1007" s="40"/>
      <c r="M1007" s="188"/>
      <c r="N1007" s="189"/>
      <c r="O1007" s="65"/>
      <c r="P1007" s="65"/>
      <c r="Q1007" s="65"/>
      <c r="R1007" s="65"/>
      <c r="S1007" s="65"/>
      <c r="T1007" s="66"/>
      <c r="U1007" s="35"/>
      <c r="V1007" s="35"/>
      <c r="W1007" s="35"/>
      <c r="X1007" s="35"/>
      <c r="Y1007" s="35"/>
      <c r="Z1007" s="35"/>
      <c r="AA1007" s="35"/>
      <c r="AB1007" s="35"/>
      <c r="AC1007" s="35"/>
      <c r="AD1007" s="35"/>
      <c r="AE1007" s="35"/>
      <c r="AT1007" s="18" t="s">
        <v>165</v>
      </c>
      <c r="AU1007" s="18" t="s">
        <v>83</v>
      </c>
    </row>
    <row r="1008" spans="1:65" s="2" customFormat="1" ht="55.5" customHeight="1">
      <c r="A1008" s="35"/>
      <c r="B1008" s="36"/>
      <c r="C1008" s="171" t="s">
        <v>1009</v>
      </c>
      <c r="D1008" s="171" t="s">
        <v>159</v>
      </c>
      <c r="E1008" s="172" t="s">
        <v>1010</v>
      </c>
      <c r="F1008" s="173" t="s">
        <v>1011</v>
      </c>
      <c r="G1008" s="174" t="s">
        <v>193</v>
      </c>
      <c r="H1008" s="175">
        <v>3.2</v>
      </c>
      <c r="I1008" s="176"/>
      <c r="J1008" s="177">
        <f>ROUND(I1008*H1008,2)</f>
        <v>0</v>
      </c>
      <c r="K1008" s="178"/>
      <c r="L1008" s="40"/>
      <c r="M1008" s="179" t="s">
        <v>19</v>
      </c>
      <c r="N1008" s="180" t="s">
        <v>44</v>
      </c>
      <c r="O1008" s="65"/>
      <c r="P1008" s="181">
        <f>O1008*H1008</f>
        <v>0</v>
      </c>
      <c r="Q1008" s="181">
        <v>5.0000000000000002E-5</v>
      </c>
      <c r="R1008" s="181">
        <f>Q1008*H1008</f>
        <v>1.6000000000000001E-4</v>
      </c>
      <c r="S1008" s="181">
        <v>0</v>
      </c>
      <c r="T1008" s="182">
        <f>S1008*H1008</f>
        <v>0</v>
      </c>
      <c r="U1008" s="35"/>
      <c r="V1008" s="35"/>
      <c r="W1008" s="35"/>
      <c r="X1008" s="35"/>
      <c r="Y1008" s="35"/>
      <c r="Z1008" s="35"/>
      <c r="AA1008" s="35"/>
      <c r="AB1008" s="35"/>
      <c r="AC1008" s="35"/>
      <c r="AD1008" s="35"/>
      <c r="AE1008" s="35"/>
      <c r="AR1008" s="183" t="s">
        <v>259</v>
      </c>
      <c r="AT1008" s="183" t="s">
        <v>159</v>
      </c>
      <c r="AU1008" s="183" t="s">
        <v>83</v>
      </c>
      <c r="AY1008" s="18" t="s">
        <v>156</v>
      </c>
      <c r="BE1008" s="184">
        <f>IF(N1008="základní",J1008,0)</f>
        <v>0</v>
      </c>
      <c r="BF1008" s="184">
        <f>IF(N1008="snížená",J1008,0)</f>
        <v>0</v>
      </c>
      <c r="BG1008" s="184">
        <f>IF(N1008="zákl. přenesená",J1008,0)</f>
        <v>0</v>
      </c>
      <c r="BH1008" s="184">
        <f>IF(N1008="sníž. přenesená",J1008,0)</f>
        <v>0</v>
      </c>
      <c r="BI1008" s="184">
        <f>IF(N1008="nulová",J1008,0)</f>
        <v>0</v>
      </c>
      <c r="BJ1008" s="18" t="s">
        <v>81</v>
      </c>
      <c r="BK1008" s="184">
        <f>ROUND(I1008*H1008,2)</f>
        <v>0</v>
      </c>
      <c r="BL1008" s="18" t="s">
        <v>259</v>
      </c>
      <c r="BM1008" s="183" t="s">
        <v>1012</v>
      </c>
    </row>
    <row r="1009" spans="1:65" s="2" customFormat="1">
      <c r="A1009" s="35"/>
      <c r="B1009" s="36"/>
      <c r="C1009" s="37"/>
      <c r="D1009" s="185" t="s">
        <v>165</v>
      </c>
      <c r="E1009" s="37"/>
      <c r="F1009" s="186" t="s">
        <v>1013</v>
      </c>
      <c r="G1009" s="37"/>
      <c r="H1009" s="37"/>
      <c r="I1009" s="187"/>
      <c r="J1009" s="37"/>
      <c r="K1009" s="37"/>
      <c r="L1009" s="40"/>
      <c r="M1009" s="188"/>
      <c r="N1009" s="189"/>
      <c r="O1009" s="65"/>
      <c r="P1009" s="65"/>
      <c r="Q1009" s="65"/>
      <c r="R1009" s="65"/>
      <c r="S1009" s="65"/>
      <c r="T1009" s="66"/>
      <c r="U1009" s="35"/>
      <c r="V1009" s="35"/>
      <c r="W1009" s="35"/>
      <c r="X1009" s="35"/>
      <c r="Y1009" s="35"/>
      <c r="Z1009" s="35"/>
      <c r="AA1009" s="35"/>
      <c r="AB1009" s="35"/>
      <c r="AC1009" s="35"/>
      <c r="AD1009" s="35"/>
      <c r="AE1009" s="35"/>
      <c r="AT1009" s="18" t="s">
        <v>165</v>
      </c>
      <c r="AU1009" s="18" t="s">
        <v>83</v>
      </c>
    </row>
    <row r="1010" spans="1:65" s="2" customFormat="1" ht="55.5" customHeight="1">
      <c r="A1010" s="35"/>
      <c r="B1010" s="36"/>
      <c r="C1010" s="171" t="s">
        <v>1014</v>
      </c>
      <c r="D1010" s="171" t="s">
        <v>159</v>
      </c>
      <c r="E1010" s="172" t="s">
        <v>1015</v>
      </c>
      <c r="F1010" s="173" t="s">
        <v>1016</v>
      </c>
      <c r="G1010" s="174" t="s">
        <v>193</v>
      </c>
      <c r="H1010" s="175">
        <v>0.6</v>
      </c>
      <c r="I1010" s="176"/>
      <c r="J1010" s="177">
        <f>ROUND(I1010*H1010,2)</f>
        <v>0</v>
      </c>
      <c r="K1010" s="178"/>
      <c r="L1010" s="40"/>
      <c r="M1010" s="179" t="s">
        <v>19</v>
      </c>
      <c r="N1010" s="180" t="s">
        <v>44</v>
      </c>
      <c r="O1010" s="65"/>
      <c r="P1010" s="181">
        <f>O1010*H1010</f>
        <v>0</v>
      </c>
      <c r="Q1010" s="181">
        <v>6.9999999999999994E-5</v>
      </c>
      <c r="R1010" s="181">
        <f>Q1010*H1010</f>
        <v>4.1999999999999998E-5</v>
      </c>
      <c r="S1010" s="181">
        <v>0</v>
      </c>
      <c r="T1010" s="182">
        <f>S1010*H1010</f>
        <v>0</v>
      </c>
      <c r="U1010" s="35"/>
      <c r="V1010" s="35"/>
      <c r="W1010" s="35"/>
      <c r="X1010" s="35"/>
      <c r="Y1010" s="35"/>
      <c r="Z1010" s="35"/>
      <c r="AA1010" s="35"/>
      <c r="AB1010" s="35"/>
      <c r="AC1010" s="35"/>
      <c r="AD1010" s="35"/>
      <c r="AE1010" s="35"/>
      <c r="AR1010" s="183" t="s">
        <v>259</v>
      </c>
      <c r="AT1010" s="183" t="s">
        <v>159</v>
      </c>
      <c r="AU1010" s="183" t="s">
        <v>83</v>
      </c>
      <c r="AY1010" s="18" t="s">
        <v>156</v>
      </c>
      <c r="BE1010" s="184">
        <f>IF(N1010="základní",J1010,0)</f>
        <v>0</v>
      </c>
      <c r="BF1010" s="184">
        <f>IF(N1010="snížená",J1010,0)</f>
        <v>0</v>
      </c>
      <c r="BG1010" s="184">
        <f>IF(N1010="zákl. přenesená",J1010,0)</f>
        <v>0</v>
      </c>
      <c r="BH1010" s="184">
        <f>IF(N1010="sníž. přenesená",J1010,0)</f>
        <v>0</v>
      </c>
      <c r="BI1010" s="184">
        <f>IF(N1010="nulová",J1010,0)</f>
        <v>0</v>
      </c>
      <c r="BJ1010" s="18" t="s">
        <v>81</v>
      </c>
      <c r="BK1010" s="184">
        <f>ROUND(I1010*H1010,2)</f>
        <v>0</v>
      </c>
      <c r="BL1010" s="18" t="s">
        <v>259</v>
      </c>
      <c r="BM1010" s="183" t="s">
        <v>1017</v>
      </c>
    </row>
    <row r="1011" spans="1:65" s="2" customFormat="1">
      <c r="A1011" s="35"/>
      <c r="B1011" s="36"/>
      <c r="C1011" s="37"/>
      <c r="D1011" s="185" t="s">
        <v>165</v>
      </c>
      <c r="E1011" s="37"/>
      <c r="F1011" s="186" t="s">
        <v>1018</v>
      </c>
      <c r="G1011" s="37"/>
      <c r="H1011" s="37"/>
      <c r="I1011" s="187"/>
      <c r="J1011" s="37"/>
      <c r="K1011" s="37"/>
      <c r="L1011" s="40"/>
      <c r="M1011" s="188"/>
      <c r="N1011" s="189"/>
      <c r="O1011" s="65"/>
      <c r="P1011" s="65"/>
      <c r="Q1011" s="65"/>
      <c r="R1011" s="65"/>
      <c r="S1011" s="65"/>
      <c r="T1011" s="66"/>
      <c r="U1011" s="35"/>
      <c r="V1011" s="35"/>
      <c r="W1011" s="35"/>
      <c r="X1011" s="35"/>
      <c r="Y1011" s="35"/>
      <c r="Z1011" s="35"/>
      <c r="AA1011" s="35"/>
      <c r="AB1011" s="35"/>
      <c r="AC1011" s="35"/>
      <c r="AD1011" s="35"/>
      <c r="AE1011" s="35"/>
      <c r="AT1011" s="18" t="s">
        <v>165</v>
      </c>
      <c r="AU1011" s="18" t="s">
        <v>83</v>
      </c>
    </row>
    <row r="1012" spans="1:65" s="2" customFormat="1" ht="24.2" customHeight="1">
      <c r="A1012" s="35"/>
      <c r="B1012" s="36"/>
      <c r="C1012" s="171" t="s">
        <v>1019</v>
      </c>
      <c r="D1012" s="171" t="s">
        <v>159</v>
      </c>
      <c r="E1012" s="172" t="s">
        <v>1020</v>
      </c>
      <c r="F1012" s="173" t="s">
        <v>1021</v>
      </c>
      <c r="G1012" s="174" t="s">
        <v>162</v>
      </c>
      <c r="H1012" s="175">
        <v>4</v>
      </c>
      <c r="I1012" s="176"/>
      <c r="J1012" s="177">
        <f>ROUND(I1012*H1012,2)</f>
        <v>0</v>
      </c>
      <c r="K1012" s="178"/>
      <c r="L1012" s="40"/>
      <c r="M1012" s="179" t="s">
        <v>19</v>
      </c>
      <c r="N1012" s="180" t="s">
        <v>44</v>
      </c>
      <c r="O1012" s="65"/>
      <c r="P1012" s="181">
        <f>O1012*H1012</f>
        <v>0</v>
      </c>
      <c r="Q1012" s="181">
        <v>0</v>
      </c>
      <c r="R1012" s="181">
        <f>Q1012*H1012</f>
        <v>0</v>
      </c>
      <c r="S1012" s="181">
        <v>0</v>
      </c>
      <c r="T1012" s="182">
        <f>S1012*H1012</f>
        <v>0</v>
      </c>
      <c r="U1012" s="35"/>
      <c r="V1012" s="35"/>
      <c r="W1012" s="35"/>
      <c r="X1012" s="35"/>
      <c r="Y1012" s="35"/>
      <c r="Z1012" s="35"/>
      <c r="AA1012" s="35"/>
      <c r="AB1012" s="35"/>
      <c r="AC1012" s="35"/>
      <c r="AD1012" s="35"/>
      <c r="AE1012" s="35"/>
      <c r="AR1012" s="183" t="s">
        <v>259</v>
      </c>
      <c r="AT1012" s="183" t="s">
        <v>159</v>
      </c>
      <c r="AU1012" s="183" t="s">
        <v>83</v>
      </c>
      <c r="AY1012" s="18" t="s">
        <v>156</v>
      </c>
      <c r="BE1012" s="184">
        <f>IF(N1012="základní",J1012,0)</f>
        <v>0</v>
      </c>
      <c r="BF1012" s="184">
        <f>IF(N1012="snížená",J1012,0)</f>
        <v>0</v>
      </c>
      <c r="BG1012" s="184">
        <f>IF(N1012="zákl. přenesená",J1012,0)</f>
        <v>0</v>
      </c>
      <c r="BH1012" s="184">
        <f>IF(N1012="sníž. přenesená",J1012,0)</f>
        <v>0</v>
      </c>
      <c r="BI1012" s="184">
        <f>IF(N1012="nulová",J1012,0)</f>
        <v>0</v>
      </c>
      <c r="BJ1012" s="18" t="s">
        <v>81</v>
      </c>
      <c r="BK1012" s="184">
        <f>ROUND(I1012*H1012,2)</f>
        <v>0</v>
      </c>
      <c r="BL1012" s="18" t="s">
        <v>259</v>
      </c>
      <c r="BM1012" s="183" t="s">
        <v>1022</v>
      </c>
    </row>
    <row r="1013" spans="1:65" s="2" customFormat="1">
      <c r="A1013" s="35"/>
      <c r="B1013" s="36"/>
      <c r="C1013" s="37"/>
      <c r="D1013" s="185" t="s">
        <v>165</v>
      </c>
      <c r="E1013" s="37"/>
      <c r="F1013" s="186" t="s">
        <v>1023</v>
      </c>
      <c r="G1013" s="37"/>
      <c r="H1013" s="37"/>
      <c r="I1013" s="187"/>
      <c r="J1013" s="37"/>
      <c r="K1013" s="37"/>
      <c r="L1013" s="40"/>
      <c r="M1013" s="188"/>
      <c r="N1013" s="189"/>
      <c r="O1013" s="65"/>
      <c r="P1013" s="65"/>
      <c r="Q1013" s="65"/>
      <c r="R1013" s="65"/>
      <c r="S1013" s="65"/>
      <c r="T1013" s="66"/>
      <c r="U1013" s="35"/>
      <c r="V1013" s="35"/>
      <c r="W1013" s="35"/>
      <c r="X1013" s="35"/>
      <c r="Y1013" s="35"/>
      <c r="Z1013" s="35"/>
      <c r="AA1013" s="35"/>
      <c r="AB1013" s="35"/>
      <c r="AC1013" s="35"/>
      <c r="AD1013" s="35"/>
      <c r="AE1013" s="35"/>
      <c r="AT1013" s="18" t="s">
        <v>165</v>
      </c>
      <c r="AU1013" s="18" t="s">
        <v>83</v>
      </c>
    </row>
    <row r="1014" spans="1:65" s="2" customFormat="1" ht="33" customHeight="1">
      <c r="A1014" s="35"/>
      <c r="B1014" s="36"/>
      <c r="C1014" s="171" t="s">
        <v>1024</v>
      </c>
      <c r="D1014" s="171" t="s">
        <v>159</v>
      </c>
      <c r="E1014" s="172" t="s">
        <v>1025</v>
      </c>
      <c r="F1014" s="173" t="s">
        <v>1026</v>
      </c>
      <c r="G1014" s="174" t="s">
        <v>162</v>
      </c>
      <c r="H1014" s="175">
        <v>2</v>
      </c>
      <c r="I1014" s="176"/>
      <c r="J1014" s="177">
        <f>ROUND(I1014*H1014,2)</f>
        <v>0</v>
      </c>
      <c r="K1014" s="178"/>
      <c r="L1014" s="40"/>
      <c r="M1014" s="179" t="s">
        <v>19</v>
      </c>
      <c r="N1014" s="180" t="s">
        <v>44</v>
      </c>
      <c r="O1014" s="65"/>
      <c r="P1014" s="181">
        <f>O1014*H1014</f>
        <v>0</v>
      </c>
      <c r="Q1014" s="181">
        <v>0</v>
      </c>
      <c r="R1014" s="181">
        <f>Q1014*H1014</f>
        <v>0</v>
      </c>
      <c r="S1014" s="181">
        <v>0</v>
      </c>
      <c r="T1014" s="182">
        <f>S1014*H1014</f>
        <v>0</v>
      </c>
      <c r="U1014" s="35"/>
      <c r="V1014" s="35"/>
      <c r="W1014" s="35"/>
      <c r="X1014" s="35"/>
      <c r="Y1014" s="35"/>
      <c r="Z1014" s="35"/>
      <c r="AA1014" s="35"/>
      <c r="AB1014" s="35"/>
      <c r="AC1014" s="35"/>
      <c r="AD1014" s="35"/>
      <c r="AE1014" s="35"/>
      <c r="AR1014" s="183" t="s">
        <v>259</v>
      </c>
      <c r="AT1014" s="183" t="s">
        <v>159</v>
      </c>
      <c r="AU1014" s="183" t="s">
        <v>83</v>
      </c>
      <c r="AY1014" s="18" t="s">
        <v>156</v>
      </c>
      <c r="BE1014" s="184">
        <f>IF(N1014="základní",J1014,0)</f>
        <v>0</v>
      </c>
      <c r="BF1014" s="184">
        <f>IF(N1014="snížená",J1014,0)</f>
        <v>0</v>
      </c>
      <c r="BG1014" s="184">
        <f>IF(N1014="zákl. přenesená",J1014,0)</f>
        <v>0</v>
      </c>
      <c r="BH1014" s="184">
        <f>IF(N1014="sníž. přenesená",J1014,0)</f>
        <v>0</v>
      </c>
      <c r="BI1014" s="184">
        <f>IF(N1014="nulová",J1014,0)</f>
        <v>0</v>
      </c>
      <c r="BJ1014" s="18" t="s">
        <v>81</v>
      </c>
      <c r="BK1014" s="184">
        <f>ROUND(I1014*H1014,2)</f>
        <v>0</v>
      </c>
      <c r="BL1014" s="18" t="s">
        <v>259</v>
      </c>
      <c r="BM1014" s="183" t="s">
        <v>1027</v>
      </c>
    </row>
    <row r="1015" spans="1:65" s="2" customFormat="1">
      <c r="A1015" s="35"/>
      <c r="B1015" s="36"/>
      <c r="C1015" s="37"/>
      <c r="D1015" s="185" t="s">
        <v>165</v>
      </c>
      <c r="E1015" s="37"/>
      <c r="F1015" s="186" t="s">
        <v>1028</v>
      </c>
      <c r="G1015" s="37"/>
      <c r="H1015" s="37"/>
      <c r="I1015" s="187"/>
      <c r="J1015" s="37"/>
      <c r="K1015" s="37"/>
      <c r="L1015" s="40"/>
      <c r="M1015" s="188"/>
      <c r="N1015" s="189"/>
      <c r="O1015" s="65"/>
      <c r="P1015" s="65"/>
      <c r="Q1015" s="65"/>
      <c r="R1015" s="65"/>
      <c r="S1015" s="65"/>
      <c r="T1015" s="66"/>
      <c r="U1015" s="35"/>
      <c r="V1015" s="35"/>
      <c r="W1015" s="35"/>
      <c r="X1015" s="35"/>
      <c r="Y1015" s="35"/>
      <c r="Z1015" s="35"/>
      <c r="AA1015" s="35"/>
      <c r="AB1015" s="35"/>
      <c r="AC1015" s="35"/>
      <c r="AD1015" s="35"/>
      <c r="AE1015" s="35"/>
      <c r="AT1015" s="18" t="s">
        <v>165</v>
      </c>
      <c r="AU1015" s="18" t="s">
        <v>83</v>
      </c>
    </row>
    <row r="1016" spans="1:65" s="2" customFormat="1" ht="37.9" customHeight="1">
      <c r="A1016" s="35"/>
      <c r="B1016" s="36"/>
      <c r="C1016" s="171" t="s">
        <v>1029</v>
      </c>
      <c r="D1016" s="171" t="s">
        <v>159</v>
      </c>
      <c r="E1016" s="172" t="s">
        <v>1030</v>
      </c>
      <c r="F1016" s="173" t="s">
        <v>1031</v>
      </c>
      <c r="G1016" s="174" t="s">
        <v>193</v>
      </c>
      <c r="H1016" s="175">
        <v>3.8</v>
      </c>
      <c r="I1016" s="176"/>
      <c r="J1016" s="177">
        <f>ROUND(I1016*H1016,2)</f>
        <v>0</v>
      </c>
      <c r="K1016" s="178"/>
      <c r="L1016" s="40"/>
      <c r="M1016" s="179" t="s">
        <v>19</v>
      </c>
      <c r="N1016" s="180" t="s">
        <v>44</v>
      </c>
      <c r="O1016" s="65"/>
      <c r="P1016" s="181">
        <f>O1016*H1016</f>
        <v>0</v>
      </c>
      <c r="Q1016" s="181">
        <v>1.9000000000000001E-4</v>
      </c>
      <c r="R1016" s="181">
        <f>Q1016*H1016</f>
        <v>7.2199999999999999E-4</v>
      </c>
      <c r="S1016" s="181">
        <v>0</v>
      </c>
      <c r="T1016" s="182">
        <f>S1016*H1016</f>
        <v>0</v>
      </c>
      <c r="U1016" s="35"/>
      <c r="V1016" s="35"/>
      <c r="W1016" s="35"/>
      <c r="X1016" s="35"/>
      <c r="Y1016" s="35"/>
      <c r="Z1016" s="35"/>
      <c r="AA1016" s="35"/>
      <c r="AB1016" s="35"/>
      <c r="AC1016" s="35"/>
      <c r="AD1016" s="35"/>
      <c r="AE1016" s="35"/>
      <c r="AR1016" s="183" t="s">
        <v>259</v>
      </c>
      <c r="AT1016" s="183" t="s">
        <v>159</v>
      </c>
      <c r="AU1016" s="183" t="s">
        <v>83</v>
      </c>
      <c r="AY1016" s="18" t="s">
        <v>156</v>
      </c>
      <c r="BE1016" s="184">
        <f>IF(N1016="základní",J1016,0)</f>
        <v>0</v>
      </c>
      <c r="BF1016" s="184">
        <f>IF(N1016="snížená",J1016,0)</f>
        <v>0</v>
      </c>
      <c r="BG1016" s="184">
        <f>IF(N1016="zákl. přenesená",J1016,0)</f>
        <v>0</v>
      </c>
      <c r="BH1016" s="184">
        <f>IF(N1016="sníž. přenesená",J1016,0)</f>
        <v>0</v>
      </c>
      <c r="BI1016" s="184">
        <f>IF(N1016="nulová",J1016,0)</f>
        <v>0</v>
      </c>
      <c r="BJ1016" s="18" t="s">
        <v>81</v>
      </c>
      <c r="BK1016" s="184">
        <f>ROUND(I1016*H1016,2)</f>
        <v>0</v>
      </c>
      <c r="BL1016" s="18" t="s">
        <v>259</v>
      </c>
      <c r="BM1016" s="183" t="s">
        <v>1032</v>
      </c>
    </row>
    <row r="1017" spans="1:65" s="2" customFormat="1">
      <c r="A1017" s="35"/>
      <c r="B1017" s="36"/>
      <c r="C1017" s="37"/>
      <c r="D1017" s="185" t="s">
        <v>165</v>
      </c>
      <c r="E1017" s="37"/>
      <c r="F1017" s="186" t="s">
        <v>1033</v>
      </c>
      <c r="G1017" s="37"/>
      <c r="H1017" s="37"/>
      <c r="I1017" s="187"/>
      <c r="J1017" s="37"/>
      <c r="K1017" s="37"/>
      <c r="L1017" s="40"/>
      <c r="M1017" s="188"/>
      <c r="N1017" s="189"/>
      <c r="O1017" s="65"/>
      <c r="P1017" s="65"/>
      <c r="Q1017" s="65"/>
      <c r="R1017" s="65"/>
      <c r="S1017" s="65"/>
      <c r="T1017" s="66"/>
      <c r="U1017" s="35"/>
      <c r="V1017" s="35"/>
      <c r="W1017" s="35"/>
      <c r="X1017" s="35"/>
      <c r="Y1017" s="35"/>
      <c r="Z1017" s="35"/>
      <c r="AA1017" s="35"/>
      <c r="AB1017" s="35"/>
      <c r="AC1017" s="35"/>
      <c r="AD1017" s="35"/>
      <c r="AE1017" s="35"/>
      <c r="AT1017" s="18" t="s">
        <v>165</v>
      </c>
      <c r="AU1017" s="18" t="s">
        <v>83</v>
      </c>
    </row>
    <row r="1018" spans="1:65" s="2" customFormat="1" ht="33" customHeight="1">
      <c r="A1018" s="35"/>
      <c r="B1018" s="36"/>
      <c r="C1018" s="171" t="s">
        <v>1034</v>
      </c>
      <c r="D1018" s="171" t="s">
        <v>159</v>
      </c>
      <c r="E1018" s="172" t="s">
        <v>1035</v>
      </c>
      <c r="F1018" s="173" t="s">
        <v>1036</v>
      </c>
      <c r="G1018" s="174" t="s">
        <v>193</v>
      </c>
      <c r="H1018" s="175">
        <v>3.8</v>
      </c>
      <c r="I1018" s="176"/>
      <c r="J1018" s="177">
        <f>ROUND(I1018*H1018,2)</f>
        <v>0</v>
      </c>
      <c r="K1018" s="178"/>
      <c r="L1018" s="40"/>
      <c r="M1018" s="179" t="s">
        <v>19</v>
      </c>
      <c r="N1018" s="180" t="s">
        <v>44</v>
      </c>
      <c r="O1018" s="65"/>
      <c r="P1018" s="181">
        <f>O1018*H1018</f>
        <v>0</v>
      </c>
      <c r="Q1018" s="181">
        <v>1.0000000000000001E-5</v>
      </c>
      <c r="R1018" s="181">
        <f>Q1018*H1018</f>
        <v>3.8000000000000002E-5</v>
      </c>
      <c r="S1018" s="181">
        <v>0</v>
      </c>
      <c r="T1018" s="182">
        <f>S1018*H1018</f>
        <v>0</v>
      </c>
      <c r="U1018" s="35"/>
      <c r="V1018" s="35"/>
      <c r="W1018" s="35"/>
      <c r="X1018" s="35"/>
      <c r="Y1018" s="35"/>
      <c r="Z1018" s="35"/>
      <c r="AA1018" s="35"/>
      <c r="AB1018" s="35"/>
      <c r="AC1018" s="35"/>
      <c r="AD1018" s="35"/>
      <c r="AE1018" s="35"/>
      <c r="AR1018" s="183" t="s">
        <v>259</v>
      </c>
      <c r="AT1018" s="183" t="s">
        <v>159</v>
      </c>
      <c r="AU1018" s="183" t="s">
        <v>83</v>
      </c>
      <c r="AY1018" s="18" t="s">
        <v>156</v>
      </c>
      <c r="BE1018" s="184">
        <f>IF(N1018="základní",J1018,0)</f>
        <v>0</v>
      </c>
      <c r="BF1018" s="184">
        <f>IF(N1018="snížená",J1018,0)</f>
        <v>0</v>
      </c>
      <c r="BG1018" s="184">
        <f>IF(N1018="zákl. přenesená",J1018,0)</f>
        <v>0</v>
      </c>
      <c r="BH1018" s="184">
        <f>IF(N1018="sníž. přenesená",J1018,0)</f>
        <v>0</v>
      </c>
      <c r="BI1018" s="184">
        <f>IF(N1018="nulová",J1018,0)</f>
        <v>0</v>
      </c>
      <c r="BJ1018" s="18" t="s">
        <v>81</v>
      </c>
      <c r="BK1018" s="184">
        <f>ROUND(I1018*H1018,2)</f>
        <v>0</v>
      </c>
      <c r="BL1018" s="18" t="s">
        <v>259</v>
      </c>
      <c r="BM1018" s="183" t="s">
        <v>1037</v>
      </c>
    </row>
    <row r="1019" spans="1:65" s="2" customFormat="1">
      <c r="A1019" s="35"/>
      <c r="B1019" s="36"/>
      <c r="C1019" s="37"/>
      <c r="D1019" s="185" t="s">
        <v>165</v>
      </c>
      <c r="E1019" s="37"/>
      <c r="F1019" s="186" t="s">
        <v>1038</v>
      </c>
      <c r="G1019" s="37"/>
      <c r="H1019" s="37"/>
      <c r="I1019" s="187"/>
      <c r="J1019" s="37"/>
      <c r="K1019" s="37"/>
      <c r="L1019" s="40"/>
      <c r="M1019" s="188"/>
      <c r="N1019" s="189"/>
      <c r="O1019" s="65"/>
      <c r="P1019" s="65"/>
      <c r="Q1019" s="65"/>
      <c r="R1019" s="65"/>
      <c r="S1019" s="65"/>
      <c r="T1019" s="66"/>
      <c r="U1019" s="35"/>
      <c r="V1019" s="35"/>
      <c r="W1019" s="35"/>
      <c r="X1019" s="35"/>
      <c r="Y1019" s="35"/>
      <c r="Z1019" s="35"/>
      <c r="AA1019" s="35"/>
      <c r="AB1019" s="35"/>
      <c r="AC1019" s="35"/>
      <c r="AD1019" s="35"/>
      <c r="AE1019" s="35"/>
      <c r="AT1019" s="18" t="s">
        <v>165</v>
      </c>
      <c r="AU1019" s="18" t="s">
        <v>83</v>
      </c>
    </row>
    <row r="1020" spans="1:65" s="2" customFormat="1" ht="44.25" customHeight="1">
      <c r="A1020" s="35"/>
      <c r="B1020" s="36"/>
      <c r="C1020" s="171" t="s">
        <v>1039</v>
      </c>
      <c r="D1020" s="171" t="s">
        <v>159</v>
      </c>
      <c r="E1020" s="172" t="s">
        <v>1040</v>
      </c>
      <c r="F1020" s="173" t="s">
        <v>1041</v>
      </c>
      <c r="G1020" s="174" t="s">
        <v>215</v>
      </c>
      <c r="H1020" s="175">
        <v>1.4E-2</v>
      </c>
      <c r="I1020" s="176"/>
      <c r="J1020" s="177">
        <f>ROUND(I1020*H1020,2)</f>
        <v>0</v>
      </c>
      <c r="K1020" s="178"/>
      <c r="L1020" s="40"/>
      <c r="M1020" s="179" t="s">
        <v>19</v>
      </c>
      <c r="N1020" s="180" t="s">
        <v>44</v>
      </c>
      <c r="O1020" s="65"/>
      <c r="P1020" s="181">
        <f>O1020*H1020</f>
        <v>0</v>
      </c>
      <c r="Q1020" s="181">
        <v>0</v>
      </c>
      <c r="R1020" s="181">
        <f>Q1020*H1020</f>
        <v>0</v>
      </c>
      <c r="S1020" s="181">
        <v>0</v>
      </c>
      <c r="T1020" s="182">
        <f>S1020*H1020</f>
        <v>0</v>
      </c>
      <c r="U1020" s="35"/>
      <c r="V1020" s="35"/>
      <c r="W1020" s="35"/>
      <c r="X1020" s="35"/>
      <c r="Y1020" s="35"/>
      <c r="Z1020" s="35"/>
      <c r="AA1020" s="35"/>
      <c r="AB1020" s="35"/>
      <c r="AC1020" s="35"/>
      <c r="AD1020" s="35"/>
      <c r="AE1020" s="35"/>
      <c r="AR1020" s="183" t="s">
        <v>259</v>
      </c>
      <c r="AT1020" s="183" t="s">
        <v>159</v>
      </c>
      <c r="AU1020" s="183" t="s">
        <v>83</v>
      </c>
      <c r="AY1020" s="18" t="s">
        <v>156</v>
      </c>
      <c r="BE1020" s="184">
        <f>IF(N1020="základní",J1020,0)</f>
        <v>0</v>
      </c>
      <c r="BF1020" s="184">
        <f>IF(N1020="snížená",J1020,0)</f>
        <v>0</v>
      </c>
      <c r="BG1020" s="184">
        <f>IF(N1020="zákl. přenesená",J1020,0)</f>
        <v>0</v>
      </c>
      <c r="BH1020" s="184">
        <f>IF(N1020="sníž. přenesená",J1020,0)</f>
        <v>0</v>
      </c>
      <c r="BI1020" s="184">
        <f>IF(N1020="nulová",J1020,0)</f>
        <v>0</v>
      </c>
      <c r="BJ1020" s="18" t="s">
        <v>81</v>
      </c>
      <c r="BK1020" s="184">
        <f>ROUND(I1020*H1020,2)</f>
        <v>0</v>
      </c>
      <c r="BL1020" s="18" t="s">
        <v>259</v>
      </c>
      <c r="BM1020" s="183" t="s">
        <v>1042</v>
      </c>
    </row>
    <row r="1021" spans="1:65" s="2" customFormat="1">
      <c r="A1021" s="35"/>
      <c r="B1021" s="36"/>
      <c r="C1021" s="37"/>
      <c r="D1021" s="185" t="s">
        <v>165</v>
      </c>
      <c r="E1021" s="37"/>
      <c r="F1021" s="186" t="s">
        <v>1043</v>
      </c>
      <c r="G1021" s="37"/>
      <c r="H1021" s="37"/>
      <c r="I1021" s="187"/>
      <c r="J1021" s="37"/>
      <c r="K1021" s="37"/>
      <c r="L1021" s="40"/>
      <c r="M1021" s="188"/>
      <c r="N1021" s="189"/>
      <c r="O1021" s="65"/>
      <c r="P1021" s="65"/>
      <c r="Q1021" s="65"/>
      <c r="R1021" s="65"/>
      <c r="S1021" s="65"/>
      <c r="T1021" s="66"/>
      <c r="U1021" s="35"/>
      <c r="V1021" s="35"/>
      <c r="W1021" s="35"/>
      <c r="X1021" s="35"/>
      <c r="Y1021" s="35"/>
      <c r="Z1021" s="35"/>
      <c r="AA1021" s="35"/>
      <c r="AB1021" s="35"/>
      <c r="AC1021" s="35"/>
      <c r="AD1021" s="35"/>
      <c r="AE1021" s="35"/>
      <c r="AT1021" s="18" t="s">
        <v>165</v>
      </c>
      <c r="AU1021" s="18" t="s">
        <v>83</v>
      </c>
    </row>
    <row r="1022" spans="1:65" s="12" customFormat="1" ht="22.9" customHeight="1">
      <c r="B1022" s="155"/>
      <c r="C1022" s="156"/>
      <c r="D1022" s="157" t="s">
        <v>72</v>
      </c>
      <c r="E1022" s="169" t="s">
        <v>1044</v>
      </c>
      <c r="F1022" s="169" t="s">
        <v>1045</v>
      </c>
      <c r="G1022" s="156"/>
      <c r="H1022" s="156"/>
      <c r="I1022" s="159"/>
      <c r="J1022" s="170">
        <f>BK1022</f>
        <v>0</v>
      </c>
      <c r="K1022" s="156"/>
      <c r="L1022" s="161"/>
      <c r="M1022" s="162"/>
      <c r="N1022" s="163"/>
      <c r="O1022" s="163"/>
      <c r="P1022" s="164">
        <f>SUM(P1023:P1042)</f>
        <v>0</v>
      </c>
      <c r="Q1022" s="163"/>
      <c r="R1022" s="164">
        <f>SUM(R1023:R1042)</f>
        <v>2.79609E-2</v>
      </c>
      <c r="S1022" s="163"/>
      <c r="T1022" s="165">
        <f>SUM(T1023:T1042)</f>
        <v>3.8949999999999999E-2</v>
      </c>
      <c r="AR1022" s="166" t="s">
        <v>83</v>
      </c>
      <c r="AT1022" s="167" t="s">
        <v>72</v>
      </c>
      <c r="AU1022" s="167" t="s">
        <v>81</v>
      </c>
      <c r="AY1022" s="166" t="s">
        <v>156</v>
      </c>
      <c r="BK1022" s="168">
        <f>SUM(BK1023:BK1042)</f>
        <v>0</v>
      </c>
    </row>
    <row r="1023" spans="1:65" s="2" customFormat="1" ht="21.75" customHeight="1">
      <c r="A1023" s="35"/>
      <c r="B1023" s="36"/>
      <c r="C1023" s="171" t="s">
        <v>1046</v>
      </c>
      <c r="D1023" s="171" t="s">
        <v>159</v>
      </c>
      <c r="E1023" s="172" t="s">
        <v>1047</v>
      </c>
      <c r="F1023" s="173" t="s">
        <v>1048</v>
      </c>
      <c r="G1023" s="174" t="s">
        <v>162</v>
      </c>
      <c r="H1023" s="175">
        <v>1</v>
      </c>
      <c r="I1023" s="176"/>
      <c r="J1023" s="177">
        <f>ROUND(I1023*H1023,2)</f>
        <v>0</v>
      </c>
      <c r="K1023" s="178"/>
      <c r="L1023" s="40"/>
      <c r="M1023" s="179" t="s">
        <v>19</v>
      </c>
      <c r="N1023" s="180" t="s">
        <v>44</v>
      </c>
      <c r="O1023" s="65"/>
      <c r="P1023" s="181">
        <f>O1023*H1023</f>
        <v>0</v>
      </c>
      <c r="Q1023" s="181">
        <v>0</v>
      </c>
      <c r="R1023" s="181">
        <f>Q1023*H1023</f>
        <v>0</v>
      </c>
      <c r="S1023" s="181">
        <v>1.9460000000000002E-2</v>
      </c>
      <c r="T1023" s="182">
        <f>S1023*H1023</f>
        <v>1.9460000000000002E-2</v>
      </c>
      <c r="U1023" s="35"/>
      <c r="V1023" s="35"/>
      <c r="W1023" s="35"/>
      <c r="X1023" s="35"/>
      <c r="Y1023" s="35"/>
      <c r="Z1023" s="35"/>
      <c r="AA1023" s="35"/>
      <c r="AB1023" s="35"/>
      <c r="AC1023" s="35"/>
      <c r="AD1023" s="35"/>
      <c r="AE1023" s="35"/>
      <c r="AR1023" s="183" t="s">
        <v>259</v>
      </c>
      <c r="AT1023" s="183" t="s">
        <v>159</v>
      </c>
      <c r="AU1023" s="183" t="s">
        <v>83</v>
      </c>
      <c r="AY1023" s="18" t="s">
        <v>156</v>
      </c>
      <c r="BE1023" s="184">
        <f>IF(N1023="základní",J1023,0)</f>
        <v>0</v>
      </c>
      <c r="BF1023" s="184">
        <f>IF(N1023="snížená",J1023,0)</f>
        <v>0</v>
      </c>
      <c r="BG1023" s="184">
        <f>IF(N1023="zákl. přenesená",J1023,0)</f>
        <v>0</v>
      </c>
      <c r="BH1023" s="184">
        <f>IF(N1023="sníž. přenesená",J1023,0)</f>
        <v>0</v>
      </c>
      <c r="BI1023" s="184">
        <f>IF(N1023="nulová",J1023,0)</f>
        <v>0</v>
      </c>
      <c r="BJ1023" s="18" t="s">
        <v>81</v>
      </c>
      <c r="BK1023" s="184">
        <f>ROUND(I1023*H1023,2)</f>
        <v>0</v>
      </c>
      <c r="BL1023" s="18" t="s">
        <v>259</v>
      </c>
      <c r="BM1023" s="183" t="s">
        <v>1049</v>
      </c>
    </row>
    <row r="1024" spans="1:65" s="2" customFormat="1">
      <c r="A1024" s="35"/>
      <c r="B1024" s="36"/>
      <c r="C1024" s="37"/>
      <c r="D1024" s="185" t="s">
        <v>165</v>
      </c>
      <c r="E1024" s="37"/>
      <c r="F1024" s="186" t="s">
        <v>1050</v>
      </c>
      <c r="G1024" s="37"/>
      <c r="H1024" s="37"/>
      <c r="I1024" s="187"/>
      <c r="J1024" s="37"/>
      <c r="K1024" s="37"/>
      <c r="L1024" s="40"/>
      <c r="M1024" s="188"/>
      <c r="N1024" s="189"/>
      <c r="O1024" s="65"/>
      <c r="P1024" s="65"/>
      <c r="Q1024" s="65"/>
      <c r="R1024" s="65"/>
      <c r="S1024" s="65"/>
      <c r="T1024" s="66"/>
      <c r="U1024" s="35"/>
      <c r="V1024" s="35"/>
      <c r="W1024" s="35"/>
      <c r="X1024" s="35"/>
      <c r="Y1024" s="35"/>
      <c r="Z1024" s="35"/>
      <c r="AA1024" s="35"/>
      <c r="AB1024" s="35"/>
      <c r="AC1024" s="35"/>
      <c r="AD1024" s="35"/>
      <c r="AE1024" s="35"/>
      <c r="AT1024" s="18" t="s">
        <v>165</v>
      </c>
      <c r="AU1024" s="18" t="s">
        <v>83</v>
      </c>
    </row>
    <row r="1025" spans="1:65" s="2" customFormat="1" ht="24.2" customHeight="1">
      <c r="A1025" s="35"/>
      <c r="B1025" s="36"/>
      <c r="C1025" s="171" t="s">
        <v>1051</v>
      </c>
      <c r="D1025" s="171" t="s">
        <v>159</v>
      </c>
      <c r="E1025" s="172" t="s">
        <v>1052</v>
      </c>
      <c r="F1025" s="173" t="s">
        <v>1053</v>
      </c>
      <c r="G1025" s="174" t="s">
        <v>1054</v>
      </c>
      <c r="H1025" s="175">
        <v>1</v>
      </c>
      <c r="I1025" s="176"/>
      <c r="J1025" s="177">
        <f>ROUND(I1025*H1025,2)</f>
        <v>0</v>
      </c>
      <c r="K1025" s="178"/>
      <c r="L1025" s="40"/>
      <c r="M1025" s="179" t="s">
        <v>19</v>
      </c>
      <c r="N1025" s="180" t="s">
        <v>44</v>
      </c>
      <c r="O1025" s="65"/>
      <c r="P1025" s="181">
        <f>O1025*H1025</f>
        <v>0</v>
      </c>
      <c r="Q1025" s="181">
        <v>0</v>
      </c>
      <c r="R1025" s="181">
        <f>Q1025*H1025</f>
        <v>0</v>
      </c>
      <c r="S1025" s="181">
        <v>1.7069999999999998E-2</v>
      </c>
      <c r="T1025" s="182">
        <f>S1025*H1025</f>
        <v>1.7069999999999998E-2</v>
      </c>
      <c r="U1025" s="35"/>
      <c r="V1025" s="35"/>
      <c r="W1025" s="35"/>
      <c r="X1025" s="35"/>
      <c r="Y1025" s="35"/>
      <c r="Z1025" s="35"/>
      <c r="AA1025" s="35"/>
      <c r="AB1025" s="35"/>
      <c r="AC1025" s="35"/>
      <c r="AD1025" s="35"/>
      <c r="AE1025" s="35"/>
      <c r="AR1025" s="183" t="s">
        <v>259</v>
      </c>
      <c r="AT1025" s="183" t="s">
        <v>159</v>
      </c>
      <c r="AU1025" s="183" t="s">
        <v>83</v>
      </c>
      <c r="AY1025" s="18" t="s">
        <v>156</v>
      </c>
      <c r="BE1025" s="184">
        <f>IF(N1025="základní",J1025,0)</f>
        <v>0</v>
      </c>
      <c r="BF1025" s="184">
        <f>IF(N1025="snížená",J1025,0)</f>
        <v>0</v>
      </c>
      <c r="BG1025" s="184">
        <f>IF(N1025="zákl. přenesená",J1025,0)</f>
        <v>0</v>
      </c>
      <c r="BH1025" s="184">
        <f>IF(N1025="sníž. přenesená",J1025,0)</f>
        <v>0</v>
      </c>
      <c r="BI1025" s="184">
        <f>IF(N1025="nulová",J1025,0)</f>
        <v>0</v>
      </c>
      <c r="BJ1025" s="18" t="s">
        <v>81</v>
      </c>
      <c r="BK1025" s="184">
        <f>ROUND(I1025*H1025,2)</f>
        <v>0</v>
      </c>
      <c r="BL1025" s="18" t="s">
        <v>259</v>
      </c>
      <c r="BM1025" s="183" t="s">
        <v>1055</v>
      </c>
    </row>
    <row r="1026" spans="1:65" s="2" customFormat="1" ht="21.75" customHeight="1">
      <c r="A1026" s="35"/>
      <c r="B1026" s="36"/>
      <c r="C1026" s="171" t="s">
        <v>1056</v>
      </c>
      <c r="D1026" s="171" t="s">
        <v>159</v>
      </c>
      <c r="E1026" s="172" t="s">
        <v>1057</v>
      </c>
      <c r="F1026" s="173" t="s">
        <v>1058</v>
      </c>
      <c r="G1026" s="174" t="s">
        <v>162</v>
      </c>
      <c r="H1026" s="175">
        <v>2</v>
      </c>
      <c r="I1026" s="176"/>
      <c r="J1026" s="177">
        <f>ROUND(I1026*H1026,2)</f>
        <v>0</v>
      </c>
      <c r="K1026" s="178"/>
      <c r="L1026" s="40"/>
      <c r="M1026" s="179" t="s">
        <v>19</v>
      </c>
      <c r="N1026" s="180" t="s">
        <v>44</v>
      </c>
      <c r="O1026" s="65"/>
      <c r="P1026" s="181">
        <f>O1026*H1026</f>
        <v>0</v>
      </c>
      <c r="Q1026" s="181">
        <v>1.066025E-2</v>
      </c>
      <c r="R1026" s="181">
        <f>Q1026*H1026</f>
        <v>2.1320499999999999E-2</v>
      </c>
      <c r="S1026" s="181">
        <v>0</v>
      </c>
      <c r="T1026" s="182">
        <f>S1026*H1026</f>
        <v>0</v>
      </c>
      <c r="U1026" s="35"/>
      <c r="V1026" s="35"/>
      <c r="W1026" s="35"/>
      <c r="X1026" s="35"/>
      <c r="Y1026" s="35"/>
      <c r="Z1026" s="35"/>
      <c r="AA1026" s="35"/>
      <c r="AB1026" s="35"/>
      <c r="AC1026" s="35"/>
      <c r="AD1026" s="35"/>
      <c r="AE1026" s="35"/>
      <c r="AR1026" s="183" t="s">
        <v>259</v>
      </c>
      <c r="AT1026" s="183" t="s">
        <v>159</v>
      </c>
      <c r="AU1026" s="183" t="s">
        <v>83</v>
      </c>
      <c r="AY1026" s="18" t="s">
        <v>156</v>
      </c>
      <c r="BE1026" s="184">
        <f>IF(N1026="základní",J1026,0)</f>
        <v>0</v>
      </c>
      <c r="BF1026" s="184">
        <f>IF(N1026="snížená",J1026,0)</f>
        <v>0</v>
      </c>
      <c r="BG1026" s="184">
        <f>IF(N1026="zákl. přenesená",J1026,0)</f>
        <v>0</v>
      </c>
      <c r="BH1026" s="184">
        <f>IF(N1026="sníž. přenesená",J1026,0)</f>
        <v>0</v>
      </c>
      <c r="BI1026" s="184">
        <f>IF(N1026="nulová",J1026,0)</f>
        <v>0</v>
      </c>
      <c r="BJ1026" s="18" t="s">
        <v>81</v>
      </c>
      <c r="BK1026" s="184">
        <f>ROUND(I1026*H1026,2)</f>
        <v>0</v>
      </c>
      <c r="BL1026" s="18" t="s">
        <v>259</v>
      </c>
      <c r="BM1026" s="183" t="s">
        <v>1059</v>
      </c>
    </row>
    <row r="1027" spans="1:65" s="2" customFormat="1" ht="37.9" customHeight="1">
      <c r="A1027" s="35"/>
      <c r="B1027" s="36"/>
      <c r="C1027" s="171" t="s">
        <v>1060</v>
      </c>
      <c r="D1027" s="171" t="s">
        <v>159</v>
      </c>
      <c r="E1027" s="172" t="s">
        <v>1061</v>
      </c>
      <c r="F1027" s="173" t="s">
        <v>1062</v>
      </c>
      <c r="G1027" s="174" t="s">
        <v>162</v>
      </c>
      <c r="H1027" s="175">
        <v>2</v>
      </c>
      <c r="I1027" s="176"/>
      <c r="J1027" s="177">
        <f>ROUND(I1027*H1027,2)</f>
        <v>0</v>
      </c>
      <c r="K1027" s="178"/>
      <c r="L1027" s="40"/>
      <c r="M1027" s="179" t="s">
        <v>19</v>
      </c>
      <c r="N1027" s="180" t="s">
        <v>44</v>
      </c>
      <c r="O1027" s="65"/>
      <c r="P1027" s="181">
        <f>O1027*H1027</f>
        <v>0</v>
      </c>
      <c r="Q1027" s="181">
        <v>9.5E-4</v>
      </c>
      <c r="R1027" s="181">
        <f>Q1027*H1027</f>
        <v>1.9E-3</v>
      </c>
      <c r="S1027" s="181">
        <v>0</v>
      </c>
      <c r="T1027" s="182">
        <f>S1027*H1027</f>
        <v>0</v>
      </c>
      <c r="U1027" s="35"/>
      <c r="V1027" s="35"/>
      <c r="W1027" s="35"/>
      <c r="X1027" s="35"/>
      <c r="Y1027" s="35"/>
      <c r="Z1027" s="35"/>
      <c r="AA1027" s="35"/>
      <c r="AB1027" s="35"/>
      <c r="AC1027" s="35"/>
      <c r="AD1027" s="35"/>
      <c r="AE1027" s="35"/>
      <c r="AR1027" s="183" t="s">
        <v>259</v>
      </c>
      <c r="AT1027" s="183" t="s">
        <v>159</v>
      </c>
      <c r="AU1027" s="183" t="s">
        <v>83</v>
      </c>
      <c r="AY1027" s="18" t="s">
        <v>156</v>
      </c>
      <c r="BE1027" s="184">
        <f>IF(N1027="základní",J1027,0)</f>
        <v>0</v>
      </c>
      <c r="BF1027" s="184">
        <f>IF(N1027="snížená",J1027,0)</f>
        <v>0</v>
      </c>
      <c r="BG1027" s="184">
        <f>IF(N1027="zákl. přenesená",J1027,0)</f>
        <v>0</v>
      </c>
      <c r="BH1027" s="184">
        <f>IF(N1027="sníž. přenesená",J1027,0)</f>
        <v>0</v>
      </c>
      <c r="BI1027" s="184">
        <f>IF(N1027="nulová",J1027,0)</f>
        <v>0</v>
      </c>
      <c r="BJ1027" s="18" t="s">
        <v>81</v>
      </c>
      <c r="BK1027" s="184">
        <f>ROUND(I1027*H1027,2)</f>
        <v>0</v>
      </c>
      <c r="BL1027" s="18" t="s">
        <v>259</v>
      </c>
      <c r="BM1027" s="183" t="s">
        <v>1063</v>
      </c>
    </row>
    <row r="1028" spans="1:65" s="2" customFormat="1">
      <c r="A1028" s="35"/>
      <c r="B1028" s="36"/>
      <c r="C1028" s="37"/>
      <c r="D1028" s="185" t="s">
        <v>165</v>
      </c>
      <c r="E1028" s="37"/>
      <c r="F1028" s="186" t="s">
        <v>1064</v>
      </c>
      <c r="G1028" s="37"/>
      <c r="H1028" s="37"/>
      <c r="I1028" s="187"/>
      <c r="J1028" s="37"/>
      <c r="K1028" s="37"/>
      <c r="L1028" s="40"/>
      <c r="M1028" s="188"/>
      <c r="N1028" s="189"/>
      <c r="O1028" s="65"/>
      <c r="P1028" s="65"/>
      <c r="Q1028" s="65"/>
      <c r="R1028" s="65"/>
      <c r="S1028" s="65"/>
      <c r="T1028" s="66"/>
      <c r="U1028" s="35"/>
      <c r="V1028" s="35"/>
      <c r="W1028" s="35"/>
      <c r="X1028" s="35"/>
      <c r="Y1028" s="35"/>
      <c r="Z1028" s="35"/>
      <c r="AA1028" s="35"/>
      <c r="AB1028" s="35"/>
      <c r="AC1028" s="35"/>
      <c r="AD1028" s="35"/>
      <c r="AE1028" s="35"/>
      <c r="AT1028" s="18" t="s">
        <v>165</v>
      </c>
      <c r="AU1028" s="18" t="s">
        <v>83</v>
      </c>
    </row>
    <row r="1029" spans="1:65" s="2" customFormat="1" ht="24.2" customHeight="1">
      <c r="A1029" s="35"/>
      <c r="B1029" s="36"/>
      <c r="C1029" s="171" t="s">
        <v>1065</v>
      </c>
      <c r="D1029" s="171" t="s">
        <v>159</v>
      </c>
      <c r="E1029" s="172" t="s">
        <v>1066</v>
      </c>
      <c r="F1029" s="173" t="s">
        <v>1067</v>
      </c>
      <c r="G1029" s="174" t="s">
        <v>162</v>
      </c>
      <c r="H1029" s="175">
        <v>4</v>
      </c>
      <c r="I1029" s="176"/>
      <c r="J1029" s="177">
        <f>ROUND(I1029*H1029,2)</f>
        <v>0</v>
      </c>
      <c r="K1029" s="178"/>
      <c r="L1029" s="40"/>
      <c r="M1029" s="179" t="s">
        <v>19</v>
      </c>
      <c r="N1029" s="180" t="s">
        <v>44</v>
      </c>
      <c r="O1029" s="65"/>
      <c r="P1029" s="181">
        <f>O1029*H1029</f>
        <v>0</v>
      </c>
      <c r="Q1029" s="181">
        <v>2.6009999999999998E-4</v>
      </c>
      <c r="R1029" s="181">
        <f>Q1029*H1029</f>
        <v>1.0403999999999999E-3</v>
      </c>
      <c r="S1029" s="181">
        <v>0</v>
      </c>
      <c r="T1029" s="182">
        <f>S1029*H1029</f>
        <v>0</v>
      </c>
      <c r="U1029" s="35"/>
      <c r="V1029" s="35"/>
      <c r="W1029" s="35"/>
      <c r="X1029" s="35"/>
      <c r="Y1029" s="35"/>
      <c r="Z1029" s="35"/>
      <c r="AA1029" s="35"/>
      <c r="AB1029" s="35"/>
      <c r="AC1029" s="35"/>
      <c r="AD1029" s="35"/>
      <c r="AE1029" s="35"/>
      <c r="AR1029" s="183" t="s">
        <v>259</v>
      </c>
      <c r="AT1029" s="183" t="s">
        <v>159</v>
      </c>
      <c r="AU1029" s="183" t="s">
        <v>83</v>
      </c>
      <c r="AY1029" s="18" t="s">
        <v>156</v>
      </c>
      <c r="BE1029" s="184">
        <f>IF(N1029="základní",J1029,0)</f>
        <v>0</v>
      </c>
      <c r="BF1029" s="184">
        <f>IF(N1029="snížená",J1029,0)</f>
        <v>0</v>
      </c>
      <c r="BG1029" s="184">
        <f>IF(N1029="zákl. přenesená",J1029,0)</f>
        <v>0</v>
      </c>
      <c r="BH1029" s="184">
        <f>IF(N1029="sníž. přenesená",J1029,0)</f>
        <v>0</v>
      </c>
      <c r="BI1029" s="184">
        <f>IF(N1029="nulová",J1029,0)</f>
        <v>0</v>
      </c>
      <c r="BJ1029" s="18" t="s">
        <v>81</v>
      </c>
      <c r="BK1029" s="184">
        <f>ROUND(I1029*H1029,2)</f>
        <v>0</v>
      </c>
      <c r="BL1029" s="18" t="s">
        <v>259</v>
      </c>
      <c r="BM1029" s="183" t="s">
        <v>1068</v>
      </c>
    </row>
    <row r="1030" spans="1:65" s="2" customFormat="1" ht="16.5" customHeight="1">
      <c r="A1030" s="35"/>
      <c r="B1030" s="36"/>
      <c r="C1030" s="171" t="s">
        <v>1069</v>
      </c>
      <c r="D1030" s="171" t="s">
        <v>159</v>
      </c>
      <c r="E1030" s="172" t="s">
        <v>1070</v>
      </c>
      <c r="F1030" s="173" t="s">
        <v>1071</v>
      </c>
      <c r="G1030" s="174" t="s">
        <v>162</v>
      </c>
      <c r="H1030" s="175">
        <v>1</v>
      </c>
      <c r="I1030" s="176"/>
      <c r="J1030" s="177">
        <f>ROUND(I1030*H1030,2)</f>
        <v>0</v>
      </c>
      <c r="K1030" s="178"/>
      <c r="L1030" s="40"/>
      <c r="M1030" s="179" t="s">
        <v>19</v>
      </c>
      <c r="N1030" s="180" t="s">
        <v>44</v>
      </c>
      <c r="O1030" s="65"/>
      <c r="P1030" s="181">
        <f>O1030*H1030</f>
        <v>0</v>
      </c>
      <c r="Q1030" s="181">
        <v>0</v>
      </c>
      <c r="R1030" s="181">
        <f>Q1030*H1030</f>
        <v>0</v>
      </c>
      <c r="S1030" s="181">
        <v>1.56E-3</v>
      </c>
      <c r="T1030" s="182">
        <f>S1030*H1030</f>
        <v>1.56E-3</v>
      </c>
      <c r="U1030" s="35"/>
      <c r="V1030" s="35"/>
      <c r="W1030" s="35"/>
      <c r="X1030" s="35"/>
      <c r="Y1030" s="35"/>
      <c r="Z1030" s="35"/>
      <c r="AA1030" s="35"/>
      <c r="AB1030" s="35"/>
      <c r="AC1030" s="35"/>
      <c r="AD1030" s="35"/>
      <c r="AE1030" s="35"/>
      <c r="AR1030" s="183" t="s">
        <v>259</v>
      </c>
      <c r="AT1030" s="183" t="s">
        <v>159</v>
      </c>
      <c r="AU1030" s="183" t="s">
        <v>83</v>
      </c>
      <c r="AY1030" s="18" t="s">
        <v>156</v>
      </c>
      <c r="BE1030" s="184">
        <f>IF(N1030="základní",J1030,0)</f>
        <v>0</v>
      </c>
      <c r="BF1030" s="184">
        <f>IF(N1030="snížená",J1030,0)</f>
        <v>0</v>
      </c>
      <c r="BG1030" s="184">
        <f>IF(N1030="zákl. přenesená",J1030,0)</f>
        <v>0</v>
      </c>
      <c r="BH1030" s="184">
        <f>IF(N1030="sníž. přenesená",J1030,0)</f>
        <v>0</v>
      </c>
      <c r="BI1030" s="184">
        <f>IF(N1030="nulová",J1030,0)</f>
        <v>0</v>
      </c>
      <c r="BJ1030" s="18" t="s">
        <v>81</v>
      </c>
      <c r="BK1030" s="184">
        <f>ROUND(I1030*H1030,2)</f>
        <v>0</v>
      </c>
      <c r="BL1030" s="18" t="s">
        <v>259</v>
      </c>
      <c r="BM1030" s="183" t="s">
        <v>1072</v>
      </c>
    </row>
    <row r="1031" spans="1:65" s="2" customFormat="1">
      <c r="A1031" s="35"/>
      <c r="B1031" s="36"/>
      <c r="C1031" s="37"/>
      <c r="D1031" s="185" t="s">
        <v>165</v>
      </c>
      <c r="E1031" s="37"/>
      <c r="F1031" s="186" t="s">
        <v>1073</v>
      </c>
      <c r="G1031" s="37"/>
      <c r="H1031" s="37"/>
      <c r="I1031" s="187"/>
      <c r="J1031" s="37"/>
      <c r="K1031" s="37"/>
      <c r="L1031" s="40"/>
      <c r="M1031" s="188"/>
      <c r="N1031" s="189"/>
      <c r="O1031" s="65"/>
      <c r="P1031" s="65"/>
      <c r="Q1031" s="65"/>
      <c r="R1031" s="65"/>
      <c r="S1031" s="65"/>
      <c r="T1031" s="66"/>
      <c r="U1031" s="35"/>
      <c r="V1031" s="35"/>
      <c r="W1031" s="35"/>
      <c r="X1031" s="35"/>
      <c r="Y1031" s="35"/>
      <c r="Z1031" s="35"/>
      <c r="AA1031" s="35"/>
      <c r="AB1031" s="35"/>
      <c r="AC1031" s="35"/>
      <c r="AD1031" s="35"/>
      <c r="AE1031" s="35"/>
      <c r="AT1031" s="18" t="s">
        <v>165</v>
      </c>
      <c r="AU1031" s="18" t="s">
        <v>83</v>
      </c>
    </row>
    <row r="1032" spans="1:65" s="2" customFormat="1" ht="16.5" customHeight="1">
      <c r="A1032" s="35"/>
      <c r="B1032" s="36"/>
      <c r="C1032" s="171" t="s">
        <v>1074</v>
      </c>
      <c r="D1032" s="171" t="s">
        <v>159</v>
      </c>
      <c r="E1032" s="172" t="s">
        <v>1075</v>
      </c>
      <c r="F1032" s="173" t="s">
        <v>1076</v>
      </c>
      <c r="G1032" s="174" t="s">
        <v>162</v>
      </c>
      <c r="H1032" s="175">
        <v>1</v>
      </c>
      <c r="I1032" s="176"/>
      <c r="J1032" s="177">
        <f>ROUND(I1032*H1032,2)</f>
        <v>0</v>
      </c>
      <c r="K1032" s="178"/>
      <c r="L1032" s="40"/>
      <c r="M1032" s="179" t="s">
        <v>19</v>
      </c>
      <c r="N1032" s="180" t="s">
        <v>44</v>
      </c>
      <c r="O1032" s="65"/>
      <c r="P1032" s="181">
        <f>O1032*H1032</f>
        <v>0</v>
      </c>
      <c r="Q1032" s="181">
        <v>0</v>
      </c>
      <c r="R1032" s="181">
        <f>Q1032*H1032</f>
        <v>0</v>
      </c>
      <c r="S1032" s="181">
        <v>8.5999999999999998E-4</v>
      </c>
      <c r="T1032" s="182">
        <f>S1032*H1032</f>
        <v>8.5999999999999998E-4</v>
      </c>
      <c r="U1032" s="35"/>
      <c r="V1032" s="35"/>
      <c r="W1032" s="35"/>
      <c r="X1032" s="35"/>
      <c r="Y1032" s="35"/>
      <c r="Z1032" s="35"/>
      <c r="AA1032" s="35"/>
      <c r="AB1032" s="35"/>
      <c r="AC1032" s="35"/>
      <c r="AD1032" s="35"/>
      <c r="AE1032" s="35"/>
      <c r="AR1032" s="183" t="s">
        <v>259</v>
      </c>
      <c r="AT1032" s="183" t="s">
        <v>159</v>
      </c>
      <c r="AU1032" s="183" t="s">
        <v>83</v>
      </c>
      <c r="AY1032" s="18" t="s">
        <v>156</v>
      </c>
      <c r="BE1032" s="184">
        <f>IF(N1032="základní",J1032,0)</f>
        <v>0</v>
      </c>
      <c r="BF1032" s="184">
        <f>IF(N1032="snížená",J1032,0)</f>
        <v>0</v>
      </c>
      <c r="BG1032" s="184">
        <f>IF(N1032="zákl. přenesená",J1032,0)</f>
        <v>0</v>
      </c>
      <c r="BH1032" s="184">
        <f>IF(N1032="sníž. přenesená",J1032,0)</f>
        <v>0</v>
      </c>
      <c r="BI1032" s="184">
        <f>IF(N1032="nulová",J1032,0)</f>
        <v>0</v>
      </c>
      <c r="BJ1032" s="18" t="s">
        <v>81</v>
      </c>
      <c r="BK1032" s="184">
        <f>ROUND(I1032*H1032,2)</f>
        <v>0</v>
      </c>
      <c r="BL1032" s="18" t="s">
        <v>259</v>
      </c>
      <c r="BM1032" s="183" t="s">
        <v>1077</v>
      </c>
    </row>
    <row r="1033" spans="1:65" s="2" customFormat="1">
      <c r="A1033" s="35"/>
      <c r="B1033" s="36"/>
      <c r="C1033" s="37"/>
      <c r="D1033" s="185" t="s">
        <v>165</v>
      </c>
      <c r="E1033" s="37"/>
      <c r="F1033" s="186" t="s">
        <v>1078</v>
      </c>
      <c r="G1033" s="37"/>
      <c r="H1033" s="37"/>
      <c r="I1033" s="187"/>
      <c r="J1033" s="37"/>
      <c r="K1033" s="37"/>
      <c r="L1033" s="40"/>
      <c r="M1033" s="188"/>
      <c r="N1033" s="189"/>
      <c r="O1033" s="65"/>
      <c r="P1033" s="65"/>
      <c r="Q1033" s="65"/>
      <c r="R1033" s="65"/>
      <c r="S1033" s="65"/>
      <c r="T1033" s="66"/>
      <c r="U1033" s="35"/>
      <c r="V1033" s="35"/>
      <c r="W1033" s="35"/>
      <c r="X1033" s="35"/>
      <c r="Y1033" s="35"/>
      <c r="Z1033" s="35"/>
      <c r="AA1033" s="35"/>
      <c r="AB1033" s="35"/>
      <c r="AC1033" s="35"/>
      <c r="AD1033" s="35"/>
      <c r="AE1033" s="35"/>
      <c r="AT1033" s="18" t="s">
        <v>165</v>
      </c>
      <c r="AU1033" s="18" t="s">
        <v>83</v>
      </c>
    </row>
    <row r="1034" spans="1:65" s="2" customFormat="1" ht="24.2" customHeight="1">
      <c r="A1034" s="35"/>
      <c r="B1034" s="36"/>
      <c r="C1034" s="171" t="s">
        <v>1079</v>
      </c>
      <c r="D1034" s="171" t="s">
        <v>159</v>
      </c>
      <c r="E1034" s="172" t="s">
        <v>1080</v>
      </c>
      <c r="F1034" s="173" t="s">
        <v>1081</v>
      </c>
      <c r="G1034" s="174" t="s">
        <v>162</v>
      </c>
      <c r="H1034" s="175">
        <v>1</v>
      </c>
      <c r="I1034" s="176"/>
      <c r="J1034" s="177">
        <f>ROUND(I1034*H1034,2)</f>
        <v>0</v>
      </c>
      <c r="K1034" s="178"/>
      <c r="L1034" s="40"/>
      <c r="M1034" s="179" t="s">
        <v>19</v>
      </c>
      <c r="N1034" s="180" t="s">
        <v>44</v>
      </c>
      <c r="O1034" s="65"/>
      <c r="P1034" s="181">
        <f>O1034*H1034</f>
        <v>0</v>
      </c>
      <c r="Q1034" s="181">
        <v>1.8E-3</v>
      </c>
      <c r="R1034" s="181">
        <f>Q1034*H1034</f>
        <v>1.8E-3</v>
      </c>
      <c r="S1034" s="181">
        <v>0</v>
      </c>
      <c r="T1034" s="182">
        <f>S1034*H1034</f>
        <v>0</v>
      </c>
      <c r="U1034" s="35"/>
      <c r="V1034" s="35"/>
      <c r="W1034" s="35"/>
      <c r="X1034" s="35"/>
      <c r="Y1034" s="35"/>
      <c r="Z1034" s="35"/>
      <c r="AA1034" s="35"/>
      <c r="AB1034" s="35"/>
      <c r="AC1034" s="35"/>
      <c r="AD1034" s="35"/>
      <c r="AE1034" s="35"/>
      <c r="AR1034" s="183" t="s">
        <v>259</v>
      </c>
      <c r="AT1034" s="183" t="s">
        <v>159</v>
      </c>
      <c r="AU1034" s="183" t="s">
        <v>83</v>
      </c>
      <c r="AY1034" s="18" t="s">
        <v>156</v>
      </c>
      <c r="BE1034" s="184">
        <f>IF(N1034="základní",J1034,0)</f>
        <v>0</v>
      </c>
      <c r="BF1034" s="184">
        <f>IF(N1034="snížená",J1034,0)</f>
        <v>0</v>
      </c>
      <c r="BG1034" s="184">
        <f>IF(N1034="zákl. přenesená",J1034,0)</f>
        <v>0</v>
      </c>
      <c r="BH1034" s="184">
        <f>IF(N1034="sníž. přenesená",J1034,0)</f>
        <v>0</v>
      </c>
      <c r="BI1034" s="184">
        <f>IF(N1034="nulová",J1034,0)</f>
        <v>0</v>
      </c>
      <c r="BJ1034" s="18" t="s">
        <v>81</v>
      </c>
      <c r="BK1034" s="184">
        <f>ROUND(I1034*H1034,2)</f>
        <v>0</v>
      </c>
      <c r="BL1034" s="18" t="s">
        <v>259</v>
      </c>
      <c r="BM1034" s="183" t="s">
        <v>1082</v>
      </c>
    </row>
    <row r="1035" spans="1:65" s="2" customFormat="1">
      <c r="A1035" s="35"/>
      <c r="B1035" s="36"/>
      <c r="C1035" s="37"/>
      <c r="D1035" s="185" t="s">
        <v>165</v>
      </c>
      <c r="E1035" s="37"/>
      <c r="F1035" s="186" t="s">
        <v>1083</v>
      </c>
      <c r="G1035" s="37"/>
      <c r="H1035" s="37"/>
      <c r="I1035" s="187"/>
      <c r="J1035" s="37"/>
      <c r="K1035" s="37"/>
      <c r="L1035" s="40"/>
      <c r="M1035" s="188"/>
      <c r="N1035" s="189"/>
      <c r="O1035" s="65"/>
      <c r="P1035" s="65"/>
      <c r="Q1035" s="65"/>
      <c r="R1035" s="65"/>
      <c r="S1035" s="65"/>
      <c r="T1035" s="66"/>
      <c r="U1035" s="35"/>
      <c r="V1035" s="35"/>
      <c r="W1035" s="35"/>
      <c r="X1035" s="35"/>
      <c r="Y1035" s="35"/>
      <c r="Z1035" s="35"/>
      <c r="AA1035" s="35"/>
      <c r="AB1035" s="35"/>
      <c r="AC1035" s="35"/>
      <c r="AD1035" s="35"/>
      <c r="AE1035" s="35"/>
      <c r="AT1035" s="18" t="s">
        <v>165</v>
      </c>
      <c r="AU1035" s="18" t="s">
        <v>83</v>
      </c>
    </row>
    <row r="1036" spans="1:65" s="2" customFormat="1" ht="24.2" customHeight="1">
      <c r="A1036" s="35"/>
      <c r="B1036" s="36"/>
      <c r="C1036" s="171" t="s">
        <v>1084</v>
      </c>
      <c r="D1036" s="171" t="s">
        <v>159</v>
      </c>
      <c r="E1036" s="172" t="s">
        <v>1085</v>
      </c>
      <c r="F1036" s="173" t="s">
        <v>1086</v>
      </c>
      <c r="G1036" s="174" t="s">
        <v>162</v>
      </c>
      <c r="H1036" s="175">
        <v>1</v>
      </c>
      <c r="I1036" s="176"/>
      <c r="J1036" s="177">
        <f>ROUND(I1036*H1036,2)</f>
        <v>0</v>
      </c>
      <c r="K1036" s="178"/>
      <c r="L1036" s="40"/>
      <c r="M1036" s="179" t="s">
        <v>19</v>
      </c>
      <c r="N1036" s="180" t="s">
        <v>44</v>
      </c>
      <c r="O1036" s="65"/>
      <c r="P1036" s="181">
        <f>O1036*H1036</f>
        <v>0</v>
      </c>
      <c r="Q1036" s="181">
        <v>1.6000000000000001E-4</v>
      </c>
      <c r="R1036" s="181">
        <f>Q1036*H1036</f>
        <v>1.6000000000000001E-4</v>
      </c>
      <c r="S1036" s="181">
        <v>0</v>
      </c>
      <c r="T1036" s="182">
        <f>S1036*H1036</f>
        <v>0</v>
      </c>
      <c r="U1036" s="35"/>
      <c r="V1036" s="35"/>
      <c r="W1036" s="35"/>
      <c r="X1036" s="35"/>
      <c r="Y1036" s="35"/>
      <c r="Z1036" s="35"/>
      <c r="AA1036" s="35"/>
      <c r="AB1036" s="35"/>
      <c r="AC1036" s="35"/>
      <c r="AD1036" s="35"/>
      <c r="AE1036" s="35"/>
      <c r="AR1036" s="183" t="s">
        <v>259</v>
      </c>
      <c r="AT1036" s="183" t="s">
        <v>159</v>
      </c>
      <c r="AU1036" s="183" t="s">
        <v>83</v>
      </c>
      <c r="AY1036" s="18" t="s">
        <v>156</v>
      </c>
      <c r="BE1036" s="184">
        <f>IF(N1036="základní",J1036,0)</f>
        <v>0</v>
      </c>
      <c r="BF1036" s="184">
        <f>IF(N1036="snížená",J1036,0)</f>
        <v>0</v>
      </c>
      <c r="BG1036" s="184">
        <f>IF(N1036="zákl. přenesená",J1036,0)</f>
        <v>0</v>
      </c>
      <c r="BH1036" s="184">
        <f>IF(N1036="sníž. přenesená",J1036,0)</f>
        <v>0</v>
      </c>
      <c r="BI1036" s="184">
        <f>IF(N1036="nulová",J1036,0)</f>
        <v>0</v>
      </c>
      <c r="BJ1036" s="18" t="s">
        <v>81</v>
      </c>
      <c r="BK1036" s="184">
        <f>ROUND(I1036*H1036,2)</f>
        <v>0</v>
      </c>
      <c r="BL1036" s="18" t="s">
        <v>259</v>
      </c>
      <c r="BM1036" s="183" t="s">
        <v>1087</v>
      </c>
    </row>
    <row r="1037" spans="1:65" s="2" customFormat="1">
      <c r="A1037" s="35"/>
      <c r="B1037" s="36"/>
      <c r="C1037" s="37"/>
      <c r="D1037" s="185" t="s">
        <v>165</v>
      </c>
      <c r="E1037" s="37"/>
      <c r="F1037" s="186" t="s">
        <v>1088</v>
      </c>
      <c r="G1037" s="37"/>
      <c r="H1037" s="37"/>
      <c r="I1037" s="187"/>
      <c r="J1037" s="37"/>
      <c r="K1037" s="37"/>
      <c r="L1037" s="40"/>
      <c r="M1037" s="188"/>
      <c r="N1037" s="189"/>
      <c r="O1037" s="65"/>
      <c r="P1037" s="65"/>
      <c r="Q1037" s="65"/>
      <c r="R1037" s="65"/>
      <c r="S1037" s="65"/>
      <c r="T1037" s="66"/>
      <c r="U1037" s="35"/>
      <c r="V1037" s="35"/>
      <c r="W1037" s="35"/>
      <c r="X1037" s="35"/>
      <c r="Y1037" s="35"/>
      <c r="Z1037" s="35"/>
      <c r="AA1037" s="35"/>
      <c r="AB1037" s="35"/>
      <c r="AC1037" s="35"/>
      <c r="AD1037" s="35"/>
      <c r="AE1037" s="35"/>
      <c r="AT1037" s="18" t="s">
        <v>165</v>
      </c>
      <c r="AU1037" s="18" t="s">
        <v>83</v>
      </c>
    </row>
    <row r="1038" spans="1:65" s="2" customFormat="1" ht="24.2" customHeight="1">
      <c r="A1038" s="35"/>
      <c r="B1038" s="36"/>
      <c r="C1038" s="171" t="s">
        <v>1089</v>
      </c>
      <c r="D1038" s="171" t="s">
        <v>159</v>
      </c>
      <c r="E1038" s="172" t="s">
        <v>1090</v>
      </c>
      <c r="F1038" s="173" t="s">
        <v>1091</v>
      </c>
      <c r="G1038" s="174" t="s">
        <v>162</v>
      </c>
      <c r="H1038" s="175">
        <v>1</v>
      </c>
      <c r="I1038" s="176"/>
      <c r="J1038" s="177">
        <f>ROUND(I1038*H1038,2)</f>
        <v>0</v>
      </c>
      <c r="K1038" s="178"/>
      <c r="L1038" s="40"/>
      <c r="M1038" s="179" t="s">
        <v>19</v>
      </c>
      <c r="N1038" s="180" t="s">
        <v>44</v>
      </c>
      <c r="O1038" s="65"/>
      <c r="P1038" s="181">
        <f>O1038*H1038</f>
        <v>0</v>
      </c>
      <c r="Q1038" s="181">
        <v>1.3999999999999999E-4</v>
      </c>
      <c r="R1038" s="181">
        <f>Q1038*H1038</f>
        <v>1.3999999999999999E-4</v>
      </c>
      <c r="S1038" s="181">
        <v>0</v>
      </c>
      <c r="T1038" s="182">
        <f>S1038*H1038</f>
        <v>0</v>
      </c>
      <c r="U1038" s="35"/>
      <c r="V1038" s="35"/>
      <c r="W1038" s="35"/>
      <c r="X1038" s="35"/>
      <c r="Y1038" s="35"/>
      <c r="Z1038" s="35"/>
      <c r="AA1038" s="35"/>
      <c r="AB1038" s="35"/>
      <c r="AC1038" s="35"/>
      <c r="AD1038" s="35"/>
      <c r="AE1038" s="35"/>
      <c r="AR1038" s="183" t="s">
        <v>259</v>
      </c>
      <c r="AT1038" s="183" t="s">
        <v>159</v>
      </c>
      <c r="AU1038" s="183" t="s">
        <v>83</v>
      </c>
      <c r="AY1038" s="18" t="s">
        <v>156</v>
      </c>
      <c r="BE1038" s="184">
        <f>IF(N1038="základní",J1038,0)</f>
        <v>0</v>
      </c>
      <c r="BF1038" s="184">
        <f>IF(N1038="snížená",J1038,0)</f>
        <v>0</v>
      </c>
      <c r="BG1038" s="184">
        <f>IF(N1038="zákl. přenesená",J1038,0)</f>
        <v>0</v>
      </c>
      <c r="BH1038" s="184">
        <f>IF(N1038="sníž. přenesená",J1038,0)</f>
        <v>0</v>
      </c>
      <c r="BI1038" s="184">
        <f>IF(N1038="nulová",J1038,0)</f>
        <v>0</v>
      </c>
      <c r="BJ1038" s="18" t="s">
        <v>81</v>
      </c>
      <c r="BK1038" s="184">
        <f>ROUND(I1038*H1038,2)</f>
        <v>0</v>
      </c>
      <c r="BL1038" s="18" t="s">
        <v>259</v>
      </c>
      <c r="BM1038" s="183" t="s">
        <v>1092</v>
      </c>
    </row>
    <row r="1039" spans="1:65" s="2" customFormat="1">
      <c r="A1039" s="35"/>
      <c r="B1039" s="36"/>
      <c r="C1039" s="37"/>
      <c r="D1039" s="185" t="s">
        <v>165</v>
      </c>
      <c r="E1039" s="37"/>
      <c r="F1039" s="186" t="s">
        <v>1093</v>
      </c>
      <c r="G1039" s="37"/>
      <c r="H1039" s="37"/>
      <c r="I1039" s="187"/>
      <c r="J1039" s="37"/>
      <c r="K1039" s="37"/>
      <c r="L1039" s="40"/>
      <c r="M1039" s="188"/>
      <c r="N1039" s="189"/>
      <c r="O1039" s="65"/>
      <c r="P1039" s="65"/>
      <c r="Q1039" s="65"/>
      <c r="R1039" s="65"/>
      <c r="S1039" s="65"/>
      <c r="T1039" s="66"/>
      <c r="U1039" s="35"/>
      <c r="V1039" s="35"/>
      <c r="W1039" s="35"/>
      <c r="X1039" s="35"/>
      <c r="Y1039" s="35"/>
      <c r="Z1039" s="35"/>
      <c r="AA1039" s="35"/>
      <c r="AB1039" s="35"/>
      <c r="AC1039" s="35"/>
      <c r="AD1039" s="35"/>
      <c r="AE1039" s="35"/>
      <c r="AT1039" s="18" t="s">
        <v>165</v>
      </c>
      <c r="AU1039" s="18" t="s">
        <v>83</v>
      </c>
    </row>
    <row r="1040" spans="1:65" s="2" customFormat="1" ht="16.5" customHeight="1">
      <c r="A1040" s="35"/>
      <c r="B1040" s="36"/>
      <c r="C1040" s="171" t="s">
        <v>1094</v>
      </c>
      <c r="D1040" s="171" t="s">
        <v>159</v>
      </c>
      <c r="E1040" s="172" t="s">
        <v>1095</v>
      </c>
      <c r="F1040" s="173" t="s">
        <v>1096</v>
      </c>
      <c r="G1040" s="174" t="s">
        <v>162</v>
      </c>
      <c r="H1040" s="175">
        <v>1</v>
      </c>
      <c r="I1040" s="176"/>
      <c r="J1040" s="177">
        <f>ROUND(I1040*H1040,2)</f>
        <v>0</v>
      </c>
      <c r="K1040" s="178"/>
      <c r="L1040" s="40"/>
      <c r="M1040" s="179" t="s">
        <v>19</v>
      </c>
      <c r="N1040" s="180" t="s">
        <v>44</v>
      </c>
      <c r="O1040" s="65"/>
      <c r="P1040" s="181">
        <f>O1040*H1040</f>
        <v>0</v>
      </c>
      <c r="Q1040" s="181">
        <v>1.6000000000000001E-3</v>
      </c>
      <c r="R1040" s="181">
        <f>Q1040*H1040</f>
        <v>1.6000000000000001E-3</v>
      </c>
      <c r="S1040" s="181">
        <v>0</v>
      </c>
      <c r="T1040" s="182">
        <f>S1040*H1040</f>
        <v>0</v>
      </c>
      <c r="U1040" s="35"/>
      <c r="V1040" s="35"/>
      <c r="W1040" s="35"/>
      <c r="X1040" s="35"/>
      <c r="Y1040" s="35"/>
      <c r="Z1040" s="35"/>
      <c r="AA1040" s="35"/>
      <c r="AB1040" s="35"/>
      <c r="AC1040" s="35"/>
      <c r="AD1040" s="35"/>
      <c r="AE1040" s="35"/>
      <c r="AR1040" s="183" t="s">
        <v>259</v>
      </c>
      <c r="AT1040" s="183" t="s">
        <v>159</v>
      </c>
      <c r="AU1040" s="183" t="s">
        <v>83</v>
      </c>
      <c r="AY1040" s="18" t="s">
        <v>156</v>
      </c>
      <c r="BE1040" s="184">
        <f>IF(N1040="základní",J1040,0)</f>
        <v>0</v>
      </c>
      <c r="BF1040" s="184">
        <f>IF(N1040="snížená",J1040,0)</f>
        <v>0</v>
      </c>
      <c r="BG1040" s="184">
        <f>IF(N1040="zákl. přenesená",J1040,0)</f>
        <v>0</v>
      </c>
      <c r="BH1040" s="184">
        <f>IF(N1040="sníž. přenesená",J1040,0)</f>
        <v>0</v>
      </c>
      <c r="BI1040" s="184">
        <f>IF(N1040="nulová",J1040,0)</f>
        <v>0</v>
      </c>
      <c r="BJ1040" s="18" t="s">
        <v>81</v>
      </c>
      <c r="BK1040" s="184">
        <f>ROUND(I1040*H1040,2)</f>
        <v>0</v>
      </c>
      <c r="BL1040" s="18" t="s">
        <v>259</v>
      </c>
      <c r="BM1040" s="183" t="s">
        <v>1097</v>
      </c>
    </row>
    <row r="1041" spans="1:65" s="2" customFormat="1" ht="44.25" customHeight="1">
      <c r="A1041" s="35"/>
      <c r="B1041" s="36"/>
      <c r="C1041" s="171" t="s">
        <v>1098</v>
      </c>
      <c r="D1041" s="171" t="s">
        <v>159</v>
      </c>
      <c r="E1041" s="172" t="s">
        <v>1099</v>
      </c>
      <c r="F1041" s="173" t="s">
        <v>1100</v>
      </c>
      <c r="G1041" s="174" t="s">
        <v>215</v>
      </c>
      <c r="H1041" s="175">
        <v>5.6000000000000001E-2</v>
      </c>
      <c r="I1041" s="176"/>
      <c r="J1041" s="177">
        <f>ROUND(I1041*H1041,2)</f>
        <v>0</v>
      </c>
      <c r="K1041" s="178"/>
      <c r="L1041" s="40"/>
      <c r="M1041" s="179" t="s">
        <v>19</v>
      </c>
      <c r="N1041" s="180" t="s">
        <v>44</v>
      </c>
      <c r="O1041" s="65"/>
      <c r="P1041" s="181">
        <f>O1041*H1041</f>
        <v>0</v>
      </c>
      <c r="Q1041" s="181">
        <v>0</v>
      </c>
      <c r="R1041" s="181">
        <f>Q1041*H1041</f>
        <v>0</v>
      </c>
      <c r="S1041" s="181">
        <v>0</v>
      </c>
      <c r="T1041" s="182">
        <f>S1041*H1041</f>
        <v>0</v>
      </c>
      <c r="U1041" s="35"/>
      <c r="V1041" s="35"/>
      <c r="W1041" s="35"/>
      <c r="X1041" s="35"/>
      <c r="Y1041" s="35"/>
      <c r="Z1041" s="35"/>
      <c r="AA1041" s="35"/>
      <c r="AB1041" s="35"/>
      <c r="AC1041" s="35"/>
      <c r="AD1041" s="35"/>
      <c r="AE1041" s="35"/>
      <c r="AR1041" s="183" t="s">
        <v>259</v>
      </c>
      <c r="AT1041" s="183" t="s">
        <v>159</v>
      </c>
      <c r="AU1041" s="183" t="s">
        <v>83</v>
      </c>
      <c r="AY1041" s="18" t="s">
        <v>156</v>
      </c>
      <c r="BE1041" s="184">
        <f>IF(N1041="základní",J1041,0)</f>
        <v>0</v>
      </c>
      <c r="BF1041" s="184">
        <f>IF(N1041="snížená",J1041,0)</f>
        <v>0</v>
      </c>
      <c r="BG1041" s="184">
        <f>IF(N1041="zákl. přenesená",J1041,0)</f>
        <v>0</v>
      </c>
      <c r="BH1041" s="184">
        <f>IF(N1041="sníž. přenesená",J1041,0)</f>
        <v>0</v>
      </c>
      <c r="BI1041" s="184">
        <f>IF(N1041="nulová",J1041,0)</f>
        <v>0</v>
      </c>
      <c r="BJ1041" s="18" t="s">
        <v>81</v>
      </c>
      <c r="BK1041" s="184">
        <f>ROUND(I1041*H1041,2)</f>
        <v>0</v>
      </c>
      <c r="BL1041" s="18" t="s">
        <v>259</v>
      </c>
      <c r="BM1041" s="183" t="s">
        <v>1101</v>
      </c>
    </row>
    <row r="1042" spans="1:65" s="2" customFormat="1">
      <c r="A1042" s="35"/>
      <c r="B1042" s="36"/>
      <c r="C1042" s="37"/>
      <c r="D1042" s="185" t="s">
        <v>165</v>
      </c>
      <c r="E1042" s="37"/>
      <c r="F1042" s="186" t="s">
        <v>1102</v>
      </c>
      <c r="G1042" s="37"/>
      <c r="H1042" s="37"/>
      <c r="I1042" s="187"/>
      <c r="J1042" s="37"/>
      <c r="K1042" s="37"/>
      <c r="L1042" s="40"/>
      <c r="M1042" s="188"/>
      <c r="N1042" s="189"/>
      <c r="O1042" s="65"/>
      <c r="P1042" s="65"/>
      <c r="Q1042" s="65"/>
      <c r="R1042" s="65"/>
      <c r="S1042" s="65"/>
      <c r="T1042" s="66"/>
      <c r="U1042" s="35"/>
      <c r="V1042" s="35"/>
      <c r="W1042" s="35"/>
      <c r="X1042" s="35"/>
      <c r="Y1042" s="35"/>
      <c r="Z1042" s="35"/>
      <c r="AA1042" s="35"/>
      <c r="AB1042" s="35"/>
      <c r="AC1042" s="35"/>
      <c r="AD1042" s="35"/>
      <c r="AE1042" s="35"/>
      <c r="AT1042" s="18" t="s">
        <v>165</v>
      </c>
      <c r="AU1042" s="18" t="s">
        <v>83</v>
      </c>
    </row>
    <row r="1043" spans="1:65" s="12" customFormat="1" ht="22.9" customHeight="1">
      <c r="B1043" s="155"/>
      <c r="C1043" s="156"/>
      <c r="D1043" s="157" t="s">
        <v>72</v>
      </c>
      <c r="E1043" s="169" t="s">
        <v>1103</v>
      </c>
      <c r="F1043" s="169" t="s">
        <v>1104</v>
      </c>
      <c r="G1043" s="156"/>
      <c r="H1043" s="156"/>
      <c r="I1043" s="159"/>
      <c r="J1043" s="170">
        <f>BK1043</f>
        <v>0</v>
      </c>
      <c r="K1043" s="156"/>
      <c r="L1043" s="161"/>
      <c r="M1043" s="162"/>
      <c r="N1043" s="163"/>
      <c r="O1043" s="163"/>
      <c r="P1043" s="164">
        <f>SUM(P1044:P1050)</f>
        <v>0</v>
      </c>
      <c r="Q1043" s="163"/>
      <c r="R1043" s="164">
        <f>SUM(R1044:R1050)</f>
        <v>1.6000000000000001E-3</v>
      </c>
      <c r="S1043" s="163"/>
      <c r="T1043" s="165">
        <f>SUM(T1044:T1050)</f>
        <v>1.8E-3</v>
      </c>
      <c r="AR1043" s="166" t="s">
        <v>83</v>
      </c>
      <c r="AT1043" s="167" t="s">
        <v>72</v>
      </c>
      <c r="AU1043" s="167" t="s">
        <v>81</v>
      </c>
      <c r="AY1043" s="166" t="s">
        <v>156</v>
      </c>
      <c r="BK1043" s="168">
        <f>SUM(BK1044:BK1050)</f>
        <v>0</v>
      </c>
    </row>
    <row r="1044" spans="1:65" s="2" customFormat="1" ht="21.75" customHeight="1">
      <c r="A1044" s="35"/>
      <c r="B1044" s="36"/>
      <c r="C1044" s="171" t="s">
        <v>1105</v>
      </c>
      <c r="D1044" s="171" t="s">
        <v>159</v>
      </c>
      <c r="E1044" s="172" t="s">
        <v>1106</v>
      </c>
      <c r="F1044" s="173" t="s">
        <v>1107</v>
      </c>
      <c r="G1044" s="174" t="s">
        <v>162</v>
      </c>
      <c r="H1044" s="175">
        <v>4</v>
      </c>
      <c r="I1044" s="176"/>
      <c r="J1044" s="177">
        <f>ROUND(I1044*H1044,2)</f>
        <v>0</v>
      </c>
      <c r="K1044" s="178"/>
      <c r="L1044" s="40"/>
      <c r="M1044" s="179" t="s">
        <v>19</v>
      </c>
      <c r="N1044" s="180" t="s">
        <v>44</v>
      </c>
      <c r="O1044" s="65"/>
      <c r="P1044" s="181">
        <f>O1044*H1044</f>
        <v>0</v>
      </c>
      <c r="Q1044" s="181">
        <v>9.0000000000000006E-5</v>
      </c>
      <c r="R1044" s="181">
        <f>Q1044*H1044</f>
        <v>3.6000000000000002E-4</v>
      </c>
      <c r="S1044" s="181">
        <v>4.4999999999999999E-4</v>
      </c>
      <c r="T1044" s="182">
        <f>S1044*H1044</f>
        <v>1.8E-3</v>
      </c>
      <c r="U1044" s="35"/>
      <c r="V1044" s="35"/>
      <c r="W1044" s="35"/>
      <c r="X1044" s="35"/>
      <c r="Y1044" s="35"/>
      <c r="Z1044" s="35"/>
      <c r="AA1044" s="35"/>
      <c r="AB1044" s="35"/>
      <c r="AC1044" s="35"/>
      <c r="AD1044" s="35"/>
      <c r="AE1044" s="35"/>
      <c r="AR1044" s="183" t="s">
        <v>259</v>
      </c>
      <c r="AT1044" s="183" t="s">
        <v>159</v>
      </c>
      <c r="AU1044" s="183" t="s">
        <v>83</v>
      </c>
      <c r="AY1044" s="18" t="s">
        <v>156</v>
      </c>
      <c r="BE1044" s="184">
        <f>IF(N1044="základní",J1044,0)</f>
        <v>0</v>
      </c>
      <c r="BF1044" s="184">
        <f>IF(N1044="snížená",J1044,0)</f>
        <v>0</v>
      </c>
      <c r="BG1044" s="184">
        <f>IF(N1044="zákl. přenesená",J1044,0)</f>
        <v>0</v>
      </c>
      <c r="BH1044" s="184">
        <f>IF(N1044="sníž. přenesená",J1044,0)</f>
        <v>0</v>
      </c>
      <c r="BI1044" s="184">
        <f>IF(N1044="nulová",J1044,0)</f>
        <v>0</v>
      </c>
      <c r="BJ1044" s="18" t="s">
        <v>81</v>
      </c>
      <c r="BK1044" s="184">
        <f>ROUND(I1044*H1044,2)</f>
        <v>0</v>
      </c>
      <c r="BL1044" s="18" t="s">
        <v>259</v>
      </c>
      <c r="BM1044" s="183" t="s">
        <v>1108</v>
      </c>
    </row>
    <row r="1045" spans="1:65" s="2" customFormat="1">
      <c r="A1045" s="35"/>
      <c r="B1045" s="36"/>
      <c r="C1045" s="37"/>
      <c r="D1045" s="185" t="s">
        <v>165</v>
      </c>
      <c r="E1045" s="37"/>
      <c r="F1045" s="186" t="s">
        <v>1109</v>
      </c>
      <c r="G1045" s="37"/>
      <c r="H1045" s="37"/>
      <c r="I1045" s="187"/>
      <c r="J1045" s="37"/>
      <c r="K1045" s="37"/>
      <c r="L1045" s="40"/>
      <c r="M1045" s="188"/>
      <c r="N1045" s="189"/>
      <c r="O1045" s="65"/>
      <c r="P1045" s="65"/>
      <c r="Q1045" s="65"/>
      <c r="R1045" s="65"/>
      <c r="S1045" s="65"/>
      <c r="T1045" s="66"/>
      <c r="U1045" s="35"/>
      <c r="V1045" s="35"/>
      <c r="W1045" s="35"/>
      <c r="X1045" s="35"/>
      <c r="Y1045" s="35"/>
      <c r="Z1045" s="35"/>
      <c r="AA1045" s="35"/>
      <c r="AB1045" s="35"/>
      <c r="AC1045" s="35"/>
      <c r="AD1045" s="35"/>
      <c r="AE1045" s="35"/>
      <c r="AT1045" s="18" t="s">
        <v>165</v>
      </c>
      <c r="AU1045" s="18" t="s">
        <v>83</v>
      </c>
    </row>
    <row r="1046" spans="1:65" s="2" customFormat="1" ht="21.75" customHeight="1">
      <c r="A1046" s="35"/>
      <c r="B1046" s="36"/>
      <c r="C1046" s="171" t="s">
        <v>1110</v>
      </c>
      <c r="D1046" s="171" t="s">
        <v>159</v>
      </c>
      <c r="E1046" s="172" t="s">
        <v>1111</v>
      </c>
      <c r="F1046" s="173" t="s">
        <v>1112</v>
      </c>
      <c r="G1046" s="174" t="s">
        <v>162</v>
      </c>
      <c r="H1046" s="175">
        <v>4</v>
      </c>
      <c r="I1046" s="176"/>
      <c r="J1046" s="177">
        <f>ROUND(I1046*H1046,2)</f>
        <v>0</v>
      </c>
      <c r="K1046" s="178"/>
      <c r="L1046" s="40"/>
      <c r="M1046" s="179" t="s">
        <v>19</v>
      </c>
      <c r="N1046" s="180" t="s">
        <v>44</v>
      </c>
      <c r="O1046" s="65"/>
      <c r="P1046" s="181">
        <f>O1046*H1046</f>
        <v>0</v>
      </c>
      <c r="Q1046" s="181">
        <v>8.0000000000000007E-5</v>
      </c>
      <c r="R1046" s="181">
        <f>Q1046*H1046</f>
        <v>3.2000000000000003E-4</v>
      </c>
      <c r="S1046" s="181">
        <v>0</v>
      </c>
      <c r="T1046" s="182">
        <f>S1046*H1046</f>
        <v>0</v>
      </c>
      <c r="U1046" s="35"/>
      <c r="V1046" s="35"/>
      <c r="W1046" s="35"/>
      <c r="X1046" s="35"/>
      <c r="Y1046" s="35"/>
      <c r="Z1046" s="35"/>
      <c r="AA1046" s="35"/>
      <c r="AB1046" s="35"/>
      <c r="AC1046" s="35"/>
      <c r="AD1046" s="35"/>
      <c r="AE1046" s="35"/>
      <c r="AR1046" s="183" t="s">
        <v>259</v>
      </c>
      <c r="AT1046" s="183" t="s">
        <v>159</v>
      </c>
      <c r="AU1046" s="183" t="s">
        <v>83</v>
      </c>
      <c r="AY1046" s="18" t="s">
        <v>156</v>
      </c>
      <c r="BE1046" s="184">
        <f>IF(N1046="základní",J1046,0)</f>
        <v>0</v>
      </c>
      <c r="BF1046" s="184">
        <f>IF(N1046="snížená",J1046,0)</f>
        <v>0</v>
      </c>
      <c r="BG1046" s="184">
        <f>IF(N1046="zákl. přenesená",J1046,0)</f>
        <v>0</v>
      </c>
      <c r="BH1046" s="184">
        <f>IF(N1046="sníž. přenesená",J1046,0)</f>
        <v>0</v>
      </c>
      <c r="BI1046" s="184">
        <f>IF(N1046="nulová",J1046,0)</f>
        <v>0</v>
      </c>
      <c r="BJ1046" s="18" t="s">
        <v>81</v>
      </c>
      <c r="BK1046" s="184">
        <f>ROUND(I1046*H1046,2)</f>
        <v>0</v>
      </c>
      <c r="BL1046" s="18" t="s">
        <v>259</v>
      </c>
      <c r="BM1046" s="183" t="s">
        <v>1113</v>
      </c>
    </row>
    <row r="1047" spans="1:65" s="2" customFormat="1">
      <c r="A1047" s="35"/>
      <c r="B1047" s="36"/>
      <c r="C1047" s="37"/>
      <c r="D1047" s="185" t="s">
        <v>165</v>
      </c>
      <c r="E1047" s="37"/>
      <c r="F1047" s="186" t="s">
        <v>1114</v>
      </c>
      <c r="G1047" s="37"/>
      <c r="H1047" s="37"/>
      <c r="I1047" s="187"/>
      <c r="J1047" s="37"/>
      <c r="K1047" s="37"/>
      <c r="L1047" s="40"/>
      <c r="M1047" s="188"/>
      <c r="N1047" s="189"/>
      <c r="O1047" s="65"/>
      <c r="P1047" s="65"/>
      <c r="Q1047" s="65"/>
      <c r="R1047" s="65"/>
      <c r="S1047" s="65"/>
      <c r="T1047" s="66"/>
      <c r="U1047" s="35"/>
      <c r="V1047" s="35"/>
      <c r="W1047" s="35"/>
      <c r="X1047" s="35"/>
      <c r="Y1047" s="35"/>
      <c r="Z1047" s="35"/>
      <c r="AA1047" s="35"/>
      <c r="AB1047" s="35"/>
      <c r="AC1047" s="35"/>
      <c r="AD1047" s="35"/>
      <c r="AE1047" s="35"/>
      <c r="AT1047" s="18" t="s">
        <v>165</v>
      </c>
      <c r="AU1047" s="18" t="s">
        <v>83</v>
      </c>
    </row>
    <row r="1048" spans="1:65" s="2" customFormat="1" ht="24.2" customHeight="1">
      <c r="A1048" s="35"/>
      <c r="B1048" s="36"/>
      <c r="C1048" s="223" t="s">
        <v>1115</v>
      </c>
      <c r="D1048" s="223" t="s">
        <v>223</v>
      </c>
      <c r="E1048" s="224" t="s">
        <v>1116</v>
      </c>
      <c r="F1048" s="225" t="s">
        <v>1117</v>
      </c>
      <c r="G1048" s="226" t="s">
        <v>162</v>
      </c>
      <c r="H1048" s="227">
        <v>4</v>
      </c>
      <c r="I1048" s="228"/>
      <c r="J1048" s="229">
        <f>ROUND(I1048*H1048,2)</f>
        <v>0</v>
      </c>
      <c r="K1048" s="230"/>
      <c r="L1048" s="231"/>
      <c r="M1048" s="232" t="s">
        <v>19</v>
      </c>
      <c r="N1048" s="233" t="s">
        <v>44</v>
      </c>
      <c r="O1048" s="65"/>
      <c r="P1048" s="181">
        <f>O1048*H1048</f>
        <v>0</v>
      </c>
      <c r="Q1048" s="181">
        <v>2.3000000000000001E-4</v>
      </c>
      <c r="R1048" s="181">
        <f>Q1048*H1048</f>
        <v>9.2000000000000003E-4</v>
      </c>
      <c r="S1048" s="181">
        <v>0</v>
      </c>
      <c r="T1048" s="182">
        <f>S1048*H1048</f>
        <v>0</v>
      </c>
      <c r="U1048" s="35"/>
      <c r="V1048" s="35"/>
      <c r="W1048" s="35"/>
      <c r="X1048" s="35"/>
      <c r="Y1048" s="35"/>
      <c r="Z1048" s="35"/>
      <c r="AA1048" s="35"/>
      <c r="AB1048" s="35"/>
      <c r="AC1048" s="35"/>
      <c r="AD1048" s="35"/>
      <c r="AE1048" s="35"/>
      <c r="AR1048" s="183" t="s">
        <v>901</v>
      </c>
      <c r="AT1048" s="183" t="s">
        <v>223</v>
      </c>
      <c r="AU1048" s="183" t="s">
        <v>83</v>
      </c>
      <c r="AY1048" s="18" t="s">
        <v>156</v>
      </c>
      <c r="BE1048" s="184">
        <f>IF(N1048="základní",J1048,0)</f>
        <v>0</v>
      </c>
      <c r="BF1048" s="184">
        <f>IF(N1048="snížená",J1048,0)</f>
        <v>0</v>
      </c>
      <c r="BG1048" s="184">
        <f>IF(N1048="zákl. přenesená",J1048,0)</f>
        <v>0</v>
      </c>
      <c r="BH1048" s="184">
        <f>IF(N1048="sníž. přenesená",J1048,0)</f>
        <v>0</v>
      </c>
      <c r="BI1048" s="184">
        <f>IF(N1048="nulová",J1048,0)</f>
        <v>0</v>
      </c>
      <c r="BJ1048" s="18" t="s">
        <v>81</v>
      </c>
      <c r="BK1048" s="184">
        <f>ROUND(I1048*H1048,2)</f>
        <v>0</v>
      </c>
      <c r="BL1048" s="18" t="s">
        <v>259</v>
      </c>
      <c r="BM1048" s="183" t="s">
        <v>1118</v>
      </c>
    </row>
    <row r="1049" spans="1:65" s="2" customFormat="1" ht="37.9" customHeight="1">
      <c r="A1049" s="35"/>
      <c r="B1049" s="36"/>
      <c r="C1049" s="171" t="s">
        <v>1119</v>
      </c>
      <c r="D1049" s="171" t="s">
        <v>159</v>
      </c>
      <c r="E1049" s="172" t="s">
        <v>1120</v>
      </c>
      <c r="F1049" s="173" t="s">
        <v>1121</v>
      </c>
      <c r="G1049" s="174" t="s">
        <v>215</v>
      </c>
      <c r="H1049" s="175">
        <v>2E-3</v>
      </c>
      <c r="I1049" s="176"/>
      <c r="J1049" s="177">
        <f>ROUND(I1049*H1049,2)</f>
        <v>0</v>
      </c>
      <c r="K1049" s="178"/>
      <c r="L1049" s="40"/>
      <c r="M1049" s="179" t="s">
        <v>19</v>
      </c>
      <c r="N1049" s="180" t="s">
        <v>44</v>
      </c>
      <c r="O1049" s="65"/>
      <c r="P1049" s="181">
        <f>O1049*H1049</f>
        <v>0</v>
      </c>
      <c r="Q1049" s="181">
        <v>0</v>
      </c>
      <c r="R1049" s="181">
        <f>Q1049*H1049</f>
        <v>0</v>
      </c>
      <c r="S1049" s="181">
        <v>0</v>
      </c>
      <c r="T1049" s="182">
        <f>S1049*H1049</f>
        <v>0</v>
      </c>
      <c r="U1049" s="35"/>
      <c r="V1049" s="35"/>
      <c r="W1049" s="35"/>
      <c r="X1049" s="35"/>
      <c r="Y1049" s="35"/>
      <c r="Z1049" s="35"/>
      <c r="AA1049" s="35"/>
      <c r="AB1049" s="35"/>
      <c r="AC1049" s="35"/>
      <c r="AD1049" s="35"/>
      <c r="AE1049" s="35"/>
      <c r="AR1049" s="183" t="s">
        <v>259</v>
      </c>
      <c r="AT1049" s="183" t="s">
        <v>159</v>
      </c>
      <c r="AU1049" s="183" t="s">
        <v>83</v>
      </c>
      <c r="AY1049" s="18" t="s">
        <v>156</v>
      </c>
      <c r="BE1049" s="184">
        <f>IF(N1049="základní",J1049,0)</f>
        <v>0</v>
      </c>
      <c r="BF1049" s="184">
        <f>IF(N1049="snížená",J1049,0)</f>
        <v>0</v>
      </c>
      <c r="BG1049" s="184">
        <f>IF(N1049="zákl. přenesená",J1049,0)</f>
        <v>0</v>
      </c>
      <c r="BH1049" s="184">
        <f>IF(N1049="sníž. přenesená",J1049,0)</f>
        <v>0</v>
      </c>
      <c r="BI1049" s="184">
        <f>IF(N1049="nulová",J1049,0)</f>
        <v>0</v>
      </c>
      <c r="BJ1049" s="18" t="s">
        <v>81</v>
      </c>
      <c r="BK1049" s="184">
        <f>ROUND(I1049*H1049,2)</f>
        <v>0</v>
      </c>
      <c r="BL1049" s="18" t="s">
        <v>259</v>
      </c>
      <c r="BM1049" s="183" t="s">
        <v>1122</v>
      </c>
    </row>
    <row r="1050" spans="1:65" s="2" customFormat="1">
      <c r="A1050" s="35"/>
      <c r="B1050" s="36"/>
      <c r="C1050" s="37"/>
      <c r="D1050" s="185" t="s">
        <v>165</v>
      </c>
      <c r="E1050" s="37"/>
      <c r="F1050" s="186" t="s">
        <v>1123</v>
      </c>
      <c r="G1050" s="37"/>
      <c r="H1050" s="37"/>
      <c r="I1050" s="187"/>
      <c r="J1050" s="37"/>
      <c r="K1050" s="37"/>
      <c r="L1050" s="40"/>
      <c r="M1050" s="188"/>
      <c r="N1050" s="189"/>
      <c r="O1050" s="65"/>
      <c r="P1050" s="65"/>
      <c r="Q1050" s="65"/>
      <c r="R1050" s="65"/>
      <c r="S1050" s="65"/>
      <c r="T1050" s="66"/>
      <c r="U1050" s="35"/>
      <c r="V1050" s="35"/>
      <c r="W1050" s="35"/>
      <c r="X1050" s="35"/>
      <c r="Y1050" s="35"/>
      <c r="Z1050" s="35"/>
      <c r="AA1050" s="35"/>
      <c r="AB1050" s="35"/>
      <c r="AC1050" s="35"/>
      <c r="AD1050" s="35"/>
      <c r="AE1050" s="35"/>
      <c r="AT1050" s="18" t="s">
        <v>165</v>
      </c>
      <c r="AU1050" s="18" t="s">
        <v>83</v>
      </c>
    </row>
    <row r="1051" spans="1:65" s="12" customFormat="1" ht="22.9" customHeight="1">
      <c r="B1051" s="155"/>
      <c r="C1051" s="156"/>
      <c r="D1051" s="157" t="s">
        <v>72</v>
      </c>
      <c r="E1051" s="169" t="s">
        <v>1124</v>
      </c>
      <c r="F1051" s="169" t="s">
        <v>1125</v>
      </c>
      <c r="G1051" s="156"/>
      <c r="H1051" s="156"/>
      <c r="I1051" s="159"/>
      <c r="J1051" s="170">
        <f>BK1051</f>
        <v>0</v>
      </c>
      <c r="K1051" s="156"/>
      <c r="L1051" s="161"/>
      <c r="M1051" s="162"/>
      <c r="N1051" s="163"/>
      <c r="O1051" s="163"/>
      <c r="P1051" s="164">
        <f>SUM(P1052:P1073)</f>
        <v>0</v>
      </c>
      <c r="Q1051" s="163"/>
      <c r="R1051" s="164">
        <f>SUM(R1052:R1073)</f>
        <v>0</v>
      </c>
      <c r="S1051" s="163"/>
      <c r="T1051" s="165">
        <f>SUM(T1052:T1073)</f>
        <v>0.49266000000000004</v>
      </c>
      <c r="AR1051" s="166" t="s">
        <v>83</v>
      </c>
      <c r="AT1051" s="167" t="s">
        <v>72</v>
      </c>
      <c r="AU1051" s="167" t="s">
        <v>81</v>
      </c>
      <c r="AY1051" s="166" t="s">
        <v>156</v>
      </c>
      <c r="BK1051" s="168">
        <f>SUM(BK1052:BK1073)</f>
        <v>0</v>
      </c>
    </row>
    <row r="1052" spans="1:65" s="2" customFormat="1" ht="37.9" customHeight="1">
      <c r="A1052" s="35"/>
      <c r="B1052" s="36"/>
      <c r="C1052" s="171" t="s">
        <v>1126</v>
      </c>
      <c r="D1052" s="171" t="s">
        <v>159</v>
      </c>
      <c r="E1052" s="172" t="s">
        <v>1127</v>
      </c>
      <c r="F1052" s="173" t="s">
        <v>1128</v>
      </c>
      <c r="G1052" s="174" t="s">
        <v>162</v>
      </c>
      <c r="H1052" s="175">
        <v>4</v>
      </c>
      <c r="I1052" s="176"/>
      <c r="J1052" s="177">
        <f>ROUND(I1052*H1052,2)</f>
        <v>0</v>
      </c>
      <c r="K1052" s="178"/>
      <c r="L1052" s="40"/>
      <c r="M1052" s="179" t="s">
        <v>19</v>
      </c>
      <c r="N1052" s="180" t="s">
        <v>44</v>
      </c>
      <c r="O1052" s="65"/>
      <c r="P1052" s="181">
        <f>O1052*H1052</f>
        <v>0</v>
      </c>
      <c r="Q1052" s="181">
        <v>0</v>
      </c>
      <c r="R1052" s="181">
        <f>Q1052*H1052</f>
        <v>0</v>
      </c>
      <c r="S1052" s="181">
        <v>0</v>
      </c>
      <c r="T1052" s="182">
        <f>S1052*H1052</f>
        <v>0</v>
      </c>
      <c r="U1052" s="35"/>
      <c r="V1052" s="35"/>
      <c r="W1052" s="35"/>
      <c r="X1052" s="35"/>
      <c r="Y1052" s="35"/>
      <c r="Z1052" s="35"/>
      <c r="AA1052" s="35"/>
      <c r="AB1052" s="35"/>
      <c r="AC1052" s="35"/>
      <c r="AD1052" s="35"/>
      <c r="AE1052" s="35"/>
      <c r="AR1052" s="183" t="s">
        <v>259</v>
      </c>
      <c r="AT1052" s="183" t="s">
        <v>159</v>
      </c>
      <c r="AU1052" s="183" t="s">
        <v>83</v>
      </c>
      <c r="AY1052" s="18" t="s">
        <v>156</v>
      </c>
      <c r="BE1052" s="184">
        <f>IF(N1052="základní",J1052,0)</f>
        <v>0</v>
      </c>
      <c r="BF1052" s="184">
        <f>IF(N1052="snížená",J1052,0)</f>
        <v>0</v>
      </c>
      <c r="BG1052" s="184">
        <f>IF(N1052="zákl. přenesená",J1052,0)</f>
        <v>0</v>
      </c>
      <c r="BH1052" s="184">
        <f>IF(N1052="sníž. přenesená",J1052,0)</f>
        <v>0</v>
      </c>
      <c r="BI1052" s="184">
        <f>IF(N1052="nulová",J1052,0)</f>
        <v>0</v>
      </c>
      <c r="BJ1052" s="18" t="s">
        <v>81</v>
      </c>
      <c r="BK1052" s="184">
        <f>ROUND(I1052*H1052,2)</f>
        <v>0</v>
      </c>
      <c r="BL1052" s="18" t="s">
        <v>259</v>
      </c>
      <c r="BM1052" s="183" t="s">
        <v>1129</v>
      </c>
    </row>
    <row r="1053" spans="1:65" s="2" customFormat="1">
      <c r="A1053" s="35"/>
      <c r="B1053" s="36"/>
      <c r="C1053" s="37"/>
      <c r="D1053" s="185" t="s">
        <v>165</v>
      </c>
      <c r="E1053" s="37"/>
      <c r="F1053" s="186" t="s">
        <v>1130</v>
      </c>
      <c r="G1053" s="37"/>
      <c r="H1053" s="37"/>
      <c r="I1053" s="187"/>
      <c r="J1053" s="37"/>
      <c r="K1053" s="37"/>
      <c r="L1053" s="40"/>
      <c r="M1053" s="188"/>
      <c r="N1053" s="189"/>
      <c r="O1053" s="65"/>
      <c r="P1053" s="65"/>
      <c r="Q1053" s="65"/>
      <c r="R1053" s="65"/>
      <c r="S1053" s="65"/>
      <c r="T1053" s="66"/>
      <c r="U1053" s="35"/>
      <c r="V1053" s="35"/>
      <c r="W1053" s="35"/>
      <c r="X1053" s="35"/>
      <c r="Y1053" s="35"/>
      <c r="Z1053" s="35"/>
      <c r="AA1053" s="35"/>
      <c r="AB1053" s="35"/>
      <c r="AC1053" s="35"/>
      <c r="AD1053" s="35"/>
      <c r="AE1053" s="35"/>
      <c r="AT1053" s="18" t="s">
        <v>165</v>
      </c>
      <c r="AU1053" s="18" t="s">
        <v>83</v>
      </c>
    </row>
    <row r="1054" spans="1:65" s="2" customFormat="1" ht="16.5" customHeight="1">
      <c r="A1054" s="35"/>
      <c r="B1054" s="36"/>
      <c r="C1054" s="171" t="s">
        <v>1131</v>
      </c>
      <c r="D1054" s="171" t="s">
        <v>159</v>
      </c>
      <c r="E1054" s="172" t="s">
        <v>1132</v>
      </c>
      <c r="F1054" s="173" t="s">
        <v>1133</v>
      </c>
      <c r="G1054" s="174" t="s">
        <v>206</v>
      </c>
      <c r="H1054" s="175">
        <v>20.7</v>
      </c>
      <c r="I1054" s="176"/>
      <c r="J1054" s="177">
        <f>ROUND(I1054*H1054,2)</f>
        <v>0</v>
      </c>
      <c r="K1054" s="178"/>
      <c r="L1054" s="40"/>
      <c r="M1054" s="179" t="s">
        <v>19</v>
      </c>
      <c r="N1054" s="180" t="s">
        <v>44</v>
      </c>
      <c r="O1054" s="65"/>
      <c r="P1054" s="181">
        <f>O1054*H1054</f>
        <v>0</v>
      </c>
      <c r="Q1054" s="181">
        <v>0</v>
      </c>
      <c r="R1054" s="181">
        <f>Q1054*H1054</f>
        <v>0</v>
      </c>
      <c r="S1054" s="181">
        <v>2.3800000000000002E-2</v>
      </c>
      <c r="T1054" s="182">
        <f>S1054*H1054</f>
        <v>0.49266000000000004</v>
      </c>
      <c r="U1054" s="35"/>
      <c r="V1054" s="35"/>
      <c r="W1054" s="35"/>
      <c r="X1054" s="35"/>
      <c r="Y1054" s="35"/>
      <c r="Z1054" s="35"/>
      <c r="AA1054" s="35"/>
      <c r="AB1054" s="35"/>
      <c r="AC1054" s="35"/>
      <c r="AD1054" s="35"/>
      <c r="AE1054" s="35"/>
      <c r="AR1054" s="183" t="s">
        <v>259</v>
      </c>
      <c r="AT1054" s="183" t="s">
        <v>159</v>
      </c>
      <c r="AU1054" s="183" t="s">
        <v>83</v>
      </c>
      <c r="AY1054" s="18" t="s">
        <v>156</v>
      </c>
      <c r="BE1054" s="184">
        <f>IF(N1054="základní",J1054,0)</f>
        <v>0</v>
      </c>
      <c r="BF1054" s="184">
        <f>IF(N1054="snížená",J1054,0)</f>
        <v>0</v>
      </c>
      <c r="BG1054" s="184">
        <f>IF(N1054="zákl. přenesená",J1054,0)</f>
        <v>0</v>
      </c>
      <c r="BH1054" s="184">
        <f>IF(N1054="sníž. přenesená",J1054,0)</f>
        <v>0</v>
      </c>
      <c r="BI1054" s="184">
        <f>IF(N1054="nulová",J1054,0)</f>
        <v>0</v>
      </c>
      <c r="BJ1054" s="18" t="s">
        <v>81</v>
      </c>
      <c r="BK1054" s="184">
        <f>ROUND(I1054*H1054,2)</f>
        <v>0</v>
      </c>
      <c r="BL1054" s="18" t="s">
        <v>259</v>
      </c>
      <c r="BM1054" s="183" t="s">
        <v>1134</v>
      </c>
    </row>
    <row r="1055" spans="1:65" s="2" customFormat="1">
      <c r="A1055" s="35"/>
      <c r="B1055" s="36"/>
      <c r="C1055" s="37"/>
      <c r="D1055" s="185" t="s">
        <v>165</v>
      </c>
      <c r="E1055" s="37"/>
      <c r="F1055" s="186" t="s">
        <v>1135</v>
      </c>
      <c r="G1055" s="37"/>
      <c r="H1055" s="37"/>
      <c r="I1055" s="187"/>
      <c r="J1055" s="37"/>
      <c r="K1055" s="37"/>
      <c r="L1055" s="40"/>
      <c r="M1055" s="188"/>
      <c r="N1055" s="189"/>
      <c r="O1055" s="65"/>
      <c r="P1055" s="65"/>
      <c r="Q1055" s="65"/>
      <c r="R1055" s="65"/>
      <c r="S1055" s="65"/>
      <c r="T1055" s="66"/>
      <c r="U1055" s="35"/>
      <c r="V1055" s="35"/>
      <c r="W1055" s="35"/>
      <c r="X1055" s="35"/>
      <c r="Y1055" s="35"/>
      <c r="Z1055" s="35"/>
      <c r="AA1055" s="35"/>
      <c r="AB1055" s="35"/>
      <c r="AC1055" s="35"/>
      <c r="AD1055" s="35"/>
      <c r="AE1055" s="35"/>
      <c r="AT1055" s="18" t="s">
        <v>165</v>
      </c>
      <c r="AU1055" s="18" t="s">
        <v>83</v>
      </c>
    </row>
    <row r="1056" spans="1:65" s="14" customFormat="1">
      <c r="B1056" s="201"/>
      <c r="C1056" s="202"/>
      <c r="D1056" s="192" t="s">
        <v>167</v>
      </c>
      <c r="E1056" s="203" t="s">
        <v>19</v>
      </c>
      <c r="F1056" s="204" t="s">
        <v>1136</v>
      </c>
      <c r="G1056" s="202"/>
      <c r="H1056" s="205">
        <v>6.21</v>
      </c>
      <c r="I1056" s="206"/>
      <c r="J1056" s="202"/>
      <c r="K1056" s="202"/>
      <c r="L1056" s="207"/>
      <c r="M1056" s="208"/>
      <c r="N1056" s="209"/>
      <c r="O1056" s="209"/>
      <c r="P1056" s="209"/>
      <c r="Q1056" s="209"/>
      <c r="R1056" s="209"/>
      <c r="S1056" s="209"/>
      <c r="T1056" s="210"/>
      <c r="AT1056" s="211" t="s">
        <v>167</v>
      </c>
      <c r="AU1056" s="211" t="s">
        <v>83</v>
      </c>
      <c r="AV1056" s="14" t="s">
        <v>83</v>
      </c>
      <c r="AW1056" s="14" t="s">
        <v>34</v>
      </c>
      <c r="AX1056" s="14" t="s">
        <v>73</v>
      </c>
      <c r="AY1056" s="211" t="s">
        <v>156</v>
      </c>
    </row>
    <row r="1057" spans="1:65" s="14" customFormat="1">
      <c r="B1057" s="201"/>
      <c r="C1057" s="202"/>
      <c r="D1057" s="192" t="s">
        <v>167</v>
      </c>
      <c r="E1057" s="203" t="s">
        <v>19</v>
      </c>
      <c r="F1057" s="204" t="s">
        <v>1137</v>
      </c>
      <c r="G1057" s="202"/>
      <c r="H1057" s="205">
        <v>14.49</v>
      </c>
      <c r="I1057" s="206"/>
      <c r="J1057" s="202"/>
      <c r="K1057" s="202"/>
      <c r="L1057" s="207"/>
      <c r="M1057" s="208"/>
      <c r="N1057" s="209"/>
      <c r="O1057" s="209"/>
      <c r="P1057" s="209"/>
      <c r="Q1057" s="209"/>
      <c r="R1057" s="209"/>
      <c r="S1057" s="209"/>
      <c r="T1057" s="210"/>
      <c r="AT1057" s="211" t="s">
        <v>167</v>
      </c>
      <c r="AU1057" s="211" t="s">
        <v>83</v>
      </c>
      <c r="AV1057" s="14" t="s">
        <v>83</v>
      </c>
      <c r="AW1057" s="14" t="s">
        <v>34</v>
      </c>
      <c r="AX1057" s="14" t="s">
        <v>73</v>
      </c>
      <c r="AY1057" s="211" t="s">
        <v>156</v>
      </c>
    </row>
    <row r="1058" spans="1:65" s="15" customFormat="1">
      <c r="B1058" s="212"/>
      <c r="C1058" s="213"/>
      <c r="D1058" s="192" t="s">
        <v>167</v>
      </c>
      <c r="E1058" s="214" t="s">
        <v>19</v>
      </c>
      <c r="F1058" s="215" t="s">
        <v>170</v>
      </c>
      <c r="G1058" s="213"/>
      <c r="H1058" s="216">
        <v>20.7</v>
      </c>
      <c r="I1058" s="217"/>
      <c r="J1058" s="213"/>
      <c r="K1058" s="213"/>
      <c r="L1058" s="218"/>
      <c r="M1058" s="219"/>
      <c r="N1058" s="220"/>
      <c r="O1058" s="220"/>
      <c r="P1058" s="220"/>
      <c r="Q1058" s="220"/>
      <c r="R1058" s="220"/>
      <c r="S1058" s="220"/>
      <c r="T1058" s="221"/>
      <c r="AT1058" s="222" t="s">
        <v>167</v>
      </c>
      <c r="AU1058" s="222" t="s">
        <v>83</v>
      </c>
      <c r="AV1058" s="15" t="s">
        <v>163</v>
      </c>
      <c r="AW1058" s="15" t="s">
        <v>34</v>
      </c>
      <c r="AX1058" s="15" t="s">
        <v>81</v>
      </c>
      <c r="AY1058" s="222" t="s">
        <v>156</v>
      </c>
    </row>
    <row r="1059" spans="1:65" s="2" customFormat="1" ht="37.9" customHeight="1">
      <c r="A1059" s="35"/>
      <c r="B1059" s="36"/>
      <c r="C1059" s="171" t="s">
        <v>1138</v>
      </c>
      <c r="D1059" s="171" t="s">
        <v>159</v>
      </c>
      <c r="E1059" s="172" t="s">
        <v>1139</v>
      </c>
      <c r="F1059" s="173" t="s">
        <v>1140</v>
      </c>
      <c r="G1059" s="174" t="s">
        <v>206</v>
      </c>
      <c r="H1059" s="175">
        <v>20.7</v>
      </c>
      <c r="I1059" s="176"/>
      <c r="J1059" s="177">
        <f>ROUND(I1059*H1059,2)</f>
        <v>0</v>
      </c>
      <c r="K1059" s="178"/>
      <c r="L1059" s="40"/>
      <c r="M1059" s="179" t="s">
        <v>19</v>
      </c>
      <c r="N1059" s="180" t="s">
        <v>44</v>
      </c>
      <c r="O1059" s="65"/>
      <c r="P1059" s="181">
        <f>O1059*H1059</f>
        <v>0</v>
      </c>
      <c r="Q1059" s="181">
        <v>0</v>
      </c>
      <c r="R1059" s="181">
        <f>Q1059*H1059</f>
        <v>0</v>
      </c>
      <c r="S1059" s="181">
        <v>0</v>
      </c>
      <c r="T1059" s="182">
        <f>S1059*H1059</f>
        <v>0</v>
      </c>
      <c r="U1059" s="35"/>
      <c r="V1059" s="35"/>
      <c r="W1059" s="35"/>
      <c r="X1059" s="35"/>
      <c r="Y1059" s="35"/>
      <c r="Z1059" s="35"/>
      <c r="AA1059" s="35"/>
      <c r="AB1059" s="35"/>
      <c r="AC1059" s="35"/>
      <c r="AD1059" s="35"/>
      <c r="AE1059" s="35"/>
      <c r="AR1059" s="183" t="s">
        <v>259</v>
      </c>
      <c r="AT1059" s="183" t="s">
        <v>159</v>
      </c>
      <c r="AU1059" s="183" t="s">
        <v>83</v>
      </c>
      <c r="AY1059" s="18" t="s">
        <v>156</v>
      </c>
      <c r="BE1059" s="184">
        <f>IF(N1059="základní",J1059,0)</f>
        <v>0</v>
      </c>
      <c r="BF1059" s="184">
        <f>IF(N1059="snížená",J1059,0)</f>
        <v>0</v>
      </c>
      <c r="BG1059" s="184">
        <f>IF(N1059="zákl. přenesená",J1059,0)</f>
        <v>0</v>
      </c>
      <c r="BH1059" s="184">
        <f>IF(N1059="sníž. přenesená",J1059,0)</f>
        <v>0</v>
      </c>
      <c r="BI1059" s="184">
        <f>IF(N1059="nulová",J1059,0)</f>
        <v>0</v>
      </c>
      <c r="BJ1059" s="18" t="s">
        <v>81</v>
      </c>
      <c r="BK1059" s="184">
        <f>ROUND(I1059*H1059,2)</f>
        <v>0</v>
      </c>
      <c r="BL1059" s="18" t="s">
        <v>259</v>
      </c>
      <c r="BM1059" s="183" t="s">
        <v>1141</v>
      </c>
    </row>
    <row r="1060" spans="1:65" s="2" customFormat="1">
      <c r="A1060" s="35"/>
      <c r="B1060" s="36"/>
      <c r="C1060" s="37"/>
      <c r="D1060" s="185" t="s">
        <v>165</v>
      </c>
      <c r="E1060" s="37"/>
      <c r="F1060" s="186" t="s">
        <v>1142</v>
      </c>
      <c r="G1060" s="37"/>
      <c r="H1060" s="37"/>
      <c r="I1060" s="187"/>
      <c r="J1060" s="37"/>
      <c r="K1060" s="37"/>
      <c r="L1060" s="40"/>
      <c r="M1060" s="188"/>
      <c r="N1060" s="189"/>
      <c r="O1060" s="65"/>
      <c r="P1060" s="65"/>
      <c r="Q1060" s="65"/>
      <c r="R1060" s="65"/>
      <c r="S1060" s="65"/>
      <c r="T1060" s="66"/>
      <c r="U1060" s="35"/>
      <c r="V1060" s="35"/>
      <c r="W1060" s="35"/>
      <c r="X1060" s="35"/>
      <c r="Y1060" s="35"/>
      <c r="Z1060" s="35"/>
      <c r="AA1060" s="35"/>
      <c r="AB1060" s="35"/>
      <c r="AC1060" s="35"/>
      <c r="AD1060" s="35"/>
      <c r="AE1060" s="35"/>
      <c r="AT1060" s="18" t="s">
        <v>165</v>
      </c>
      <c r="AU1060" s="18" t="s">
        <v>83</v>
      </c>
    </row>
    <row r="1061" spans="1:65" s="2" customFormat="1" ht="24.2" customHeight="1">
      <c r="A1061" s="35"/>
      <c r="B1061" s="36"/>
      <c r="C1061" s="171" t="s">
        <v>1143</v>
      </c>
      <c r="D1061" s="171" t="s">
        <v>159</v>
      </c>
      <c r="E1061" s="172" t="s">
        <v>1144</v>
      </c>
      <c r="F1061" s="173" t="s">
        <v>1145</v>
      </c>
      <c r="G1061" s="174" t="s">
        <v>1054</v>
      </c>
      <c r="H1061" s="175">
        <v>24</v>
      </c>
      <c r="I1061" s="176"/>
      <c r="J1061" s="177">
        <f>ROUND(I1061*H1061,2)</f>
        <v>0</v>
      </c>
      <c r="K1061" s="178"/>
      <c r="L1061" s="40"/>
      <c r="M1061" s="179" t="s">
        <v>19</v>
      </c>
      <c r="N1061" s="180" t="s">
        <v>44</v>
      </c>
      <c r="O1061" s="65"/>
      <c r="P1061" s="181">
        <f>O1061*H1061</f>
        <v>0</v>
      </c>
      <c r="Q1061" s="181">
        <v>0</v>
      </c>
      <c r="R1061" s="181">
        <f>Q1061*H1061</f>
        <v>0</v>
      </c>
      <c r="S1061" s="181">
        <v>0</v>
      </c>
      <c r="T1061" s="182">
        <f>S1061*H1061</f>
        <v>0</v>
      </c>
      <c r="U1061" s="35"/>
      <c r="V1061" s="35"/>
      <c r="W1061" s="35"/>
      <c r="X1061" s="35"/>
      <c r="Y1061" s="35"/>
      <c r="Z1061" s="35"/>
      <c r="AA1061" s="35"/>
      <c r="AB1061" s="35"/>
      <c r="AC1061" s="35"/>
      <c r="AD1061" s="35"/>
      <c r="AE1061" s="35"/>
      <c r="AR1061" s="183" t="s">
        <v>259</v>
      </c>
      <c r="AT1061" s="183" t="s">
        <v>159</v>
      </c>
      <c r="AU1061" s="183" t="s">
        <v>83</v>
      </c>
      <c r="AY1061" s="18" t="s">
        <v>156</v>
      </c>
      <c r="BE1061" s="184">
        <f>IF(N1061="základní",J1061,0)</f>
        <v>0</v>
      </c>
      <c r="BF1061" s="184">
        <f>IF(N1061="snížená",J1061,0)</f>
        <v>0</v>
      </c>
      <c r="BG1061" s="184">
        <f>IF(N1061="zákl. přenesená",J1061,0)</f>
        <v>0</v>
      </c>
      <c r="BH1061" s="184">
        <f>IF(N1061="sníž. přenesená",J1061,0)</f>
        <v>0</v>
      </c>
      <c r="BI1061" s="184">
        <f>IF(N1061="nulová",J1061,0)</f>
        <v>0</v>
      </c>
      <c r="BJ1061" s="18" t="s">
        <v>81</v>
      </c>
      <c r="BK1061" s="184">
        <f>ROUND(I1061*H1061,2)</f>
        <v>0</v>
      </c>
      <c r="BL1061" s="18" t="s">
        <v>259</v>
      </c>
      <c r="BM1061" s="183" t="s">
        <v>1146</v>
      </c>
    </row>
    <row r="1062" spans="1:65" s="2" customFormat="1" ht="24.2" customHeight="1">
      <c r="A1062" s="35"/>
      <c r="B1062" s="36"/>
      <c r="C1062" s="171" t="s">
        <v>1147</v>
      </c>
      <c r="D1062" s="171" t="s">
        <v>159</v>
      </c>
      <c r="E1062" s="172" t="s">
        <v>1148</v>
      </c>
      <c r="F1062" s="173" t="s">
        <v>1149</v>
      </c>
      <c r="G1062" s="174" t="s">
        <v>206</v>
      </c>
      <c r="H1062" s="175">
        <v>20.7</v>
      </c>
      <c r="I1062" s="176"/>
      <c r="J1062" s="177">
        <f>ROUND(I1062*H1062,2)</f>
        <v>0</v>
      </c>
      <c r="K1062" s="178"/>
      <c r="L1062" s="40"/>
      <c r="M1062" s="179" t="s">
        <v>19</v>
      </c>
      <c r="N1062" s="180" t="s">
        <v>44</v>
      </c>
      <c r="O1062" s="65"/>
      <c r="P1062" s="181">
        <f>O1062*H1062</f>
        <v>0</v>
      </c>
      <c r="Q1062" s="181">
        <v>0</v>
      </c>
      <c r="R1062" s="181">
        <f>Q1062*H1062</f>
        <v>0</v>
      </c>
      <c r="S1062" s="181">
        <v>0</v>
      </c>
      <c r="T1062" s="182">
        <f>S1062*H1062</f>
        <v>0</v>
      </c>
      <c r="U1062" s="35"/>
      <c r="V1062" s="35"/>
      <c r="W1062" s="35"/>
      <c r="X1062" s="35"/>
      <c r="Y1062" s="35"/>
      <c r="Z1062" s="35"/>
      <c r="AA1062" s="35"/>
      <c r="AB1062" s="35"/>
      <c r="AC1062" s="35"/>
      <c r="AD1062" s="35"/>
      <c r="AE1062" s="35"/>
      <c r="AR1062" s="183" t="s">
        <v>259</v>
      </c>
      <c r="AT1062" s="183" t="s">
        <v>159</v>
      </c>
      <c r="AU1062" s="183" t="s">
        <v>83</v>
      </c>
      <c r="AY1062" s="18" t="s">
        <v>156</v>
      </c>
      <c r="BE1062" s="184">
        <f>IF(N1062="základní",J1062,0)</f>
        <v>0</v>
      </c>
      <c r="BF1062" s="184">
        <f>IF(N1062="snížená",J1062,0)</f>
        <v>0</v>
      </c>
      <c r="BG1062" s="184">
        <f>IF(N1062="zákl. přenesená",J1062,0)</f>
        <v>0</v>
      </c>
      <c r="BH1062" s="184">
        <f>IF(N1062="sníž. přenesená",J1062,0)</f>
        <v>0</v>
      </c>
      <c r="BI1062" s="184">
        <f>IF(N1062="nulová",J1062,0)</f>
        <v>0</v>
      </c>
      <c r="BJ1062" s="18" t="s">
        <v>81</v>
      </c>
      <c r="BK1062" s="184">
        <f>ROUND(I1062*H1062,2)</f>
        <v>0</v>
      </c>
      <c r="BL1062" s="18" t="s">
        <v>259</v>
      </c>
      <c r="BM1062" s="183" t="s">
        <v>1150</v>
      </c>
    </row>
    <row r="1063" spans="1:65" s="2" customFormat="1">
      <c r="A1063" s="35"/>
      <c r="B1063" s="36"/>
      <c r="C1063" s="37"/>
      <c r="D1063" s="185" t="s">
        <v>165</v>
      </c>
      <c r="E1063" s="37"/>
      <c r="F1063" s="186" t="s">
        <v>1151</v>
      </c>
      <c r="G1063" s="37"/>
      <c r="H1063" s="37"/>
      <c r="I1063" s="187"/>
      <c r="J1063" s="37"/>
      <c r="K1063" s="37"/>
      <c r="L1063" s="40"/>
      <c r="M1063" s="188"/>
      <c r="N1063" s="189"/>
      <c r="O1063" s="65"/>
      <c r="P1063" s="65"/>
      <c r="Q1063" s="65"/>
      <c r="R1063" s="65"/>
      <c r="S1063" s="65"/>
      <c r="T1063" s="66"/>
      <c r="U1063" s="35"/>
      <c r="V1063" s="35"/>
      <c r="W1063" s="35"/>
      <c r="X1063" s="35"/>
      <c r="Y1063" s="35"/>
      <c r="Z1063" s="35"/>
      <c r="AA1063" s="35"/>
      <c r="AB1063" s="35"/>
      <c r="AC1063" s="35"/>
      <c r="AD1063" s="35"/>
      <c r="AE1063" s="35"/>
      <c r="AT1063" s="18" t="s">
        <v>165</v>
      </c>
      <c r="AU1063" s="18" t="s">
        <v>83</v>
      </c>
    </row>
    <row r="1064" spans="1:65" s="2" customFormat="1" ht="24.2" customHeight="1">
      <c r="A1064" s="35"/>
      <c r="B1064" s="36"/>
      <c r="C1064" s="171" t="s">
        <v>1152</v>
      </c>
      <c r="D1064" s="171" t="s">
        <v>159</v>
      </c>
      <c r="E1064" s="172" t="s">
        <v>1153</v>
      </c>
      <c r="F1064" s="173" t="s">
        <v>1154</v>
      </c>
      <c r="G1064" s="174" t="s">
        <v>206</v>
      </c>
      <c r="H1064" s="175">
        <v>20.7</v>
      </c>
      <c r="I1064" s="176"/>
      <c r="J1064" s="177">
        <f>ROUND(I1064*H1064,2)</f>
        <v>0</v>
      </c>
      <c r="K1064" s="178"/>
      <c r="L1064" s="40"/>
      <c r="M1064" s="179" t="s">
        <v>19</v>
      </c>
      <c r="N1064" s="180" t="s">
        <v>44</v>
      </c>
      <c r="O1064" s="65"/>
      <c r="P1064" s="181">
        <f>O1064*H1064</f>
        <v>0</v>
      </c>
      <c r="Q1064" s="181">
        <v>0</v>
      </c>
      <c r="R1064" s="181">
        <f>Q1064*H1064</f>
        <v>0</v>
      </c>
      <c r="S1064" s="181">
        <v>0</v>
      </c>
      <c r="T1064" s="182">
        <f>S1064*H1064</f>
        <v>0</v>
      </c>
      <c r="U1064" s="35"/>
      <c r="V1064" s="35"/>
      <c r="W1064" s="35"/>
      <c r="X1064" s="35"/>
      <c r="Y1064" s="35"/>
      <c r="Z1064" s="35"/>
      <c r="AA1064" s="35"/>
      <c r="AB1064" s="35"/>
      <c r="AC1064" s="35"/>
      <c r="AD1064" s="35"/>
      <c r="AE1064" s="35"/>
      <c r="AR1064" s="183" t="s">
        <v>259</v>
      </c>
      <c r="AT1064" s="183" t="s">
        <v>159</v>
      </c>
      <c r="AU1064" s="183" t="s">
        <v>83</v>
      </c>
      <c r="AY1064" s="18" t="s">
        <v>156</v>
      </c>
      <c r="BE1064" s="184">
        <f>IF(N1064="základní",J1064,0)</f>
        <v>0</v>
      </c>
      <c r="BF1064" s="184">
        <f>IF(N1064="snížená",J1064,0)</f>
        <v>0</v>
      </c>
      <c r="BG1064" s="184">
        <f>IF(N1064="zákl. přenesená",J1064,0)</f>
        <v>0</v>
      </c>
      <c r="BH1064" s="184">
        <f>IF(N1064="sníž. přenesená",J1064,0)</f>
        <v>0</v>
      </c>
      <c r="BI1064" s="184">
        <f>IF(N1064="nulová",J1064,0)</f>
        <v>0</v>
      </c>
      <c r="BJ1064" s="18" t="s">
        <v>81</v>
      </c>
      <c r="BK1064" s="184">
        <f>ROUND(I1064*H1064,2)</f>
        <v>0</v>
      </c>
      <c r="BL1064" s="18" t="s">
        <v>259</v>
      </c>
      <c r="BM1064" s="183" t="s">
        <v>1155</v>
      </c>
    </row>
    <row r="1065" spans="1:65" s="2" customFormat="1">
      <c r="A1065" s="35"/>
      <c r="B1065" s="36"/>
      <c r="C1065" s="37"/>
      <c r="D1065" s="185" t="s">
        <v>165</v>
      </c>
      <c r="E1065" s="37"/>
      <c r="F1065" s="186" t="s">
        <v>1156</v>
      </c>
      <c r="G1065" s="37"/>
      <c r="H1065" s="37"/>
      <c r="I1065" s="187"/>
      <c r="J1065" s="37"/>
      <c r="K1065" s="37"/>
      <c r="L1065" s="40"/>
      <c r="M1065" s="188"/>
      <c r="N1065" s="189"/>
      <c r="O1065" s="65"/>
      <c r="P1065" s="65"/>
      <c r="Q1065" s="65"/>
      <c r="R1065" s="65"/>
      <c r="S1065" s="65"/>
      <c r="T1065" s="66"/>
      <c r="U1065" s="35"/>
      <c r="V1065" s="35"/>
      <c r="W1065" s="35"/>
      <c r="X1065" s="35"/>
      <c r="Y1065" s="35"/>
      <c r="Z1065" s="35"/>
      <c r="AA1065" s="35"/>
      <c r="AB1065" s="35"/>
      <c r="AC1065" s="35"/>
      <c r="AD1065" s="35"/>
      <c r="AE1065" s="35"/>
      <c r="AT1065" s="18" t="s">
        <v>165</v>
      </c>
      <c r="AU1065" s="18" t="s">
        <v>83</v>
      </c>
    </row>
    <row r="1066" spans="1:65" s="2" customFormat="1" ht="16.5" customHeight="1">
      <c r="A1066" s="35"/>
      <c r="B1066" s="36"/>
      <c r="C1066" s="171" t="s">
        <v>1157</v>
      </c>
      <c r="D1066" s="171" t="s">
        <v>159</v>
      </c>
      <c r="E1066" s="172" t="s">
        <v>1158</v>
      </c>
      <c r="F1066" s="173" t="s">
        <v>1159</v>
      </c>
      <c r="G1066" s="174" t="s">
        <v>162</v>
      </c>
      <c r="H1066" s="175">
        <v>4</v>
      </c>
      <c r="I1066" s="176"/>
      <c r="J1066" s="177">
        <f>ROUND(I1066*H1066,2)</f>
        <v>0</v>
      </c>
      <c r="K1066" s="178"/>
      <c r="L1066" s="40"/>
      <c r="M1066" s="179" t="s">
        <v>19</v>
      </c>
      <c r="N1066" s="180" t="s">
        <v>44</v>
      </c>
      <c r="O1066" s="65"/>
      <c r="P1066" s="181">
        <f>O1066*H1066</f>
        <v>0</v>
      </c>
      <c r="Q1066" s="181">
        <v>0</v>
      </c>
      <c r="R1066" s="181">
        <f>Q1066*H1066</f>
        <v>0</v>
      </c>
      <c r="S1066" s="181">
        <v>0</v>
      </c>
      <c r="T1066" s="182">
        <f>S1066*H1066</f>
        <v>0</v>
      </c>
      <c r="U1066" s="35"/>
      <c r="V1066" s="35"/>
      <c r="W1066" s="35"/>
      <c r="X1066" s="35"/>
      <c r="Y1066" s="35"/>
      <c r="Z1066" s="35"/>
      <c r="AA1066" s="35"/>
      <c r="AB1066" s="35"/>
      <c r="AC1066" s="35"/>
      <c r="AD1066" s="35"/>
      <c r="AE1066" s="35"/>
      <c r="AR1066" s="183" t="s">
        <v>259</v>
      </c>
      <c r="AT1066" s="183" t="s">
        <v>159</v>
      </c>
      <c r="AU1066" s="183" t="s">
        <v>83</v>
      </c>
      <c r="AY1066" s="18" t="s">
        <v>156</v>
      </c>
      <c r="BE1066" s="184">
        <f>IF(N1066="základní",J1066,0)</f>
        <v>0</v>
      </c>
      <c r="BF1066" s="184">
        <f>IF(N1066="snížená",J1066,0)</f>
        <v>0</v>
      </c>
      <c r="BG1066" s="184">
        <f>IF(N1066="zákl. přenesená",J1066,0)</f>
        <v>0</v>
      </c>
      <c r="BH1066" s="184">
        <f>IF(N1066="sníž. přenesená",J1066,0)</f>
        <v>0</v>
      </c>
      <c r="BI1066" s="184">
        <f>IF(N1066="nulová",J1066,0)</f>
        <v>0</v>
      </c>
      <c r="BJ1066" s="18" t="s">
        <v>81</v>
      </c>
      <c r="BK1066" s="184">
        <f>ROUND(I1066*H1066,2)</f>
        <v>0</v>
      </c>
      <c r="BL1066" s="18" t="s">
        <v>259</v>
      </c>
      <c r="BM1066" s="183" t="s">
        <v>1160</v>
      </c>
    </row>
    <row r="1067" spans="1:65" s="2" customFormat="1">
      <c r="A1067" s="35"/>
      <c r="B1067" s="36"/>
      <c r="C1067" s="37"/>
      <c r="D1067" s="185" t="s">
        <v>165</v>
      </c>
      <c r="E1067" s="37"/>
      <c r="F1067" s="186" t="s">
        <v>1161</v>
      </c>
      <c r="G1067" s="37"/>
      <c r="H1067" s="37"/>
      <c r="I1067" s="187"/>
      <c r="J1067" s="37"/>
      <c r="K1067" s="37"/>
      <c r="L1067" s="40"/>
      <c r="M1067" s="188"/>
      <c r="N1067" s="189"/>
      <c r="O1067" s="65"/>
      <c r="P1067" s="65"/>
      <c r="Q1067" s="65"/>
      <c r="R1067" s="65"/>
      <c r="S1067" s="65"/>
      <c r="T1067" s="66"/>
      <c r="U1067" s="35"/>
      <c r="V1067" s="35"/>
      <c r="W1067" s="35"/>
      <c r="X1067" s="35"/>
      <c r="Y1067" s="35"/>
      <c r="Z1067" s="35"/>
      <c r="AA1067" s="35"/>
      <c r="AB1067" s="35"/>
      <c r="AC1067" s="35"/>
      <c r="AD1067" s="35"/>
      <c r="AE1067" s="35"/>
      <c r="AT1067" s="18" t="s">
        <v>165</v>
      </c>
      <c r="AU1067" s="18" t="s">
        <v>83</v>
      </c>
    </row>
    <row r="1068" spans="1:65" s="2" customFormat="1" ht="37.9" customHeight="1">
      <c r="A1068" s="35"/>
      <c r="B1068" s="36"/>
      <c r="C1068" s="171" t="s">
        <v>1162</v>
      </c>
      <c r="D1068" s="171" t="s">
        <v>159</v>
      </c>
      <c r="E1068" s="172" t="s">
        <v>1163</v>
      </c>
      <c r="F1068" s="173" t="s">
        <v>1164</v>
      </c>
      <c r="G1068" s="174" t="s">
        <v>206</v>
      </c>
      <c r="H1068" s="175">
        <v>20.7</v>
      </c>
      <c r="I1068" s="176"/>
      <c r="J1068" s="177">
        <f>ROUND(I1068*H1068,2)</f>
        <v>0</v>
      </c>
      <c r="K1068" s="178"/>
      <c r="L1068" s="40"/>
      <c r="M1068" s="179" t="s">
        <v>19</v>
      </c>
      <c r="N1068" s="180" t="s">
        <v>44</v>
      </c>
      <c r="O1068" s="65"/>
      <c r="P1068" s="181">
        <f>O1068*H1068</f>
        <v>0</v>
      </c>
      <c r="Q1068" s="181">
        <v>0</v>
      </c>
      <c r="R1068" s="181">
        <f>Q1068*H1068</f>
        <v>0</v>
      </c>
      <c r="S1068" s="181">
        <v>0</v>
      </c>
      <c r="T1068" s="182">
        <f>S1068*H1068</f>
        <v>0</v>
      </c>
      <c r="U1068" s="35"/>
      <c r="V1068" s="35"/>
      <c r="W1068" s="35"/>
      <c r="X1068" s="35"/>
      <c r="Y1068" s="35"/>
      <c r="Z1068" s="35"/>
      <c r="AA1068" s="35"/>
      <c r="AB1068" s="35"/>
      <c r="AC1068" s="35"/>
      <c r="AD1068" s="35"/>
      <c r="AE1068" s="35"/>
      <c r="AR1068" s="183" t="s">
        <v>259</v>
      </c>
      <c r="AT1068" s="183" t="s">
        <v>159</v>
      </c>
      <c r="AU1068" s="183" t="s">
        <v>83</v>
      </c>
      <c r="AY1068" s="18" t="s">
        <v>156</v>
      </c>
      <c r="BE1068" s="184">
        <f>IF(N1068="základní",J1068,0)</f>
        <v>0</v>
      </c>
      <c r="BF1068" s="184">
        <f>IF(N1068="snížená",J1068,0)</f>
        <v>0</v>
      </c>
      <c r="BG1068" s="184">
        <f>IF(N1068="zákl. přenesená",J1068,0)</f>
        <v>0</v>
      </c>
      <c r="BH1068" s="184">
        <f>IF(N1068="sníž. přenesená",J1068,0)</f>
        <v>0</v>
      </c>
      <c r="BI1068" s="184">
        <f>IF(N1068="nulová",J1068,0)</f>
        <v>0</v>
      </c>
      <c r="BJ1068" s="18" t="s">
        <v>81</v>
      </c>
      <c r="BK1068" s="184">
        <f>ROUND(I1068*H1068,2)</f>
        <v>0</v>
      </c>
      <c r="BL1068" s="18" t="s">
        <v>259</v>
      </c>
      <c r="BM1068" s="183" t="s">
        <v>1165</v>
      </c>
    </row>
    <row r="1069" spans="1:65" s="2" customFormat="1">
      <c r="A1069" s="35"/>
      <c r="B1069" s="36"/>
      <c r="C1069" s="37"/>
      <c r="D1069" s="185" t="s">
        <v>165</v>
      </c>
      <c r="E1069" s="37"/>
      <c r="F1069" s="186" t="s">
        <v>1166</v>
      </c>
      <c r="G1069" s="37"/>
      <c r="H1069" s="37"/>
      <c r="I1069" s="187"/>
      <c r="J1069" s="37"/>
      <c r="K1069" s="37"/>
      <c r="L1069" s="40"/>
      <c r="M1069" s="188"/>
      <c r="N1069" s="189"/>
      <c r="O1069" s="65"/>
      <c r="P1069" s="65"/>
      <c r="Q1069" s="65"/>
      <c r="R1069" s="65"/>
      <c r="S1069" s="65"/>
      <c r="T1069" s="66"/>
      <c r="U1069" s="35"/>
      <c r="V1069" s="35"/>
      <c r="W1069" s="35"/>
      <c r="X1069" s="35"/>
      <c r="Y1069" s="35"/>
      <c r="Z1069" s="35"/>
      <c r="AA1069" s="35"/>
      <c r="AB1069" s="35"/>
      <c r="AC1069" s="35"/>
      <c r="AD1069" s="35"/>
      <c r="AE1069" s="35"/>
      <c r="AT1069" s="18" t="s">
        <v>165</v>
      </c>
      <c r="AU1069" s="18" t="s">
        <v>83</v>
      </c>
    </row>
    <row r="1070" spans="1:65" s="2" customFormat="1" ht="24.2" customHeight="1">
      <c r="A1070" s="35"/>
      <c r="B1070" s="36"/>
      <c r="C1070" s="171" t="s">
        <v>1167</v>
      </c>
      <c r="D1070" s="171" t="s">
        <v>159</v>
      </c>
      <c r="E1070" s="172" t="s">
        <v>1168</v>
      </c>
      <c r="F1070" s="173" t="s">
        <v>1169</v>
      </c>
      <c r="G1070" s="174" t="s">
        <v>206</v>
      </c>
      <c r="H1070" s="175">
        <v>20.7</v>
      </c>
      <c r="I1070" s="176"/>
      <c r="J1070" s="177">
        <f>ROUND(I1070*H1070,2)</f>
        <v>0</v>
      </c>
      <c r="K1070" s="178"/>
      <c r="L1070" s="40"/>
      <c r="M1070" s="179" t="s">
        <v>19</v>
      </c>
      <c r="N1070" s="180" t="s">
        <v>44</v>
      </c>
      <c r="O1070" s="65"/>
      <c r="P1070" s="181">
        <f>O1070*H1070</f>
        <v>0</v>
      </c>
      <c r="Q1070" s="181">
        <v>0</v>
      </c>
      <c r="R1070" s="181">
        <f>Q1070*H1070</f>
        <v>0</v>
      </c>
      <c r="S1070" s="181">
        <v>0</v>
      </c>
      <c r="T1070" s="182">
        <f>S1070*H1070</f>
        <v>0</v>
      </c>
      <c r="U1070" s="35"/>
      <c r="V1070" s="35"/>
      <c r="W1070" s="35"/>
      <c r="X1070" s="35"/>
      <c r="Y1070" s="35"/>
      <c r="Z1070" s="35"/>
      <c r="AA1070" s="35"/>
      <c r="AB1070" s="35"/>
      <c r="AC1070" s="35"/>
      <c r="AD1070" s="35"/>
      <c r="AE1070" s="35"/>
      <c r="AR1070" s="183" t="s">
        <v>259</v>
      </c>
      <c r="AT1070" s="183" t="s">
        <v>159</v>
      </c>
      <c r="AU1070" s="183" t="s">
        <v>83</v>
      </c>
      <c r="AY1070" s="18" t="s">
        <v>156</v>
      </c>
      <c r="BE1070" s="184">
        <f>IF(N1070="základní",J1070,0)</f>
        <v>0</v>
      </c>
      <c r="BF1070" s="184">
        <f>IF(N1070="snížená",J1070,0)</f>
        <v>0</v>
      </c>
      <c r="BG1070" s="184">
        <f>IF(N1070="zákl. přenesená",J1070,0)</f>
        <v>0</v>
      </c>
      <c r="BH1070" s="184">
        <f>IF(N1070="sníž. přenesená",J1070,0)</f>
        <v>0</v>
      </c>
      <c r="BI1070" s="184">
        <f>IF(N1070="nulová",J1070,0)</f>
        <v>0</v>
      </c>
      <c r="BJ1070" s="18" t="s">
        <v>81</v>
      </c>
      <c r="BK1070" s="184">
        <f>ROUND(I1070*H1070,2)</f>
        <v>0</v>
      </c>
      <c r="BL1070" s="18" t="s">
        <v>259</v>
      </c>
      <c r="BM1070" s="183" t="s">
        <v>1170</v>
      </c>
    </row>
    <row r="1071" spans="1:65" s="2" customFormat="1">
      <c r="A1071" s="35"/>
      <c r="B1071" s="36"/>
      <c r="C1071" s="37"/>
      <c r="D1071" s="185" t="s">
        <v>165</v>
      </c>
      <c r="E1071" s="37"/>
      <c r="F1071" s="186" t="s">
        <v>1171</v>
      </c>
      <c r="G1071" s="37"/>
      <c r="H1071" s="37"/>
      <c r="I1071" s="187"/>
      <c r="J1071" s="37"/>
      <c r="K1071" s="37"/>
      <c r="L1071" s="40"/>
      <c r="M1071" s="188"/>
      <c r="N1071" s="189"/>
      <c r="O1071" s="65"/>
      <c r="P1071" s="65"/>
      <c r="Q1071" s="65"/>
      <c r="R1071" s="65"/>
      <c r="S1071" s="65"/>
      <c r="T1071" s="66"/>
      <c r="U1071" s="35"/>
      <c r="V1071" s="35"/>
      <c r="W1071" s="35"/>
      <c r="X1071" s="35"/>
      <c r="Y1071" s="35"/>
      <c r="Z1071" s="35"/>
      <c r="AA1071" s="35"/>
      <c r="AB1071" s="35"/>
      <c r="AC1071" s="35"/>
      <c r="AD1071" s="35"/>
      <c r="AE1071" s="35"/>
      <c r="AT1071" s="18" t="s">
        <v>165</v>
      </c>
      <c r="AU1071" s="18" t="s">
        <v>83</v>
      </c>
    </row>
    <row r="1072" spans="1:65" s="2" customFormat="1" ht="24.2" customHeight="1">
      <c r="A1072" s="35"/>
      <c r="B1072" s="36"/>
      <c r="C1072" s="171" t="s">
        <v>1172</v>
      </c>
      <c r="D1072" s="171" t="s">
        <v>159</v>
      </c>
      <c r="E1072" s="172" t="s">
        <v>1173</v>
      </c>
      <c r="F1072" s="173" t="s">
        <v>1174</v>
      </c>
      <c r="G1072" s="174" t="s">
        <v>206</v>
      </c>
      <c r="H1072" s="175">
        <v>20.7</v>
      </c>
      <c r="I1072" s="176"/>
      <c r="J1072" s="177">
        <f>ROUND(I1072*H1072,2)</f>
        <v>0</v>
      </c>
      <c r="K1072" s="178"/>
      <c r="L1072" s="40"/>
      <c r="M1072" s="179" t="s">
        <v>19</v>
      </c>
      <c r="N1072" s="180" t="s">
        <v>44</v>
      </c>
      <c r="O1072" s="65"/>
      <c r="P1072" s="181">
        <f>O1072*H1072</f>
        <v>0</v>
      </c>
      <c r="Q1072" s="181">
        <v>0</v>
      </c>
      <c r="R1072" s="181">
        <f>Q1072*H1072</f>
        <v>0</v>
      </c>
      <c r="S1072" s="181">
        <v>0</v>
      </c>
      <c r="T1072" s="182">
        <f>S1072*H1072</f>
        <v>0</v>
      </c>
      <c r="U1072" s="35"/>
      <c r="V1072" s="35"/>
      <c r="W1072" s="35"/>
      <c r="X1072" s="35"/>
      <c r="Y1072" s="35"/>
      <c r="Z1072" s="35"/>
      <c r="AA1072" s="35"/>
      <c r="AB1072" s="35"/>
      <c r="AC1072" s="35"/>
      <c r="AD1072" s="35"/>
      <c r="AE1072" s="35"/>
      <c r="AR1072" s="183" t="s">
        <v>259</v>
      </c>
      <c r="AT1072" s="183" t="s">
        <v>159</v>
      </c>
      <c r="AU1072" s="183" t="s">
        <v>83</v>
      </c>
      <c r="AY1072" s="18" t="s">
        <v>156</v>
      </c>
      <c r="BE1072" s="184">
        <f>IF(N1072="základní",J1072,0)</f>
        <v>0</v>
      </c>
      <c r="BF1072" s="184">
        <f>IF(N1072="snížená",J1072,0)</f>
        <v>0</v>
      </c>
      <c r="BG1072" s="184">
        <f>IF(N1072="zákl. přenesená",J1072,0)</f>
        <v>0</v>
      </c>
      <c r="BH1072" s="184">
        <f>IF(N1072="sníž. přenesená",J1072,0)</f>
        <v>0</v>
      </c>
      <c r="BI1072" s="184">
        <f>IF(N1072="nulová",J1072,0)</f>
        <v>0</v>
      </c>
      <c r="BJ1072" s="18" t="s">
        <v>81</v>
      </c>
      <c r="BK1072" s="184">
        <f>ROUND(I1072*H1072,2)</f>
        <v>0</v>
      </c>
      <c r="BL1072" s="18" t="s">
        <v>259</v>
      </c>
      <c r="BM1072" s="183" t="s">
        <v>1175</v>
      </c>
    </row>
    <row r="1073" spans="1:65" s="2" customFormat="1">
      <c r="A1073" s="35"/>
      <c r="B1073" s="36"/>
      <c r="C1073" s="37"/>
      <c r="D1073" s="185" t="s">
        <v>165</v>
      </c>
      <c r="E1073" s="37"/>
      <c r="F1073" s="186" t="s">
        <v>1176</v>
      </c>
      <c r="G1073" s="37"/>
      <c r="H1073" s="37"/>
      <c r="I1073" s="187"/>
      <c r="J1073" s="37"/>
      <c r="K1073" s="37"/>
      <c r="L1073" s="40"/>
      <c r="M1073" s="188"/>
      <c r="N1073" s="189"/>
      <c r="O1073" s="65"/>
      <c r="P1073" s="65"/>
      <c r="Q1073" s="65"/>
      <c r="R1073" s="65"/>
      <c r="S1073" s="65"/>
      <c r="T1073" s="66"/>
      <c r="U1073" s="35"/>
      <c r="V1073" s="35"/>
      <c r="W1073" s="35"/>
      <c r="X1073" s="35"/>
      <c r="Y1073" s="35"/>
      <c r="Z1073" s="35"/>
      <c r="AA1073" s="35"/>
      <c r="AB1073" s="35"/>
      <c r="AC1073" s="35"/>
      <c r="AD1073" s="35"/>
      <c r="AE1073" s="35"/>
      <c r="AT1073" s="18" t="s">
        <v>165</v>
      </c>
      <c r="AU1073" s="18" t="s">
        <v>83</v>
      </c>
    </row>
    <row r="1074" spans="1:65" s="12" customFormat="1" ht="22.9" customHeight="1">
      <c r="B1074" s="155"/>
      <c r="C1074" s="156"/>
      <c r="D1074" s="157" t="s">
        <v>72</v>
      </c>
      <c r="E1074" s="169" t="s">
        <v>1177</v>
      </c>
      <c r="F1074" s="169" t="s">
        <v>1178</v>
      </c>
      <c r="G1074" s="156"/>
      <c r="H1074" s="156"/>
      <c r="I1074" s="159"/>
      <c r="J1074" s="170">
        <f>BK1074</f>
        <v>0</v>
      </c>
      <c r="K1074" s="156"/>
      <c r="L1074" s="161"/>
      <c r="M1074" s="162"/>
      <c r="N1074" s="163"/>
      <c r="O1074" s="163"/>
      <c r="P1074" s="164">
        <f>P1075+P1090+P1111+P1133+P1143</f>
        <v>0</v>
      </c>
      <c r="Q1074" s="163"/>
      <c r="R1074" s="164">
        <f>R1075+R1090+R1111+R1133+R1143</f>
        <v>0.10200000000000001</v>
      </c>
      <c r="S1074" s="163"/>
      <c r="T1074" s="165">
        <f>T1075+T1090+T1111+T1133+T1143</f>
        <v>0</v>
      </c>
      <c r="AR1074" s="166" t="s">
        <v>81</v>
      </c>
      <c r="AT1074" s="167" t="s">
        <v>72</v>
      </c>
      <c r="AU1074" s="167" t="s">
        <v>81</v>
      </c>
      <c r="AY1074" s="166" t="s">
        <v>156</v>
      </c>
      <c r="BK1074" s="168">
        <f>BK1075+BK1090+BK1111+BK1133+BK1143</f>
        <v>0</v>
      </c>
    </row>
    <row r="1075" spans="1:65" s="12" customFormat="1" ht="20.85" customHeight="1">
      <c r="B1075" s="155"/>
      <c r="C1075" s="156"/>
      <c r="D1075" s="157" t="s">
        <v>72</v>
      </c>
      <c r="E1075" s="169" t="s">
        <v>1179</v>
      </c>
      <c r="F1075" s="169" t="s">
        <v>1180</v>
      </c>
      <c r="G1075" s="156"/>
      <c r="H1075" s="156"/>
      <c r="I1075" s="159"/>
      <c r="J1075" s="170">
        <f>BK1075</f>
        <v>0</v>
      </c>
      <c r="K1075" s="156"/>
      <c r="L1075" s="161"/>
      <c r="M1075" s="162"/>
      <c r="N1075" s="163"/>
      <c r="O1075" s="163"/>
      <c r="P1075" s="164">
        <f>SUM(P1076:P1089)</f>
        <v>0</v>
      </c>
      <c r="Q1075" s="163"/>
      <c r="R1075" s="164">
        <f>SUM(R1076:R1089)</f>
        <v>0</v>
      </c>
      <c r="S1075" s="163"/>
      <c r="T1075" s="165">
        <f>SUM(T1076:T1089)</f>
        <v>0</v>
      </c>
      <c r="AR1075" s="166" t="s">
        <v>81</v>
      </c>
      <c r="AT1075" s="167" t="s">
        <v>72</v>
      </c>
      <c r="AU1075" s="167" t="s">
        <v>83</v>
      </c>
      <c r="AY1075" s="166" t="s">
        <v>156</v>
      </c>
      <c r="BK1075" s="168">
        <f>SUM(BK1076:BK1089)</f>
        <v>0</v>
      </c>
    </row>
    <row r="1076" spans="1:65" s="2" customFormat="1" ht="16.5" customHeight="1">
      <c r="A1076" s="35"/>
      <c r="B1076" s="36"/>
      <c r="C1076" s="171" t="s">
        <v>1181</v>
      </c>
      <c r="D1076" s="171" t="s">
        <v>159</v>
      </c>
      <c r="E1076" s="172" t="s">
        <v>1182</v>
      </c>
      <c r="F1076" s="173" t="s">
        <v>1183</v>
      </c>
      <c r="G1076" s="174" t="s">
        <v>1184</v>
      </c>
      <c r="H1076" s="175">
        <v>1</v>
      </c>
      <c r="I1076" s="176"/>
      <c r="J1076" s="177">
        <f t="shared" ref="J1076:J1089" si="0">ROUND(I1076*H1076,2)</f>
        <v>0</v>
      </c>
      <c r="K1076" s="178"/>
      <c r="L1076" s="40"/>
      <c r="M1076" s="179" t="s">
        <v>19</v>
      </c>
      <c r="N1076" s="180" t="s">
        <v>44</v>
      </c>
      <c r="O1076" s="65"/>
      <c r="P1076" s="181">
        <f t="shared" ref="P1076:P1089" si="1">O1076*H1076</f>
        <v>0</v>
      </c>
      <c r="Q1076" s="181">
        <v>0</v>
      </c>
      <c r="R1076" s="181">
        <f t="shared" ref="R1076:R1089" si="2">Q1076*H1076</f>
        <v>0</v>
      </c>
      <c r="S1076" s="181">
        <v>0</v>
      </c>
      <c r="T1076" s="182">
        <f t="shared" ref="T1076:T1089" si="3">S1076*H1076</f>
        <v>0</v>
      </c>
      <c r="U1076" s="35"/>
      <c r="V1076" s="35"/>
      <c r="W1076" s="35"/>
      <c r="X1076" s="35"/>
      <c r="Y1076" s="35"/>
      <c r="Z1076" s="35"/>
      <c r="AA1076" s="35"/>
      <c r="AB1076" s="35"/>
      <c r="AC1076" s="35"/>
      <c r="AD1076" s="35"/>
      <c r="AE1076" s="35"/>
      <c r="AR1076" s="183" t="s">
        <v>163</v>
      </c>
      <c r="AT1076" s="183" t="s">
        <v>159</v>
      </c>
      <c r="AU1076" s="183" t="s">
        <v>157</v>
      </c>
      <c r="AY1076" s="18" t="s">
        <v>156</v>
      </c>
      <c r="BE1076" s="184">
        <f t="shared" ref="BE1076:BE1089" si="4">IF(N1076="základní",J1076,0)</f>
        <v>0</v>
      </c>
      <c r="BF1076" s="184">
        <f t="shared" ref="BF1076:BF1089" si="5">IF(N1076="snížená",J1076,0)</f>
        <v>0</v>
      </c>
      <c r="BG1076" s="184">
        <f t="shared" ref="BG1076:BG1089" si="6">IF(N1076="zákl. přenesená",J1076,0)</f>
        <v>0</v>
      </c>
      <c r="BH1076" s="184">
        <f t="shared" ref="BH1076:BH1089" si="7">IF(N1076="sníž. přenesená",J1076,0)</f>
        <v>0</v>
      </c>
      <c r="BI1076" s="184">
        <f t="shared" ref="BI1076:BI1089" si="8">IF(N1076="nulová",J1076,0)</f>
        <v>0</v>
      </c>
      <c r="BJ1076" s="18" t="s">
        <v>81</v>
      </c>
      <c r="BK1076" s="184">
        <f t="shared" ref="BK1076:BK1089" si="9">ROUND(I1076*H1076,2)</f>
        <v>0</v>
      </c>
      <c r="BL1076" s="18" t="s">
        <v>163</v>
      </c>
      <c r="BM1076" s="183" t="s">
        <v>1185</v>
      </c>
    </row>
    <row r="1077" spans="1:65" s="2" customFormat="1" ht="16.5" customHeight="1">
      <c r="A1077" s="35"/>
      <c r="B1077" s="36"/>
      <c r="C1077" s="171" t="s">
        <v>1186</v>
      </c>
      <c r="D1077" s="171" t="s">
        <v>159</v>
      </c>
      <c r="E1077" s="172" t="s">
        <v>1187</v>
      </c>
      <c r="F1077" s="173" t="s">
        <v>1188</v>
      </c>
      <c r="G1077" s="174" t="s">
        <v>1184</v>
      </c>
      <c r="H1077" s="175">
        <v>1</v>
      </c>
      <c r="I1077" s="176"/>
      <c r="J1077" s="177">
        <f t="shared" si="0"/>
        <v>0</v>
      </c>
      <c r="K1077" s="178"/>
      <c r="L1077" s="40"/>
      <c r="M1077" s="179" t="s">
        <v>19</v>
      </c>
      <c r="N1077" s="180" t="s">
        <v>44</v>
      </c>
      <c r="O1077" s="65"/>
      <c r="P1077" s="181">
        <f t="shared" si="1"/>
        <v>0</v>
      </c>
      <c r="Q1077" s="181">
        <v>0</v>
      </c>
      <c r="R1077" s="181">
        <f t="shared" si="2"/>
        <v>0</v>
      </c>
      <c r="S1077" s="181">
        <v>0</v>
      </c>
      <c r="T1077" s="182">
        <f t="shared" si="3"/>
        <v>0</v>
      </c>
      <c r="U1077" s="35"/>
      <c r="V1077" s="35"/>
      <c r="W1077" s="35"/>
      <c r="X1077" s="35"/>
      <c r="Y1077" s="35"/>
      <c r="Z1077" s="35"/>
      <c r="AA1077" s="35"/>
      <c r="AB1077" s="35"/>
      <c r="AC1077" s="35"/>
      <c r="AD1077" s="35"/>
      <c r="AE1077" s="35"/>
      <c r="AR1077" s="183" t="s">
        <v>163</v>
      </c>
      <c r="AT1077" s="183" t="s">
        <v>159</v>
      </c>
      <c r="AU1077" s="183" t="s">
        <v>157</v>
      </c>
      <c r="AY1077" s="18" t="s">
        <v>156</v>
      </c>
      <c r="BE1077" s="184">
        <f t="shared" si="4"/>
        <v>0</v>
      </c>
      <c r="BF1077" s="184">
        <f t="shared" si="5"/>
        <v>0</v>
      </c>
      <c r="BG1077" s="184">
        <f t="shared" si="6"/>
        <v>0</v>
      </c>
      <c r="BH1077" s="184">
        <f t="shared" si="7"/>
        <v>0</v>
      </c>
      <c r="BI1077" s="184">
        <f t="shared" si="8"/>
        <v>0</v>
      </c>
      <c r="BJ1077" s="18" t="s">
        <v>81</v>
      </c>
      <c r="BK1077" s="184">
        <f t="shared" si="9"/>
        <v>0</v>
      </c>
      <c r="BL1077" s="18" t="s">
        <v>163</v>
      </c>
      <c r="BM1077" s="183" t="s">
        <v>1189</v>
      </c>
    </row>
    <row r="1078" spans="1:65" s="2" customFormat="1" ht="16.5" customHeight="1">
      <c r="A1078" s="35"/>
      <c r="B1078" s="36"/>
      <c r="C1078" s="171" t="s">
        <v>1190</v>
      </c>
      <c r="D1078" s="171" t="s">
        <v>159</v>
      </c>
      <c r="E1078" s="172" t="s">
        <v>1191</v>
      </c>
      <c r="F1078" s="173" t="s">
        <v>1192</v>
      </c>
      <c r="G1078" s="174" t="s">
        <v>1184</v>
      </c>
      <c r="H1078" s="175">
        <v>25</v>
      </c>
      <c r="I1078" s="176"/>
      <c r="J1078" s="177">
        <f t="shared" si="0"/>
        <v>0</v>
      </c>
      <c r="K1078" s="178"/>
      <c r="L1078" s="40"/>
      <c r="M1078" s="179" t="s">
        <v>19</v>
      </c>
      <c r="N1078" s="180" t="s">
        <v>44</v>
      </c>
      <c r="O1078" s="65"/>
      <c r="P1078" s="181">
        <f t="shared" si="1"/>
        <v>0</v>
      </c>
      <c r="Q1078" s="181">
        <v>0</v>
      </c>
      <c r="R1078" s="181">
        <f t="shared" si="2"/>
        <v>0</v>
      </c>
      <c r="S1078" s="181">
        <v>0</v>
      </c>
      <c r="T1078" s="182">
        <f t="shared" si="3"/>
        <v>0</v>
      </c>
      <c r="U1078" s="35"/>
      <c r="V1078" s="35"/>
      <c r="W1078" s="35"/>
      <c r="X1078" s="35"/>
      <c r="Y1078" s="35"/>
      <c r="Z1078" s="35"/>
      <c r="AA1078" s="35"/>
      <c r="AB1078" s="35"/>
      <c r="AC1078" s="35"/>
      <c r="AD1078" s="35"/>
      <c r="AE1078" s="35"/>
      <c r="AR1078" s="183" t="s">
        <v>163</v>
      </c>
      <c r="AT1078" s="183" t="s">
        <v>159</v>
      </c>
      <c r="AU1078" s="183" t="s">
        <v>157</v>
      </c>
      <c r="AY1078" s="18" t="s">
        <v>156</v>
      </c>
      <c r="BE1078" s="184">
        <f t="shared" si="4"/>
        <v>0</v>
      </c>
      <c r="BF1078" s="184">
        <f t="shared" si="5"/>
        <v>0</v>
      </c>
      <c r="BG1078" s="184">
        <f t="shared" si="6"/>
        <v>0</v>
      </c>
      <c r="BH1078" s="184">
        <f t="shared" si="7"/>
        <v>0</v>
      </c>
      <c r="BI1078" s="184">
        <f t="shared" si="8"/>
        <v>0</v>
      </c>
      <c r="BJ1078" s="18" t="s">
        <v>81</v>
      </c>
      <c r="BK1078" s="184">
        <f t="shared" si="9"/>
        <v>0</v>
      </c>
      <c r="BL1078" s="18" t="s">
        <v>163</v>
      </c>
      <c r="BM1078" s="183" t="s">
        <v>1193</v>
      </c>
    </row>
    <row r="1079" spans="1:65" s="2" customFormat="1" ht="16.5" customHeight="1">
      <c r="A1079" s="35"/>
      <c r="B1079" s="36"/>
      <c r="C1079" s="171" t="s">
        <v>1194</v>
      </c>
      <c r="D1079" s="171" t="s">
        <v>159</v>
      </c>
      <c r="E1079" s="172" t="s">
        <v>1195</v>
      </c>
      <c r="F1079" s="173" t="s">
        <v>1196</v>
      </c>
      <c r="G1079" s="174" t="s">
        <v>1184</v>
      </c>
      <c r="H1079" s="175">
        <v>1</v>
      </c>
      <c r="I1079" s="176"/>
      <c r="J1079" s="177">
        <f t="shared" si="0"/>
        <v>0</v>
      </c>
      <c r="K1079" s="178"/>
      <c r="L1079" s="40"/>
      <c r="M1079" s="179" t="s">
        <v>19</v>
      </c>
      <c r="N1079" s="180" t="s">
        <v>44</v>
      </c>
      <c r="O1079" s="65"/>
      <c r="P1079" s="181">
        <f t="shared" si="1"/>
        <v>0</v>
      </c>
      <c r="Q1079" s="181">
        <v>0</v>
      </c>
      <c r="R1079" s="181">
        <f t="shared" si="2"/>
        <v>0</v>
      </c>
      <c r="S1079" s="181">
        <v>0</v>
      </c>
      <c r="T1079" s="182">
        <f t="shared" si="3"/>
        <v>0</v>
      </c>
      <c r="U1079" s="35"/>
      <c r="V1079" s="35"/>
      <c r="W1079" s="35"/>
      <c r="X1079" s="35"/>
      <c r="Y1079" s="35"/>
      <c r="Z1079" s="35"/>
      <c r="AA1079" s="35"/>
      <c r="AB1079" s="35"/>
      <c r="AC1079" s="35"/>
      <c r="AD1079" s="35"/>
      <c r="AE1079" s="35"/>
      <c r="AR1079" s="183" t="s">
        <v>163</v>
      </c>
      <c r="AT1079" s="183" t="s">
        <v>159</v>
      </c>
      <c r="AU1079" s="183" t="s">
        <v>157</v>
      </c>
      <c r="AY1079" s="18" t="s">
        <v>156</v>
      </c>
      <c r="BE1079" s="184">
        <f t="shared" si="4"/>
        <v>0</v>
      </c>
      <c r="BF1079" s="184">
        <f t="shared" si="5"/>
        <v>0</v>
      </c>
      <c r="BG1079" s="184">
        <f t="shared" si="6"/>
        <v>0</v>
      </c>
      <c r="BH1079" s="184">
        <f t="shared" si="7"/>
        <v>0</v>
      </c>
      <c r="BI1079" s="184">
        <f t="shared" si="8"/>
        <v>0</v>
      </c>
      <c r="BJ1079" s="18" t="s">
        <v>81</v>
      </c>
      <c r="BK1079" s="184">
        <f t="shared" si="9"/>
        <v>0</v>
      </c>
      <c r="BL1079" s="18" t="s">
        <v>163</v>
      </c>
      <c r="BM1079" s="183" t="s">
        <v>1197</v>
      </c>
    </row>
    <row r="1080" spans="1:65" s="2" customFormat="1" ht="16.5" customHeight="1">
      <c r="A1080" s="35"/>
      <c r="B1080" s="36"/>
      <c r="C1080" s="171" t="s">
        <v>1198</v>
      </c>
      <c r="D1080" s="171" t="s">
        <v>159</v>
      </c>
      <c r="E1080" s="172" t="s">
        <v>1199</v>
      </c>
      <c r="F1080" s="173" t="s">
        <v>1200</v>
      </c>
      <c r="G1080" s="174" t="s">
        <v>1184</v>
      </c>
      <c r="H1080" s="175">
        <v>1</v>
      </c>
      <c r="I1080" s="176"/>
      <c r="J1080" s="177">
        <f t="shared" si="0"/>
        <v>0</v>
      </c>
      <c r="K1080" s="178"/>
      <c r="L1080" s="40"/>
      <c r="M1080" s="179" t="s">
        <v>19</v>
      </c>
      <c r="N1080" s="180" t="s">
        <v>44</v>
      </c>
      <c r="O1080" s="65"/>
      <c r="P1080" s="181">
        <f t="shared" si="1"/>
        <v>0</v>
      </c>
      <c r="Q1080" s="181">
        <v>0</v>
      </c>
      <c r="R1080" s="181">
        <f t="shared" si="2"/>
        <v>0</v>
      </c>
      <c r="S1080" s="181">
        <v>0</v>
      </c>
      <c r="T1080" s="182">
        <f t="shared" si="3"/>
        <v>0</v>
      </c>
      <c r="U1080" s="35"/>
      <c r="V1080" s="35"/>
      <c r="W1080" s="35"/>
      <c r="X1080" s="35"/>
      <c r="Y1080" s="35"/>
      <c r="Z1080" s="35"/>
      <c r="AA1080" s="35"/>
      <c r="AB1080" s="35"/>
      <c r="AC1080" s="35"/>
      <c r="AD1080" s="35"/>
      <c r="AE1080" s="35"/>
      <c r="AR1080" s="183" t="s">
        <v>163</v>
      </c>
      <c r="AT1080" s="183" t="s">
        <v>159</v>
      </c>
      <c r="AU1080" s="183" t="s">
        <v>157</v>
      </c>
      <c r="AY1080" s="18" t="s">
        <v>156</v>
      </c>
      <c r="BE1080" s="184">
        <f t="shared" si="4"/>
        <v>0</v>
      </c>
      <c r="BF1080" s="184">
        <f t="shared" si="5"/>
        <v>0</v>
      </c>
      <c r="BG1080" s="184">
        <f t="shared" si="6"/>
        <v>0</v>
      </c>
      <c r="BH1080" s="184">
        <f t="shared" si="7"/>
        <v>0</v>
      </c>
      <c r="BI1080" s="184">
        <f t="shared" si="8"/>
        <v>0</v>
      </c>
      <c r="BJ1080" s="18" t="s">
        <v>81</v>
      </c>
      <c r="BK1080" s="184">
        <f t="shared" si="9"/>
        <v>0</v>
      </c>
      <c r="BL1080" s="18" t="s">
        <v>163</v>
      </c>
      <c r="BM1080" s="183" t="s">
        <v>1201</v>
      </c>
    </row>
    <row r="1081" spans="1:65" s="2" customFormat="1" ht="16.5" customHeight="1">
      <c r="A1081" s="35"/>
      <c r="B1081" s="36"/>
      <c r="C1081" s="171" t="s">
        <v>1202</v>
      </c>
      <c r="D1081" s="171" t="s">
        <v>159</v>
      </c>
      <c r="E1081" s="172" t="s">
        <v>1203</v>
      </c>
      <c r="F1081" s="173" t="s">
        <v>1204</v>
      </c>
      <c r="G1081" s="174" t="s">
        <v>1184</v>
      </c>
      <c r="H1081" s="175">
        <v>1</v>
      </c>
      <c r="I1081" s="176"/>
      <c r="J1081" s="177">
        <f t="shared" si="0"/>
        <v>0</v>
      </c>
      <c r="K1081" s="178"/>
      <c r="L1081" s="40"/>
      <c r="M1081" s="179" t="s">
        <v>19</v>
      </c>
      <c r="N1081" s="180" t="s">
        <v>44</v>
      </c>
      <c r="O1081" s="65"/>
      <c r="P1081" s="181">
        <f t="shared" si="1"/>
        <v>0</v>
      </c>
      <c r="Q1081" s="181">
        <v>0</v>
      </c>
      <c r="R1081" s="181">
        <f t="shared" si="2"/>
        <v>0</v>
      </c>
      <c r="S1081" s="181">
        <v>0</v>
      </c>
      <c r="T1081" s="182">
        <f t="shared" si="3"/>
        <v>0</v>
      </c>
      <c r="U1081" s="35"/>
      <c r="V1081" s="35"/>
      <c r="W1081" s="35"/>
      <c r="X1081" s="35"/>
      <c r="Y1081" s="35"/>
      <c r="Z1081" s="35"/>
      <c r="AA1081" s="35"/>
      <c r="AB1081" s="35"/>
      <c r="AC1081" s="35"/>
      <c r="AD1081" s="35"/>
      <c r="AE1081" s="35"/>
      <c r="AR1081" s="183" t="s">
        <v>163</v>
      </c>
      <c r="AT1081" s="183" t="s">
        <v>159</v>
      </c>
      <c r="AU1081" s="183" t="s">
        <v>157</v>
      </c>
      <c r="AY1081" s="18" t="s">
        <v>156</v>
      </c>
      <c r="BE1081" s="184">
        <f t="shared" si="4"/>
        <v>0</v>
      </c>
      <c r="BF1081" s="184">
        <f t="shared" si="5"/>
        <v>0</v>
      </c>
      <c r="BG1081" s="184">
        <f t="shared" si="6"/>
        <v>0</v>
      </c>
      <c r="BH1081" s="184">
        <f t="shared" si="7"/>
        <v>0</v>
      </c>
      <c r="BI1081" s="184">
        <f t="shared" si="8"/>
        <v>0</v>
      </c>
      <c r="BJ1081" s="18" t="s">
        <v>81</v>
      </c>
      <c r="BK1081" s="184">
        <f t="shared" si="9"/>
        <v>0</v>
      </c>
      <c r="BL1081" s="18" t="s">
        <v>163</v>
      </c>
      <c r="BM1081" s="183" t="s">
        <v>1205</v>
      </c>
    </row>
    <row r="1082" spans="1:65" s="2" customFormat="1" ht="16.5" customHeight="1">
      <c r="A1082" s="35"/>
      <c r="B1082" s="36"/>
      <c r="C1082" s="171" t="s">
        <v>1206</v>
      </c>
      <c r="D1082" s="171" t="s">
        <v>159</v>
      </c>
      <c r="E1082" s="172" t="s">
        <v>1207</v>
      </c>
      <c r="F1082" s="173" t="s">
        <v>1208</v>
      </c>
      <c r="G1082" s="174" t="s">
        <v>1184</v>
      </c>
      <c r="H1082" s="175">
        <v>3</v>
      </c>
      <c r="I1082" s="176"/>
      <c r="J1082" s="177">
        <f t="shared" si="0"/>
        <v>0</v>
      </c>
      <c r="K1082" s="178"/>
      <c r="L1082" s="40"/>
      <c r="M1082" s="179" t="s">
        <v>19</v>
      </c>
      <c r="N1082" s="180" t="s">
        <v>44</v>
      </c>
      <c r="O1082" s="65"/>
      <c r="P1082" s="181">
        <f t="shared" si="1"/>
        <v>0</v>
      </c>
      <c r="Q1082" s="181">
        <v>0</v>
      </c>
      <c r="R1082" s="181">
        <f t="shared" si="2"/>
        <v>0</v>
      </c>
      <c r="S1082" s="181">
        <v>0</v>
      </c>
      <c r="T1082" s="182">
        <f t="shared" si="3"/>
        <v>0</v>
      </c>
      <c r="U1082" s="35"/>
      <c r="V1082" s="35"/>
      <c r="W1082" s="35"/>
      <c r="X1082" s="35"/>
      <c r="Y1082" s="35"/>
      <c r="Z1082" s="35"/>
      <c r="AA1082" s="35"/>
      <c r="AB1082" s="35"/>
      <c r="AC1082" s="35"/>
      <c r="AD1082" s="35"/>
      <c r="AE1082" s="35"/>
      <c r="AR1082" s="183" t="s">
        <v>163</v>
      </c>
      <c r="AT1082" s="183" t="s">
        <v>159</v>
      </c>
      <c r="AU1082" s="183" t="s">
        <v>157</v>
      </c>
      <c r="AY1082" s="18" t="s">
        <v>156</v>
      </c>
      <c r="BE1082" s="184">
        <f t="shared" si="4"/>
        <v>0</v>
      </c>
      <c r="BF1082" s="184">
        <f t="shared" si="5"/>
        <v>0</v>
      </c>
      <c r="BG1082" s="184">
        <f t="shared" si="6"/>
        <v>0</v>
      </c>
      <c r="BH1082" s="184">
        <f t="shared" si="7"/>
        <v>0</v>
      </c>
      <c r="BI1082" s="184">
        <f t="shared" si="8"/>
        <v>0</v>
      </c>
      <c r="BJ1082" s="18" t="s">
        <v>81</v>
      </c>
      <c r="BK1082" s="184">
        <f t="shared" si="9"/>
        <v>0</v>
      </c>
      <c r="BL1082" s="18" t="s">
        <v>163</v>
      </c>
      <c r="BM1082" s="183" t="s">
        <v>1209</v>
      </c>
    </row>
    <row r="1083" spans="1:65" s="2" customFormat="1" ht="16.5" customHeight="1">
      <c r="A1083" s="35"/>
      <c r="B1083" s="36"/>
      <c r="C1083" s="171" t="s">
        <v>1210</v>
      </c>
      <c r="D1083" s="171" t="s">
        <v>159</v>
      </c>
      <c r="E1083" s="172" t="s">
        <v>1211</v>
      </c>
      <c r="F1083" s="173" t="s">
        <v>1212</v>
      </c>
      <c r="G1083" s="174" t="s">
        <v>1184</v>
      </c>
      <c r="H1083" s="175">
        <v>4</v>
      </c>
      <c r="I1083" s="176"/>
      <c r="J1083" s="177">
        <f t="shared" si="0"/>
        <v>0</v>
      </c>
      <c r="K1083" s="178"/>
      <c r="L1083" s="40"/>
      <c r="M1083" s="179" t="s">
        <v>19</v>
      </c>
      <c r="N1083" s="180" t="s">
        <v>44</v>
      </c>
      <c r="O1083" s="65"/>
      <c r="P1083" s="181">
        <f t="shared" si="1"/>
        <v>0</v>
      </c>
      <c r="Q1083" s="181">
        <v>0</v>
      </c>
      <c r="R1083" s="181">
        <f t="shared" si="2"/>
        <v>0</v>
      </c>
      <c r="S1083" s="181">
        <v>0</v>
      </c>
      <c r="T1083" s="182">
        <f t="shared" si="3"/>
        <v>0</v>
      </c>
      <c r="U1083" s="35"/>
      <c r="V1083" s="35"/>
      <c r="W1083" s="35"/>
      <c r="X1083" s="35"/>
      <c r="Y1083" s="35"/>
      <c r="Z1083" s="35"/>
      <c r="AA1083" s="35"/>
      <c r="AB1083" s="35"/>
      <c r="AC1083" s="35"/>
      <c r="AD1083" s="35"/>
      <c r="AE1083" s="35"/>
      <c r="AR1083" s="183" t="s">
        <v>163</v>
      </c>
      <c r="AT1083" s="183" t="s">
        <v>159</v>
      </c>
      <c r="AU1083" s="183" t="s">
        <v>157</v>
      </c>
      <c r="AY1083" s="18" t="s">
        <v>156</v>
      </c>
      <c r="BE1083" s="184">
        <f t="shared" si="4"/>
        <v>0</v>
      </c>
      <c r="BF1083" s="184">
        <f t="shared" si="5"/>
        <v>0</v>
      </c>
      <c r="BG1083" s="184">
        <f t="shared" si="6"/>
        <v>0</v>
      </c>
      <c r="BH1083" s="184">
        <f t="shared" si="7"/>
        <v>0</v>
      </c>
      <c r="BI1083" s="184">
        <f t="shared" si="8"/>
        <v>0</v>
      </c>
      <c r="BJ1083" s="18" t="s">
        <v>81</v>
      </c>
      <c r="BK1083" s="184">
        <f t="shared" si="9"/>
        <v>0</v>
      </c>
      <c r="BL1083" s="18" t="s">
        <v>163</v>
      </c>
      <c r="BM1083" s="183" t="s">
        <v>1213</v>
      </c>
    </row>
    <row r="1084" spans="1:65" s="2" customFormat="1" ht="16.5" customHeight="1">
      <c r="A1084" s="35"/>
      <c r="B1084" s="36"/>
      <c r="C1084" s="171" t="s">
        <v>1214</v>
      </c>
      <c r="D1084" s="171" t="s">
        <v>159</v>
      </c>
      <c r="E1084" s="172" t="s">
        <v>1215</v>
      </c>
      <c r="F1084" s="173" t="s">
        <v>1216</v>
      </c>
      <c r="G1084" s="174" t="s">
        <v>1184</v>
      </c>
      <c r="H1084" s="175">
        <v>8</v>
      </c>
      <c r="I1084" s="176"/>
      <c r="J1084" s="177">
        <f t="shared" si="0"/>
        <v>0</v>
      </c>
      <c r="K1084" s="178"/>
      <c r="L1084" s="40"/>
      <c r="M1084" s="179" t="s">
        <v>19</v>
      </c>
      <c r="N1084" s="180" t="s">
        <v>44</v>
      </c>
      <c r="O1084" s="65"/>
      <c r="P1084" s="181">
        <f t="shared" si="1"/>
        <v>0</v>
      </c>
      <c r="Q1084" s="181">
        <v>0</v>
      </c>
      <c r="R1084" s="181">
        <f t="shared" si="2"/>
        <v>0</v>
      </c>
      <c r="S1084" s="181">
        <v>0</v>
      </c>
      <c r="T1084" s="182">
        <f t="shared" si="3"/>
        <v>0</v>
      </c>
      <c r="U1084" s="35"/>
      <c r="V1084" s="35"/>
      <c r="W1084" s="35"/>
      <c r="X1084" s="35"/>
      <c r="Y1084" s="35"/>
      <c r="Z1084" s="35"/>
      <c r="AA1084" s="35"/>
      <c r="AB1084" s="35"/>
      <c r="AC1084" s="35"/>
      <c r="AD1084" s="35"/>
      <c r="AE1084" s="35"/>
      <c r="AR1084" s="183" t="s">
        <v>163</v>
      </c>
      <c r="AT1084" s="183" t="s">
        <v>159</v>
      </c>
      <c r="AU1084" s="183" t="s">
        <v>157</v>
      </c>
      <c r="AY1084" s="18" t="s">
        <v>156</v>
      </c>
      <c r="BE1084" s="184">
        <f t="shared" si="4"/>
        <v>0</v>
      </c>
      <c r="BF1084" s="184">
        <f t="shared" si="5"/>
        <v>0</v>
      </c>
      <c r="BG1084" s="184">
        <f t="shared" si="6"/>
        <v>0</v>
      </c>
      <c r="BH1084" s="184">
        <f t="shared" si="7"/>
        <v>0</v>
      </c>
      <c r="BI1084" s="184">
        <f t="shared" si="8"/>
        <v>0</v>
      </c>
      <c r="BJ1084" s="18" t="s">
        <v>81</v>
      </c>
      <c r="BK1084" s="184">
        <f t="shared" si="9"/>
        <v>0</v>
      </c>
      <c r="BL1084" s="18" t="s">
        <v>163</v>
      </c>
      <c r="BM1084" s="183" t="s">
        <v>1217</v>
      </c>
    </row>
    <row r="1085" spans="1:65" s="2" customFormat="1" ht="16.5" customHeight="1">
      <c r="A1085" s="35"/>
      <c r="B1085" s="36"/>
      <c r="C1085" s="171" t="s">
        <v>1218</v>
      </c>
      <c r="D1085" s="171" t="s">
        <v>159</v>
      </c>
      <c r="E1085" s="172" t="s">
        <v>1219</v>
      </c>
      <c r="F1085" s="173" t="s">
        <v>1220</v>
      </c>
      <c r="G1085" s="174" t="s">
        <v>1184</v>
      </c>
      <c r="H1085" s="175">
        <v>1</v>
      </c>
      <c r="I1085" s="176"/>
      <c r="J1085" s="177">
        <f t="shared" si="0"/>
        <v>0</v>
      </c>
      <c r="K1085" s="178"/>
      <c r="L1085" s="40"/>
      <c r="M1085" s="179" t="s">
        <v>19</v>
      </c>
      <c r="N1085" s="180" t="s">
        <v>44</v>
      </c>
      <c r="O1085" s="65"/>
      <c r="P1085" s="181">
        <f t="shared" si="1"/>
        <v>0</v>
      </c>
      <c r="Q1085" s="181">
        <v>0</v>
      </c>
      <c r="R1085" s="181">
        <f t="shared" si="2"/>
        <v>0</v>
      </c>
      <c r="S1085" s="181">
        <v>0</v>
      </c>
      <c r="T1085" s="182">
        <f t="shared" si="3"/>
        <v>0</v>
      </c>
      <c r="U1085" s="35"/>
      <c r="V1085" s="35"/>
      <c r="W1085" s="35"/>
      <c r="X1085" s="35"/>
      <c r="Y1085" s="35"/>
      <c r="Z1085" s="35"/>
      <c r="AA1085" s="35"/>
      <c r="AB1085" s="35"/>
      <c r="AC1085" s="35"/>
      <c r="AD1085" s="35"/>
      <c r="AE1085" s="35"/>
      <c r="AR1085" s="183" t="s">
        <v>163</v>
      </c>
      <c r="AT1085" s="183" t="s">
        <v>159</v>
      </c>
      <c r="AU1085" s="183" t="s">
        <v>157</v>
      </c>
      <c r="AY1085" s="18" t="s">
        <v>156</v>
      </c>
      <c r="BE1085" s="184">
        <f t="shared" si="4"/>
        <v>0</v>
      </c>
      <c r="BF1085" s="184">
        <f t="shared" si="5"/>
        <v>0</v>
      </c>
      <c r="BG1085" s="184">
        <f t="shared" si="6"/>
        <v>0</v>
      </c>
      <c r="BH1085" s="184">
        <f t="shared" si="7"/>
        <v>0</v>
      </c>
      <c r="BI1085" s="184">
        <f t="shared" si="8"/>
        <v>0</v>
      </c>
      <c r="BJ1085" s="18" t="s">
        <v>81</v>
      </c>
      <c r="BK1085" s="184">
        <f t="shared" si="9"/>
        <v>0</v>
      </c>
      <c r="BL1085" s="18" t="s">
        <v>163</v>
      </c>
      <c r="BM1085" s="183" t="s">
        <v>1221</v>
      </c>
    </row>
    <row r="1086" spans="1:65" s="2" customFormat="1" ht="16.5" customHeight="1">
      <c r="A1086" s="35"/>
      <c r="B1086" s="36"/>
      <c r="C1086" s="171" t="s">
        <v>1222</v>
      </c>
      <c r="D1086" s="171" t="s">
        <v>159</v>
      </c>
      <c r="E1086" s="172" t="s">
        <v>1223</v>
      </c>
      <c r="F1086" s="173" t="s">
        <v>1224</v>
      </c>
      <c r="G1086" s="174" t="s">
        <v>1184</v>
      </c>
      <c r="H1086" s="175">
        <v>94</v>
      </c>
      <c r="I1086" s="176"/>
      <c r="J1086" s="177">
        <f t="shared" si="0"/>
        <v>0</v>
      </c>
      <c r="K1086" s="178"/>
      <c r="L1086" s="40"/>
      <c r="M1086" s="179" t="s">
        <v>19</v>
      </c>
      <c r="N1086" s="180" t="s">
        <v>44</v>
      </c>
      <c r="O1086" s="65"/>
      <c r="P1086" s="181">
        <f t="shared" si="1"/>
        <v>0</v>
      </c>
      <c r="Q1086" s="181">
        <v>0</v>
      </c>
      <c r="R1086" s="181">
        <f t="shared" si="2"/>
        <v>0</v>
      </c>
      <c r="S1086" s="181">
        <v>0</v>
      </c>
      <c r="T1086" s="182">
        <f t="shared" si="3"/>
        <v>0</v>
      </c>
      <c r="U1086" s="35"/>
      <c r="V1086" s="35"/>
      <c r="W1086" s="35"/>
      <c r="X1086" s="35"/>
      <c r="Y1086" s="35"/>
      <c r="Z1086" s="35"/>
      <c r="AA1086" s="35"/>
      <c r="AB1086" s="35"/>
      <c r="AC1086" s="35"/>
      <c r="AD1086" s="35"/>
      <c r="AE1086" s="35"/>
      <c r="AR1086" s="183" t="s">
        <v>163</v>
      </c>
      <c r="AT1086" s="183" t="s">
        <v>159</v>
      </c>
      <c r="AU1086" s="183" t="s">
        <v>157</v>
      </c>
      <c r="AY1086" s="18" t="s">
        <v>156</v>
      </c>
      <c r="BE1086" s="184">
        <f t="shared" si="4"/>
        <v>0</v>
      </c>
      <c r="BF1086" s="184">
        <f t="shared" si="5"/>
        <v>0</v>
      </c>
      <c r="BG1086" s="184">
        <f t="shared" si="6"/>
        <v>0</v>
      </c>
      <c r="BH1086" s="184">
        <f t="shared" si="7"/>
        <v>0</v>
      </c>
      <c r="BI1086" s="184">
        <f t="shared" si="8"/>
        <v>0</v>
      </c>
      <c r="BJ1086" s="18" t="s">
        <v>81</v>
      </c>
      <c r="BK1086" s="184">
        <f t="shared" si="9"/>
        <v>0</v>
      </c>
      <c r="BL1086" s="18" t="s">
        <v>163</v>
      </c>
      <c r="BM1086" s="183" t="s">
        <v>1225</v>
      </c>
    </row>
    <row r="1087" spans="1:65" s="2" customFormat="1" ht="16.5" customHeight="1">
      <c r="A1087" s="35"/>
      <c r="B1087" s="36"/>
      <c r="C1087" s="171" t="s">
        <v>1226</v>
      </c>
      <c r="D1087" s="171" t="s">
        <v>159</v>
      </c>
      <c r="E1087" s="172" t="s">
        <v>1227</v>
      </c>
      <c r="F1087" s="173" t="s">
        <v>1228</v>
      </c>
      <c r="G1087" s="174" t="s">
        <v>1184</v>
      </c>
      <c r="H1087" s="175">
        <v>1</v>
      </c>
      <c r="I1087" s="176"/>
      <c r="J1087" s="177">
        <f t="shared" si="0"/>
        <v>0</v>
      </c>
      <c r="K1087" s="178"/>
      <c r="L1087" s="40"/>
      <c r="M1087" s="179" t="s">
        <v>19</v>
      </c>
      <c r="N1087" s="180" t="s">
        <v>44</v>
      </c>
      <c r="O1087" s="65"/>
      <c r="P1087" s="181">
        <f t="shared" si="1"/>
        <v>0</v>
      </c>
      <c r="Q1087" s="181">
        <v>0</v>
      </c>
      <c r="R1087" s="181">
        <f t="shared" si="2"/>
        <v>0</v>
      </c>
      <c r="S1087" s="181">
        <v>0</v>
      </c>
      <c r="T1087" s="182">
        <f t="shared" si="3"/>
        <v>0</v>
      </c>
      <c r="U1087" s="35"/>
      <c r="V1087" s="35"/>
      <c r="W1087" s="35"/>
      <c r="X1087" s="35"/>
      <c r="Y1087" s="35"/>
      <c r="Z1087" s="35"/>
      <c r="AA1087" s="35"/>
      <c r="AB1087" s="35"/>
      <c r="AC1087" s="35"/>
      <c r="AD1087" s="35"/>
      <c r="AE1087" s="35"/>
      <c r="AR1087" s="183" t="s">
        <v>163</v>
      </c>
      <c r="AT1087" s="183" t="s">
        <v>159</v>
      </c>
      <c r="AU1087" s="183" t="s">
        <v>157</v>
      </c>
      <c r="AY1087" s="18" t="s">
        <v>156</v>
      </c>
      <c r="BE1087" s="184">
        <f t="shared" si="4"/>
        <v>0</v>
      </c>
      <c r="BF1087" s="184">
        <f t="shared" si="5"/>
        <v>0</v>
      </c>
      <c r="BG1087" s="184">
        <f t="shared" si="6"/>
        <v>0</v>
      </c>
      <c r="BH1087" s="184">
        <f t="shared" si="7"/>
        <v>0</v>
      </c>
      <c r="BI1087" s="184">
        <f t="shared" si="8"/>
        <v>0</v>
      </c>
      <c r="BJ1087" s="18" t="s">
        <v>81</v>
      </c>
      <c r="BK1087" s="184">
        <f t="shared" si="9"/>
        <v>0</v>
      </c>
      <c r="BL1087" s="18" t="s">
        <v>163</v>
      </c>
      <c r="BM1087" s="183" t="s">
        <v>1229</v>
      </c>
    </row>
    <row r="1088" spans="1:65" s="2" customFormat="1" ht="16.5" customHeight="1">
      <c r="A1088" s="35"/>
      <c r="B1088" s="36"/>
      <c r="C1088" s="171" t="s">
        <v>1230</v>
      </c>
      <c r="D1088" s="171" t="s">
        <v>159</v>
      </c>
      <c r="E1088" s="172" t="s">
        <v>1231</v>
      </c>
      <c r="F1088" s="173" t="s">
        <v>1232</v>
      </c>
      <c r="G1088" s="174" t="s">
        <v>1233</v>
      </c>
      <c r="H1088" s="245"/>
      <c r="I1088" s="176"/>
      <c r="J1088" s="177">
        <f t="shared" si="0"/>
        <v>0</v>
      </c>
      <c r="K1088" s="178"/>
      <c r="L1088" s="40"/>
      <c r="M1088" s="179" t="s">
        <v>19</v>
      </c>
      <c r="N1088" s="180" t="s">
        <v>44</v>
      </c>
      <c r="O1088" s="65"/>
      <c r="P1088" s="181">
        <f t="shared" si="1"/>
        <v>0</v>
      </c>
      <c r="Q1088" s="181">
        <v>0</v>
      </c>
      <c r="R1088" s="181">
        <f t="shared" si="2"/>
        <v>0</v>
      </c>
      <c r="S1088" s="181">
        <v>0</v>
      </c>
      <c r="T1088" s="182">
        <f t="shared" si="3"/>
        <v>0</v>
      </c>
      <c r="U1088" s="35"/>
      <c r="V1088" s="35"/>
      <c r="W1088" s="35"/>
      <c r="X1088" s="35"/>
      <c r="Y1088" s="35"/>
      <c r="Z1088" s="35"/>
      <c r="AA1088" s="35"/>
      <c r="AB1088" s="35"/>
      <c r="AC1088" s="35"/>
      <c r="AD1088" s="35"/>
      <c r="AE1088" s="35"/>
      <c r="AR1088" s="183" t="s">
        <v>163</v>
      </c>
      <c r="AT1088" s="183" t="s">
        <v>159</v>
      </c>
      <c r="AU1088" s="183" t="s">
        <v>157</v>
      </c>
      <c r="AY1088" s="18" t="s">
        <v>156</v>
      </c>
      <c r="BE1088" s="184">
        <f t="shared" si="4"/>
        <v>0</v>
      </c>
      <c r="BF1088" s="184">
        <f t="shared" si="5"/>
        <v>0</v>
      </c>
      <c r="BG1088" s="184">
        <f t="shared" si="6"/>
        <v>0</v>
      </c>
      <c r="BH1088" s="184">
        <f t="shared" si="7"/>
        <v>0</v>
      </c>
      <c r="BI1088" s="184">
        <f t="shared" si="8"/>
        <v>0</v>
      </c>
      <c r="BJ1088" s="18" t="s">
        <v>81</v>
      </c>
      <c r="BK1088" s="184">
        <f t="shared" si="9"/>
        <v>0</v>
      </c>
      <c r="BL1088" s="18" t="s">
        <v>163</v>
      </c>
      <c r="BM1088" s="183" t="s">
        <v>1234</v>
      </c>
    </row>
    <row r="1089" spans="1:65" s="2" customFormat="1" ht="16.5" customHeight="1">
      <c r="A1089" s="35"/>
      <c r="B1089" s="36"/>
      <c r="C1089" s="171" t="s">
        <v>1235</v>
      </c>
      <c r="D1089" s="171" t="s">
        <v>159</v>
      </c>
      <c r="E1089" s="172" t="s">
        <v>1236</v>
      </c>
      <c r="F1089" s="173" t="s">
        <v>1237</v>
      </c>
      <c r="G1089" s="174" t="s">
        <v>1233</v>
      </c>
      <c r="H1089" s="245"/>
      <c r="I1089" s="176"/>
      <c r="J1089" s="177">
        <f t="shared" si="0"/>
        <v>0</v>
      </c>
      <c r="K1089" s="178"/>
      <c r="L1089" s="40"/>
      <c r="M1089" s="179" t="s">
        <v>19</v>
      </c>
      <c r="N1089" s="180" t="s">
        <v>44</v>
      </c>
      <c r="O1089" s="65"/>
      <c r="P1089" s="181">
        <f t="shared" si="1"/>
        <v>0</v>
      </c>
      <c r="Q1089" s="181">
        <v>0</v>
      </c>
      <c r="R1089" s="181">
        <f t="shared" si="2"/>
        <v>0</v>
      </c>
      <c r="S1089" s="181">
        <v>0</v>
      </c>
      <c r="T1089" s="182">
        <f t="shared" si="3"/>
        <v>0</v>
      </c>
      <c r="U1089" s="35"/>
      <c r="V1089" s="35"/>
      <c r="W1089" s="35"/>
      <c r="X1089" s="35"/>
      <c r="Y1089" s="35"/>
      <c r="Z1089" s="35"/>
      <c r="AA1089" s="35"/>
      <c r="AB1089" s="35"/>
      <c r="AC1089" s="35"/>
      <c r="AD1089" s="35"/>
      <c r="AE1089" s="35"/>
      <c r="AR1089" s="183" t="s">
        <v>163</v>
      </c>
      <c r="AT1089" s="183" t="s">
        <v>159</v>
      </c>
      <c r="AU1089" s="183" t="s">
        <v>157</v>
      </c>
      <c r="AY1089" s="18" t="s">
        <v>156</v>
      </c>
      <c r="BE1089" s="184">
        <f t="shared" si="4"/>
        <v>0</v>
      </c>
      <c r="BF1089" s="184">
        <f t="shared" si="5"/>
        <v>0</v>
      </c>
      <c r="BG1089" s="184">
        <f t="shared" si="6"/>
        <v>0</v>
      </c>
      <c r="BH1089" s="184">
        <f t="shared" si="7"/>
        <v>0</v>
      </c>
      <c r="BI1089" s="184">
        <f t="shared" si="8"/>
        <v>0</v>
      </c>
      <c r="BJ1089" s="18" t="s">
        <v>81</v>
      </c>
      <c r="BK1089" s="184">
        <f t="shared" si="9"/>
        <v>0</v>
      </c>
      <c r="BL1089" s="18" t="s">
        <v>163</v>
      </c>
      <c r="BM1089" s="183" t="s">
        <v>1238</v>
      </c>
    </row>
    <row r="1090" spans="1:65" s="12" customFormat="1" ht="20.85" customHeight="1">
      <c r="B1090" s="155"/>
      <c r="C1090" s="156"/>
      <c r="D1090" s="157" t="s">
        <v>72</v>
      </c>
      <c r="E1090" s="169" t="s">
        <v>1239</v>
      </c>
      <c r="F1090" s="169" t="s">
        <v>1240</v>
      </c>
      <c r="G1090" s="156"/>
      <c r="H1090" s="156"/>
      <c r="I1090" s="159"/>
      <c r="J1090" s="170">
        <f>BK1090</f>
        <v>0</v>
      </c>
      <c r="K1090" s="156"/>
      <c r="L1090" s="161"/>
      <c r="M1090" s="162"/>
      <c r="N1090" s="163"/>
      <c r="O1090" s="163"/>
      <c r="P1090" s="164">
        <f>SUM(P1091:P1110)</f>
        <v>0</v>
      </c>
      <c r="Q1090" s="163"/>
      <c r="R1090" s="164">
        <f>SUM(R1091:R1110)</f>
        <v>0</v>
      </c>
      <c r="S1090" s="163"/>
      <c r="T1090" s="165">
        <f>SUM(T1091:T1110)</f>
        <v>0</v>
      </c>
      <c r="AR1090" s="166" t="s">
        <v>81</v>
      </c>
      <c r="AT1090" s="167" t="s">
        <v>72</v>
      </c>
      <c r="AU1090" s="167" t="s">
        <v>83</v>
      </c>
      <c r="AY1090" s="166" t="s">
        <v>156</v>
      </c>
      <c r="BK1090" s="168">
        <f>SUM(BK1091:BK1110)</f>
        <v>0</v>
      </c>
    </row>
    <row r="1091" spans="1:65" s="2" customFormat="1" ht="24.2" customHeight="1">
      <c r="A1091" s="35"/>
      <c r="B1091" s="36"/>
      <c r="C1091" s="171" t="s">
        <v>1241</v>
      </c>
      <c r="D1091" s="171" t="s">
        <v>159</v>
      </c>
      <c r="E1091" s="172" t="s">
        <v>1242</v>
      </c>
      <c r="F1091" s="173" t="s">
        <v>1243</v>
      </c>
      <c r="G1091" s="174" t="s">
        <v>1184</v>
      </c>
      <c r="H1091" s="175">
        <v>3</v>
      </c>
      <c r="I1091" s="176"/>
      <c r="J1091" s="177">
        <f t="shared" ref="J1091:J1110" si="10">ROUND(I1091*H1091,2)</f>
        <v>0</v>
      </c>
      <c r="K1091" s="178"/>
      <c r="L1091" s="40"/>
      <c r="M1091" s="179" t="s">
        <v>19</v>
      </c>
      <c r="N1091" s="180" t="s">
        <v>44</v>
      </c>
      <c r="O1091" s="65"/>
      <c r="P1091" s="181">
        <f t="shared" ref="P1091:P1110" si="11">O1091*H1091</f>
        <v>0</v>
      </c>
      <c r="Q1091" s="181">
        <v>0</v>
      </c>
      <c r="R1091" s="181">
        <f t="shared" ref="R1091:R1110" si="12">Q1091*H1091</f>
        <v>0</v>
      </c>
      <c r="S1091" s="181">
        <v>0</v>
      </c>
      <c r="T1091" s="182">
        <f t="shared" ref="T1091:T1110" si="13">S1091*H1091</f>
        <v>0</v>
      </c>
      <c r="U1091" s="35"/>
      <c r="V1091" s="35"/>
      <c r="W1091" s="35"/>
      <c r="X1091" s="35"/>
      <c r="Y1091" s="35"/>
      <c r="Z1091" s="35"/>
      <c r="AA1091" s="35"/>
      <c r="AB1091" s="35"/>
      <c r="AC1091" s="35"/>
      <c r="AD1091" s="35"/>
      <c r="AE1091" s="35"/>
      <c r="AR1091" s="183" t="s">
        <v>163</v>
      </c>
      <c r="AT1091" s="183" t="s">
        <v>159</v>
      </c>
      <c r="AU1091" s="183" t="s">
        <v>157</v>
      </c>
      <c r="AY1091" s="18" t="s">
        <v>156</v>
      </c>
      <c r="BE1091" s="184">
        <f t="shared" ref="BE1091:BE1110" si="14">IF(N1091="základní",J1091,0)</f>
        <v>0</v>
      </c>
      <c r="BF1091" s="184">
        <f t="shared" ref="BF1091:BF1110" si="15">IF(N1091="snížená",J1091,0)</f>
        <v>0</v>
      </c>
      <c r="BG1091" s="184">
        <f t="shared" ref="BG1091:BG1110" si="16">IF(N1091="zákl. přenesená",J1091,0)</f>
        <v>0</v>
      </c>
      <c r="BH1091" s="184">
        <f t="shared" ref="BH1091:BH1110" si="17">IF(N1091="sníž. přenesená",J1091,0)</f>
        <v>0</v>
      </c>
      <c r="BI1091" s="184">
        <f t="shared" ref="BI1091:BI1110" si="18">IF(N1091="nulová",J1091,0)</f>
        <v>0</v>
      </c>
      <c r="BJ1091" s="18" t="s">
        <v>81</v>
      </c>
      <c r="BK1091" s="184">
        <f t="shared" ref="BK1091:BK1110" si="19">ROUND(I1091*H1091,2)</f>
        <v>0</v>
      </c>
      <c r="BL1091" s="18" t="s">
        <v>163</v>
      </c>
      <c r="BM1091" s="183" t="s">
        <v>1244</v>
      </c>
    </row>
    <row r="1092" spans="1:65" s="2" customFormat="1" ht="16.5" customHeight="1">
      <c r="A1092" s="35"/>
      <c r="B1092" s="36"/>
      <c r="C1092" s="171" t="s">
        <v>1245</v>
      </c>
      <c r="D1092" s="171" t="s">
        <v>159</v>
      </c>
      <c r="E1092" s="172" t="s">
        <v>1246</v>
      </c>
      <c r="F1092" s="173" t="s">
        <v>1247</v>
      </c>
      <c r="G1092" s="174" t="s">
        <v>1184</v>
      </c>
      <c r="H1092" s="175">
        <v>1</v>
      </c>
      <c r="I1092" s="176"/>
      <c r="J1092" s="177">
        <f t="shared" si="10"/>
        <v>0</v>
      </c>
      <c r="K1092" s="178"/>
      <c r="L1092" s="40"/>
      <c r="M1092" s="179" t="s">
        <v>19</v>
      </c>
      <c r="N1092" s="180" t="s">
        <v>44</v>
      </c>
      <c r="O1092" s="65"/>
      <c r="P1092" s="181">
        <f t="shared" si="11"/>
        <v>0</v>
      </c>
      <c r="Q1092" s="181">
        <v>0</v>
      </c>
      <c r="R1092" s="181">
        <f t="shared" si="12"/>
        <v>0</v>
      </c>
      <c r="S1092" s="181">
        <v>0</v>
      </c>
      <c r="T1092" s="182">
        <f t="shared" si="13"/>
        <v>0</v>
      </c>
      <c r="U1092" s="35"/>
      <c r="V1092" s="35"/>
      <c r="W1092" s="35"/>
      <c r="X1092" s="35"/>
      <c r="Y1092" s="35"/>
      <c r="Z1092" s="35"/>
      <c r="AA1092" s="35"/>
      <c r="AB1092" s="35"/>
      <c r="AC1092" s="35"/>
      <c r="AD1092" s="35"/>
      <c r="AE1092" s="35"/>
      <c r="AR1092" s="183" t="s">
        <v>163</v>
      </c>
      <c r="AT1092" s="183" t="s">
        <v>159</v>
      </c>
      <c r="AU1092" s="183" t="s">
        <v>157</v>
      </c>
      <c r="AY1092" s="18" t="s">
        <v>156</v>
      </c>
      <c r="BE1092" s="184">
        <f t="shared" si="14"/>
        <v>0</v>
      </c>
      <c r="BF1092" s="184">
        <f t="shared" si="15"/>
        <v>0</v>
      </c>
      <c r="BG1092" s="184">
        <f t="shared" si="16"/>
        <v>0</v>
      </c>
      <c r="BH1092" s="184">
        <f t="shared" si="17"/>
        <v>0</v>
      </c>
      <c r="BI1092" s="184">
        <f t="shared" si="18"/>
        <v>0</v>
      </c>
      <c r="BJ1092" s="18" t="s">
        <v>81</v>
      </c>
      <c r="BK1092" s="184">
        <f t="shared" si="19"/>
        <v>0</v>
      </c>
      <c r="BL1092" s="18" t="s">
        <v>163</v>
      </c>
      <c r="BM1092" s="183" t="s">
        <v>1248</v>
      </c>
    </row>
    <row r="1093" spans="1:65" s="2" customFormat="1" ht="21.75" customHeight="1">
      <c r="A1093" s="35"/>
      <c r="B1093" s="36"/>
      <c r="C1093" s="171" t="s">
        <v>1249</v>
      </c>
      <c r="D1093" s="171" t="s">
        <v>159</v>
      </c>
      <c r="E1093" s="172" t="s">
        <v>1250</v>
      </c>
      <c r="F1093" s="173" t="s">
        <v>1251</v>
      </c>
      <c r="G1093" s="174" t="s">
        <v>1184</v>
      </c>
      <c r="H1093" s="175">
        <v>6</v>
      </c>
      <c r="I1093" s="176"/>
      <c r="J1093" s="177">
        <f t="shared" si="10"/>
        <v>0</v>
      </c>
      <c r="K1093" s="178"/>
      <c r="L1093" s="40"/>
      <c r="M1093" s="179" t="s">
        <v>19</v>
      </c>
      <c r="N1093" s="180" t="s">
        <v>44</v>
      </c>
      <c r="O1093" s="65"/>
      <c r="P1093" s="181">
        <f t="shared" si="11"/>
        <v>0</v>
      </c>
      <c r="Q1093" s="181">
        <v>0</v>
      </c>
      <c r="R1093" s="181">
        <f t="shared" si="12"/>
        <v>0</v>
      </c>
      <c r="S1093" s="181">
        <v>0</v>
      </c>
      <c r="T1093" s="182">
        <f t="shared" si="13"/>
        <v>0</v>
      </c>
      <c r="U1093" s="35"/>
      <c r="V1093" s="35"/>
      <c r="W1093" s="35"/>
      <c r="X1093" s="35"/>
      <c r="Y1093" s="35"/>
      <c r="Z1093" s="35"/>
      <c r="AA1093" s="35"/>
      <c r="AB1093" s="35"/>
      <c r="AC1093" s="35"/>
      <c r="AD1093" s="35"/>
      <c r="AE1093" s="35"/>
      <c r="AR1093" s="183" t="s">
        <v>163</v>
      </c>
      <c r="AT1093" s="183" t="s">
        <v>159</v>
      </c>
      <c r="AU1093" s="183" t="s">
        <v>157</v>
      </c>
      <c r="AY1093" s="18" t="s">
        <v>156</v>
      </c>
      <c r="BE1093" s="184">
        <f t="shared" si="14"/>
        <v>0</v>
      </c>
      <c r="BF1093" s="184">
        <f t="shared" si="15"/>
        <v>0</v>
      </c>
      <c r="BG1093" s="184">
        <f t="shared" si="16"/>
        <v>0</v>
      </c>
      <c r="BH1093" s="184">
        <f t="shared" si="17"/>
        <v>0</v>
      </c>
      <c r="BI1093" s="184">
        <f t="shared" si="18"/>
        <v>0</v>
      </c>
      <c r="BJ1093" s="18" t="s">
        <v>81</v>
      </c>
      <c r="BK1093" s="184">
        <f t="shared" si="19"/>
        <v>0</v>
      </c>
      <c r="BL1093" s="18" t="s">
        <v>163</v>
      </c>
      <c r="BM1093" s="183" t="s">
        <v>1252</v>
      </c>
    </row>
    <row r="1094" spans="1:65" s="2" customFormat="1" ht="21.75" customHeight="1">
      <c r="A1094" s="35"/>
      <c r="B1094" s="36"/>
      <c r="C1094" s="171" t="s">
        <v>1253</v>
      </c>
      <c r="D1094" s="171" t="s">
        <v>159</v>
      </c>
      <c r="E1094" s="172" t="s">
        <v>1254</v>
      </c>
      <c r="F1094" s="173" t="s">
        <v>1255</v>
      </c>
      <c r="G1094" s="174" t="s">
        <v>1184</v>
      </c>
      <c r="H1094" s="175">
        <v>2</v>
      </c>
      <c r="I1094" s="176"/>
      <c r="J1094" s="177">
        <f t="shared" si="10"/>
        <v>0</v>
      </c>
      <c r="K1094" s="178"/>
      <c r="L1094" s="40"/>
      <c r="M1094" s="179" t="s">
        <v>19</v>
      </c>
      <c r="N1094" s="180" t="s">
        <v>44</v>
      </c>
      <c r="O1094" s="65"/>
      <c r="P1094" s="181">
        <f t="shared" si="11"/>
        <v>0</v>
      </c>
      <c r="Q1094" s="181">
        <v>0</v>
      </c>
      <c r="R1094" s="181">
        <f t="shared" si="12"/>
        <v>0</v>
      </c>
      <c r="S1094" s="181">
        <v>0</v>
      </c>
      <c r="T1094" s="182">
        <f t="shared" si="13"/>
        <v>0</v>
      </c>
      <c r="U1094" s="35"/>
      <c r="V1094" s="35"/>
      <c r="W1094" s="35"/>
      <c r="X1094" s="35"/>
      <c r="Y1094" s="35"/>
      <c r="Z1094" s="35"/>
      <c r="AA1094" s="35"/>
      <c r="AB1094" s="35"/>
      <c r="AC1094" s="35"/>
      <c r="AD1094" s="35"/>
      <c r="AE1094" s="35"/>
      <c r="AR1094" s="183" t="s">
        <v>163</v>
      </c>
      <c r="AT1094" s="183" t="s">
        <v>159</v>
      </c>
      <c r="AU1094" s="183" t="s">
        <v>157</v>
      </c>
      <c r="AY1094" s="18" t="s">
        <v>156</v>
      </c>
      <c r="BE1094" s="184">
        <f t="shared" si="14"/>
        <v>0</v>
      </c>
      <c r="BF1094" s="184">
        <f t="shared" si="15"/>
        <v>0</v>
      </c>
      <c r="BG1094" s="184">
        <f t="shared" si="16"/>
        <v>0</v>
      </c>
      <c r="BH1094" s="184">
        <f t="shared" si="17"/>
        <v>0</v>
      </c>
      <c r="BI1094" s="184">
        <f t="shared" si="18"/>
        <v>0</v>
      </c>
      <c r="BJ1094" s="18" t="s">
        <v>81</v>
      </c>
      <c r="BK1094" s="184">
        <f t="shared" si="19"/>
        <v>0</v>
      </c>
      <c r="BL1094" s="18" t="s">
        <v>163</v>
      </c>
      <c r="BM1094" s="183" t="s">
        <v>1256</v>
      </c>
    </row>
    <row r="1095" spans="1:65" s="2" customFormat="1" ht="16.5" customHeight="1">
      <c r="A1095" s="35"/>
      <c r="B1095" s="36"/>
      <c r="C1095" s="171" t="s">
        <v>1257</v>
      </c>
      <c r="D1095" s="171" t="s">
        <v>159</v>
      </c>
      <c r="E1095" s="172" t="s">
        <v>1258</v>
      </c>
      <c r="F1095" s="173" t="s">
        <v>1259</v>
      </c>
      <c r="G1095" s="174" t="s">
        <v>1184</v>
      </c>
      <c r="H1095" s="175">
        <v>1</v>
      </c>
      <c r="I1095" s="176"/>
      <c r="J1095" s="177">
        <f t="shared" si="10"/>
        <v>0</v>
      </c>
      <c r="K1095" s="178"/>
      <c r="L1095" s="40"/>
      <c r="M1095" s="179" t="s">
        <v>19</v>
      </c>
      <c r="N1095" s="180" t="s">
        <v>44</v>
      </c>
      <c r="O1095" s="65"/>
      <c r="P1095" s="181">
        <f t="shared" si="11"/>
        <v>0</v>
      </c>
      <c r="Q1095" s="181">
        <v>0</v>
      </c>
      <c r="R1095" s="181">
        <f t="shared" si="12"/>
        <v>0</v>
      </c>
      <c r="S1095" s="181">
        <v>0</v>
      </c>
      <c r="T1095" s="182">
        <f t="shared" si="13"/>
        <v>0</v>
      </c>
      <c r="U1095" s="35"/>
      <c r="V1095" s="35"/>
      <c r="W1095" s="35"/>
      <c r="X1095" s="35"/>
      <c r="Y1095" s="35"/>
      <c r="Z1095" s="35"/>
      <c r="AA1095" s="35"/>
      <c r="AB1095" s="35"/>
      <c r="AC1095" s="35"/>
      <c r="AD1095" s="35"/>
      <c r="AE1095" s="35"/>
      <c r="AR1095" s="183" t="s">
        <v>163</v>
      </c>
      <c r="AT1095" s="183" t="s">
        <v>159</v>
      </c>
      <c r="AU1095" s="183" t="s">
        <v>157</v>
      </c>
      <c r="AY1095" s="18" t="s">
        <v>156</v>
      </c>
      <c r="BE1095" s="184">
        <f t="shared" si="14"/>
        <v>0</v>
      </c>
      <c r="BF1095" s="184">
        <f t="shared" si="15"/>
        <v>0</v>
      </c>
      <c r="BG1095" s="184">
        <f t="shared" si="16"/>
        <v>0</v>
      </c>
      <c r="BH1095" s="184">
        <f t="shared" si="17"/>
        <v>0</v>
      </c>
      <c r="BI1095" s="184">
        <f t="shared" si="18"/>
        <v>0</v>
      </c>
      <c r="BJ1095" s="18" t="s">
        <v>81</v>
      </c>
      <c r="BK1095" s="184">
        <f t="shared" si="19"/>
        <v>0</v>
      </c>
      <c r="BL1095" s="18" t="s">
        <v>163</v>
      </c>
      <c r="BM1095" s="183" t="s">
        <v>1260</v>
      </c>
    </row>
    <row r="1096" spans="1:65" s="2" customFormat="1" ht="16.5" customHeight="1">
      <c r="A1096" s="35"/>
      <c r="B1096" s="36"/>
      <c r="C1096" s="171" t="s">
        <v>1261</v>
      </c>
      <c r="D1096" s="171" t="s">
        <v>159</v>
      </c>
      <c r="E1096" s="172" t="s">
        <v>1262</v>
      </c>
      <c r="F1096" s="173" t="s">
        <v>1263</v>
      </c>
      <c r="G1096" s="174" t="s">
        <v>1184</v>
      </c>
      <c r="H1096" s="175">
        <v>49</v>
      </c>
      <c r="I1096" s="176"/>
      <c r="J1096" s="177">
        <f t="shared" si="10"/>
        <v>0</v>
      </c>
      <c r="K1096" s="178"/>
      <c r="L1096" s="40"/>
      <c r="M1096" s="179" t="s">
        <v>19</v>
      </c>
      <c r="N1096" s="180" t="s">
        <v>44</v>
      </c>
      <c r="O1096" s="65"/>
      <c r="P1096" s="181">
        <f t="shared" si="11"/>
        <v>0</v>
      </c>
      <c r="Q1096" s="181">
        <v>0</v>
      </c>
      <c r="R1096" s="181">
        <f t="shared" si="12"/>
        <v>0</v>
      </c>
      <c r="S1096" s="181">
        <v>0</v>
      </c>
      <c r="T1096" s="182">
        <f t="shared" si="13"/>
        <v>0</v>
      </c>
      <c r="U1096" s="35"/>
      <c r="V1096" s="35"/>
      <c r="W1096" s="35"/>
      <c r="X1096" s="35"/>
      <c r="Y1096" s="35"/>
      <c r="Z1096" s="35"/>
      <c r="AA1096" s="35"/>
      <c r="AB1096" s="35"/>
      <c r="AC1096" s="35"/>
      <c r="AD1096" s="35"/>
      <c r="AE1096" s="35"/>
      <c r="AR1096" s="183" t="s">
        <v>163</v>
      </c>
      <c r="AT1096" s="183" t="s">
        <v>159</v>
      </c>
      <c r="AU1096" s="183" t="s">
        <v>157</v>
      </c>
      <c r="AY1096" s="18" t="s">
        <v>156</v>
      </c>
      <c r="BE1096" s="184">
        <f t="shared" si="14"/>
        <v>0</v>
      </c>
      <c r="BF1096" s="184">
        <f t="shared" si="15"/>
        <v>0</v>
      </c>
      <c r="BG1096" s="184">
        <f t="shared" si="16"/>
        <v>0</v>
      </c>
      <c r="BH1096" s="184">
        <f t="shared" si="17"/>
        <v>0</v>
      </c>
      <c r="BI1096" s="184">
        <f t="shared" si="18"/>
        <v>0</v>
      </c>
      <c r="BJ1096" s="18" t="s">
        <v>81</v>
      </c>
      <c r="BK1096" s="184">
        <f t="shared" si="19"/>
        <v>0</v>
      </c>
      <c r="BL1096" s="18" t="s">
        <v>163</v>
      </c>
      <c r="BM1096" s="183" t="s">
        <v>1264</v>
      </c>
    </row>
    <row r="1097" spans="1:65" s="2" customFormat="1" ht="16.5" customHeight="1">
      <c r="A1097" s="35"/>
      <c r="B1097" s="36"/>
      <c r="C1097" s="171" t="s">
        <v>1265</v>
      </c>
      <c r="D1097" s="171" t="s">
        <v>159</v>
      </c>
      <c r="E1097" s="172" t="s">
        <v>1266</v>
      </c>
      <c r="F1097" s="173" t="s">
        <v>1267</v>
      </c>
      <c r="G1097" s="174" t="s">
        <v>1184</v>
      </c>
      <c r="H1097" s="175">
        <v>9</v>
      </c>
      <c r="I1097" s="176"/>
      <c r="J1097" s="177">
        <f t="shared" si="10"/>
        <v>0</v>
      </c>
      <c r="K1097" s="178"/>
      <c r="L1097" s="40"/>
      <c r="M1097" s="179" t="s">
        <v>19</v>
      </c>
      <c r="N1097" s="180" t="s">
        <v>44</v>
      </c>
      <c r="O1097" s="65"/>
      <c r="P1097" s="181">
        <f t="shared" si="11"/>
        <v>0</v>
      </c>
      <c r="Q1097" s="181">
        <v>0</v>
      </c>
      <c r="R1097" s="181">
        <f t="shared" si="12"/>
        <v>0</v>
      </c>
      <c r="S1097" s="181">
        <v>0</v>
      </c>
      <c r="T1097" s="182">
        <f t="shared" si="13"/>
        <v>0</v>
      </c>
      <c r="U1097" s="35"/>
      <c r="V1097" s="35"/>
      <c r="W1097" s="35"/>
      <c r="X1097" s="35"/>
      <c r="Y1097" s="35"/>
      <c r="Z1097" s="35"/>
      <c r="AA1097" s="35"/>
      <c r="AB1097" s="35"/>
      <c r="AC1097" s="35"/>
      <c r="AD1097" s="35"/>
      <c r="AE1097" s="35"/>
      <c r="AR1097" s="183" t="s">
        <v>163</v>
      </c>
      <c r="AT1097" s="183" t="s">
        <v>159</v>
      </c>
      <c r="AU1097" s="183" t="s">
        <v>157</v>
      </c>
      <c r="AY1097" s="18" t="s">
        <v>156</v>
      </c>
      <c r="BE1097" s="184">
        <f t="shared" si="14"/>
        <v>0</v>
      </c>
      <c r="BF1097" s="184">
        <f t="shared" si="15"/>
        <v>0</v>
      </c>
      <c r="BG1097" s="184">
        <f t="shared" si="16"/>
        <v>0</v>
      </c>
      <c r="BH1097" s="184">
        <f t="shared" si="17"/>
        <v>0</v>
      </c>
      <c r="BI1097" s="184">
        <f t="shared" si="18"/>
        <v>0</v>
      </c>
      <c r="BJ1097" s="18" t="s">
        <v>81</v>
      </c>
      <c r="BK1097" s="184">
        <f t="shared" si="19"/>
        <v>0</v>
      </c>
      <c r="BL1097" s="18" t="s">
        <v>163</v>
      </c>
      <c r="BM1097" s="183" t="s">
        <v>1268</v>
      </c>
    </row>
    <row r="1098" spans="1:65" s="2" customFormat="1" ht="16.5" customHeight="1">
      <c r="A1098" s="35"/>
      <c r="B1098" s="36"/>
      <c r="C1098" s="171" t="s">
        <v>1269</v>
      </c>
      <c r="D1098" s="171" t="s">
        <v>159</v>
      </c>
      <c r="E1098" s="172" t="s">
        <v>1270</v>
      </c>
      <c r="F1098" s="173" t="s">
        <v>1271</v>
      </c>
      <c r="G1098" s="174" t="s">
        <v>1184</v>
      </c>
      <c r="H1098" s="175">
        <v>7</v>
      </c>
      <c r="I1098" s="176"/>
      <c r="J1098" s="177">
        <f t="shared" si="10"/>
        <v>0</v>
      </c>
      <c r="K1098" s="178"/>
      <c r="L1098" s="40"/>
      <c r="M1098" s="179" t="s">
        <v>19</v>
      </c>
      <c r="N1098" s="180" t="s">
        <v>44</v>
      </c>
      <c r="O1098" s="65"/>
      <c r="P1098" s="181">
        <f t="shared" si="11"/>
        <v>0</v>
      </c>
      <c r="Q1098" s="181">
        <v>0</v>
      </c>
      <c r="R1098" s="181">
        <f t="shared" si="12"/>
        <v>0</v>
      </c>
      <c r="S1098" s="181">
        <v>0</v>
      </c>
      <c r="T1098" s="182">
        <f t="shared" si="13"/>
        <v>0</v>
      </c>
      <c r="U1098" s="35"/>
      <c r="V1098" s="35"/>
      <c r="W1098" s="35"/>
      <c r="X1098" s="35"/>
      <c r="Y1098" s="35"/>
      <c r="Z1098" s="35"/>
      <c r="AA1098" s="35"/>
      <c r="AB1098" s="35"/>
      <c r="AC1098" s="35"/>
      <c r="AD1098" s="35"/>
      <c r="AE1098" s="35"/>
      <c r="AR1098" s="183" t="s">
        <v>163</v>
      </c>
      <c r="AT1098" s="183" t="s">
        <v>159</v>
      </c>
      <c r="AU1098" s="183" t="s">
        <v>157</v>
      </c>
      <c r="AY1098" s="18" t="s">
        <v>156</v>
      </c>
      <c r="BE1098" s="184">
        <f t="shared" si="14"/>
        <v>0</v>
      </c>
      <c r="BF1098" s="184">
        <f t="shared" si="15"/>
        <v>0</v>
      </c>
      <c r="BG1098" s="184">
        <f t="shared" si="16"/>
        <v>0</v>
      </c>
      <c r="BH1098" s="184">
        <f t="shared" si="17"/>
        <v>0</v>
      </c>
      <c r="BI1098" s="184">
        <f t="shared" si="18"/>
        <v>0</v>
      </c>
      <c r="BJ1098" s="18" t="s">
        <v>81</v>
      </c>
      <c r="BK1098" s="184">
        <f t="shared" si="19"/>
        <v>0</v>
      </c>
      <c r="BL1098" s="18" t="s">
        <v>163</v>
      </c>
      <c r="BM1098" s="183" t="s">
        <v>1272</v>
      </c>
    </row>
    <row r="1099" spans="1:65" s="2" customFormat="1" ht="16.5" customHeight="1">
      <c r="A1099" s="35"/>
      <c r="B1099" s="36"/>
      <c r="C1099" s="171" t="s">
        <v>1273</v>
      </c>
      <c r="D1099" s="171" t="s">
        <v>159</v>
      </c>
      <c r="E1099" s="172" t="s">
        <v>1274</v>
      </c>
      <c r="F1099" s="173" t="s">
        <v>1275</v>
      </c>
      <c r="G1099" s="174" t="s">
        <v>1184</v>
      </c>
      <c r="H1099" s="175">
        <v>13</v>
      </c>
      <c r="I1099" s="176"/>
      <c r="J1099" s="177">
        <f t="shared" si="10"/>
        <v>0</v>
      </c>
      <c r="K1099" s="178"/>
      <c r="L1099" s="40"/>
      <c r="M1099" s="179" t="s">
        <v>19</v>
      </c>
      <c r="N1099" s="180" t="s">
        <v>44</v>
      </c>
      <c r="O1099" s="65"/>
      <c r="P1099" s="181">
        <f t="shared" si="11"/>
        <v>0</v>
      </c>
      <c r="Q1099" s="181">
        <v>0</v>
      </c>
      <c r="R1099" s="181">
        <f t="shared" si="12"/>
        <v>0</v>
      </c>
      <c r="S1099" s="181">
        <v>0</v>
      </c>
      <c r="T1099" s="182">
        <f t="shared" si="13"/>
        <v>0</v>
      </c>
      <c r="U1099" s="35"/>
      <c r="V1099" s="35"/>
      <c r="W1099" s="35"/>
      <c r="X1099" s="35"/>
      <c r="Y1099" s="35"/>
      <c r="Z1099" s="35"/>
      <c r="AA1099" s="35"/>
      <c r="AB1099" s="35"/>
      <c r="AC1099" s="35"/>
      <c r="AD1099" s="35"/>
      <c r="AE1099" s="35"/>
      <c r="AR1099" s="183" t="s">
        <v>163</v>
      </c>
      <c r="AT1099" s="183" t="s">
        <v>159</v>
      </c>
      <c r="AU1099" s="183" t="s">
        <v>157</v>
      </c>
      <c r="AY1099" s="18" t="s">
        <v>156</v>
      </c>
      <c r="BE1099" s="184">
        <f t="shared" si="14"/>
        <v>0</v>
      </c>
      <c r="BF1099" s="184">
        <f t="shared" si="15"/>
        <v>0</v>
      </c>
      <c r="BG1099" s="184">
        <f t="shared" si="16"/>
        <v>0</v>
      </c>
      <c r="BH1099" s="184">
        <f t="shared" si="17"/>
        <v>0</v>
      </c>
      <c r="BI1099" s="184">
        <f t="shared" si="18"/>
        <v>0</v>
      </c>
      <c r="BJ1099" s="18" t="s">
        <v>81</v>
      </c>
      <c r="BK1099" s="184">
        <f t="shared" si="19"/>
        <v>0</v>
      </c>
      <c r="BL1099" s="18" t="s">
        <v>163</v>
      </c>
      <c r="BM1099" s="183" t="s">
        <v>1276</v>
      </c>
    </row>
    <row r="1100" spans="1:65" s="2" customFormat="1" ht="16.5" customHeight="1">
      <c r="A1100" s="35"/>
      <c r="B1100" s="36"/>
      <c r="C1100" s="171" t="s">
        <v>1277</v>
      </c>
      <c r="D1100" s="171" t="s">
        <v>159</v>
      </c>
      <c r="E1100" s="172" t="s">
        <v>1278</v>
      </c>
      <c r="F1100" s="173" t="s">
        <v>1279</v>
      </c>
      <c r="G1100" s="174" t="s">
        <v>1184</v>
      </c>
      <c r="H1100" s="175">
        <v>5</v>
      </c>
      <c r="I1100" s="176"/>
      <c r="J1100" s="177">
        <f t="shared" si="10"/>
        <v>0</v>
      </c>
      <c r="K1100" s="178"/>
      <c r="L1100" s="40"/>
      <c r="M1100" s="179" t="s">
        <v>19</v>
      </c>
      <c r="N1100" s="180" t="s">
        <v>44</v>
      </c>
      <c r="O1100" s="65"/>
      <c r="P1100" s="181">
        <f t="shared" si="11"/>
        <v>0</v>
      </c>
      <c r="Q1100" s="181">
        <v>0</v>
      </c>
      <c r="R1100" s="181">
        <f t="shared" si="12"/>
        <v>0</v>
      </c>
      <c r="S1100" s="181">
        <v>0</v>
      </c>
      <c r="T1100" s="182">
        <f t="shared" si="13"/>
        <v>0</v>
      </c>
      <c r="U1100" s="35"/>
      <c r="V1100" s="35"/>
      <c r="W1100" s="35"/>
      <c r="X1100" s="35"/>
      <c r="Y1100" s="35"/>
      <c r="Z1100" s="35"/>
      <c r="AA1100" s="35"/>
      <c r="AB1100" s="35"/>
      <c r="AC1100" s="35"/>
      <c r="AD1100" s="35"/>
      <c r="AE1100" s="35"/>
      <c r="AR1100" s="183" t="s">
        <v>163</v>
      </c>
      <c r="AT1100" s="183" t="s">
        <v>159</v>
      </c>
      <c r="AU1100" s="183" t="s">
        <v>157</v>
      </c>
      <c r="AY1100" s="18" t="s">
        <v>156</v>
      </c>
      <c r="BE1100" s="184">
        <f t="shared" si="14"/>
        <v>0</v>
      </c>
      <c r="BF1100" s="184">
        <f t="shared" si="15"/>
        <v>0</v>
      </c>
      <c r="BG1100" s="184">
        <f t="shared" si="16"/>
        <v>0</v>
      </c>
      <c r="BH1100" s="184">
        <f t="shared" si="17"/>
        <v>0</v>
      </c>
      <c r="BI1100" s="184">
        <f t="shared" si="18"/>
        <v>0</v>
      </c>
      <c r="BJ1100" s="18" t="s">
        <v>81</v>
      </c>
      <c r="BK1100" s="184">
        <f t="shared" si="19"/>
        <v>0</v>
      </c>
      <c r="BL1100" s="18" t="s">
        <v>163</v>
      </c>
      <c r="BM1100" s="183" t="s">
        <v>1280</v>
      </c>
    </row>
    <row r="1101" spans="1:65" s="2" customFormat="1" ht="16.5" customHeight="1">
      <c r="A1101" s="35"/>
      <c r="B1101" s="36"/>
      <c r="C1101" s="171" t="s">
        <v>1281</v>
      </c>
      <c r="D1101" s="171" t="s">
        <v>159</v>
      </c>
      <c r="E1101" s="172" t="s">
        <v>1282</v>
      </c>
      <c r="F1101" s="173" t="s">
        <v>1283</v>
      </c>
      <c r="G1101" s="174" t="s">
        <v>1184</v>
      </c>
      <c r="H1101" s="175">
        <v>3</v>
      </c>
      <c r="I1101" s="176"/>
      <c r="J1101" s="177">
        <f t="shared" si="10"/>
        <v>0</v>
      </c>
      <c r="K1101" s="178"/>
      <c r="L1101" s="40"/>
      <c r="M1101" s="179" t="s">
        <v>19</v>
      </c>
      <c r="N1101" s="180" t="s">
        <v>44</v>
      </c>
      <c r="O1101" s="65"/>
      <c r="P1101" s="181">
        <f t="shared" si="11"/>
        <v>0</v>
      </c>
      <c r="Q1101" s="181">
        <v>0</v>
      </c>
      <c r="R1101" s="181">
        <f t="shared" si="12"/>
        <v>0</v>
      </c>
      <c r="S1101" s="181">
        <v>0</v>
      </c>
      <c r="T1101" s="182">
        <f t="shared" si="13"/>
        <v>0</v>
      </c>
      <c r="U1101" s="35"/>
      <c r="V1101" s="35"/>
      <c r="W1101" s="35"/>
      <c r="X1101" s="35"/>
      <c r="Y1101" s="35"/>
      <c r="Z1101" s="35"/>
      <c r="AA1101" s="35"/>
      <c r="AB1101" s="35"/>
      <c r="AC1101" s="35"/>
      <c r="AD1101" s="35"/>
      <c r="AE1101" s="35"/>
      <c r="AR1101" s="183" t="s">
        <v>163</v>
      </c>
      <c r="AT1101" s="183" t="s">
        <v>159</v>
      </c>
      <c r="AU1101" s="183" t="s">
        <v>157</v>
      </c>
      <c r="AY1101" s="18" t="s">
        <v>156</v>
      </c>
      <c r="BE1101" s="184">
        <f t="shared" si="14"/>
        <v>0</v>
      </c>
      <c r="BF1101" s="184">
        <f t="shared" si="15"/>
        <v>0</v>
      </c>
      <c r="BG1101" s="184">
        <f t="shared" si="16"/>
        <v>0</v>
      </c>
      <c r="BH1101" s="184">
        <f t="shared" si="17"/>
        <v>0</v>
      </c>
      <c r="BI1101" s="184">
        <f t="shared" si="18"/>
        <v>0</v>
      </c>
      <c r="BJ1101" s="18" t="s">
        <v>81</v>
      </c>
      <c r="BK1101" s="184">
        <f t="shared" si="19"/>
        <v>0</v>
      </c>
      <c r="BL1101" s="18" t="s">
        <v>163</v>
      </c>
      <c r="BM1101" s="183" t="s">
        <v>1284</v>
      </c>
    </row>
    <row r="1102" spans="1:65" s="2" customFormat="1" ht="24.2" customHeight="1">
      <c r="A1102" s="35"/>
      <c r="B1102" s="36"/>
      <c r="C1102" s="171" t="s">
        <v>1285</v>
      </c>
      <c r="D1102" s="171" t="s">
        <v>159</v>
      </c>
      <c r="E1102" s="172" t="s">
        <v>1286</v>
      </c>
      <c r="F1102" s="173" t="s">
        <v>1287</v>
      </c>
      <c r="G1102" s="174" t="s">
        <v>1184</v>
      </c>
      <c r="H1102" s="175">
        <v>8</v>
      </c>
      <c r="I1102" s="176"/>
      <c r="J1102" s="177">
        <f t="shared" si="10"/>
        <v>0</v>
      </c>
      <c r="K1102" s="178"/>
      <c r="L1102" s="40"/>
      <c r="M1102" s="179" t="s">
        <v>19</v>
      </c>
      <c r="N1102" s="180" t="s">
        <v>44</v>
      </c>
      <c r="O1102" s="65"/>
      <c r="P1102" s="181">
        <f t="shared" si="11"/>
        <v>0</v>
      </c>
      <c r="Q1102" s="181">
        <v>0</v>
      </c>
      <c r="R1102" s="181">
        <f t="shared" si="12"/>
        <v>0</v>
      </c>
      <c r="S1102" s="181">
        <v>0</v>
      </c>
      <c r="T1102" s="182">
        <f t="shared" si="13"/>
        <v>0</v>
      </c>
      <c r="U1102" s="35"/>
      <c r="V1102" s="35"/>
      <c r="W1102" s="35"/>
      <c r="X1102" s="35"/>
      <c r="Y1102" s="35"/>
      <c r="Z1102" s="35"/>
      <c r="AA1102" s="35"/>
      <c r="AB1102" s="35"/>
      <c r="AC1102" s="35"/>
      <c r="AD1102" s="35"/>
      <c r="AE1102" s="35"/>
      <c r="AR1102" s="183" t="s">
        <v>163</v>
      </c>
      <c r="AT1102" s="183" t="s">
        <v>159</v>
      </c>
      <c r="AU1102" s="183" t="s">
        <v>157</v>
      </c>
      <c r="AY1102" s="18" t="s">
        <v>156</v>
      </c>
      <c r="BE1102" s="184">
        <f t="shared" si="14"/>
        <v>0</v>
      </c>
      <c r="BF1102" s="184">
        <f t="shared" si="15"/>
        <v>0</v>
      </c>
      <c r="BG1102" s="184">
        <f t="shared" si="16"/>
        <v>0</v>
      </c>
      <c r="BH1102" s="184">
        <f t="shared" si="17"/>
        <v>0</v>
      </c>
      <c r="BI1102" s="184">
        <f t="shared" si="18"/>
        <v>0</v>
      </c>
      <c r="BJ1102" s="18" t="s">
        <v>81</v>
      </c>
      <c r="BK1102" s="184">
        <f t="shared" si="19"/>
        <v>0</v>
      </c>
      <c r="BL1102" s="18" t="s">
        <v>163</v>
      </c>
      <c r="BM1102" s="183" t="s">
        <v>1288</v>
      </c>
    </row>
    <row r="1103" spans="1:65" s="2" customFormat="1" ht="24.2" customHeight="1">
      <c r="A1103" s="35"/>
      <c r="B1103" s="36"/>
      <c r="C1103" s="171" t="s">
        <v>1289</v>
      </c>
      <c r="D1103" s="171" t="s">
        <v>159</v>
      </c>
      <c r="E1103" s="172" t="s">
        <v>1290</v>
      </c>
      <c r="F1103" s="173" t="s">
        <v>1291</v>
      </c>
      <c r="G1103" s="174" t="s">
        <v>1184</v>
      </c>
      <c r="H1103" s="175">
        <v>1</v>
      </c>
      <c r="I1103" s="176"/>
      <c r="J1103" s="177">
        <f t="shared" si="10"/>
        <v>0</v>
      </c>
      <c r="K1103" s="178"/>
      <c r="L1103" s="40"/>
      <c r="M1103" s="179" t="s">
        <v>19</v>
      </c>
      <c r="N1103" s="180" t="s">
        <v>44</v>
      </c>
      <c r="O1103" s="65"/>
      <c r="P1103" s="181">
        <f t="shared" si="11"/>
        <v>0</v>
      </c>
      <c r="Q1103" s="181">
        <v>0</v>
      </c>
      <c r="R1103" s="181">
        <f t="shared" si="12"/>
        <v>0</v>
      </c>
      <c r="S1103" s="181">
        <v>0</v>
      </c>
      <c r="T1103" s="182">
        <f t="shared" si="13"/>
        <v>0</v>
      </c>
      <c r="U1103" s="35"/>
      <c r="V1103" s="35"/>
      <c r="W1103" s="35"/>
      <c r="X1103" s="35"/>
      <c r="Y1103" s="35"/>
      <c r="Z1103" s="35"/>
      <c r="AA1103" s="35"/>
      <c r="AB1103" s="35"/>
      <c r="AC1103" s="35"/>
      <c r="AD1103" s="35"/>
      <c r="AE1103" s="35"/>
      <c r="AR1103" s="183" t="s">
        <v>163</v>
      </c>
      <c r="AT1103" s="183" t="s">
        <v>159</v>
      </c>
      <c r="AU1103" s="183" t="s">
        <v>157</v>
      </c>
      <c r="AY1103" s="18" t="s">
        <v>156</v>
      </c>
      <c r="BE1103" s="184">
        <f t="shared" si="14"/>
        <v>0</v>
      </c>
      <c r="BF1103" s="184">
        <f t="shared" si="15"/>
        <v>0</v>
      </c>
      <c r="BG1103" s="184">
        <f t="shared" si="16"/>
        <v>0</v>
      </c>
      <c r="BH1103" s="184">
        <f t="shared" si="17"/>
        <v>0</v>
      </c>
      <c r="BI1103" s="184">
        <f t="shared" si="18"/>
        <v>0</v>
      </c>
      <c r="BJ1103" s="18" t="s">
        <v>81</v>
      </c>
      <c r="BK1103" s="184">
        <f t="shared" si="19"/>
        <v>0</v>
      </c>
      <c r="BL1103" s="18" t="s">
        <v>163</v>
      </c>
      <c r="BM1103" s="183" t="s">
        <v>1292</v>
      </c>
    </row>
    <row r="1104" spans="1:65" s="2" customFormat="1" ht="16.5" customHeight="1">
      <c r="A1104" s="35"/>
      <c r="B1104" s="36"/>
      <c r="C1104" s="171" t="s">
        <v>1293</v>
      </c>
      <c r="D1104" s="171" t="s">
        <v>159</v>
      </c>
      <c r="E1104" s="172" t="s">
        <v>1294</v>
      </c>
      <c r="F1104" s="173" t="s">
        <v>1295</v>
      </c>
      <c r="G1104" s="174" t="s">
        <v>1184</v>
      </c>
      <c r="H1104" s="175">
        <v>63</v>
      </c>
      <c r="I1104" s="176"/>
      <c r="J1104" s="177">
        <f t="shared" si="10"/>
        <v>0</v>
      </c>
      <c r="K1104" s="178"/>
      <c r="L1104" s="40"/>
      <c r="M1104" s="179" t="s">
        <v>19</v>
      </c>
      <c r="N1104" s="180" t="s">
        <v>44</v>
      </c>
      <c r="O1104" s="65"/>
      <c r="P1104" s="181">
        <f t="shared" si="11"/>
        <v>0</v>
      </c>
      <c r="Q1104" s="181">
        <v>0</v>
      </c>
      <c r="R1104" s="181">
        <f t="shared" si="12"/>
        <v>0</v>
      </c>
      <c r="S1104" s="181">
        <v>0</v>
      </c>
      <c r="T1104" s="182">
        <f t="shared" si="13"/>
        <v>0</v>
      </c>
      <c r="U1104" s="35"/>
      <c r="V1104" s="35"/>
      <c r="W1104" s="35"/>
      <c r="X1104" s="35"/>
      <c r="Y1104" s="35"/>
      <c r="Z1104" s="35"/>
      <c r="AA1104" s="35"/>
      <c r="AB1104" s="35"/>
      <c r="AC1104" s="35"/>
      <c r="AD1104" s="35"/>
      <c r="AE1104" s="35"/>
      <c r="AR1104" s="183" t="s">
        <v>163</v>
      </c>
      <c r="AT1104" s="183" t="s">
        <v>159</v>
      </c>
      <c r="AU1104" s="183" t="s">
        <v>157</v>
      </c>
      <c r="AY1104" s="18" t="s">
        <v>156</v>
      </c>
      <c r="BE1104" s="184">
        <f t="shared" si="14"/>
        <v>0</v>
      </c>
      <c r="BF1104" s="184">
        <f t="shared" si="15"/>
        <v>0</v>
      </c>
      <c r="BG1104" s="184">
        <f t="shared" si="16"/>
        <v>0</v>
      </c>
      <c r="BH1104" s="184">
        <f t="shared" si="17"/>
        <v>0</v>
      </c>
      <c r="BI1104" s="184">
        <f t="shared" si="18"/>
        <v>0</v>
      </c>
      <c r="BJ1104" s="18" t="s">
        <v>81</v>
      </c>
      <c r="BK1104" s="184">
        <f t="shared" si="19"/>
        <v>0</v>
      </c>
      <c r="BL1104" s="18" t="s">
        <v>163</v>
      </c>
      <c r="BM1104" s="183" t="s">
        <v>1296</v>
      </c>
    </row>
    <row r="1105" spans="1:65" s="2" customFormat="1" ht="37.9" customHeight="1">
      <c r="A1105" s="35"/>
      <c r="B1105" s="36"/>
      <c r="C1105" s="171" t="s">
        <v>1297</v>
      </c>
      <c r="D1105" s="171" t="s">
        <v>159</v>
      </c>
      <c r="E1105" s="172" t="s">
        <v>1298</v>
      </c>
      <c r="F1105" s="173" t="s">
        <v>1299</v>
      </c>
      <c r="G1105" s="174" t="s">
        <v>1184</v>
      </c>
      <c r="H1105" s="175">
        <v>9</v>
      </c>
      <c r="I1105" s="176"/>
      <c r="J1105" s="177">
        <f t="shared" si="10"/>
        <v>0</v>
      </c>
      <c r="K1105" s="178"/>
      <c r="L1105" s="40"/>
      <c r="M1105" s="179" t="s">
        <v>19</v>
      </c>
      <c r="N1105" s="180" t="s">
        <v>44</v>
      </c>
      <c r="O1105" s="65"/>
      <c r="P1105" s="181">
        <f t="shared" si="11"/>
        <v>0</v>
      </c>
      <c r="Q1105" s="181">
        <v>0</v>
      </c>
      <c r="R1105" s="181">
        <f t="shared" si="12"/>
        <v>0</v>
      </c>
      <c r="S1105" s="181">
        <v>0</v>
      </c>
      <c r="T1105" s="182">
        <f t="shared" si="13"/>
        <v>0</v>
      </c>
      <c r="U1105" s="35"/>
      <c r="V1105" s="35"/>
      <c r="W1105" s="35"/>
      <c r="X1105" s="35"/>
      <c r="Y1105" s="35"/>
      <c r="Z1105" s="35"/>
      <c r="AA1105" s="35"/>
      <c r="AB1105" s="35"/>
      <c r="AC1105" s="35"/>
      <c r="AD1105" s="35"/>
      <c r="AE1105" s="35"/>
      <c r="AR1105" s="183" t="s">
        <v>163</v>
      </c>
      <c r="AT1105" s="183" t="s">
        <v>159</v>
      </c>
      <c r="AU1105" s="183" t="s">
        <v>157</v>
      </c>
      <c r="AY1105" s="18" t="s">
        <v>156</v>
      </c>
      <c r="BE1105" s="184">
        <f t="shared" si="14"/>
        <v>0</v>
      </c>
      <c r="BF1105" s="184">
        <f t="shared" si="15"/>
        <v>0</v>
      </c>
      <c r="BG1105" s="184">
        <f t="shared" si="16"/>
        <v>0</v>
      </c>
      <c r="BH1105" s="184">
        <f t="shared" si="17"/>
        <v>0</v>
      </c>
      <c r="BI1105" s="184">
        <f t="shared" si="18"/>
        <v>0</v>
      </c>
      <c r="BJ1105" s="18" t="s">
        <v>81</v>
      </c>
      <c r="BK1105" s="184">
        <f t="shared" si="19"/>
        <v>0</v>
      </c>
      <c r="BL1105" s="18" t="s">
        <v>163</v>
      </c>
      <c r="BM1105" s="183" t="s">
        <v>1300</v>
      </c>
    </row>
    <row r="1106" spans="1:65" s="2" customFormat="1" ht="16.5" customHeight="1">
      <c r="A1106" s="35"/>
      <c r="B1106" s="36"/>
      <c r="C1106" s="171" t="s">
        <v>1301</v>
      </c>
      <c r="D1106" s="171" t="s">
        <v>159</v>
      </c>
      <c r="E1106" s="172" t="s">
        <v>1302</v>
      </c>
      <c r="F1106" s="173" t="s">
        <v>1303</v>
      </c>
      <c r="G1106" s="174" t="s">
        <v>1184</v>
      </c>
      <c r="H1106" s="175">
        <v>36</v>
      </c>
      <c r="I1106" s="176"/>
      <c r="J1106" s="177">
        <f t="shared" si="10"/>
        <v>0</v>
      </c>
      <c r="K1106" s="178"/>
      <c r="L1106" s="40"/>
      <c r="M1106" s="179" t="s">
        <v>19</v>
      </c>
      <c r="N1106" s="180" t="s">
        <v>44</v>
      </c>
      <c r="O1106" s="65"/>
      <c r="P1106" s="181">
        <f t="shared" si="11"/>
        <v>0</v>
      </c>
      <c r="Q1106" s="181">
        <v>0</v>
      </c>
      <c r="R1106" s="181">
        <f t="shared" si="12"/>
        <v>0</v>
      </c>
      <c r="S1106" s="181">
        <v>0</v>
      </c>
      <c r="T1106" s="182">
        <f t="shared" si="13"/>
        <v>0</v>
      </c>
      <c r="U1106" s="35"/>
      <c r="V1106" s="35"/>
      <c r="W1106" s="35"/>
      <c r="X1106" s="35"/>
      <c r="Y1106" s="35"/>
      <c r="Z1106" s="35"/>
      <c r="AA1106" s="35"/>
      <c r="AB1106" s="35"/>
      <c r="AC1106" s="35"/>
      <c r="AD1106" s="35"/>
      <c r="AE1106" s="35"/>
      <c r="AR1106" s="183" t="s">
        <v>163</v>
      </c>
      <c r="AT1106" s="183" t="s">
        <v>159</v>
      </c>
      <c r="AU1106" s="183" t="s">
        <v>157</v>
      </c>
      <c r="AY1106" s="18" t="s">
        <v>156</v>
      </c>
      <c r="BE1106" s="184">
        <f t="shared" si="14"/>
        <v>0</v>
      </c>
      <c r="BF1106" s="184">
        <f t="shared" si="15"/>
        <v>0</v>
      </c>
      <c r="BG1106" s="184">
        <f t="shared" si="16"/>
        <v>0</v>
      </c>
      <c r="BH1106" s="184">
        <f t="shared" si="17"/>
        <v>0</v>
      </c>
      <c r="BI1106" s="184">
        <f t="shared" si="18"/>
        <v>0</v>
      </c>
      <c r="BJ1106" s="18" t="s">
        <v>81</v>
      </c>
      <c r="BK1106" s="184">
        <f t="shared" si="19"/>
        <v>0</v>
      </c>
      <c r="BL1106" s="18" t="s">
        <v>163</v>
      </c>
      <c r="BM1106" s="183" t="s">
        <v>1304</v>
      </c>
    </row>
    <row r="1107" spans="1:65" s="2" customFormat="1" ht="24.2" customHeight="1">
      <c r="A1107" s="35"/>
      <c r="B1107" s="36"/>
      <c r="C1107" s="171" t="s">
        <v>1305</v>
      </c>
      <c r="D1107" s="171" t="s">
        <v>159</v>
      </c>
      <c r="E1107" s="172" t="s">
        <v>1306</v>
      </c>
      <c r="F1107" s="173" t="s">
        <v>1307</v>
      </c>
      <c r="G1107" s="174" t="s">
        <v>1184</v>
      </c>
      <c r="H1107" s="175">
        <v>9</v>
      </c>
      <c r="I1107" s="176"/>
      <c r="J1107" s="177">
        <f t="shared" si="10"/>
        <v>0</v>
      </c>
      <c r="K1107" s="178"/>
      <c r="L1107" s="40"/>
      <c r="M1107" s="179" t="s">
        <v>19</v>
      </c>
      <c r="N1107" s="180" t="s">
        <v>44</v>
      </c>
      <c r="O1107" s="65"/>
      <c r="P1107" s="181">
        <f t="shared" si="11"/>
        <v>0</v>
      </c>
      <c r="Q1107" s="181">
        <v>0</v>
      </c>
      <c r="R1107" s="181">
        <f t="shared" si="12"/>
        <v>0</v>
      </c>
      <c r="S1107" s="181">
        <v>0</v>
      </c>
      <c r="T1107" s="182">
        <f t="shared" si="13"/>
        <v>0</v>
      </c>
      <c r="U1107" s="35"/>
      <c r="V1107" s="35"/>
      <c r="W1107" s="35"/>
      <c r="X1107" s="35"/>
      <c r="Y1107" s="35"/>
      <c r="Z1107" s="35"/>
      <c r="AA1107" s="35"/>
      <c r="AB1107" s="35"/>
      <c r="AC1107" s="35"/>
      <c r="AD1107" s="35"/>
      <c r="AE1107" s="35"/>
      <c r="AR1107" s="183" t="s">
        <v>163</v>
      </c>
      <c r="AT1107" s="183" t="s">
        <v>159</v>
      </c>
      <c r="AU1107" s="183" t="s">
        <v>157</v>
      </c>
      <c r="AY1107" s="18" t="s">
        <v>156</v>
      </c>
      <c r="BE1107" s="184">
        <f t="shared" si="14"/>
        <v>0</v>
      </c>
      <c r="BF1107" s="184">
        <f t="shared" si="15"/>
        <v>0</v>
      </c>
      <c r="BG1107" s="184">
        <f t="shared" si="16"/>
        <v>0</v>
      </c>
      <c r="BH1107" s="184">
        <f t="shared" si="17"/>
        <v>0</v>
      </c>
      <c r="BI1107" s="184">
        <f t="shared" si="18"/>
        <v>0</v>
      </c>
      <c r="BJ1107" s="18" t="s">
        <v>81</v>
      </c>
      <c r="BK1107" s="184">
        <f t="shared" si="19"/>
        <v>0</v>
      </c>
      <c r="BL1107" s="18" t="s">
        <v>163</v>
      </c>
      <c r="BM1107" s="183" t="s">
        <v>1308</v>
      </c>
    </row>
    <row r="1108" spans="1:65" s="2" customFormat="1" ht="24.2" customHeight="1">
      <c r="A1108" s="35"/>
      <c r="B1108" s="36"/>
      <c r="C1108" s="171" t="s">
        <v>1309</v>
      </c>
      <c r="D1108" s="171" t="s">
        <v>159</v>
      </c>
      <c r="E1108" s="172" t="s">
        <v>1310</v>
      </c>
      <c r="F1108" s="173" t="s">
        <v>1311</v>
      </c>
      <c r="G1108" s="174" t="s">
        <v>193</v>
      </c>
      <c r="H1108" s="175">
        <v>24</v>
      </c>
      <c r="I1108" s="176"/>
      <c r="J1108" s="177">
        <f t="shared" si="10"/>
        <v>0</v>
      </c>
      <c r="K1108" s="178"/>
      <c r="L1108" s="40"/>
      <c r="M1108" s="179" t="s">
        <v>19</v>
      </c>
      <c r="N1108" s="180" t="s">
        <v>44</v>
      </c>
      <c r="O1108" s="65"/>
      <c r="P1108" s="181">
        <f t="shared" si="11"/>
        <v>0</v>
      </c>
      <c r="Q1108" s="181">
        <v>0</v>
      </c>
      <c r="R1108" s="181">
        <f t="shared" si="12"/>
        <v>0</v>
      </c>
      <c r="S1108" s="181">
        <v>0</v>
      </c>
      <c r="T1108" s="182">
        <f t="shared" si="13"/>
        <v>0</v>
      </c>
      <c r="U1108" s="35"/>
      <c r="V1108" s="35"/>
      <c r="W1108" s="35"/>
      <c r="X1108" s="35"/>
      <c r="Y1108" s="35"/>
      <c r="Z1108" s="35"/>
      <c r="AA1108" s="35"/>
      <c r="AB1108" s="35"/>
      <c r="AC1108" s="35"/>
      <c r="AD1108" s="35"/>
      <c r="AE1108" s="35"/>
      <c r="AR1108" s="183" t="s">
        <v>163</v>
      </c>
      <c r="AT1108" s="183" t="s">
        <v>159</v>
      </c>
      <c r="AU1108" s="183" t="s">
        <v>157</v>
      </c>
      <c r="AY1108" s="18" t="s">
        <v>156</v>
      </c>
      <c r="BE1108" s="184">
        <f t="shared" si="14"/>
        <v>0</v>
      </c>
      <c r="BF1108" s="184">
        <f t="shared" si="15"/>
        <v>0</v>
      </c>
      <c r="BG1108" s="184">
        <f t="shared" si="16"/>
        <v>0</v>
      </c>
      <c r="BH1108" s="184">
        <f t="shared" si="17"/>
        <v>0</v>
      </c>
      <c r="BI1108" s="184">
        <f t="shared" si="18"/>
        <v>0</v>
      </c>
      <c r="BJ1108" s="18" t="s">
        <v>81</v>
      </c>
      <c r="BK1108" s="184">
        <f t="shared" si="19"/>
        <v>0</v>
      </c>
      <c r="BL1108" s="18" t="s">
        <v>163</v>
      </c>
      <c r="BM1108" s="183" t="s">
        <v>1312</v>
      </c>
    </row>
    <row r="1109" spans="1:65" s="2" customFormat="1" ht="16.5" customHeight="1">
      <c r="A1109" s="35"/>
      <c r="B1109" s="36"/>
      <c r="C1109" s="171" t="s">
        <v>1313</v>
      </c>
      <c r="D1109" s="171" t="s">
        <v>159</v>
      </c>
      <c r="E1109" s="172" t="s">
        <v>1314</v>
      </c>
      <c r="F1109" s="173" t="s">
        <v>1232</v>
      </c>
      <c r="G1109" s="174" t="s">
        <v>1233</v>
      </c>
      <c r="H1109" s="245"/>
      <c r="I1109" s="176"/>
      <c r="J1109" s="177">
        <f t="shared" si="10"/>
        <v>0</v>
      </c>
      <c r="K1109" s="178"/>
      <c r="L1109" s="40"/>
      <c r="M1109" s="179" t="s">
        <v>19</v>
      </c>
      <c r="N1109" s="180" t="s">
        <v>44</v>
      </c>
      <c r="O1109" s="65"/>
      <c r="P1109" s="181">
        <f t="shared" si="11"/>
        <v>0</v>
      </c>
      <c r="Q1109" s="181">
        <v>0</v>
      </c>
      <c r="R1109" s="181">
        <f t="shared" si="12"/>
        <v>0</v>
      </c>
      <c r="S1109" s="181">
        <v>0</v>
      </c>
      <c r="T1109" s="182">
        <f t="shared" si="13"/>
        <v>0</v>
      </c>
      <c r="U1109" s="35"/>
      <c r="V1109" s="35"/>
      <c r="W1109" s="35"/>
      <c r="X1109" s="35"/>
      <c r="Y1109" s="35"/>
      <c r="Z1109" s="35"/>
      <c r="AA1109" s="35"/>
      <c r="AB1109" s="35"/>
      <c r="AC1109" s="35"/>
      <c r="AD1109" s="35"/>
      <c r="AE1109" s="35"/>
      <c r="AR1109" s="183" t="s">
        <v>163</v>
      </c>
      <c r="AT1109" s="183" t="s">
        <v>159</v>
      </c>
      <c r="AU1109" s="183" t="s">
        <v>157</v>
      </c>
      <c r="AY1109" s="18" t="s">
        <v>156</v>
      </c>
      <c r="BE1109" s="184">
        <f t="shared" si="14"/>
        <v>0</v>
      </c>
      <c r="BF1109" s="184">
        <f t="shared" si="15"/>
        <v>0</v>
      </c>
      <c r="BG1109" s="184">
        <f t="shared" si="16"/>
        <v>0</v>
      </c>
      <c r="BH1109" s="184">
        <f t="shared" si="17"/>
        <v>0</v>
      </c>
      <c r="BI1109" s="184">
        <f t="shared" si="18"/>
        <v>0</v>
      </c>
      <c r="BJ1109" s="18" t="s">
        <v>81</v>
      </c>
      <c r="BK1109" s="184">
        <f t="shared" si="19"/>
        <v>0</v>
      </c>
      <c r="BL1109" s="18" t="s">
        <v>163</v>
      </c>
      <c r="BM1109" s="183" t="s">
        <v>1315</v>
      </c>
    </row>
    <row r="1110" spans="1:65" s="2" customFormat="1" ht="16.5" customHeight="1">
      <c r="A1110" s="35"/>
      <c r="B1110" s="36"/>
      <c r="C1110" s="171" t="s">
        <v>1316</v>
      </c>
      <c r="D1110" s="171" t="s">
        <v>159</v>
      </c>
      <c r="E1110" s="172" t="s">
        <v>1317</v>
      </c>
      <c r="F1110" s="173" t="s">
        <v>1237</v>
      </c>
      <c r="G1110" s="174" t="s">
        <v>1233</v>
      </c>
      <c r="H1110" s="245"/>
      <c r="I1110" s="176"/>
      <c r="J1110" s="177">
        <f t="shared" si="10"/>
        <v>0</v>
      </c>
      <c r="K1110" s="178"/>
      <c r="L1110" s="40"/>
      <c r="M1110" s="179" t="s">
        <v>19</v>
      </c>
      <c r="N1110" s="180" t="s">
        <v>44</v>
      </c>
      <c r="O1110" s="65"/>
      <c r="P1110" s="181">
        <f t="shared" si="11"/>
        <v>0</v>
      </c>
      <c r="Q1110" s="181">
        <v>0</v>
      </c>
      <c r="R1110" s="181">
        <f t="shared" si="12"/>
        <v>0</v>
      </c>
      <c r="S1110" s="181">
        <v>0</v>
      </c>
      <c r="T1110" s="182">
        <f t="shared" si="13"/>
        <v>0</v>
      </c>
      <c r="U1110" s="35"/>
      <c r="V1110" s="35"/>
      <c r="W1110" s="35"/>
      <c r="X1110" s="35"/>
      <c r="Y1110" s="35"/>
      <c r="Z1110" s="35"/>
      <c r="AA1110" s="35"/>
      <c r="AB1110" s="35"/>
      <c r="AC1110" s="35"/>
      <c r="AD1110" s="35"/>
      <c r="AE1110" s="35"/>
      <c r="AR1110" s="183" t="s">
        <v>163</v>
      </c>
      <c r="AT1110" s="183" t="s">
        <v>159</v>
      </c>
      <c r="AU1110" s="183" t="s">
        <v>157</v>
      </c>
      <c r="AY1110" s="18" t="s">
        <v>156</v>
      </c>
      <c r="BE1110" s="184">
        <f t="shared" si="14"/>
        <v>0</v>
      </c>
      <c r="BF1110" s="184">
        <f t="shared" si="15"/>
        <v>0</v>
      </c>
      <c r="BG1110" s="184">
        <f t="shared" si="16"/>
        <v>0</v>
      </c>
      <c r="BH1110" s="184">
        <f t="shared" si="17"/>
        <v>0</v>
      </c>
      <c r="BI1110" s="184">
        <f t="shared" si="18"/>
        <v>0</v>
      </c>
      <c r="BJ1110" s="18" t="s">
        <v>81</v>
      </c>
      <c r="BK1110" s="184">
        <f t="shared" si="19"/>
        <v>0</v>
      </c>
      <c r="BL1110" s="18" t="s">
        <v>163</v>
      </c>
      <c r="BM1110" s="183" t="s">
        <v>1318</v>
      </c>
    </row>
    <row r="1111" spans="1:65" s="12" customFormat="1" ht="20.85" customHeight="1">
      <c r="B1111" s="155"/>
      <c r="C1111" s="156"/>
      <c r="D1111" s="157" t="s">
        <v>72</v>
      </c>
      <c r="E1111" s="169" t="s">
        <v>1319</v>
      </c>
      <c r="F1111" s="169" t="s">
        <v>1320</v>
      </c>
      <c r="G1111" s="156"/>
      <c r="H1111" s="156"/>
      <c r="I1111" s="159"/>
      <c r="J1111" s="170">
        <f>BK1111</f>
        <v>0</v>
      </c>
      <c r="K1111" s="156"/>
      <c r="L1111" s="161"/>
      <c r="M1111" s="162"/>
      <c r="N1111" s="163"/>
      <c r="O1111" s="163"/>
      <c r="P1111" s="164">
        <f>SUM(P1112:P1132)</f>
        <v>0</v>
      </c>
      <c r="Q1111" s="163"/>
      <c r="R1111" s="164">
        <f>SUM(R1112:R1132)</f>
        <v>0.10200000000000001</v>
      </c>
      <c r="S1111" s="163"/>
      <c r="T1111" s="165">
        <f>SUM(T1112:T1132)</f>
        <v>0</v>
      </c>
      <c r="AR1111" s="166" t="s">
        <v>81</v>
      </c>
      <c r="AT1111" s="167" t="s">
        <v>72</v>
      </c>
      <c r="AU1111" s="167" t="s">
        <v>83</v>
      </c>
      <c r="AY1111" s="166" t="s">
        <v>156</v>
      </c>
      <c r="BK1111" s="168">
        <f>SUM(BK1112:BK1132)</f>
        <v>0</v>
      </c>
    </row>
    <row r="1112" spans="1:65" s="2" customFormat="1" ht="16.5" customHeight="1">
      <c r="A1112" s="35"/>
      <c r="B1112" s="36"/>
      <c r="C1112" s="171" t="s">
        <v>1321</v>
      </c>
      <c r="D1112" s="171" t="s">
        <v>159</v>
      </c>
      <c r="E1112" s="172" t="s">
        <v>1322</v>
      </c>
      <c r="F1112" s="173" t="s">
        <v>1323</v>
      </c>
      <c r="G1112" s="174" t="s">
        <v>193</v>
      </c>
      <c r="H1112" s="175">
        <v>21</v>
      </c>
      <c r="I1112" s="176"/>
      <c r="J1112" s="177">
        <f>ROUND(I1112*H1112,2)</f>
        <v>0</v>
      </c>
      <c r="K1112" s="178"/>
      <c r="L1112" s="40"/>
      <c r="M1112" s="179" t="s">
        <v>19</v>
      </c>
      <c r="N1112" s="180" t="s">
        <v>44</v>
      </c>
      <c r="O1112" s="65"/>
      <c r="P1112" s="181">
        <f>O1112*H1112</f>
        <v>0</v>
      </c>
      <c r="Q1112" s="181">
        <v>0</v>
      </c>
      <c r="R1112" s="181">
        <f>Q1112*H1112</f>
        <v>0</v>
      </c>
      <c r="S1112" s="181">
        <v>0</v>
      </c>
      <c r="T1112" s="182">
        <f>S1112*H1112</f>
        <v>0</v>
      </c>
      <c r="U1112" s="35"/>
      <c r="V1112" s="35"/>
      <c r="W1112" s="35"/>
      <c r="X1112" s="35"/>
      <c r="Y1112" s="35"/>
      <c r="Z1112" s="35"/>
      <c r="AA1112" s="35"/>
      <c r="AB1112" s="35"/>
      <c r="AC1112" s="35"/>
      <c r="AD1112" s="35"/>
      <c r="AE1112" s="35"/>
      <c r="AR1112" s="183" t="s">
        <v>163</v>
      </c>
      <c r="AT1112" s="183" t="s">
        <v>159</v>
      </c>
      <c r="AU1112" s="183" t="s">
        <v>157</v>
      </c>
      <c r="AY1112" s="18" t="s">
        <v>156</v>
      </c>
      <c r="BE1112" s="184">
        <f>IF(N1112="základní",J1112,0)</f>
        <v>0</v>
      </c>
      <c r="BF1112" s="184">
        <f>IF(N1112="snížená",J1112,0)</f>
        <v>0</v>
      </c>
      <c r="BG1112" s="184">
        <f>IF(N1112="zákl. přenesená",J1112,0)</f>
        <v>0</v>
      </c>
      <c r="BH1112" s="184">
        <f>IF(N1112="sníž. přenesená",J1112,0)</f>
        <v>0</v>
      </c>
      <c r="BI1112" s="184">
        <f>IF(N1112="nulová",J1112,0)</f>
        <v>0</v>
      </c>
      <c r="BJ1112" s="18" t="s">
        <v>81</v>
      </c>
      <c r="BK1112" s="184">
        <f>ROUND(I1112*H1112,2)</f>
        <v>0</v>
      </c>
      <c r="BL1112" s="18" t="s">
        <v>163</v>
      </c>
      <c r="BM1112" s="183" t="s">
        <v>1324</v>
      </c>
    </row>
    <row r="1113" spans="1:65" s="2" customFormat="1" ht="16.5" customHeight="1">
      <c r="A1113" s="35"/>
      <c r="B1113" s="36"/>
      <c r="C1113" s="223" t="s">
        <v>1325</v>
      </c>
      <c r="D1113" s="223" t="s">
        <v>223</v>
      </c>
      <c r="E1113" s="224" t="s">
        <v>1326</v>
      </c>
      <c r="F1113" s="225" t="s">
        <v>1327</v>
      </c>
      <c r="G1113" s="226" t="s">
        <v>193</v>
      </c>
      <c r="H1113" s="227">
        <v>20</v>
      </c>
      <c r="I1113" s="228"/>
      <c r="J1113" s="229">
        <f>ROUND(I1113*H1113,2)</f>
        <v>0</v>
      </c>
      <c r="K1113" s="230"/>
      <c r="L1113" s="231"/>
      <c r="M1113" s="232" t="s">
        <v>19</v>
      </c>
      <c r="N1113" s="233" t="s">
        <v>44</v>
      </c>
      <c r="O1113" s="65"/>
      <c r="P1113" s="181">
        <f>O1113*H1113</f>
        <v>0</v>
      </c>
      <c r="Q1113" s="181">
        <v>3.8999999999999998E-3</v>
      </c>
      <c r="R1113" s="181">
        <f>Q1113*H1113</f>
        <v>7.8E-2</v>
      </c>
      <c r="S1113" s="181">
        <v>0</v>
      </c>
      <c r="T1113" s="182">
        <f>S1113*H1113</f>
        <v>0</v>
      </c>
      <c r="U1113" s="35"/>
      <c r="V1113" s="35"/>
      <c r="W1113" s="35"/>
      <c r="X1113" s="35"/>
      <c r="Y1113" s="35"/>
      <c r="Z1113" s="35"/>
      <c r="AA1113" s="35"/>
      <c r="AB1113" s="35"/>
      <c r="AC1113" s="35"/>
      <c r="AD1113" s="35"/>
      <c r="AE1113" s="35"/>
      <c r="AR1113" s="183" t="s">
        <v>212</v>
      </c>
      <c r="AT1113" s="183" t="s">
        <v>223</v>
      </c>
      <c r="AU1113" s="183" t="s">
        <v>157</v>
      </c>
      <c r="AY1113" s="18" t="s">
        <v>156</v>
      </c>
      <c r="BE1113" s="184">
        <f>IF(N1113="základní",J1113,0)</f>
        <v>0</v>
      </c>
      <c r="BF1113" s="184">
        <f>IF(N1113="snížená",J1113,0)</f>
        <v>0</v>
      </c>
      <c r="BG1113" s="184">
        <f>IF(N1113="zákl. přenesená",J1113,0)</f>
        <v>0</v>
      </c>
      <c r="BH1113" s="184">
        <f>IF(N1113="sníž. přenesená",J1113,0)</f>
        <v>0</v>
      </c>
      <c r="BI1113" s="184">
        <f>IF(N1113="nulová",J1113,0)</f>
        <v>0</v>
      </c>
      <c r="BJ1113" s="18" t="s">
        <v>81</v>
      </c>
      <c r="BK1113" s="184">
        <f>ROUND(I1113*H1113,2)</f>
        <v>0</v>
      </c>
      <c r="BL1113" s="18" t="s">
        <v>163</v>
      </c>
      <c r="BM1113" s="183" t="s">
        <v>1328</v>
      </c>
    </row>
    <row r="1114" spans="1:65" s="2" customFormat="1" ht="16.5" customHeight="1">
      <c r="A1114" s="35"/>
      <c r="B1114" s="36"/>
      <c r="C1114" s="223" t="s">
        <v>1329</v>
      </c>
      <c r="D1114" s="223" t="s">
        <v>223</v>
      </c>
      <c r="E1114" s="224" t="s">
        <v>1330</v>
      </c>
      <c r="F1114" s="225" t="s">
        <v>1331</v>
      </c>
      <c r="G1114" s="226" t="s">
        <v>162</v>
      </c>
      <c r="H1114" s="227">
        <v>2</v>
      </c>
      <c r="I1114" s="228"/>
      <c r="J1114" s="229">
        <f>ROUND(I1114*H1114,2)</f>
        <v>0</v>
      </c>
      <c r="K1114" s="230"/>
      <c r="L1114" s="231"/>
      <c r="M1114" s="232" t="s">
        <v>19</v>
      </c>
      <c r="N1114" s="233" t="s">
        <v>44</v>
      </c>
      <c r="O1114" s="65"/>
      <c r="P1114" s="181">
        <f>O1114*H1114</f>
        <v>0</v>
      </c>
      <c r="Q1114" s="181">
        <v>3.8999999999999998E-3</v>
      </c>
      <c r="R1114" s="181">
        <f>Q1114*H1114</f>
        <v>7.7999999999999996E-3</v>
      </c>
      <c r="S1114" s="181">
        <v>0</v>
      </c>
      <c r="T1114" s="182">
        <f>S1114*H1114</f>
        <v>0</v>
      </c>
      <c r="U1114" s="35"/>
      <c r="V1114" s="35"/>
      <c r="W1114" s="35"/>
      <c r="X1114" s="35"/>
      <c r="Y1114" s="35"/>
      <c r="Z1114" s="35"/>
      <c r="AA1114" s="35"/>
      <c r="AB1114" s="35"/>
      <c r="AC1114" s="35"/>
      <c r="AD1114" s="35"/>
      <c r="AE1114" s="35"/>
      <c r="AR1114" s="183" t="s">
        <v>212</v>
      </c>
      <c r="AT1114" s="183" t="s">
        <v>223</v>
      </c>
      <c r="AU1114" s="183" t="s">
        <v>157</v>
      </c>
      <c r="AY1114" s="18" t="s">
        <v>156</v>
      </c>
      <c r="BE1114" s="184">
        <f>IF(N1114="základní",J1114,0)</f>
        <v>0</v>
      </c>
      <c r="BF1114" s="184">
        <f>IF(N1114="snížená",J1114,0)</f>
        <v>0</v>
      </c>
      <c r="BG1114" s="184">
        <f>IF(N1114="zákl. přenesená",J1114,0)</f>
        <v>0</v>
      </c>
      <c r="BH1114" s="184">
        <f>IF(N1114="sníž. přenesená",J1114,0)</f>
        <v>0</v>
      </c>
      <c r="BI1114" s="184">
        <f>IF(N1114="nulová",J1114,0)</f>
        <v>0</v>
      </c>
      <c r="BJ1114" s="18" t="s">
        <v>81</v>
      </c>
      <c r="BK1114" s="184">
        <f>ROUND(I1114*H1114,2)</f>
        <v>0</v>
      </c>
      <c r="BL1114" s="18" t="s">
        <v>163</v>
      </c>
      <c r="BM1114" s="183" t="s">
        <v>1332</v>
      </c>
    </row>
    <row r="1115" spans="1:65" s="14" customFormat="1">
      <c r="B1115" s="201"/>
      <c r="C1115" s="202"/>
      <c r="D1115" s="192" t="s">
        <v>167</v>
      </c>
      <c r="E1115" s="202"/>
      <c r="F1115" s="204" t="s">
        <v>1333</v>
      </c>
      <c r="G1115" s="202"/>
      <c r="H1115" s="205">
        <v>2</v>
      </c>
      <c r="I1115" s="206"/>
      <c r="J1115" s="202"/>
      <c r="K1115" s="202"/>
      <c r="L1115" s="207"/>
      <c r="M1115" s="208"/>
      <c r="N1115" s="209"/>
      <c r="O1115" s="209"/>
      <c r="P1115" s="209"/>
      <c r="Q1115" s="209"/>
      <c r="R1115" s="209"/>
      <c r="S1115" s="209"/>
      <c r="T1115" s="210"/>
      <c r="AT1115" s="211" t="s">
        <v>167</v>
      </c>
      <c r="AU1115" s="211" t="s">
        <v>157</v>
      </c>
      <c r="AV1115" s="14" t="s">
        <v>83</v>
      </c>
      <c r="AW1115" s="14" t="s">
        <v>4</v>
      </c>
      <c r="AX1115" s="14" t="s">
        <v>81</v>
      </c>
      <c r="AY1115" s="211" t="s">
        <v>156</v>
      </c>
    </row>
    <row r="1116" spans="1:65" s="2" customFormat="1" ht="16.5" customHeight="1">
      <c r="A1116" s="35"/>
      <c r="B1116" s="36"/>
      <c r="C1116" s="223" t="s">
        <v>1334</v>
      </c>
      <c r="D1116" s="223" t="s">
        <v>223</v>
      </c>
      <c r="E1116" s="224" t="s">
        <v>1335</v>
      </c>
      <c r="F1116" s="225" t="s">
        <v>1336</v>
      </c>
      <c r="G1116" s="226" t="s">
        <v>162</v>
      </c>
      <c r="H1116" s="227">
        <v>2</v>
      </c>
      <c r="I1116" s="228"/>
      <c r="J1116" s="229">
        <f t="shared" ref="J1116:J1132" si="20">ROUND(I1116*H1116,2)</f>
        <v>0</v>
      </c>
      <c r="K1116" s="230"/>
      <c r="L1116" s="231"/>
      <c r="M1116" s="232" t="s">
        <v>19</v>
      </c>
      <c r="N1116" s="233" t="s">
        <v>44</v>
      </c>
      <c r="O1116" s="65"/>
      <c r="P1116" s="181">
        <f t="shared" ref="P1116:P1132" si="21">O1116*H1116</f>
        <v>0</v>
      </c>
      <c r="Q1116" s="181">
        <v>3.8999999999999998E-3</v>
      </c>
      <c r="R1116" s="181">
        <f t="shared" ref="R1116:R1132" si="22">Q1116*H1116</f>
        <v>7.7999999999999996E-3</v>
      </c>
      <c r="S1116" s="181">
        <v>0</v>
      </c>
      <c r="T1116" s="182">
        <f t="shared" ref="T1116:T1132" si="23">S1116*H1116</f>
        <v>0</v>
      </c>
      <c r="U1116" s="35"/>
      <c r="V1116" s="35"/>
      <c r="W1116" s="35"/>
      <c r="X1116" s="35"/>
      <c r="Y1116" s="35"/>
      <c r="Z1116" s="35"/>
      <c r="AA1116" s="35"/>
      <c r="AB1116" s="35"/>
      <c r="AC1116" s="35"/>
      <c r="AD1116" s="35"/>
      <c r="AE1116" s="35"/>
      <c r="AR1116" s="183" t="s">
        <v>212</v>
      </c>
      <c r="AT1116" s="183" t="s">
        <v>223</v>
      </c>
      <c r="AU1116" s="183" t="s">
        <v>157</v>
      </c>
      <c r="AY1116" s="18" t="s">
        <v>156</v>
      </c>
      <c r="BE1116" s="184">
        <f t="shared" ref="BE1116:BE1132" si="24">IF(N1116="základní",J1116,0)</f>
        <v>0</v>
      </c>
      <c r="BF1116" s="184">
        <f t="shared" ref="BF1116:BF1132" si="25">IF(N1116="snížená",J1116,0)</f>
        <v>0</v>
      </c>
      <c r="BG1116" s="184">
        <f t="shared" ref="BG1116:BG1132" si="26">IF(N1116="zákl. přenesená",J1116,0)</f>
        <v>0</v>
      </c>
      <c r="BH1116" s="184">
        <f t="shared" ref="BH1116:BH1132" si="27">IF(N1116="sníž. přenesená",J1116,0)</f>
        <v>0</v>
      </c>
      <c r="BI1116" s="184">
        <f t="shared" ref="BI1116:BI1132" si="28">IF(N1116="nulová",J1116,0)</f>
        <v>0</v>
      </c>
      <c r="BJ1116" s="18" t="s">
        <v>81</v>
      </c>
      <c r="BK1116" s="184">
        <f t="shared" ref="BK1116:BK1132" si="29">ROUND(I1116*H1116,2)</f>
        <v>0</v>
      </c>
      <c r="BL1116" s="18" t="s">
        <v>163</v>
      </c>
      <c r="BM1116" s="183" t="s">
        <v>1337</v>
      </c>
    </row>
    <row r="1117" spans="1:65" s="2" customFormat="1" ht="16.5" customHeight="1">
      <c r="A1117" s="35"/>
      <c r="B1117" s="36"/>
      <c r="C1117" s="223" t="s">
        <v>1338</v>
      </c>
      <c r="D1117" s="223" t="s">
        <v>223</v>
      </c>
      <c r="E1117" s="224" t="s">
        <v>1339</v>
      </c>
      <c r="F1117" s="225" t="s">
        <v>1340</v>
      </c>
      <c r="G1117" s="226" t="s">
        <v>162</v>
      </c>
      <c r="H1117" s="227">
        <v>40</v>
      </c>
      <c r="I1117" s="228"/>
      <c r="J1117" s="229">
        <f t="shared" si="20"/>
        <v>0</v>
      </c>
      <c r="K1117" s="230"/>
      <c r="L1117" s="231"/>
      <c r="M1117" s="232" t="s">
        <v>19</v>
      </c>
      <c r="N1117" s="233" t="s">
        <v>44</v>
      </c>
      <c r="O1117" s="65"/>
      <c r="P1117" s="181">
        <f t="shared" si="21"/>
        <v>0</v>
      </c>
      <c r="Q1117" s="181">
        <v>4.0000000000000003E-5</v>
      </c>
      <c r="R1117" s="181">
        <f t="shared" si="22"/>
        <v>1.6000000000000001E-3</v>
      </c>
      <c r="S1117" s="181">
        <v>0</v>
      </c>
      <c r="T1117" s="182">
        <f t="shared" si="23"/>
        <v>0</v>
      </c>
      <c r="U1117" s="35"/>
      <c r="V1117" s="35"/>
      <c r="W1117" s="35"/>
      <c r="X1117" s="35"/>
      <c r="Y1117" s="35"/>
      <c r="Z1117" s="35"/>
      <c r="AA1117" s="35"/>
      <c r="AB1117" s="35"/>
      <c r="AC1117" s="35"/>
      <c r="AD1117" s="35"/>
      <c r="AE1117" s="35"/>
      <c r="AR1117" s="183" t="s">
        <v>212</v>
      </c>
      <c r="AT1117" s="183" t="s">
        <v>223</v>
      </c>
      <c r="AU1117" s="183" t="s">
        <v>157</v>
      </c>
      <c r="AY1117" s="18" t="s">
        <v>156</v>
      </c>
      <c r="BE1117" s="184">
        <f t="shared" si="24"/>
        <v>0</v>
      </c>
      <c r="BF1117" s="184">
        <f t="shared" si="25"/>
        <v>0</v>
      </c>
      <c r="BG1117" s="184">
        <f t="shared" si="26"/>
        <v>0</v>
      </c>
      <c r="BH1117" s="184">
        <f t="shared" si="27"/>
        <v>0</v>
      </c>
      <c r="BI1117" s="184">
        <f t="shared" si="28"/>
        <v>0</v>
      </c>
      <c r="BJ1117" s="18" t="s">
        <v>81</v>
      </c>
      <c r="BK1117" s="184">
        <f t="shared" si="29"/>
        <v>0</v>
      </c>
      <c r="BL1117" s="18" t="s">
        <v>163</v>
      </c>
      <c r="BM1117" s="183" t="s">
        <v>1341</v>
      </c>
    </row>
    <row r="1118" spans="1:65" s="2" customFormat="1" ht="16.5" customHeight="1">
      <c r="A1118" s="35"/>
      <c r="B1118" s="36"/>
      <c r="C1118" s="223" t="s">
        <v>1342</v>
      </c>
      <c r="D1118" s="223" t="s">
        <v>223</v>
      </c>
      <c r="E1118" s="224" t="s">
        <v>1343</v>
      </c>
      <c r="F1118" s="225" t="s">
        <v>1344</v>
      </c>
      <c r="G1118" s="226" t="s">
        <v>162</v>
      </c>
      <c r="H1118" s="227">
        <v>10</v>
      </c>
      <c r="I1118" s="228"/>
      <c r="J1118" s="229">
        <f t="shared" si="20"/>
        <v>0</v>
      </c>
      <c r="K1118" s="230"/>
      <c r="L1118" s="231"/>
      <c r="M1118" s="232" t="s">
        <v>19</v>
      </c>
      <c r="N1118" s="233" t="s">
        <v>44</v>
      </c>
      <c r="O1118" s="65"/>
      <c r="P1118" s="181">
        <f t="shared" si="21"/>
        <v>0</v>
      </c>
      <c r="Q1118" s="181">
        <v>4.0000000000000003E-5</v>
      </c>
      <c r="R1118" s="181">
        <f t="shared" si="22"/>
        <v>4.0000000000000002E-4</v>
      </c>
      <c r="S1118" s="181">
        <v>0</v>
      </c>
      <c r="T1118" s="182">
        <f t="shared" si="23"/>
        <v>0</v>
      </c>
      <c r="U1118" s="35"/>
      <c r="V1118" s="35"/>
      <c r="W1118" s="35"/>
      <c r="X1118" s="35"/>
      <c r="Y1118" s="35"/>
      <c r="Z1118" s="35"/>
      <c r="AA1118" s="35"/>
      <c r="AB1118" s="35"/>
      <c r="AC1118" s="35"/>
      <c r="AD1118" s="35"/>
      <c r="AE1118" s="35"/>
      <c r="AR1118" s="183" t="s">
        <v>212</v>
      </c>
      <c r="AT1118" s="183" t="s">
        <v>223</v>
      </c>
      <c r="AU1118" s="183" t="s">
        <v>157</v>
      </c>
      <c r="AY1118" s="18" t="s">
        <v>156</v>
      </c>
      <c r="BE1118" s="184">
        <f t="shared" si="24"/>
        <v>0</v>
      </c>
      <c r="BF1118" s="184">
        <f t="shared" si="25"/>
        <v>0</v>
      </c>
      <c r="BG1118" s="184">
        <f t="shared" si="26"/>
        <v>0</v>
      </c>
      <c r="BH1118" s="184">
        <f t="shared" si="27"/>
        <v>0</v>
      </c>
      <c r="BI1118" s="184">
        <f t="shared" si="28"/>
        <v>0</v>
      </c>
      <c r="BJ1118" s="18" t="s">
        <v>81</v>
      </c>
      <c r="BK1118" s="184">
        <f t="shared" si="29"/>
        <v>0</v>
      </c>
      <c r="BL1118" s="18" t="s">
        <v>163</v>
      </c>
      <c r="BM1118" s="183" t="s">
        <v>1345</v>
      </c>
    </row>
    <row r="1119" spans="1:65" s="2" customFormat="1" ht="16.5" customHeight="1">
      <c r="A1119" s="35"/>
      <c r="B1119" s="36"/>
      <c r="C1119" s="223" t="s">
        <v>1346</v>
      </c>
      <c r="D1119" s="223" t="s">
        <v>223</v>
      </c>
      <c r="E1119" s="224" t="s">
        <v>1347</v>
      </c>
      <c r="F1119" s="225" t="s">
        <v>1348</v>
      </c>
      <c r="G1119" s="226" t="s">
        <v>162</v>
      </c>
      <c r="H1119" s="227">
        <v>10</v>
      </c>
      <c r="I1119" s="228"/>
      <c r="J1119" s="229">
        <f t="shared" si="20"/>
        <v>0</v>
      </c>
      <c r="K1119" s="230"/>
      <c r="L1119" s="231"/>
      <c r="M1119" s="232" t="s">
        <v>19</v>
      </c>
      <c r="N1119" s="233" t="s">
        <v>44</v>
      </c>
      <c r="O1119" s="65"/>
      <c r="P1119" s="181">
        <f t="shared" si="21"/>
        <v>0</v>
      </c>
      <c r="Q1119" s="181">
        <v>4.0000000000000003E-5</v>
      </c>
      <c r="R1119" s="181">
        <f t="shared" si="22"/>
        <v>4.0000000000000002E-4</v>
      </c>
      <c r="S1119" s="181">
        <v>0</v>
      </c>
      <c r="T1119" s="182">
        <f t="shared" si="23"/>
        <v>0</v>
      </c>
      <c r="U1119" s="35"/>
      <c r="V1119" s="35"/>
      <c r="W1119" s="35"/>
      <c r="X1119" s="35"/>
      <c r="Y1119" s="35"/>
      <c r="Z1119" s="35"/>
      <c r="AA1119" s="35"/>
      <c r="AB1119" s="35"/>
      <c r="AC1119" s="35"/>
      <c r="AD1119" s="35"/>
      <c r="AE1119" s="35"/>
      <c r="AR1119" s="183" t="s">
        <v>212</v>
      </c>
      <c r="AT1119" s="183" t="s">
        <v>223</v>
      </c>
      <c r="AU1119" s="183" t="s">
        <v>157</v>
      </c>
      <c r="AY1119" s="18" t="s">
        <v>156</v>
      </c>
      <c r="BE1119" s="184">
        <f t="shared" si="24"/>
        <v>0</v>
      </c>
      <c r="BF1119" s="184">
        <f t="shared" si="25"/>
        <v>0</v>
      </c>
      <c r="BG1119" s="184">
        <f t="shared" si="26"/>
        <v>0</v>
      </c>
      <c r="BH1119" s="184">
        <f t="shared" si="27"/>
        <v>0</v>
      </c>
      <c r="BI1119" s="184">
        <f t="shared" si="28"/>
        <v>0</v>
      </c>
      <c r="BJ1119" s="18" t="s">
        <v>81</v>
      </c>
      <c r="BK1119" s="184">
        <f t="shared" si="29"/>
        <v>0</v>
      </c>
      <c r="BL1119" s="18" t="s">
        <v>163</v>
      </c>
      <c r="BM1119" s="183" t="s">
        <v>1349</v>
      </c>
    </row>
    <row r="1120" spans="1:65" s="2" customFormat="1" ht="16.5" customHeight="1">
      <c r="A1120" s="35"/>
      <c r="B1120" s="36"/>
      <c r="C1120" s="223" t="s">
        <v>1350</v>
      </c>
      <c r="D1120" s="223" t="s">
        <v>223</v>
      </c>
      <c r="E1120" s="224" t="s">
        <v>1351</v>
      </c>
      <c r="F1120" s="225" t="s">
        <v>1352</v>
      </c>
      <c r="G1120" s="226" t="s">
        <v>162</v>
      </c>
      <c r="H1120" s="227">
        <v>20</v>
      </c>
      <c r="I1120" s="228"/>
      <c r="J1120" s="229">
        <f t="shared" si="20"/>
        <v>0</v>
      </c>
      <c r="K1120" s="230"/>
      <c r="L1120" s="231"/>
      <c r="M1120" s="232" t="s">
        <v>19</v>
      </c>
      <c r="N1120" s="233" t="s">
        <v>44</v>
      </c>
      <c r="O1120" s="65"/>
      <c r="P1120" s="181">
        <f t="shared" si="21"/>
        <v>0</v>
      </c>
      <c r="Q1120" s="181">
        <v>1E-4</v>
      </c>
      <c r="R1120" s="181">
        <f t="shared" si="22"/>
        <v>2E-3</v>
      </c>
      <c r="S1120" s="181">
        <v>0</v>
      </c>
      <c r="T1120" s="182">
        <f t="shared" si="23"/>
        <v>0</v>
      </c>
      <c r="U1120" s="35"/>
      <c r="V1120" s="35"/>
      <c r="W1120" s="35"/>
      <c r="X1120" s="35"/>
      <c r="Y1120" s="35"/>
      <c r="Z1120" s="35"/>
      <c r="AA1120" s="35"/>
      <c r="AB1120" s="35"/>
      <c r="AC1120" s="35"/>
      <c r="AD1120" s="35"/>
      <c r="AE1120" s="35"/>
      <c r="AR1120" s="183" t="s">
        <v>212</v>
      </c>
      <c r="AT1120" s="183" t="s">
        <v>223</v>
      </c>
      <c r="AU1120" s="183" t="s">
        <v>157</v>
      </c>
      <c r="AY1120" s="18" t="s">
        <v>156</v>
      </c>
      <c r="BE1120" s="184">
        <f t="shared" si="24"/>
        <v>0</v>
      </c>
      <c r="BF1120" s="184">
        <f t="shared" si="25"/>
        <v>0</v>
      </c>
      <c r="BG1120" s="184">
        <f t="shared" si="26"/>
        <v>0</v>
      </c>
      <c r="BH1120" s="184">
        <f t="shared" si="27"/>
        <v>0</v>
      </c>
      <c r="BI1120" s="184">
        <f t="shared" si="28"/>
        <v>0</v>
      </c>
      <c r="BJ1120" s="18" t="s">
        <v>81</v>
      </c>
      <c r="BK1120" s="184">
        <f t="shared" si="29"/>
        <v>0</v>
      </c>
      <c r="BL1120" s="18" t="s">
        <v>163</v>
      </c>
      <c r="BM1120" s="183" t="s">
        <v>1353</v>
      </c>
    </row>
    <row r="1121" spans="1:65" s="2" customFormat="1" ht="16.5" customHeight="1">
      <c r="A1121" s="35"/>
      <c r="B1121" s="36"/>
      <c r="C1121" s="223" t="s">
        <v>1354</v>
      </c>
      <c r="D1121" s="223" t="s">
        <v>223</v>
      </c>
      <c r="E1121" s="224" t="s">
        <v>1355</v>
      </c>
      <c r="F1121" s="225" t="s">
        <v>1356</v>
      </c>
      <c r="G1121" s="226" t="s">
        <v>162</v>
      </c>
      <c r="H1121" s="227">
        <v>40</v>
      </c>
      <c r="I1121" s="228"/>
      <c r="J1121" s="229">
        <f t="shared" si="20"/>
        <v>0</v>
      </c>
      <c r="K1121" s="230"/>
      <c r="L1121" s="231"/>
      <c r="M1121" s="232" t="s">
        <v>19</v>
      </c>
      <c r="N1121" s="233" t="s">
        <v>44</v>
      </c>
      <c r="O1121" s="65"/>
      <c r="P1121" s="181">
        <f t="shared" si="21"/>
        <v>0</v>
      </c>
      <c r="Q1121" s="181">
        <v>1E-4</v>
      </c>
      <c r="R1121" s="181">
        <f t="shared" si="22"/>
        <v>4.0000000000000001E-3</v>
      </c>
      <c r="S1121" s="181">
        <v>0</v>
      </c>
      <c r="T1121" s="182">
        <f t="shared" si="23"/>
        <v>0</v>
      </c>
      <c r="U1121" s="35"/>
      <c r="V1121" s="35"/>
      <c r="W1121" s="35"/>
      <c r="X1121" s="35"/>
      <c r="Y1121" s="35"/>
      <c r="Z1121" s="35"/>
      <c r="AA1121" s="35"/>
      <c r="AB1121" s="35"/>
      <c r="AC1121" s="35"/>
      <c r="AD1121" s="35"/>
      <c r="AE1121" s="35"/>
      <c r="AR1121" s="183" t="s">
        <v>212</v>
      </c>
      <c r="AT1121" s="183" t="s">
        <v>223</v>
      </c>
      <c r="AU1121" s="183" t="s">
        <v>157</v>
      </c>
      <c r="AY1121" s="18" t="s">
        <v>156</v>
      </c>
      <c r="BE1121" s="184">
        <f t="shared" si="24"/>
        <v>0</v>
      </c>
      <c r="BF1121" s="184">
        <f t="shared" si="25"/>
        <v>0</v>
      </c>
      <c r="BG1121" s="184">
        <f t="shared" si="26"/>
        <v>0</v>
      </c>
      <c r="BH1121" s="184">
        <f t="shared" si="27"/>
        <v>0</v>
      </c>
      <c r="BI1121" s="184">
        <f t="shared" si="28"/>
        <v>0</v>
      </c>
      <c r="BJ1121" s="18" t="s">
        <v>81</v>
      </c>
      <c r="BK1121" s="184">
        <f t="shared" si="29"/>
        <v>0</v>
      </c>
      <c r="BL1121" s="18" t="s">
        <v>163</v>
      </c>
      <c r="BM1121" s="183" t="s">
        <v>1357</v>
      </c>
    </row>
    <row r="1122" spans="1:65" s="2" customFormat="1" ht="16.5" customHeight="1">
      <c r="A1122" s="35"/>
      <c r="B1122" s="36"/>
      <c r="C1122" s="171" t="s">
        <v>1358</v>
      </c>
      <c r="D1122" s="171" t="s">
        <v>159</v>
      </c>
      <c r="E1122" s="172" t="s">
        <v>1359</v>
      </c>
      <c r="F1122" s="173" t="s">
        <v>1360</v>
      </c>
      <c r="G1122" s="174" t="s">
        <v>1184</v>
      </c>
      <c r="H1122" s="175">
        <v>62</v>
      </c>
      <c r="I1122" s="176"/>
      <c r="J1122" s="177">
        <f t="shared" si="20"/>
        <v>0</v>
      </c>
      <c r="K1122" s="178"/>
      <c r="L1122" s="40"/>
      <c r="M1122" s="179" t="s">
        <v>19</v>
      </c>
      <c r="N1122" s="180" t="s">
        <v>44</v>
      </c>
      <c r="O1122" s="65"/>
      <c r="P1122" s="181">
        <f t="shared" si="21"/>
        <v>0</v>
      </c>
      <c r="Q1122" s="181">
        <v>0</v>
      </c>
      <c r="R1122" s="181">
        <f t="shared" si="22"/>
        <v>0</v>
      </c>
      <c r="S1122" s="181">
        <v>0</v>
      </c>
      <c r="T1122" s="182">
        <f t="shared" si="23"/>
        <v>0</v>
      </c>
      <c r="U1122" s="35"/>
      <c r="V1122" s="35"/>
      <c r="W1122" s="35"/>
      <c r="X1122" s="35"/>
      <c r="Y1122" s="35"/>
      <c r="Z1122" s="35"/>
      <c r="AA1122" s="35"/>
      <c r="AB1122" s="35"/>
      <c r="AC1122" s="35"/>
      <c r="AD1122" s="35"/>
      <c r="AE1122" s="35"/>
      <c r="AR1122" s="183" t="s">
        <v>163</v>
      </c>
      <c r="AT1122" s="183" t="s">
        <v>159</v>
      </c>
      <c r="AU1122" s="183" t="s">
        <v>157</v>
      </c>
      <c r="AY1122" s="18" t="s">
        <v>156</v>
      </c>
      <c r="BE1122" s="184">
        <f t="shared" si="24"/>
        <v>0</v>
      </c>
      <c r="BF1122" s="184">
        <f t="shared" si="25"/>
        <v>0</v>
      </c>
      <c r="BG1122" s="184">
        <f t="shared" si="26"/>
        <v>0</v>
      </c>
      <c r="BH1122" s="184">
        <f t="shared" si="27"/>
        <v>0</v>
      </c>
      <c r="BI1122" s="184">
        <f t="shared" si="28"/>
        <v>0</v>
      </c>
      <c r="BJ1122" s="18" t="s">
        <v>81</v>
      </c>
      <c r="BK1122" s="184">
        <f t="shared" si="29"/>
        <v>0</v>
      </c>
      <c r="BL1122" s="18" t="s">
        <v>163</v>
      </c>
      <c r="BM1122" s="183" t="s">
        <v>1361</v>
      </c>
    </row>
    <row r="1123" spans="1:65" s="2" customFormat="1" ht="24.2" customHeight="1">
      <c r="A1123" s="35"/>
      <c r="B1123" s="36"/>
      <c r="C1123" s="171" t="s">
        <v>1362</v>
      </c>
      <c r="D1123" s="171" t="s">
        <v>159</v>
      </c>
      <c r="E1123" s="172" t="s">
        <v>1363</v>
      </c>
      <c r="F1123" s="173" t="s">
        <v>1364</v>
      </c>
      <c r="G1123" s="174" t="s">
        <v>193</v>
      </c>
      <c r="H1123" s="175">
        <v>19.5</v>
      </c>
      <c r="I1123" s="176"/>
      <c r="J1123" s="177">
        <f t="shared" si="20"/>
        <v>0</v>
      </c>
      <c r="K1123" s="178"/>
      <c r="L1123" s="40"/>
      <c r="M1123" s="179" t="s">
        <v>19</v>
      </c>
      <c r="N1123" s="180" t="s">
        <v>44</v>
      </c>
      <c r="O1123" s="65"/>
      <c r="P1123" s="181">
        <f t="shared" si="21"/>
        <v>0</v>
      </c>
      <c r="Q1123" s="181">
        <v>0</v>
      </c>
      <c r="R1123" s="181">
        <f t="shared" si="22"/>
        <v>0</v>
      </c>
      <c r="S1123" s="181">
        <v>0</v>
      </c>
      <c r="T1123" s="182">
        <f t="shared" si="23"/>
        <v>0</v>
      </c>
      <c r="U1123" s="35"/>
      <c r="V1123" s="35"/>
      <c r="W1123" s="35"/>
      <c r="X1123" s="35"/>
      <c r="Y1123" s="35"/>
      <c r="Z1123" s="35"/>
      <c r="AA1123" s="35"/>
      <c r="AB1123" s="35"/>
      <c r="AC1123" s="35"/>
      <c r="AD1123" s="35"/>
      <c r="AE1123" s="35"/>
      <c r="AR1123" s="183" t="s">
        <v>163</v>
      </c>
      <c r="AT1123" s="183" t="s">
        <v>159</v>
      </c>
      <c r="AU1123" s="183" t="s">
        <v>157</v>
      </c>
      <c r="AY1123" s="18" t="s">
        <v>156</v>
      </c>
      <c r="BE1123" s="184">
        <f t="shared" si="24"/>
        <v>0</v>
      </c>
      <c r="BF1123" s="184">
        <f t="shared" si="25"/>
        <v>0</v>
      </c>
      <c r="BG1123" s="184">
        <f t="shared" si="26"/>
        <v>0</v>
      </c>
      <c r="BH1123" s="184">
        <f t="shared" si="27"/>
        <v>0</v>
      </c>
      <c r="BI1123" s="184">
        <f t="shared" si="28"/>
        <v>0</v>
      </c>
      <c r="BJ1123" s="18" t="s">
        <v>81</v>
      </c>
      <c r="BK1123" s="184">
        <f t="shared" si="29"/>
        <v>0</v>
      </c>
      <c r="BL1123" s="18" t="s">
        <v>163</v>
      </c>
      <c r="BM1123" s="183" t="s">
        <v>1365</v>
      </c>
    </row>
    <row r="1124" spans="1:65" s="2" customFormat="1" ht="21.75" customHeight="1">
      <c r="A1124" s="35"/>
      <c r="B1124" s="36"/>
      <c r="C1124" s="171" t="s">
        <v>1366</v>
      </c>
      <c r="D1124" s="171" t="s">
        <v>159</v>
      </c>
      <c r="E1124" s="172" t="s">
        <v>1367</v>
      </c>
      <c r="F1124" s="173" t="s">
        <v>1368</v>
      </c>
      <c r="G1124" s="174" t="s">
        <v>1184</v>
      </c>
      <c r="H1124" s="175">
        <v>1</v>
      </c>
      <c r="I1124" s="176"/>
      <c r="J1124" s="177">
        <f t="shared" si="20"/>
        <v>0</v>
      </c>
      <c r="K1124" s="178"/>
      <c r="L1124" s="40"/>
      <c r="M1124" s="179" t="s">
        <v>19</v>
      </c>
      <c r="N1124" s="180" t="s">
        <v>44</v>
      </c>
      <c r="O1124" s="65"/>
      <c r="P1124" s="181">
        <f t="shared" si="21"/>
        <v>0</v>
      </c>
      <c r="Q1124" s="181">
        <v>0</v>
      </c>
      <c r="R1124" s="181">
        <f t="shared" si="22"/>
        <v>0</v>
      </c>
      <c r="S1124" s="181">
        <v>0</v>
      </c>
      <c r="T1124" s="182">
        <f t="shared" si="23"/>
        <v>0</v>
      </c>
      <c r="U1124" s="35"/>
      <c r="V1124" s="35"/>
      <c r="W1124" s="35"/>
      <c r="X1124" s="35"/>
      <c r="Y1124" s="35"/>
      <c r="Z1124" s="35"/>
      <c r="AA1124" s="35"/>
      <c r="AB1124" s="35"/>
      <c r="AC1124" s="35"/>
      <c r="AD1124" s="35"/>
      <c r="AE1124" s="35"/>
      <c r="AR1124" s="183" t="s">
        <v>163</v>
      </c>
      <c r="AT1124" s="183" t="s">
        <v>159</v>
      </c>
      <c r="AU1124" s="183" t="s">
        <v>157</v>
      </c>
      <c r="AY1124" s="18" t="s">
        <v>156</v>
      </c>
      <c r="BE1124" s="184">
        <f t="shared" si="24"/>
        <v>0</v>
      </c>
      <c r="BF1124" s="184">
        <f t="shared" si="25"/>
        <v>0</v>
      </c>
      <c r="BG1124" s="184">
        <f t="shared" si="26"/>
        <v>0</v>
      </c>
      <c r="BH1124" s="184">
        <f t="shared" si="27"/>
        <v>0</v>
      </c>
      <c r="BI1124" s="184">
        <f t="shared" si="28"/>
        <v>0</v>
      </c>
      <c r="BJ1124" s="18" t="s">
        <v>81</v>
      </c>
      <c r="BK1124" s="184">
        <f t="shared" si="29"/>
        <v>0</v>
      </c>
      <c r="BL1124" s="18" t="s">
        <v>163</v>
      </c>
      <c r="BM1124" s="183" t="s">
        <v>1369</v>
      </c>
    </row>
    <row r="1125" spans="1:65" s="2" customFormat="1" ht="16.5" customHeight="1">
      <c r="A1125" s="35"/>
      <c r="B1125" s="36"/>
      <c r="C1125" s="171" t="s">
        <v>1370</v>
      </c>
      <c r="D1125" s="171" t="s">
        <v>159</v>
      </c>
      <c r="E1125" s="172" t="s">
        <v>1371</v>
      </c>
      <c r="F1125" s="173" t="s">
        <v>1372</v>
      </c>
      <c r="G1125" s="174" t="s">
        <v>1184</v>
      </c>
      <c r="H1125" s="175">
        <v>10</v>
      </c>
      <c r="I1125" s="176"/>
      <c r="J1125" s="177">
        <f t="shared" si="20"/>
        <v>0</v>
      </c>
      <c r="K1125" s="178"/>
      <c r="L1125" s="40"/>
      <c r="M1125" s="179" t="s">
        <v>19</v>
      </c>
      <c r="N1125" s="180" t="s">
        <v>44</v>
      </c>
      <c r="O1125" s="65"/>
      <c r="P1125" s="181">
        <f t="shared" si="21"/>
        <v>0</v>
      </c>
      <c r="Q1125" s="181">
        <v>0</v>
      </c>
      <c r="R1125" s="181">
        <f t="shared" si="22"/>
        <v>0</v>
      </c>
      <c r="S1125" s="181">
        <v>0</v>
      </c>
      <c r="T1125" s="182">
        <f t="shared" si="23"/>
        <v>0</v>
      </c>
      <c r="U1125" s="35"/>
      <c r="V1125" s="35"/>
      <c r="W1125" s="35"/>
      <c r="X1125" s="35"/>
      <c r="Y1125" s="35"/>
      <c r="Z1125" s="35"/>
      <c r="AA1125" s="35"/>
      <c r="AB1125" s="35"/>
      <c r="AC1125" s="35"/>
      <c r="AD1125" s="35"/>
      <c r="AE1125" s="35"/>
      <c r="AR1125" s="183" t="s">
        <v>163</v>
      </c>
      <c r="AT1125" s="183" t="s">
        <v>159</v>
      </c>
      <c r="AU1125" s="183" t="s">
        <v>157</v>
      </c>
      <c r="AY1125" s="18" t="s">
        <v>156</v>
      </c>
      <c r="BE1125" s="184">
        <f t="shared" si="24"/>
        <v>0</v>
      </c>
      <c r="BF1125" s="184">
        <f t="shared" si="25"/>
        <v>0</v>
      </c>
      <c r="BG1125" s="184">
        <f t="shared" si="26"/>
        <v>0</v>
      </c>
      <c r="BH1125" s="184">
        <f t="shared" si="27"/>
        <v>0</v>
      </c>
      <c r="BI1125" s="184">
        <f t="shared" si="28"/>
        <v>0</v>
      </c>
      <c r="BJ1125" s="18" t="s">
        <v>81</v>
      </c>
      <c r="BK1125" s="184">
        <f t="shared" si="29"/>
        <v>0</v>
      </c>
      <c r="BL1125" s="18" t="s">
        <v>163</v>
      </c>
      <c r="BM1125" s="183" t="s">
        <v>1373</v>
      </c>
    </row>
    <row r="1126" spans="1:65" s="2" customFormat="1" ht="16.5" customHeight="1">
      <c r="A1126" s="35"/>
      <c r="B1126" s="36"/>
      <c r="C1126" s="171" t="s">
        <v>1374</v>
      </c>
      <c r="D1126" s="171" t="s">
        <v>159</v>
      </c>
      <c r="E1126" s="172" t="s">
        <v>1375</v>
      </c>
      <c r="F1126" s="173" t="s">
        <v>1376</v>
      </c>
      <c r="G1126" s="174" t="s">
        <v>193</v>
      </c>
      <c r="H1126" s="175">
        <v>10</v>
      </c>
      <c r="I1126" s="176"/>
      <c r="J1126" s="177">
        <f t="shared" si="20"/>
        <v>0</v>
      </c>
      <c r="K1126" s="178"/>
      <c r="L1126" s="40"/>
      <c r="M1126" s="179" t="s">
        <v>19</v>
      </c>
      <c r="N1126" s="180" t="s">
        <v>44</v>
      </c>
      <c r="O1126" s="65"/>
      <c r="P1126" s="181">
        <f t="shared" si="21"/>
        <v>0</v>
      </c>
      <c r="Q1126" s="181">
        <v>0</v>
      </c>
      <c r="R1126" s="181">
        <f t="shared" si="22"/>
        <v>0</v>
      </c>
      <c r="S1126" s="181">
        <v>0</v>
      </c>
      <c r="T1126" s="182">
        <f t="shared" si="23"/>
        <v>0</v>
      </c>
      <c r="U1126" s="35"/>
      <c r="V1126" s="35"/>
      <c r="W1126" s="35"/>
      <c r="X1126" s="35"/>
      <c r="Y1126" s="35"/>
      <c r="Z1126" s="35"/>
      <c r="AA1126" s="35"/>
      <c r="AB1126" s="35"/>
      <c r="AC1126" s="35"/>
      <c r="AD1126" s="35"/>
      <c r="AE1126" s="35"/>
      <c r="AR1126" s="183" t="s">
        <v>163</v>
      </c>
      <c r="AT1126" s="183" t="s">
        <v>159</v>
      </c>
      <c r="AU1126" s="183" t="s">
        <v>157</v>
      </c>
      <c r="AY1126" s="18" t="s">
        <v>156</v>
      </c>
      <c r="BE1126" s="184">
        <f t="shared" si="24"/>
        <v>0</v>
      </c>
      <c r="BF1126" s="184">
        <f t="shared" si="25"/>
        <v>0</v>
      </c>
      <c r="BG1126" s="184">
        <f t="shared" si="26"/>
        <v>0</v>
      </c>
      <c r="BH1126" s="184">
        <f t="shared" si="27"/>
        <v>0</v>
      </c>
      <c r="BI1126" s="184">
        <f t="shared" si="28"/>
        <v>0</v>
      </c>
      <c r="BJ1126" s="18" t="s">
        <v>81</v>
      </c>
      <c r="BK1126" s="184">
        <f t="shared" si="29"/>
        <v>0</v>
      </c>
      <c r="BL1126" s="18" t="s">
        <v>163</v>
      </c>
      <c r="BM1126" s="183" t="s">
        <v>1377</v>
      </c>
    </row>
    <row r="1127" spans="1:65" s="2" customFormat="1" ht="16.5" customHeight="1">
      <c r="A1127" s="35"/>
      <c r="B1127" s="36"/>
      <c r="C1127" s="171" t="s">
        <v>1378</v>
      </c>
      <c r="D1127" s="171" t="s">
        <v>159</v>
      </c>
      <c r="E1127" s="172" t="s">
        <v>1379</v>
      </c>
      <c r="F1127" s="173" t="s">
        <v>1380</v>
      </c>
      <c r="G1127" s="174" t="s">
        <v>193</v>
      </c>
      <c r="H1127" s="175">
        <v>5</v>
      </c>
      <c r="I1127" s="176"/>
      <c r="J1127" s="177">
        <f t="shared" si="20"/>
        <v>0</v>
      </c>
      <c r="K1127" s="178"/>
      <c r="L1127" s="40"/>
      <c r="M1127" s="179" t="s">
        <v>19</v>
      </c>
      <c r="N1127" s="180" t="s">
        <v>44</v>
      </c>
      <c r="O1127" s="65"/>
      <c r="P1127" s="181">
        <f t="shared" si="21"/>
        <v>0</v>
      </c>
      <c r="Q1127" s="181">
        <v>0</v>
      </c>
      <c r="R1127" s="181">
        <f t="shared" si="22"/>
        <v>0</v>
      </c>
      <c r="S1127" s="181">
        <v>0</v>
      </c>
      <c r="T1127" s="182">
        <f t="shared" si="23"/>
        <v>0</v>
      </c>
      <c r="U1127" s="35"/>
      <c r="V1127" s="35"/>
      <c r="W1127" s="35"/>
      <c r="X1127" s="35"/>
      <c r="Y1127" s="35"/>
      <c r="Z1127" s="35"/>
      <c r="AA1127" s="35"/>
      <c r="AB1127" s="35"/>
      <c r="AC1127" s="35"/>
      <c r="AD1127" s="35"/>
      <c r="AE1127" s="35"/>
      <c r="AR1127" s="183" t="s">
        <v>163</v>
      </c>
      <c r="AT1127" s="183" t="s">
        <v>159</v>
      </c>
      <c r="AU1127" s="183" t="s">
        <v>157</v>
      </c>
      <c r="AY1127" s="18" t="s">
        <v>156</v>
      </c>
      <c r="BE1127" s="184">
        <f t="shared" si="24"/>
        <v>0</v>
      </c>
      <c r="BF1127" s="184">
        <f t="shared" si="25"/>
        <v>0</v>
      </c>
      <c r="BG1127" s="184">
        <f t="shared" si="26"/>
        <v>0</v>
      </c>
      <c r="BH1127" s="184">
        <f t="shared" si="27"/>
        <v>0</v>
      </c>
      <c r="BI1127" s="184">
        <f t="shared" si="28"/>
        <v>0</v>
      </c>
      <c r="BJ1127" s="18" t="s">
        <v>81</v>
      </c>
      <c r="BK1127" s="184">
        <f t="shared" si="29"/>
        <v>0</v>
      </c>
      <c r="BL1127" s="18" t="s">
        <v>163</v>
      </c>
      <c r="BM1127" s="183" t="s">
        <v>1381</v>
      </c>
    </row>
    <row r="1128" spans="1:65" s="2" customFormat="1" ht="16.5" customHeight="1">
      <c r="A1128" s="35"/>
      <c r="B1128" s="36"/>
      <c r="C1128" s="171" t="s">
        <v>1382</v>
      </c>
      <c r="D1128" s="171" t="s">
        <v>159</v>
      </c>
      <c r="E1128" s="172" t="s">
        <v>1383</v>
      </c>
      <c r="F1128" s="173" t="s">
        <v>1384</v>
      </c>
      <c r="G1128" s="174" t="s">
        <v>1184</v>
      </c>
      <c r="H1128" s="175">
        <v>200</v>
      </c>
      <c r="I1128" s="176"/>
      <c r="J1128" s="177">
        <f t="shared" si="20"/>
        <v>0</v>
      </c>
      <c r="K1128" s="178"/>
      <c r="L1128" s="40"/>
      <c r="M1128" s="179" t="s">
        <v>19</v>
      </c>
      <c r="N1128" s="180" t="s">
        <v>44</v>
      </c>
      <c r="O1128" s="65"/>
      <c r="P1128" s="181">
        <f t="shared" si="21"/>
        <v>0</v>
      </c>
      <c r="Q1128" s="181">
        <v>0</v>
      </c>
      <c r="R1128" s="181">
        <f t="shared" si="22"/>
        <v>0</v>
      </c>
      <c r="S1128" s="181">
        <v>0</v>
      </c>
      <c r="T1128" s="182">
        <f t="shared" si="23"/>
        <v>0</v>
      </c>
      <c r="U1128" s="35"/>
      <c r="V1128" s="35"/>
      <c r="W1128" s="35"/>
      <c r="X1128" s="35"/>
      <c r="Y1128" s="35"/>
      <c r="Z1128" s="35"/>
      <c r="AA1128" s="35"/>
      <c r="AB1128" s="35"/>
      <c r="AC1128" s="35"/>
      <c r="AD1128" s="35"/>
      <c r="AE1128" s="35"/>
      <c r="AR1128" s="183" t="s">
        <v>163</v>
      </c>
      <c r="AT1128" s="183" t="s">
        <v>159</v>
      </c>
      <c r="AU1128" s="183" t="s">
        <v>157</v>
      </c>
      <c r="AY1128" s="18" t="s">
        <v>156</v>
      </c>
      <c r="BE1128" s="184">
        <f t="shared" si="24"/>
        <v>0</v>
      </c>
      <c r="BF1128" s="184">
        <f t="shared" si="25"/>
        <v>0</v>
      </c>
      <c r="BG1128" s="184">
        <f t="shared" si="26"/>
        <v>0</v>
      </c>
      <c r="BH1128" s="184">
        <f t="shared" si="27"/>
        <v>0</v>
      </c>
      <c r="BI1128" s="184">
        <f t="shared" si="28"/>
        <v>0</v>
      </c>
      <c r="BJ1128" s="18" t="s">
        <v>81</v>
      </c>
      <c r="BK1128" s="184">
        <f t="shared" si="29"/>
        <v>0</v>
      </c>
      <c r="BL1128" s="18" t="s">
        <v>163</v>
      </c>
      <c r="BM1128" s="183" t="s">
        <v>1385</v>
      </c>
    </row>
    <row r="1129" spans="1:65" s="2" customFormat="1" ht="16.5" customHeight="1">
      <c r="A1129" s="35"/>
      <c r="B1129" s="36"/>
      <c r="C1129" s="171" t="s">
        <v>1386</v>
      </c>
      <c r="D1129" s="171" t="s">
        <v>159</v>
      </c>
      <c r="E1129" s="172" t="s">
        <v>1387</v>
      </c>
      <c r="F1129" s="173" t="s">
        <v>1388</v>
      </c>
      <c r="G1129" s="174" t="s">
        <v>1184</v>
      </c>
      <c r="H1129" s="175">
        <v>50</v>
      </c>
      <c r="I1129" s="176"/>
      <c r="J1129" s="177">
        <f t="shared" si="20"/>
        <v>0</v>
      </c>
      <c r="K1129" s="178"/>
      <c r="L1129" s="40"/>
      <c r="M1129" s="179" t="s">
        <v>19</v>
      </c>
      <c r="N1129" s="180" t="s">
        <v>44</v>
      </c>
      <c r="O1129" s="65"/>
      <c r="P1129" s="181">
        <f t="shared" si="21"/>
        <v>0</v>
      </c>
      <c r="Q1129" s="181">
        <v>0</v>
      </c>
      <c r="R1129" s="181">
        <f t="shared" si="22"/>
        <v>0</v>
      </c>
      <c r="S1129" s="181">
        <v>0</v>
      </c>
      <c r="T1129" s="182">
        <f t="shared" si="23"/>
        <v>0</v>
      </c>
      <c r="U1129" s="35"/>
      <c r="V1129" s="35"/>
      <c r="W1129" s="35"/>
      <c r="X1129" s="35"/>
      <c r="Y1129" s="35"/>
      <c r="Z1129" s="35"/>
      <c r="AA1129" s="35"/>
      <c r="AB1129" s="35"/>
      <c r="AC1129" s="35"/>
      <c r="AD1129" s="35"/>
      <c r="AE1129" s="35"/>
      <c r="AR1129" s="183" t="s">
        <v>163</v>
      </c>
      <c r="AT1129" s="183" t="s">
        <v>159</v>
      </c>
      <c r="AU1129" s="183" t="s">
        <v>157</v>
      </c>
      <c r="AY1129" s="18" t="s">
        <v>156</v>
      </c>
      <c r="BE1129" s="184">
        <f t="shared" si="24"/>
        <v>0</v>
      </c>
      <c r="BF1129" s="184">
        <f t="shared" si="25"/>
        <v>0</v>
      </c>
      <c r="BG1129" s="184">
        <f t="shared" si="26"/>
        <v>0</v>
      </c>
      <c r="BH1129" s="184">
        <f t="shared" si="27"/>
        <v>0</v>
      </c>
      <c r="BI1129" s="184">
        <f t="shared" si="28"/>
        <v>0</v>
      </c>
      <c r="BJ1129" s="18" t="s">
        <v>81</v>
      </c>
      <c r="BK1129" s="184">
        <f t="shared" si="29"/>
        <v>0</v>
      </c>
      <c r="BL1129" s="18" t="s">
        <v>163</v>
      </c>
      <c r="BM1129" s="183" t="s">
        <v>1389</v>
      </c>
    </row>
    <row r="1130" spans="1:65" s="2" customFormat="1" ht="16.5" customHeight="1">
      <c r="A1130" s="35"/>
      <c r="B1130" s="36"/>
      <c r="C1130" s="171" t="s">
        <v>1390</v>
      </c>
      <c r="D1130" s="171" t="s">
        <v>159</v>
      </c>
      <c r="E1130" s="172" t="s">
        <v>1391</v>
      </c>
      <c r="F1130" s="173" t="s">
        <v>1392</v>
      </c>
      <c r="G1130" s="174" t="s">
        <v>1393</v>
      </c>
      <c r="H1130" s="175">
        <v>1</v>
      </c>
      <c r="I1130" s="176"/>
      <c r="J1130" s="177">
        <f t="shared" si="20"/>
        <v>0</v>
      </c>
      <c r="K1130" s="178"/>
      <c r="L1130" s="40"/>
      <c r="M1130" s="179" t="s">
        <v>19</v>
      </c>
      <c r="N1130" s="180" t="s">
        <v>44</v>
      </c>
      <c r="O1130" s="65"/>
      <c r="P1130" s="181">
        <f t="shared" si="21"/>
        <v>0</v>
      </c>
      <c r="Q1130" s="181">
        <v>0</v>
      </c>
      <c r="R1130" s="181">
        <f t="shared" si="22"/>
        <v>0</v>
      </c>
      <c r="S1130" s="181">
        <v>0</v>
      </c>
      <c r="T1130" s="182">
        <f t="shared" si="23"/>
        <v>0</v>
      </c>
      <c r="U1130" s="35"/>
      <c r="V1130" s="35"/>
      <c r="W1130" s="35"/>
      <c r="X1130" s="35"/>
      <c r="Y1130" s="35"/>
      <c r="Z1130" s="35"/>
      <c r="AA1130" s="35"/>
      <c r="AB1130" s="35"/>
      <c r="AC1130" s="35"/>
      <c r="AD1130" s="35"/>
      <c r="AE1130" s="35"/>
      <c r="AR1130" s="183" t="s">
        <v>163</v>
      </c>
      <c r="AT1130" s="183" t="s">
        <v>159</v>
      </c>
      <c r="AU1130" s="183" t="s">
        <v>157</v>
      </c>
      <c r="AY1130" s="18" t="s">
        <v>156</v>
      </c>
      <c r="BE1130" s="184">
        <f t="shared" si="24"/>
        <v>0</v>
      </c>
      <c r="BF1130" s="184">
        <f t="shared" si="25"/>
        <v>0</v>
      </c>
      <c r="BG1130" s="184">
        <f t="shared" si="26"/>
        <v>0</v>
      </c>
      <c r="BH1130" s="184">
        <f t="shared" si="27"/>
        <v>0</v>
      </c>
      <c r="BI1130" s="184">
        <f t="shared" si="28"/>
        <v>0</v>
      </c>
      <c r="BJ1130" s="18" t="s">
        <v>81</v>
      </c>
      <c r="BK1130" s="184">
        <f t="shared" si="29"/>
        <v>0</v>
      </c>
      <c r="BL1130" s="18" t="s">
        <v>163</v>
      </c>
      <c r="BM1130" s="183" t="s">
        <v>1394</v>
      </c>
    </row>
    <row r="1131" spans="1:65" s="2" customFormat="1" ht="16.5" customHeight="1">
      <c r="A1131" s="35"/>
      <c r="B1131" s="36"/>
      <c r="C1131" s="171" t="s">
        <v>1395</v>
      </c>
      <c r="D1131" s="171" t="s">
        <v>159</v>
      </c>
      <c r="E1131" s="172" t="s">
        <v>1396</v>
      </c>
      <c r="F1131" s="173" t="s">
        <v>1232</v>
      </c>
      <c r="G1131" s="174" t="s">
        <v>1233</v>
      </c>
      <c r="H1131" s="245"/>
      <c r="I1131" s="176"/>
      <c r="J1131" s="177">
        <f t="shared" si="20"/>
        <v>0</v>
      </c>
      <c r="K1131" s="178"/>
      <c r="L1131" s="40"/>
      <c r="M1131" s="179" t="s">
        <v>19</v>
      </c>
      <c r="N1131" s="180" t="s">
        <v>44</v>
      </c>
      <c r="O1131" s="65"/>
      <c r="P1131" s="181">
        <f t="shared" si="21"/>
        <v>0</v>
      </c>
      <c r="Q1131" s="181">
        <v>0</v>
      </c>
      <c r="R1131" s="181">
        <f t="shared" si="22"/>
        <v>0</v>
      </c>
      <c r="S1131" s="181">
        <v>0</v>
      </c>
      <c r="T1131" s="182">
        <f t="shared" si="23"/>
        <v>0</v>
      </c>
      <c r="U1131" s="35"/>
      <c r="V1131" s="35"/>
      <c r="W1131" s="35"/>
      <c r="X1131" s="35"/>
      <c r="Y1131" s="35"/>
      <c r="Z1131" s="35"/>
      <c r="AA1131" s="35"/>
      <c r="AB1131" s="35"/>
      <c r="AC1131" s="35"/>
      <c r="AD1131" s="35"/>
      <c r="AE1131" s="35"/>
      <c r="AR1131" s="183" t="s">
        <v>163</v>
      </c>
      <c r="AT1131" s="183" t="s">
        <v>159</v>
      </c>
      <c r="AU1131" s="183" t="s">
        <v>157</v>
      </c>
      <c r="AY1131" s="18" t="s">
        <v>156</v>
      </c>
      <c r="BE1131" s="184">
        <f t="shared" si="24"/>
        <v>0</v>
      </c>
      <c r="BF1131" s="184">
        <f t="shared" si="25"/>
        <v>0</v>
      </c>
      <c r="BG1131" s="184">
        <f t="shared" si="26"/>
        <v>0</v>
      </c>
      <c r="BH1131" s="184">
        <f t="shared" si="27"/>
        <v>0</v>
      </c>
      <c r="BI1131" s="184">
        <f t="shared" si="28"/>
        <v>0</v>
      </c>
      <c r="BJ1131" s="18" t="s">
        <v>81</v>
      </c>
      <c r="BK1131" s="184">
        <f t="shared" si="29"/>
        <v>0</v>
      </c>
      <c r="BL1131" s="18" t="s">
        <v>163</v>
      </c>
      <c r="BM1131" s="183" t="s">
        <v>1397</v>
      </c>
    </row>
    <row r="1132" spans="1:65" s="2" customFormat="1" ht="16.5" customHeight="1">
      <c r="A1132" s="35"/>
      <c r="B1132" s="36"/>
      <c r="C1132" s="171" t="s">
        <v>1398</v>
      </c>
      <c r="D1132" s="171" t="s">
        <v>159</v>
      </c>
      <c r="E1132" s="172" t="s">
        <v>1399</v>
      </c>
      <c r="F1132" s="173" t="s">
        <v>1237</v>
      </c>
      <c r="G1132" s="174" t="s">
        <v>1233</v>
      </c>
      <c r="H1132" s="245"/>
      <c r="I1132" s="176"/>
      <c r="J1132" s="177">
        <f t="shared" si="20"/>
        <v>0</v>
      </c>
      <c r="K1132" s="178"/>
      <c r="L1132" s="40"/>
      <c r="M1132" s="179" t="s">
        <v>19</v>
      </c>
      <c r="N1132" s="180" t="s">
        <v>44</v>
      </c>
      <c r="O1132" s="65"/>
      <c r="P1132" s="181">
        <f t="shared" si="21"/>
        <v>0</v>
      </c>
      <c r="Q1132" s="181">
        <v>0</v>
      </c>
      <c r="R1132" s="181">
        <f t="shared" si="22"/>
        <v>0</v>
      </c>
      <c r="S1132" s="181">
        <v>0</v>
      </c>
      <c r="T1132" s="182">
        <f t="shared" si="23"/>
        <v>0</v>
      </c>
      <c r="U1132" s="35"/>
      <c r="V1132" s="35"/>
      <c r="W1132" s="35"/>
      <c r="X1132" s="35"/>
      <c r="Y1132" s="35"/>
      <c r="Z1132" s="35"/>
      <c r="AA1132" s="35"/>
      <c r="AB1132" s="35"/>
      <c r="AC1132" s="35"/>
      <c r="AD1132" s="35"/>
      <c r="AE1132" s="35"/>
      <c r="AR1132" s="183" t="s">
        <v>163</v>
      </c>
      <c r="AT1132" s="183" t="s">
        <v>159</v>
      </c>
      <c r="AU1132" s="183" t="s">
        <v>157</v>
      </c>
      <c r="AY1132" s="18" t="s">
        <v>156</v>
      </c>
      <c r="BE1132" s="184">
        <f t="shared" si="24"/>
        <v>0</v>
      </c>
      <c r="BF1132" s="184">
        <f t="shared" si="25"/>
        <v>0</v>
      </c>
      <c r="BG1132" s="184">
        <f t="shared" si="26"/>
        <v>0</v>
      </c>
      <c r="BH1132" s="184">
        <f t="shared" si="27"/>
        <v>0</v>
      </c>
      <c r="BI1132" s="184">
        <f t="shared" si="28"/>
        <v>0</v>
      </c>
      <c r="BJ1132" s="18" t="s">
        <v>81</v>
      </c>
      <c r="BK1132" s="184">
        <f t="shared" si="29"/>
        <v>0</v>
      </c>
      <c r="BL1132" s="18" t="s">
        <v>163</v>
      </c>
      <c r="BM1132" s="183" t="s">
        <v>1400</v>
      </c>
    </row>
    <row r="1133" spans="1:65" s="12" customFormat="1" ht="20.85" customHeight="1">
      <c r="B1133" s="155"/>
      <c r="C1133" s="156"/>
      <c r="D1133" s="157" t="s">
        <v>72</v>
      </c>
      <c r="E1133" s="169" t="s">
        <v>1401</v>
      </c>
      <c r="F1133" s="169" t="s">
        <v>1402</v>
      </c>
      <c r="G1133" s="156"/>
      <c r="H1133" s="156"/>
      <c r="I1133" s="159"/>
      <c r="J1133" s="170">
        <f>BK1133</f>
        <v>0</v>
      </c>
      <c r="K1133" s="156"/>
      <c r="L1133" s="161"/>
      <c r="M1133" s="162"/>
      <c r="N1133" s="163"/>
      <c r="O1133" s="163"/>
      <c r="P1133" s="164">
        <f>SUM(P1134:P1142)</f>
        <v>0</v>
      </c>
      <c r="Q1133" s="163"/>
      <c r="R1133" s="164">
        <f>SUM(R1134:R1142)</f>
        <v>0</v>
      </c>
      <c r="S1133" s="163"/>
      <c r="T1133" s="165">
        <f>SUM(T1134:T1142)</f>
        <v>0</v>
      </c>
      <c r="AR1133" s="166" t="s">
        <v>81</v>
      </c>
      <c r="AT1133" s="167" t="s">
        <v>72</v>
      </c>
      <c r="AU1133" s="167" t="s">
        <v>83</v>
      </c>
      <c r="AY1133" s="166" t="s">
        <v>156</v>
      </c>
      <c r="BK1133" s="168">
        <f>SUM(BK1134:BK1142)</f>
        <v>0</v>
      </c>
    </row>
    <row r="1134" spans="1:65" s="2" customFormat="1" ht="16.5" customHeight="1">
      <c r="A1134" s="35"/>
      <c r="B1134" s="36"/>
      <c r="C1134" s="171" t="s">
        <v>1403</v>
      </c>
      <c r="D1134" s="171" t="s">
        <v>159</v>
      </c>
      <c r="E1134" s="172" t="s">
        <v>1404</v>
      </c>
      <c r="F1134" s="173" t="s">
        <v>1405</v>
      </c>
      <c r="G1134" s="174" t="s">
        <v>193</v>
      </c>
      <c r="H1134" s="175">
        <v>360</v>
      </c>
      <c r="I1134" s="176"/>
      <c r="J1134" s="177">
        <f t="shared" ref="J1134:J1142" si="30">ROUND(I1134*H1134,2)</f>
        <v>0</v>
      </c>
      <c r="K1134" s="178"/>
      <c r="L1134" s="40"/>
      <c r="M1134" s="179" t="s">
        <v>19</v>
      </c>
      <c r="N1134" s="180" t="s">
        <v>44</v>
      </c>
      <c r="O1134" s="65"/>
      <c r="P1134" s="181">
        <f t="shared" ref="P1134:P1142" si="31">O1134*H1134</f>
        <v>0</v>
      </c>
      <c r="Q1134" s="181">
        <v>0</v>
      </c>
      <c r="R1134" s="181">
        <f t="shared" ref="R1134:R1142" si="32">Q1134*H1134</f>
        <v>0</v>
      </c>
      <c r="S1134" s="181">
        <v>0</v>
      </c>
      <c r="T1134" s="182">
        <f t="shared" ref="T1134:T1142" si="33">S1134*H1134</f>
        <v>0</v>
      </c>
      <c r="U1134" s="35"/>
      <c r="V1134" s="35"/>
      <c r="W1134" s="35"/>
      <c r="X1134" s="35"/>
      <c r="Y1134" s="35"/>
      <c r="Z1134" s="35"/>
      <c r="AA1134" s="35"/>
      <c r="AB1134" s="35"/>
      <c r="AC1134" s="35"/>
      <c r="AD1134" s="35"/>
      <c r="AE1134" s="35"/>
      <c r="AR1134" s="183" t="s">
        <v>163</v>
      </c>
      <c r="AT1134" s="183" t="s">
        <v>159</v>
      </c>
      <c r="AU1134" s="183" t="s">
        <v>157</v>
      </c>
      <c r="AY1134" s="18" t="s">
        <v>156</v>
      </c>
      <c r="BE1134" s="184">
        <f t="shared" ref="BE1134:BE1142" si="34">IF(N1134="základní",J1134,0)</f>
        <v>0</v>
      </c>
      <c r="BF1134" s="184">
        <f t="shared" ref="BF1134:BF1142" si="35">IF(N1134="snížená",J1134,0)</f>
        <v>0</v>
      </c>
      <c r="BG1134" s="184">
        <f t="shared" ref="BG1134:BG1142" si="36">IF(N1134="zákl. přenesená",J1134,0)</f>
        <v>0</v>
      </c>
      <c r="BH1134" s="184">
        <f t="shared" ref="BH1134:BH1142" si="37">IF(N1134="sníž. přenesená",J1134,0)</f>
        <v>0</v>
      </c>
      <c r="BI1134" s="184">
        <f t="shared" ref="BI1134:BI1142" si="38">IF(N1134="nulová",J1134,0)</f>
        <v>0</v>
      </c>
      <c r="BJ1134" s="18" t="s">
        <v>81</v>
      </c>
      <c r="BK1134" s="184">
        <f t="shared" ref="BK1134:BK1142" si="39">ROUND(I1134*H1134,2)</f>
        <v>0</v>
      </c>
      <c r="BL1134" s="18" t="s">
        <v>163</v>
      </c>
      <c r="BM1134" s="183" t="s">
        <v>1406</v>
      </c>
    </row>
    <row r="1135" spans="1:65" s="2" customFormat="1" ht="16.5" customHeight="1">
      <c r="A1135" s="35"/>
      <c r="B1135" s="36"/>
      <c r="C1135" s="171" t="s">
        <v>1407</v>
      </c>
      <c r="D1135" s="171" t="s">
        <v>159</v>
      </c>
      <c r="E1135" s="172" t="s">
        <v>1408</v>
      </c>
      <c r="F1135" s="173" t="s">
        <v>1409</v>
      </c>
      <c r="G1135" s="174" t="s">
        <v>193</v>
      </c>
      <c r="H1135" s="175">
        <v>15</v>
      </c>
      <c r="I1135" s="176"/>
      <c r="J1135" s="177">
        <f t="shared" si="30"/>
        <v>0</v>
      </c>
      <c r="K1135" s="178"/>
      <c r="L1135" s="40"/>
      <c r="M1135" s="179" t="s">
        <v>19</v>
      </c>
      <c r="N1135" s="180" t="s">
        <v>44</v>
      </c>
      <c r="O1135" s="65"/>
      <c r="P1135" s="181">
        <f t="shared" si="31"/>
        <v>0</v>
      </c>
      <c r="Q1135" s="181">
        <v>0</v>
      </c>
      <c r="R1135" s="181">
        <f t="shared" si="32"/>
        <v>0</v>
      </c>
      <c r="S1135" s="181">
        <v>0</v>
      </c>
      <c r="T1135" s="182">
        <f t="shared" si="33"/>
        <v>0</v>
      </c>
      <c r="U1135" s="35"/>
      <c r="V1135" s="35"/>
      <c r="W1135" s="35"/>
      <c r="X1135" s="35"/>
      <c r="Y1135" s="35"/>
      <c r="Z1135" s="35"/>
      <c r="AA1135" s="35"/>
      <c r="AB1135" s="35"/>
      <c r="AC1135" s="35"/>
      <c r="AD1135" s="35"/>
      <c r="AE1135" s="35"/>
      <c r="AR1135" s="183" t="s">
        <v>163</v>
      </c>
      <c r="AT1135" s="183" t="s">
        <v>159</v>
      </c>
      <c r="AU1135" s="183" t="s">
        <v>157</v>
      </c>
      <c r="AY1135" s="18" t="s">
        <v>156</v>
      </c>
      <c r="BE1135" s="184">
        <f t="shared" si="34"/>
        <v>0</v>
      </c>
      <c r="BF1135" s="184">
        <f t="shared" si="35"/>
        <v>0</v>
      </c>
      <c r="BG1135" s="184">
        <f t="shared" si="36"/>
        <v>0</v>
      </c>
      <c r="BH1135" s="184">
        <f t="shared" si="37"/>
        <v>0</v>
      </c>
      <c r="BI1135" s="184">
        <f t="shared" si="38"/>
        <v>0</v>
      </c>
      <c r="BJ1135" s="18" t="s">
        <v>81</v>
      </c>
      <c r="BK1135" s="184">
        <f t="shared" si="39"/>
        <v>0</v>
      </c>
      <c r="BL1135" s="18" t="s">
        <v>163</v>
      </c>
      <c r="BM1135" s="183" t="s">
        <v>1410</v>
      </c>
    </row>
    <row r="1136" spans="1:65" s="2" customFormat="1" ht="16.5" customHeight="1">
      <c r="A1136" s="35"/>
      <c r="B1136" s="36"/>
      <c r="C1136" s="171" t="s">
        <v>1411</v>
      </c>
      <c r="D1136" s="171" t="s">
        <v>159</v>
      </c>
      <c r="E1136" s="172" t="s">
        <v>1412</v>
      </c>
      <c r="F1136" s="173" t="s">
        <v>1413</v>
      </c>
      <c r="G1136" s="174" t="s">
        <v>193</v>
      </c>
      <c r="H1136" s="175">
        <v>60</v>
      </c>
      <c r="I1136" s="176"/>
      <c r="J1136" s="177">
        <f t="shared" si="30"/>
        <v>0</v>
      </c>
      <c r="K1136" s="178"/>
      <c r="L1136" s="40"/>
      <c r="M1136" s="179" t="s">
        <v>19</v>
      </c>
      <c r="N1136" s="180" t="s">
        <v>44</v>
      </c>
      <c r="O1136" s="65"/>
      <c r="P1136" s="181">
        <f t="shared" si="31"/>
        <v>0</v>
      </c>
      <c r="Q1136" s="181">
        <v>0</v>
      </c>
      <c r="R1136" s="181">
        <f t="shared" si="32"/>
        <v>0</v>
      </c>
      <c r="S1136" s="181">
        <v>0</v>
      </c>
      <c r="T1136" s="182">
        <f t="shared" si="33"/>
        <v>0</v>
      </c>
      <c r="U1136" s="35"/>
      <c r="V1136" s="35"/>
      <c r="W1136" s="35"/>
      <c r="X1136" s="35"/>
      <c r="Y1136" s="35"/>
      <c r="Z1136" s="35"/>
      <c r="AA1136" s="35"/>
      <c r="AB1136" s="35"/>
      <c r="AC1136" s="35"/>
      <c r="AD1136" s="35"/>
      <c r="AE1136" s="35"/>
      <c r="AR1136" s="183" t="s">
        <v>163</v>
      </c>
      <c r="AT1136" s="183" t="s">
        <v>159</v>
      </c>
      <c r="AU1136" s="183" t="s">
        <v>157</v>
      </c>
      <c r="AY1136" s="18" t="s">
        <v>156</v>
      </c>
      <c r="BE1136" s="184">
        <f t="shared" si="34"/>
        <v>0</v>
      </c>
      <c r="BF1136" s="184">
        <f t="shared" si="35"/>
        <v>0</v>
      </c>
      <c r="BG1136" s="184">
        <f t="shared" si="36"/>
        <v>0</v>
      </c>
      <c r="BH1136" s="184">
        <f t="shared" si="37"/>
        <v>0</v>
      </c>
      <c r="BI1136" s="184">
        <f t="shared" si="38"/>
        <v>0</v>
      </c>
      <c r="BJ1136" s="18" t="s">
        <v>81</v>
      </c>
      <c r="BK1136" s="184">
        <f t="shared" si="39"/>
        <v>0</v>
      </c>
      <c r="BL1136" s="18" t="s">
        <v>163</v>
      </c>
      <c r="BM1136" s="183" t="s">
        <v>1414</v>
      </c>
    </row>
    <row r="1137" spans="1:65" s="2" customFormat="1" ht="16.5" customHeight="1">
      <c r="A1137" s="35"/>
      <c r="B1137" s="36"/>
      <c r="C1137" s="171" t="s">
        <v>1415</v>
      </c>
      <c r="D1137" s="171" t="s">
        <v>159</v>
      </c>
      <c r="E1137" s="172" t="s">
        <v>1416</v>
      </c>
      <c r="F1137" s="173" t="s">
        <v>1417</v>
      </c>
      <c r="G1137" s="174" t="s">
        <v>193</v>
      </c>
      <c r="H1137" s="175">
        <v>500</v>
      </c>
      <c r="I1137" s="176"/>
      <c r="J1137" s="177">
        <f t="shared" si="30"/>
        <v>0</v>
      </c>
      <c r="K1137" s="178"/>
      <c r="L1137" s="40"/>
      <c r="M1137" s="179" t="s">
        <v>19</v>
      </c>
      <c r="N1137" s="180" t="s">
        <v>44</v>
      </c>
      <c r="O1137" s="65"/>
      <c r="P1137" s="181">
        <f t="shared" si="31"/>
        <v>0</v>
      </c>
      <c r="Q1137" s="181">
        <v>0</v>
      </c>
      <c r="R1137" s="181">
        <f t="shared" si="32"/>
        <v>0</v>
      </c>
      <c r="S1137" s="181">
        <v>0</v>
      </c>
      <c r="T1137" s="182">
        <f t="shared" si="33"/>
        <v>0</v>
      </c>
      <c r="U1137" s="35"/>
      <c r="V1137" s="35"/>
      <c r="W1137" s="35"/>
      <c r="X1137" s="35"/>
      <c r="Y1137" s="35"/>
      <c r="Z1137" s="35"/>
      <c r="AA1137" s="35"/>
      <c r="AB1137" s="35"/>
      <c r="AC1137" s="35"/>
      <c r="AD1137" s="35"/>
      <c r="AE1137" s="35"/>
      <c r="AR1137" s="183" t="s">
        <v>163</v>
      </c>
      <c r="AT1137" s="183" t="s">
        <v>159</v>
      </c>
      <c r="AU1137" s="183" t="s">
        <v>157</v>
      </c>
      <c r="AY1137" s="18" t="s">
        <v>156</v>
      </c>
      <c r="BE1137" s="184">
        <f t="shared" si="34"/>
        <v>0</v>
      </c>
      <c r="BF1137" s="184">
        <f t="shared" si="35"/>
        <v>0</v>
      </c>
      <c r="BG1137" s="184">
        <f t="shared" si="36"/>
        <v>0</v>
      </c>
      <c r="BH1137" s="184">
        <f t="shared" si="37"/>
        <v>0</v>
      </c>
      <c r="BI1137" s="184">
        <f t="shared" si="38"/>
        <v>0</v>
      </c>
      <c r="BJ1137" s="18" t="s">
        <v>81</v>
      </c>
      <c r="BK1137" s="184">
        <f t="shared" si="39"/>
        <v>0</v>
      </c>
      <c r="BL1137" s="18" t="s">
        <v>163</v>
      </c>
      <c r="BM1137" s="183" t="s">
        <v>1418</v>
      </c>
    </row>
    <row r="1138" spans="1:65" s="2" customFormat="1" ht="16.5" customHeight="1">
      <c r="A1138" s="35"/>
      <c r="B1138" s="36"/>
      <c r="C1138" s="171" t="s">
        <v>1419</v>
      </c>
      <c r="D1138" s="171" t="s">
        <v>159</v>
      </c>
      <c r="E1138" s="172" t="s">
        <v>1420</v>
      </c>
      <c r="F1138" s="173" t="s">
        <v>1421</v>
      </c>
      <c r="G1138" s="174" t="s">
        <v>193</v>
      </c>
      <c r="H1138" s="175">
        <v>30</v>
      </c>
      <c r="I1138" s="176"/>
      <c r="J1138" s="177">
        <f t="shared" si="30"/>
        <v>0</v>
      </c>
      <c r="K1138" s="178"/>
      <c r="L1138" s="40"/>
      <c r="M1138" s="179" t="s">
        <v>19</v>
      </c>
      <c r="N1138" s="180" t="s">
        <v>44</v>
      </c>
      <c r="O1138" s="65"/>
      <c r="P1138" s="181">
        <f t="shared" si="31"/>
        <v>0</v>
      </c>
      <c r="Q1138" s="181">
        <v>0</v>
      </c>
      <c r="R1138" s="181">
        <f t="shared" si="32"/>
        <v>0</v>
      </c>
      <c r="S1138" s="181">
        <v>0</v>
      </c>
      <c r="T1138" s="182">
        <f t="shared" si="33"/>
        <v>0</v>
      </c>
      <c r="U1138" s="35"/>
      <c r="V1138" s="35"/>
      <c r="W1138" s="35"/>
      <c r="X1138" s="35"/>
      <c r="Y1138" s="35"/>
      <c r="Z1138" s="35"/>
      <c r="AA1138" s="35"/>
      <c r="AB1138" s="35"/>
      <c r="AC1138" s="35"/>
      <c r="AD1138" s="35"/>
      <c r="AE1138" s="35"/>
      <c r="AR1138" s="183" t="s">
        <v>163</v>
      </c>
      <c r="AT1138" s="183" t="s">
        <v>159</v>
      </c>
      <c r="AU1138" s="183" t="s">
        <v>157</v>
      </c>
      <c r="AY1138" s="18" t="s">
        <v>156</v>
      </c>
      <c r="BE1138" s="184">
        <f t="shared" si="34"/>
        <v>0</v>
      </c>
      <c r="BF1138" s="184">
        <f t="shared" si="35"/>
        <v>0</v>
      </c>
      <c r="BG1138" s="184">
        <f t="shared" si="36"/>
        <v>0</v>
      </c>
      <c r="BH1138" s="184">
        <f t="shared" si="37"/>
        <v>0</v>
      </c>
      <c r="BI1138" s="184">
        <f t="shared" si="38"/>
        <v>0</v>
      </c>
      <c r="BJ1138" s="18" t="s">
        <v>81</v>
      </c>
      <c r="BK1138" s="184">
        <f t="shared" si="39"/>
        <v>0</v>
      </c>
      <c r="BL1138" s="18" t="s">
        <v>163</v>
      </c>
      <c r="BM1138" s="183" t="s">
        <v>1422</v>
      </c>
    </row>
    <row r="1139" spans="1:65" s="2" customFormat="1" ht="16.5" customHeight="1">
      <c r="A1139" s="35"/>
      <c r="B1139" s="36"/>
      <c r="C1139" s="171" t="s">
        <v>1423</v>
      </c>
      <c r="D1139" s="171" t="s">
        <v>159</v>
      </c>
      <c r="E1139" s="172" t="s">
        <v>1424</v>
      </c>
      <c r="F1139" s="173" t="s">
        <v>1425</v>
      </c>
      <c r="G1139" s="174" t="s">
        <v>193</v>
      </c>
      <c r="H1139" s="175">
        <v>30</v>
      </c>
      <c r="I1139" s="176"/>
      <c r="J1139" s="177">
        <f t="shared" si="30"/>
        <v>0</v>
      </c>
      <c r="K1139" s="178"/>
      <c r="L1139" s="40"/>
      <c r="M1139" s="179" t="s">
        <v>19</v>
      </c>
      <c r="N1139" s="180" t="s">
        <v>44</v>
      </c>
      <c r="O1139" s="65"/>
      <c r="P1139" s="181">
        <f t="shared" si="31"/>
        <v>0</v>
      </c>
      <c r="Q1139" s="181">
        <v>0</v>
      </c>
      <c r="R1139" s="181">
        <f t="shared" si="32"/>
        <v>0</v>
      </c>
      <c r="S1139" s="181">
        <v>0</v>
      </c>
      <c r="T1139" s="182">
        <f t="shared" si="33"/>
        <v>0</v>
      </c>
      <c r="U1139" s="35"/>
      <c r="V1139" s="35"/>
      <c r="W1139" s="35"/>
      <c r="X1139" s="35"/>
      <c r="Y1139" s="35"/>
      <c r="Z1139" s="35"/>
      <c r="AA1139" s="35"/>
      <c r="AB1139" s="35"/>
      <c r="AC1139" s="35"/>
      <c r="AD1139" s="35"/>
      <c r="AE1139" s="35"/>
      <c r="AR1139" s="183" t="s">
        <v>163</v>
      </c>
      <c r="AT1139" s="183" t="s">
        <v>159</v>
      </c>
      <c r="AU1139" s="183" t="s">
        <v>157</v>
      </c>
      <c r="AY1139" s="18" t="s">
        <v>156</v>
      </c>
      <c r="BE1139" s="184">
        <f t="shared" si="34"/>
        <v>0</v>
      </c>
      <c r="BF1139" s="184">
        <f t="shared" si="35"/>
        <v>0</v>
      </c>
      <c r="BG1139" s="184">
        <f t="shared" si="36"/>
        <v>0</v>
      </c>
      <c r="BH1139" s="184">
        <f t="shared" si="37"/>
        <v>0</v>
      </c>
      <c r="BI1139" s="184">
        <f t="shared" si="38"/>
        <v>0</v>
      </c>
      <c r="BJ1139" s="18" t="s">
        <v>81</v>
      </c>
      <c r="BK1139" s="184">
        <f t="shared" si="39"/>
        <v>0</v>
      </c>
      <c r="BL1139" s="18" t="s">
        <v>163</v>
      </c>
      <c r="BM1139" s="183" t="s">
        <v>1426</v>
      </c>
    </row>
    <row r="1140" spans="1:65" s="2" customFormat="1" ht="16.5" customHeight="1">
      <c r="A1140" s="35"/>
      <c r="B1140" s="36"/>
      <c r="C1140" s="171" t="s">
        <v>1427</v>
      </c>
      <c r="D1140" s="171" t="s">
        <v>159</v>
      </c>
      <c r="E1140" s="172" t="s">
        <v>1428</v>
      </c>
      <c r="F1140" s="173" t="s">
        <v>1429</v>
      </c>
      <c r="G1140" s="174" t="s">
        <v>193</v>
      </c>
      <c r="H1140" s="175">
        <v>35</v>
      </c>
      <c r="I1140" s="176"/>
      <c r="J1140" s="177">
        <f t="shared" si="30"/>
        <v>0</v>
      </c>
      <c r="K1140" s="178"/>
      <c r="L1140" s="40"/>
      <c r="M1140" s="179" t="s">
        <v>19</v>
      </c>
      <c r="N1140" s="180" t="s">
        <v>44</v>
      </c>
      <c r="O1140" s="65"/>
      <c r="P1140" s="181">
        <f t="shared" si="31"/>
        <v>0</v>
      </c>
      <c r="Q1140" s="181">
        <v>0</v>
      </c>
      <c r="R1140" s="181">
        <f t="shared" si="32"/>
        <v>0</v>
      </c>
      <c r="S1140" s="181">
        <v>0</v>
      </c>
      <c r="T1140" s="182">
        <f t="shared" si="33"/>
        <v>0</v>
      </c>
      <c r="U1140" s="35"/>
      <c r="V1140" s="35"/>
      <c r="W1140" s="35"/>
      <c r="X1140" s="35"/>
      <c r="Y1140" s="35"/>
      <c r="Z1140" s="35"/>
      <c r="AA1140" s="35"/>
      <c r="AB1140" s="35"/>
      <c r="AC1140" s="35"/>
      <c r="AD1140" s="35"/>
      <c r="AE1140" s="35"/>
      <c r="AR1140" s="183" t="s">
        <v>163</v>
      </c>
      <c r="AT1140" s="183" t="s">
        <v>159</v>
      </c>
      <c r="AU1140" s="183" t="s">
        <v>157</v>
      </c>
      <c r="AY1140" s="18" t="s">
        <v>156</v>
      </c>
      <c r="BE1140" s="184">
        <f t="shared" si="34"/>
        <v>0</v>
      </c>
      <c r="BF1140" s="184">
        <f t="shared" si="35"/>
        <v>0</v>
      </c>
      <c r="BG1140" s="184">
        <f t="shared" si="36"/>
        <v>0</v>
      </c>
      <c r="BH1140" s="184">
        <f t="shared" si="37"/>
        <v>0</v>
      </c>
      <c r="BI1140" s="184">
        <f t="shared" si="38"/>
        <v>0</v>
      </c>
      <c r="BJ1140" s="18" t="s">
        <v>81</v>
      </c>
      <c r="BK1140" s="184">
        <f t="shared" si="39"/>
        <v>0</v>
      </c>
      <c r="BL1140" s="18" t="s">
        <v>163</v>
      </c>
      <c r="BM1140" s="183" t="s">
        <v>1430</v>
      </c>
    </row>
    <row r="1141" spans="1:65" s="2" customFormat="1" ht="16.5" customHeight="1">
      <c r="A1141" s="35"/>
      <c r="B1141" s="36"/>
      <c r="C1141" s="171" t="s">
        <v>1431</v>
      </c>
      <c r="D1141" s="171" t="s">
        <v>159</v>
      </c>
      <c r="E1141" s="172" t="s">
        <v>1432</v>
      </c>
      <c r="F1141" s="173" t="s">
        <v>1232</v>
      </c>
      <c r="G1141" s="174" t="s">
        <v>1233</v>
      </c>
      <c r="H1141" s="245"/>
      <c r="I1141" s="176"/>
      <c r="J1141" s="177">
        <f t="shared" si="30"/>
        <v>0</v>
      </c>
      <c r="K1141" s="178"/>
      <c r="L1141" s="40"/>
      <c r="M1141" s="179" t="s">
        <v>19</v>
      </c>
      <c r="N1141" s="180" t="s">
        <v>44</v>
      </c>
      <c r="O1141" s="65"/>
      <c r="P1141" s="181">
        <f t="shared" si="31"/>
        <v>0</v>
      </c>
      <c r="Q1141" s="181">
        <v>0</v>
      </c>
      <c r="R1141" s="181">
        <f t="shared" si="32"/>
        <v>0</v>
      </c>
      <c r="S1141" s="181">
        <v>0</v>
      </c>
      <c r="T1141" s="182">
        <f t="shared" si="33"/>
        <v>0</v>
      </c>
      <c r="U1141" s="35"/>
      <c r="V1141" s="35"/>
      <c r="W1141" s="35"/>
      <c r="X1141" s="35"/>
      <c r="Y1141" s="35"/>
      <c r="Z1141" s="35"/>
      <c r="AA1141" s="35"/>
      <c r="AB1141" s="35"/>
      <c r="AC1141" s="35"/>
      <c r="AD1141" s="35"/>
      <c r="AE1141" s="35"/>
      <c r="AR1141" s="183" t="s">
        <v>163</v>
      </c>
      <c r="AT1141" s="183" t="s">
        <v>159</v>
      </c>
      <c r="AU1141" s="183" t="s">
        <v>157</v>
      </c>
      <c r="AY1141" s="18" t="s">
        <v>156</v>
      </c>
      <c r="BE1141" s="184">
        <f t="shared" si="34"/>
        <v>0</v>
      </c>
      <c r="BF1141" s="184">
        <f t="shared" si="35"/>
        <v>0</v>
      </c>
      <c r="BG1141" s="184">
        <f t="shared" si="36"/>
        <v>0</v>
      </c>
      <c r="BH1141" s="184">
        <f t="shared" si="37"/>
        <v>0</v>
      </c>
      <c r="BI1141" s="184">
        <f t="shared" si="38"/>
        <v>0</v>
      </c>
      <c r="BJ1141" s="18" t="s">
        <v>81</v>
      </c>
      <c r="BK1141" s="184">
        <f t="shared" si="39"/>
        <v>0</v>
      </c>
      <c r="BL1141" s="18" t="s">
        <v>163</v>
      </c>
      <c r="BM1141" s="183" t="s">
        <v>1433</v>
      </c>
    </row>
    <row r="1142" spans="1:65" s="2" customFormat="1" ht="16.5" customHeight="1">
      <c r="A1142" s="35"/>
      <c r="B1142" s="36"/>
      <c r="C1142" s="171" t="s">
        <v>1434</v>
      </c>
      <c r="D1142" s="171" t="s">
        <v>159</v>
      </c>
      <c r="E1142" s="172" t="s">
        <v>1435</v>
      </c>
      <c r="F1142" s="173" t="s">
        <v>1237</v>
      </c>
      <c r="G1142" s="174" t="s">
        <v>1233</v>
      </c>
      <c r="H1142" s="245"/>
      <c r="I1142" s="176"/>
      <c r="J1142" s="177">
        <f t="shared" si="30"/>
        <v>0</v>
      </c>
      <c r="K1142" s="178"/>
      <c r="L1142" s="40"/>
      <c r="M1142" s="179" t="s">
        <v>19</v>
      </c>
      <c r="N1142" s="180" t="s">
        <v>44</v>
      </c>
      <c r="O1142" s="65"/>
      <c r="P1142" s="181">
        <f t="shared" si="31"/>
        <v>0</v>
      </c>
      <c r="Q1142" s="181">
        <v>0</v>
      </c>
      <c r="R1142" s="181">
        <f t="shared" si="32"/>
        <v>0</v>
      </c>
      <c r="S1142" s="181">
        <v>0</v>
      </c>
      <c r="T1142" s="182">
        <f t="shared" si="33"/>
        <v>0</v>
      </c>
      <c r="U1142" s="35"/>
      <c r="V1142" s="35"/>
      <c r="W1142" s="35"/>
      <c r="X1142" s="35"/>
      <c r="Y1142" s="35"/>
      <c r="Z1142" s="35"/>
      <c r="AA1142" s="35"/>
      <c r="AB1142" s="35"/>
      <c r="AC1142" s="35"/>
      <c r="AD1142" s="35"/>
      <c r="AE1142" s="35"/>
      <c r="AR1142" s="183" t="s">
        <v>163</v>
      </c>
      <c r="AT1142" s="183" t="s">
        <v>159</v>
      </c>
      <c r="AU1142" s="183" t="s">
        <v>157</v>
      </c>
      <c r="AY1142" s="18" t="s">
        <v>156</v>
      </c>
      <c r="BE1142" s="184">
        <f t="shared" si="34"/>
        <v>0</v>
      </c>
      <c r="BF1142" s="184">
        <f t="shared" si="35"/>
        <v>0</v>
      </c>
      <c r="BG1142" s="184">
        <f t="shared" si="36"/>
        <v>0</v>
      </c>
      <c r="BH1142" s="184">
        <f t="shared" si="37"/>
        <v>0</v>
      </c>
      <c r="BI1142" s="184">
        <f t="shared" si="38"/>
        <v>0</v>
      </c>
      <c r="BJ1142" s="18" t="s">
        <v>81</v>
      </c>
      <c r="BK1142" s="184">
        <f t="shared" si="39"/>
        <v>0</v>
      </c>
      <c r="BL1142" s="18" t="s">
        <v>163</v>
      </c>
      <c r="BM1142" s="183" t="s">
        <v>1436</v>
      </c>
    </row>
    <row r="1143" spans="1:65" s="12" customFormat="1" ht="20.85" customHeight="1">
      <c r="B1143" s="155"/>
      <c r="C1143" s="156"/>
      <c r="D1143" s="157" t="s">
        <v>72</v>
      </c>
      <c r="E1143" s="169" t="s">
        <v>1437</v>
      </c>
      <c r="F1143" s="169" t="s">
        <v>1438</v>
      </c>
      <c r="G1143" s="156"/>
      <c r="H1143" s="156"/>
      <c r="I1143" s="159"/>
      <c r="J1143" s="170">
        <f>BK1143</f>
        <v>0</v>
      </c>
      <c r="K1143" s="156"/>
      <c r="L1143" s="161"/>
      <c r="M1143" s="162"/>
      <c r="N1143" s="163"/>
      <c r="O1143" s="163"/>
      <c r="P1143" s="164">
        <f>SUM(P1144:P1160)</f>
        <v>0</v>
      </c>
      <c r="Q1143" s="163"/>
      <c r="R1143" s="164">
        <f>SUM(R1144:R1160)</f>
        <v>0</v>
      </c>
      <c r="S1143" s="163"/>
      <c r="T1143" s="165">
        <f>SUM(T1144:T1160)</f>
        <v>0</v>
      </c>
      <c r="AR1143" s="166" t="s">
        <v>81</v>
      </c>
      <c r="AT1143" s="167" t="s">
        <v>72</v>
      </c>
      <c r="AU1143" s="167" t="s">
        <v>83</v>
      </c>
      <c r="AY1143" s="166" t="s">
        <v>156</v>
      </c>
      <c r="BK1143" s="168">
        <f>SUM(BK1144:BK1160)</f>
        <v>0</v>
      </c>
    </row>
    <row r="1144" spans="1:65" s="2" customFormat="1" ht="44.25" customHeight="1">
      <c r="A1144" s="35"/>
      <c r="B1144" s="36"/>
      <c r="C1144" s="171" t="s">
        <v>1439</v>
      </c>
      <c r="D1144" s="171" t="s">
        <v>159</v>
      </c>
      <c r="E1144" s="172" t="s">
        <v>1440</v>
      </c>
      <c r="F1144" s="173" t="s">
        <v>1441</v>
      </c>
      <c r="G1144" s="174" t="s">
        <v>162</v>
      </c>
      <c r="H1144" s="175">
        <v>1</v>
      </c>
      <c r="I1144" s="176"/>
      <c r="J1144" s="177">
        <f t="shared" ref="J1144:J1160" si="40">ROUND(I1144*H1144,2)</f>
        <v>0</v>
      </c>
      <c r="K1144" s="178"/>
      <c r="L1144" s="40"/>
      <c r="M1144" s="179" t="s">
        <v>19</v>
      </c>
      <c r="N1144" s="180" t="s">
        <v>44</v>
      </c>
      <c r="O1144" s="65"/>
      <c r="P1144" s="181">
        <f t="shared" ref="P1144:P1160" si="41">O1144*H1144</f>
        <v>0</v>
      </c>
      <c r="Q1144" s="181">
        <v>0</v>
      </c>
      <c r="R1144" s="181">
        <f t="shared" ref="R1144:R1160" si="42">Q1144*H1144</f>
        <v>0</v>
      </c>
      <c r="S1144" s="181">
        <v>0</v>
      </c>
      <c r="T1144" s="182">
        <f t="shared" ref="T1144:T1160" si="43">S1144*H1144</f>
        <v>0</v>
      </c>
      <c r="U1144" s="35"/>
      <c r="V1144" s="35"/>
      <c r="W1144" s="35"/>
      <c r="X1144" s="35"/>
      <c r="Y1144" s="35"/>
      <c r="Z1144" s="35"/>
      <c r="AA1144" s="35"/>
      <c r="AB1144" s="35"/>
      <c r="AC1144" s="35"/>
      <c r="AD1144" s="35"/>
      <c r="AE1144" s="35"/>
      <c r="AR1144" s="183" t="s">
        <v>163</v>
      </c>
      <c r="AT1144" s="183" t="s">
        <v>159</v>
      </c>
      <c r="AU1144" s="183" t="s">
        <v>157</v>
      </c>
      <c r="AY1144" s="18" t="s">
        <v>156</v>
      </c>
      <c r="BE1144" s="184">
        <f t="shared" ref="BE1144:BE1160" si="44">IF(N1144="základní",J1144,0)</f>
        <v>0</v>
      </c>
      <c r="BF1144" s="184">
        <f t="shared" ref="BF1144:BF1160" si="45">IF(N1144="snížená",J1144,0)</f>
        <v>0</v>
      </c>
      <c r="BG1144" s="184">
        <f t="shared" ref="BG1144:BG1160" si="46">IF(N1144="zákl. přenesená",J1144,0)</f>
        <v>0</v>
      </c>
      <c r="BH1144" s="184">
        <f t="shared" ref="BH1144:BH1160" si="47">IF(N1144="sníž. přenesená",J1144,0)</f>
        <v>0</v>
      </c>
      <c r="BI1144" s="184">
        <f t="shared" ref="BI1144:BI1160" si="48">IF(N1144="nulová",J1144,0)</f>
        <v>0</v>
      </c>
      <c r="BJ1144" s="18" t="s">
        <v>81</v>
      </c>
      <c r="BK1144" s="184">
        <f t="shared" ref="BK1144:BK1160" si="49">ROUND(I1144*H1144,2)</f>
        <v>0</v>
      </c>
      <c r="BL1144" s="18" t="s">
        <v>163</v>
      </c>
      <c r="BM1144" s="183" t="s">
        <v>1442</v>
      </c>
    </row>
    <row r="1145" spans="1:65" s="2" customFormat="1" ht="37.9" customHeight="1">
      <c r="A1145" s="35"/>
      <c r="B1145" s="36"/>
      <c r="C1145" s="171" t="s">
        <v>1443</v>
      </c>
      <c r="D1145" s="171" t="s">
        <v>159</v>
      </c>
      <c r="E1145" s="172" t="s">
        <v>1444</v>
      </c>
      <c r="F1145" s="173" t="s">
        <v>1445</v>
      </c>
      <c r="G1145" s="174" t="s">
        <v>162</v>
      </c>
      <c r="H1145" s="175">
        <v>4</v>
      </c>
      <c r="I1145" s="176"/>
      <c r="J1145" s="177">
        <f t="shared" si="40"/>
        <v>0</v>
      </c>
      <c r="K1145" s="178"/>
      <c r="L1145" s="40"/>
      <c r="M1145" s="179" t="s">
        <v>19</v>
      </c>
      <c r="N1145" s="180" t="s">
        <v>44</v>
      </c>
      <c r="O1145" s="65"/>
      <c r="P1145" s="181">
        <f t="shared" si="41"/>
        <v>0</v>
      </c>
      <c r="Q1145" s="181">
        <v>0</v>
      </c>
      <c r="R1145" s="181">
        <f t="shared" si="42"/>
        <v>0</v>
      </c>
      <c r="S1145" s="181">
        <v>0</v>
      </c>
      <c r="T1145" s="182">
        <f t="shared" si="43"/>
        <v>0</v>
      </c>
      <c r="U1145" s="35"/>
      <c r="V1145" s="35"/>
      <c r="W1145" s="35"/>
      <c r="X1145" s="35"/>
      <c r="Y1145" s="35"/>
      <c r="Z1145" s="35"/>
      <c r="AA1145" s="35"/>
      <c r="AB1145" s="35"/>
      <c r="AC1145" s="35"/>
      <c r="AD1145" s="35"/>
      <c r="AE1145" s="35"/>
      <c r="AR1145" s="183" t="s">
        <v>163</v>
      </c>
      <c r="AT1145" s="183" t="s">
        <v>159</v>
      </c>
      <c r="AU1145" s="183" t="s">
        <v>157</v>
      </c>
      <c r="AY1145" s="18" t="s">
        <v>156</v>
      </c>
      <c r="BE1145" s="184">
        <f t="shared" si="44"/>
        <v>0</v>
      </c>
      <c r="BF1145" s="184">
        <f t="shared" si="45"/>
        <v>0</v>
      </c>
      <c r="BG1145" s="184">
        <f t="shared" si="46"/>
        <v>0</v>
      </c>
      <c r="BH1145" s="184">
        <f t="shared" si="47"/>
        <v>0</v>
      </c>
      <c r="BI1145" s="184">
        <f t="shared" si="48"/>
        <v>0</v>
      </c>
      <c r="BJ1145" s="18" t="s">
        <v>81</v>
      </c>
      <c r="BK1145" s="184">
        <f t="shared" si="49"/>
        <v>0</v>
      </c>
      <c r="BL1145" s="18" t="s">
        <v>163</v>
      </c>
      <c r="BM1145" s="183" t="s">
        <v>1446</v>
      </c>
    </row>
    <row r="1146" spans="1:65" s="2" customFormat="1" ht="44.25" customHeight="1">
      <c r="A1146" s="35"/>
      <c r="B1146" s="36"/>
      <c r="C1146" s="171" t="s">
        <v>1447</v>
      </c>
      <c r="D1146" s="171" t="s">
        <v>159</v>
      </c>
      <c r="E1146" s="172" t="s">
        <v>1448</v>
      </c>
      <c r="F1146" s="173" t="s">
        <v>1449</v>
      </c>
      <c r="G1146" s="174" t="s">
        <v>1184</v>
      </c>
      <c r="H1146" s="175">
        <v>1</v>
      </c>
      <c r="I1146" s="176"/>
      <c r="J1146" s="177">
        <f t="shared" si="40"/>
        <v>0</v>
      </c>
      <c r="K1146" s="178"/>
      <c r="L1146" s="40"/>
      <c r="M1146" s="179" t="s">
        <v>19</v>
      </c>
      <c r="N1146" s="180" t="s">
        <v>44</v>
      </c>
      <c r="O1146" s="65"/>
      <c r="P1146" s="181">
        <f t="shared" si="41"/>
        <v>0</v>
      </c>
      <c r="Q1146" s="181">
        <v>0</v>
      </c>
      <c r="R1146" s="181">
        <f t="shared" si="42"/>
        <v>0</v>
      </c>
      <c r="S1146" s="181">
        <v>0</v>
      </c>
      <c r="T1146" s="182">
        <f t="shared" si="43"/>
        <v>0</v>
      </c>
      <c r="U1146" s="35"/>
      <c r="V1146" s="35"/>
      <c r="W1146" s="35"/>
      <c r="X1146" s="35"/>
      <c r="Y1146" s="35"/>
      <c r="Z1146" s="35"/>
      <c r="AA1146" s="35"/>
      <c r="AB1146" s="35"/>
      <c r="AC1146" s="35"/>
      <c r="AD1146" s="35"/>
      <c r="AE1146" s="35"/>
      <c r="AR1146" s="183" t="s">
        <v>163</v>
      </c>
      <c r="AT1146" s="183" t="s">
        <v>159</v>
      </c>
      <c r="AU1146" s="183" t="s">
        <v>157</v>
      </c>
      <c r="AY1146" s="18" t="s">
        <v>156</v>
      </c>
      <c r="BE1146" s="184">
        <f t="shared" si="44"/>
        <v>0</v>
      </c>
      <c r="BF1146" s="184">
        <f t="shared" si="45"/>
        <v>0</v>
      </c>
      <c r="BG1146" s="184">
        <f t="shared" si="46"/>
        <v>0</v>
      </c>
      <c r="BH1146" s="184">
        <f t="shared" si="47"/>
        <v>0</v>
      </c>
      <c r="BI1146" s="184">
        <f t="shared" si="48"/>
        <v>0</v>
      </c>
      <c r="BJ1146" s="18" t="s">
        <v>81</v>
      </c>
      <c r="BK1146" s="184">
        <f t="shared" si="49"/>
        <v>0</v>
      </c>
      <c r="BL1146" s="18" t="s">
        <v>163</v>
      </c>
      <c r="BM1146" s="183" t="s">
        <v>1450</v>
      </c>
    </row>
    <row r="1147" spans="1:65" s="2" customFormat="1" ht="16.5" customHeight="1">
      <c r="A1147" s="35"/>
      <c r="B1147" s="36"/>
      <c r="C1147" s="171" t="s">
        <v>1451</v>
      </c>
      <c r="D1147" s="171" t="s">
        <v>159</v>
      </c>
      <c r="E1147" s="172" t="s">
        <v>1452</v>
      </c>
      <c r="F1147" s="173" t="s">
        <v>1232</v>
      </c>
      <c r="G1147" s="174" t="s">
        <v>1233</v>
      </c>
      <c r="H1147" s="245"/>
      <c r="I1147" s="176"/>
      <c r="J1147" s="177">
        <f t="shared" si="40"/>
        <v>0</v>
      </c>
      <c r="K1147" s="178"/>
      <c r="L1147" s="40"/>
      <c r="M1147" s="179" t="s">
        <v>19</v>
      </c>
      <c r="N1147" s="180" t="s">
        <v>44</v>
      </c>
      <c r="O1147" s="65"/>
      <c r="P1147" s="181">
        <f t="shared" si="41"/>
        <v>0</v>
      </c>
      <c r="Q1147" s="181">
        <v>0</v>
      </c>
      <c r="R1147" s="181">
        <f t="shared" si="42"/>
        <v>0</v>
      </c>
      <c r="S1147" s="181">
        <v>0</v>
      </c>
      <c r="T1147" s="182">
        <f t="shared" si="43"/>
        <v>0</v>
      </c>
      <c r="U1147" s="35"/>
      <c r="V1147" s="35"/>
      <c r="W1147" s="35"/>
      <c r="X1147" s="35"/>
      <c r="Y1147" s="35"/>
      <c r="Z1147" s="35"/>
      <c r="AA1147" s="35"/>
      <c r="AB1147" s="35"/>
      <c r="AC1147" s="35"/>
      <c r="AD1147" s="35"/>
      <c r="AE1147" s="35"/>
      <c r="AR1147" s="183" t="s">
        <v>163</v>
      </c>
      <c r="AT1147" s="183" t="s">
        <v>159</v>
      </c>
      <c r="AU1147" s="183" t="s">
        <v>157</v>
      </c>
      <c r="AY1147" s="18" t="s">
        <v>156</v>
      </c>
      <c r="BE1147" s="184">
        <f t="shared" si="44"/>
        <v>0</v>
      </c>
      <c r="BF1147" s="184">
        <f t="shared" si="45"/>
        <v>0</v>
      </c>
      <c r="BG1147" s="184">
        <f t="shared" si="46"/>
        <v>0</v>
      </c>
      <c r="BH1147" s="184">
        <f t="shared" si="47"/>
        <v>0</v>
      </c>
      <c r="BI1147" s="184">
        <f t="shared" si="48"/>
        <v>0</v>
      </c>
      <c r="BJ1147" s="18" t="s">
        <v>81</v>
      </c>
      <c r="BK1147" s="184">
        <f t="shared" si="49"/>
        <v>0</v>
      </c>
      <c r="BL1147" s="18" t="s">
        <v>163</v>
      </c>
      <c r="BM1147" s="183" t="s">
        <v>1453</v>
      </c>
    </row>
    <row r="1148" spans="1:65" s="2" customFormat="1" ht="16.5" customHeight="1">
      <c r="A1148" s="35"/>
      <c r="B1148" s="36"/>
      <c r="C1148" s="171" t="s">
        <v>1454</v>
      </c>
      <c r="D1148" s="171" t="s">
        <v>159</v>
      </c>
      <c r="E1148" s="172" t="s">
        <v>1455</v>
      </c>
      <c r="F1148" s="173" t="s">
        <v>1237</v>
      </c>
      <c r="G1148" s="174" t="s">
        <v>1233</v>
      </c>
      <c r="H1148" s="245"/>
      <c r="I1148" s="176"/>
      <c r="J1148" s="177">
        <f t="shared" si="40"/>
        <v>0</v>
      </c>
      <c r="K1148" s="178"/>
      <c r="L1148" s="40"/>
      <c r="M1148" s="179" t="s">
        <v>19</v>
      </c>
      <c r="N1148" s="180" t="s">
        <v>44</v>
      </c>
      <c r="O1148" s="65"/>
      <c r="P1148" s="181">
        <f t="shared" si="41"/>
        <v>0</v>
      </c>
      <c r="Q1148" s="181">
        <v>0</v>
      </c>
      <c r="R1148" s="181">
        <f t="shared" si="42"/>
        <v>0</v>
      </c>
      <c r="S1148" s="181">
        <v>0</v>
      </c>
      <c r="T1148" s="182">
        <f t="shared" si="43"/>
        <v>0</v>
      </c>
      <c r="U1148" s="35"/>
      <c r="V1148" s="35"/>
      <c r="W1148" s="35"/>
      <c r="X1148" s="35"/>
      <c r="Y1148" s="35"/>
      <c r="Z1148" s="35"/>
      <c r="AA1148" s="35"/>
      <c r="AB1148" s="35"/>
      <c r="AC1148" s="35"/>
      <c r="AD1148" s="35"/>
      <c r="AE1148" s="35"/>
      <c r="AR1148" s="183" t="s">
        <v>163</v>
      </c>
      <c r="AT1148" s="183" t="s">
        <v>159</v>
      </c>
      <c r="AU1148" s="183" t="s">
        <v>157</v>
      </c>
      <c r="AY1148" s="18" t="s">
        <v>156</v>
      </c>
      <c r="BE1148" s="184">
        <f t="shared" si="44"/>
        <v>0</v>
      </c>
      <c r="BF1148" s="184">
        <f t="shared" si="45"/>
        <v>0</v>
      </c>
      <c r="BG1148" s="184">
        <f t="shared" si="46"/>
        <v>0</v>
      </c>
      <c r="BH1148" s="184">
        <f t="shared" si="47"/>
        <v>0</v>
      </c>
      <c r="BI1148" s="184">
        <f t="shared" si="48"/>
        <v>0</v>
      </c>
      <c r="BJ1148" s="18" t="s">
        <v>81</v>
      </c>
      <c r="BK1148" s="184">
        <f t="shared" si="49"/>
        <v>0</v>
      </c>
      <c r="BL1148" s="18" t="s">
        <v>163</v>
      </c>
      <c r="BM1148" s="183" t="s">
        <v>1456</v>
      </c>
    </row>
    <row r="1149" spans="1:65" s="2" customFormat="1" ht="16.5" customHeight="1">
      <c r="A1149" s="35"/>
      <c r="B1149" s="36"/>
      <c r="C1149" s="171" t="s">
        <v>1457</v>
      </c>
      <c r="D1149" s="171" t="s">
        <v>159</v>
      </c>
      <c r="E1149" s="172" t="s">
        <v>1458</v>
      </c>
      <c r="F1149" s="173" t="s">
        <v>1459</v>
      </c>
      <c r="G1149" s="174" t="s">
        <v>1393</v>
      </c>
      <c r="H1149" s="175">
        <v>1</v>
      </c>
      <c r="I1149" s="176"/>
      <c r="J1149" s="177">
        <f t="shared" si="40"/>
        <v>0</v>
      </c>
      <c r="K1149" s="178"/>
      <c r="L1149" s="40"/>
      <c r="M1149" s="179" t="s">
        <v>19</v>
      </c>
      <c r="N1149" s="180" t="s">
        <v>44</v>
      </c>
      <c r="O1149" s="65"/>
      <c r="P1149" s="181">
        <f t="shared" si="41"/>
        <v>0</v>
      </c>
      <c r="Q1149" s="181">
        <v>0</v>
      </c>
      <c r="R1149" s="181">
        <f t="shared" si="42"/>
        <v>0</v>
      </c>
      <c r="S1149" s="181">
        <v>0</v>
      </c>
      <c r="T1149" s="182">
        <f t="shared" si="43"/>
        <v>0</v>
      </c>
      <c r="U1149" s="35"/>
      <c r="V1149" s="35"/>
      <c r="W1149" s="35"/>
      <c r="X1149" s="35"/>
      <c r="Y1149" s="35"/>
      <c r="Z1149" s="35"/>
      <c r="AA1149" s="35"/>
      <c r="AB1149" s="35"/>
      <c r="AC1149" s="35"/>
      <c r="AD1149" s="35"/>
      <c r="AE1149" s="35"/>
      <c r="AR1149" s="183" t="s">
        <v>163</v>
      </c>
      <c r="AT1149" s="183" t="s">
        <v>159</v>
      </c>
      <c r="AU1149" s="183" t="s">
        <v>157</v>
      </c>
      <c r="AY1149" s="18" t="s">
        <v>156</v>
      </c>
      <c r="BE1149" s="184">
        <f t="shared" si="44"/>
        <v>0</v>
      </c>
      <c r="BF1149" s="184">
        <f t="shared" si="45"/>
        <v>0</v>
      </c>
      <c r="BG1149" s="184">
        <f t="shared" si="46"/>
        <v>0</v>
      </c>
      <c r="BH1149" s="184">
        <f t="shared" si="47"/>
        <v>0</v>
      </c>
      <c r="BI1149" s="184">
        <f t="shared" si="48"/>
        <v>0</v>
      </c>
      <c r="BJ1149" s="18" t="s">
        <v>81</v>
      </c>
      <c r="BK1149" s="184">
        <f t="shared" si="49"/>
        <v>0</v>
      </c>
      <c r="BL1149" s="18" t="s">
        <v>163</v>
      </c>
      <c r="BM1149" s="183" t="s">
        <v>1460</v>
      </c>
    </row>
    <row r="1150" spans="1:65" s="2" customFormat="1" ht="16.5" customHeight="1">
      <c r="A1150" s="35"/>
      <c r="B1150" s="36"/>
      <c r="C1150" s="171" t="s">
        <v>1461</v>
      </c>
      <c r="D1150" s="171" t="s">
        <v>159</v>
      </c>
      <c r="E1150" s="172" t="s">
        <v>1462</v>
      </c>
      <c r="F1150" s="173" t="s">
        <v>1463</v>
      </c>
      <c r="G1150" s="174" t="s">
        <v>1393</v>
      </c>
      <c r="H1150" s="175">
        <v>1</v>
      </c>
      <c r="I1150" s="176"/>
      <c r="J1150" s="177">
        <f t="shared" si="40"/>
        <v>0</v>
      </c>
      <c r="K1150" s="178"/>
      <c r="L1150" s="40"/>
      <c r="M1150" s="179" t="s">
        <v>19</v>
      </c>
      <c r="N1150" s="180" t="s">
        <v>44</v>
      </c>
      <c r="O1150" s="65"/>
      <c r="P1150" s="181">
        <f t="shared" si="41"/>
        <v>0</v>
      </c>
      <c r="Q1150" s="181">
        <v>0</v>
      </c>
      <c r="R1150" s="181">
        <f t="shared" si="42"/>
        <v>0</v>
      </c>
      <c r="S1150" s="181">
        <v>0</v>
      </c>
      <c r="T1150" s="182">
        <f t="shared" si="43"/>
        <v>0</v>
      </c>
      <c r="U1150" s="35"/>
      <c r="V1150" s="35"/>
      <c r="W1150" s="35"/>
      <c r="X1150" s="35"/>
      <c r="Y1150" s="35"/>
      <c r="Z1150" s="35"/>
      <c r="AA1150" s="35"/>
      <c r="AB1150" s="35"/>
      <c r="AC1150" s="35"/>
      <c r="AD1150" s="35"/>
      <c r="AE1150" s="35"/>
      <c r="AR1150" s="183" t="s">
        <v>163</v>
      </c>
      <c r="AT1150" s="183" t="s">
        <v>159</v>
      </c>
      <c r="AU1150" s="183" t="s">
        <v>157</v>
      </c>
      <c r="AY1150" s="18" t="s">
        <v>156</v>
      </c>
      <c r="BE1150" s="184">
        <f t="shared" si="44"/>
        <v>0</v>
      </c>
      <c r="BF1150" s="184">
        <f t="shared" si="45"/>
        <v>0</v>
      </c>
      <c r="BG1150" s="184">
        <f t="shared" si="46"/>
        <v>0</v>
      </c>
      <c r="BH1150" s="184">
        <f t="shared" si="47"/>
        <v>0</v>
      </c>
      <c r="BI1150" s="184">
        <f t="shared" si="48"/>
        <v>0</v>
      </c>
      <c r="BJ1150" s="18" t="s">
        <v>81</v>
      </c>
      <c r="BK1150" s="184">
        <f t="shared" si="49"/>
        <v>0</v>
      </c>
      <c r="BL1150" s="18" t="s">
        <v>163</v>
      </c>
      <c r="BM1150" s="183" t="s">
        <v>1464</v>
      </c>
    </row>
    <row r="1151" spans="1:65" s="2" customFormat="1" ht="16.5" customHeight="1">
      <c r="A1151" s="35"/>
      <c r="B1151" s="36"/>
      <c r="C1151" s="171" t="s">
        <v>1465</v>
      </c>
      <c r="D1151" s="171" t="s">
        <v>159</v>
      </c>
      <c r="E1151" s="172" t="s">
        <v>1466</v>
      </c>
      <c r="F1151" s="173" t="s">
        <v>1467</v>
      </c>
      <c r="G1151" s="174" t="s">
        <v>1393</v>
      </c>
      <c r="H1151" s="175">
        <v>1</v>
      </c>
      <c r="I1151" s="176"/>
      <c r="J1151" s="177">
        <f t="shared" si="40"/>
        <v>0</v>
      </c>
      <c r="K1151" s="178"/>
      <c r="L1151" s="40"/>
      <c r="M1151" s="179" t="s">
        <v>19</v>
      </c>
      <c r="N1151" s="180" t="s">
        <v>44</v>
      </c>
      <c r="O1151" s="65"/>
      <c r="P1151" s="181">
        <f t="shared" si="41"/>
        <v>0</v>
      </c>
      <c r="Q1151" s="181">
        <v>0</v>
      </c>
      <c r="R1151" s="181">
        <f t="shared" si="42"/>
        <v>0</v>
      </c>
      <c r="S1151" s="181">
        <v>0</v>
      </c>
      <c r="T1151" s="182">
        <f t="shared" si="43"/>
        <v>0</v>
      </c>
      <c r="U1151" s="35"/>
      <c r="V1151" s="35"/>
      <c r="W1151" s="35"/>
      <c r="X1151" s="35"/>
      <c r="Y1151" s="35"/>
      <c r="Z1151" s="35"/>
      <c r="AA1151" s="35"/>
      <c r="AB1151" s="35"/>
      <c r="AC1151" s="35"/>
      <c r="AD1151" s="35"/>
      <c r="AE1151" s="35"/>
      <c r="AR1151" s="183" t="s">
        <v>163</v>
      </c>
      <c r="AT1151" s="183" t="s">
        <v>159</v>
      </c>
      <c r="AU1151" s="183" t="s">
        <v>157</v>
      </c>
      <c r="AY1151" s="18" t="s">
        <v>156</v>
      </c>
      <c r="BE1151" s="184">
        <f t="shared" si="44"/>
        <v>0</v>
      </c>
      <c r="BF1151" s="184">
        <f t="shared" si="45"/>
        <v>0</v>
      </c>
      <c r="BG1151" s="184">
        <f t="shared" si="46"/>
        <v>0</v>
      </c>
      <c r="BH1151" s="184">
        <f t="shared" si="47"/>
        <v>0</v>
      </c>
      <c r="BI1151" s="184">
        <f t="shared" si="48"/>
        <v>0</v>
      </c>
      <c r="BJ1151" s="18" t="s">
        <v>81</v>
      </c>
      <c r="BK1151" s="184">
        <f t="shared" si="49"/>
        <v>0</v>
      </c>
      <c r="BL1151" s="18" t="s">
        <v>163</v>
      </c>
      <c r="BM1151" s="183" t="s">
        <v>1468</v>
      </c>
    </row>
    <row r="1152" spans="1:65" s="2" customFormat="1" ht="16.5" customHeight="1">
      <c r="A1152" s="35"/>
      <c r="B1152" s="36"/>
      <c r="C1152" s="171" t="s">
        <v>1469</v>
      </c>
      <c r="D1152" s="171" t="s">
        <v>159</v>
      </c>
      <c r="E1152" s="172" t="s">
        <v>1470</v>
      </c>
      <c r="F1152" s="173" t="s">
        <v>1471</v>
      </c>
      <c r="G1152" s="174" t="s">
        <v>1393</v>
      </c>
      <c r="H1152" s="175">
        <v>1</v>
      </c>
      <c r="I1152" s="176"/>
      <c r="J1152" s="177">
        <f t="shared" si="40"/>
        <v>0</v>
      </c>
      <c r="K1152" s="178"/>
      <c r="L1152" s="40"/>
      <c r="M1152" s="179" t="s">
        <v>19</v>
      </c>
      <c r="N1152" s="180" t="s">
        <v>44</v>
      </c>
      <c r="O1152" s="65"/>
      <c r="P1152" s="181">
        <f t="shared" si="41"/>
        <v>0</v>
      </c>
      <c r="Q1152" s="181">
        <v>0</v>
      </c>
      <c r="R1152" s="181">
        <f t="shared" si="42"/>
        <v>0</v>
      </c>
      <c r="S1152" s="181">
        <v>0</v>
      </c>
      <c r="T1152" s="182">
        <f t="shared" si="43"/>
        <v>0</v>
      </c>
      <c r="U1152" s="35"/>
      <c r="V1152" s="35"/>
      <c r="W1152" s="35"/>
      <c r="X1152" s="35"/>
      <c r="Y1152" s="35"/>
      <c r="Z1152" s="35"/>
      <c r="AA1152" s="35"/>
      <c r="AB1152" s="35"/>
      <c r="AC1152" s="35"/>
      <c r="AD1152" s="35"/>
      <c r="AE1152" s="35"/>
      <c r="AR1152" s="183" t="s">
        <v>163</v>
      </c>
      <c r="AT1152" s="183" t="s">
        <v>159</v>
      </c>
      <c r="AU1152" s="183" t="s">
        <v>157</v>
      </c>
      <c r="AY1152" s="18" t="s">
        <v>156</v>
      </c>
      <c r="BE1152" s="184">
        <f t="shared" si="44"/>
        <v>0</v>
      </c>
      <c r="BF1152" s="184">
        <f t="shared" si="45"/>
        <v>0</v>
      </c>
      <c r="BG1152" s="184">
        <f t="shared" si="46"/>
        <v>0</v>
      </c>
      <c r="BH1152" s="184">
        <f t="shared" si="47"/>
        <v>0</v>
      </c>
      <c r="BI1152" s="184">
        <f t="shared" si="48"/>
        <v>0</v>
      </c>
      <c r="BJ1152" s="18" t="s">
        <v>81</v>
      </c>
      <c r="BK1152" s="184">
        <f t="shared" si="49"/>
        <v>0</v>
      </c>
      <c r="BL1152" s="18" t="s">
        <v>163</v>
      </c>
      <c r="BM1152" s="183" t="s">
        <v>1472</v>
      </c>
    </row>
    <row r="1153" spans="1:65" s="2" customFormat="1" ht="16.5" customHeight="1">
      <c r="A1153" s="35"/>
      <c r="B1153" s="36"/>
      <c r="C1153" s="171" t="s">
        <v>1473</v>
      </c>
      <c r="D1153" s="171" t="s">
        <v>159</v>
      </c>
      <c r="E1153" s="172" t="s">
        <v>1474</v>
      </c>
      <c r="F1153" s="173" t="s">
        <v>1475</v>
      </c>
      <c r="G1153" s="174" t="s">
        <v>1393</v>
      </c>
      <c r="H1153" s="175">
        <v>1</v>
      </c>
      <c r="I1153" s="176"/>
      <c r="J1153" s="177">
        <f t="shared" si="40"/>
        <v>0</v>
      </c>
      <c r="K1153" s="178"/>
      <c r="L1153" s="40"/>
      <c r="M1153" s="179" t="s">
        <v>19</v>
      </c>
      <c r="N1153" s="180" t="s">
        <v>44</v>
      </c>
      <c r="O1153" s="65"/>
      <c r="P1153" s="181">
        <f t="shared" si="41"/>
        <v>0</v>
      </c>
      <c r="Q1153" s="181">
        <v>0</v>
      </c>
      <c r="R1153" s="181">
        <f t="shared" si="42"/>
        <v>0</v>
      </c>
      <c r="S1153" s="181">
        <v>0</v>
      </c>
      <c r="T1153" s="182">
        <f t="shared" si="43"/>
        <v>0</v>
      </c>
      <c r="U1153" s="35"/>
      <c r="V1153" s="35"/>
      <c r="W1153" s="35"/>
      <c r="X1153" s="35"/>
      <c r="Y1153" s="35"/>
      <c r="Z1153" s="35"/>
      <c r="AA1153" s="35"/>
      <c r="AB1153" s="35"/>
      <c r="AC1153" s="35"/>
      <c r="AD1153" s="35"/>
      <c r="AE1153" s="35"/>
      <c r="AR1153" s="183" t="s">
        <v>163</v>
      </c>
      <c r="AT1153" s="183" t="s">
        <v>159</v>
      </c>
      <c r="AU1153" s="183" t="s">
        <v>157</v>
      </c>
      <c r="AY1153" s="18" t="s">
        <v>156</v>
      </c>
      <c r="BE1153" s="184">
        <f t="shared" si="44"/>
        <v>0</v>
      </c>
      <c r="BF1153" s="184">
        <f t="shared" si="45"/>
        <v>0</v>
      </c>
      <c r="BG1153" s="184">
        <f t="shared" si="46"/>
        <v>0</v>
      </c>
      <c r="BH1153" s="184">
        <f t="shared" si="47"/>
        <v>0</v>
      </c>
      <c r="BI1153" s="184">
        <f t="shared" si="48"/>
        <v>0</v>
      </c>
      <c r="BJ1153" s="18" t="s">
        <v>81</v>
      </c>
      <c r="BK1153" s="184">
        <f t="shared" si="49"/>
        <v>0</v>
      </c>
      <c r="BL1153" s="18" t="s">
        <v>163</v>
      </c>
      <c r="BM1153" s="183" t="s">
        <v>1476</v>
      </c>
    </row>
    <row r="1154" spans="1:65" s="2" customFormat="1" ht="16.5" customHeight="1">
      <c r="A1154" s="35"/>
      <c r="B1154" s="36"/>
      <c r="C1154" s="171" t="s">
        <v>1477</v>
      </c>
      <c r="D1154" s="171" t="s">
        <v>159</v>
      </c>
      <c r="E1154" s="172" t="s">
        <v>1478</v>
      </c>
      <c r="F1154" s="173" t="s">
        <v>1479</v>
      </c>
      <c r="G1154" s="174" t="s">
        <v>1393</v>
      </c>
      <c r="H1154" s="175">
        <v>1</v>
      </c>
      <c r="I1154" s="176"/>
      <c r="J1154" s="177">
        <f t="shared" si="40"/>
        <v>0</v>
      </c>
      <c r="K1154" s="178"/>
      <c r="L1154" s="40"/>
      <c r="M1154" s="179" t="s">
        <v>19</v>
      </c>
      <c r="N1154" s="180" t="s">
        <v>44</v>
      </c>
      <c r="O1154" s="65"/>
      <c r="P1154" s="181">
        <f t="shared" si="41"/>
        <v>0</v>
      </c>
      <c r="Q1154" s="181">
        <v>0</v>
      </c>
      <c r="R1154" s="181">
        <f t="shared" si="42"/>
        <v>0</v>
      </c>
      <c r="S1154" s="181">
        <v>0</v>
      </c>
      <c r="T1154" s="182">
        <f t="shared" si="43"/>
        <v>0</v>
      </c>
      <c r="U1154" s="35"/>
      <c r="V1154" s="35"/>
      <c r="W1154" s="35"/>
      <c r="X1154" s="35"/>
      <c r="Y1154" s="35"/>
      <c r="Z1154" s="35"/>
      <c r="AA1154" s="35"/>
      <c r="AB1154" s="35"/>
      <c r="AC1154" s="35"/>
      <c r="AD1154" s="35"/>
      <c r="AE1154" s="35"/>
      <c r="AR1154" s="183" t="s">
        <v>163</v>
      </c>
      <c r="AT1154" s="183" t="s">
        <v>159</v>
      </c>
      <c r="AU1154" s="183" t="s">
        <v>157</v>
      </c>
      <c r="AY1154" s="18" t="s">
        <v>156</v>
      </c>
      <c r="BE1154" s="184">
        <f t="shared" si="44"/>
        <v>0</v>
      </c>
      <c r="BF1154" s="184">
        <f t="shared" si="45"/>
        <v>0</v>
      </c>
      <c r="BG1154" s="184">
        <f t="shared" si="46"/>
        <v>0</v>
      </c>
      <c r="BH1154" s="184">
        <f t="shared" si="47"/>
        <v>0</v>
      </c>
      <c r="BI1154" s="184">
        <f t="shared" si="48"/>
        <v>0</v>
      </c>
      <c r="BJ1154" s="18" t="s">
        <v>81</v>
      </c>
      <c r="BK1154" s="184">
        <f t="shared" si="49"/>
        <v>0</v>
      </c>
      <c r="BL1154" s="18" t="s">
        <v>163</v>
      </c>
      <c r="BM1154" s="183" t="s">
        <v>1480</v>
      </c>
    </row>
    <row r="1155" spans="1:65" s="2" customFormat="1" ht="16.5" customHeight="1">
      <c r="A1155" s="35"/>
      <c r="B1155" s="36"/>
      <c r="C1155" s="171" t="s">
        <v>1481</v>
      </c>
      <c r="D1155" s="171" t="s">
        <v>159</v>
      </c>
      <c r="E1155" s="172" t="s">
        <v>1482</v>
      </c>
      <c r="F1155" s="173" t="s">
        <v>1483</v>
      </c>
      <c r="G1155" s="174" t="s">
        <v>1393</v>
      </c>
      <c r="H1155" s="175">
        <v>1</v>
      </c>
      <c r="I1155" s="176"/>
      <c r="J1155" s="177">
        <f t="shared" si="40"/>
        <v>0</v>
      </c>
      <c r="K1155" s="178"/>
      <c r="L1155" s="40"/>
      <c r="M1155" s="179" t="s">
        <v>19</v>
      </c>
      <c r="N1155" s="180" t="s">
        <v>44</v>
      </c>
      <c r="O1155" s="65"/>
      <c r="P1155" s="181">
        <f t="shared" si="41"/>
        <v>0</v>
      </c>
      <c r="Q1155" s="181">
        <v>0</v>
      </c>
      <c r="R1155" s="181">
        <f t="shared" si="42"/>
        <v>0</v>
      </c>
      <c r="S1155" s="181">
        <v>0</v>
      </c>
      <c r="T1155" s="182">
        <f t="shared" si="43"/>
        <v>0</v>
      </c>
      <c r="U1155" s="35"/>
      <c r="V1155" s="35"/>
      <c r="W1155" s="35"/>
      <c r="X1155" s="35"/>
      <c r="Y1155" s="35"/>
      <c r="Z1155" s="35"/>
      <c r="AA1155" s="35"/>
      <c r="AB1155" s="35"/>
      <c r="AC1155" s="35"/>
      <c r="AD1155" s="35"/>
      <c r="AE1155" s="35"/>
      <c r="AR1155" s="183" t="s">
        <v>163</v>
      </c>
      <c r="AT1155" s="183" t="s">
        <v>159</v>
      </c>
      <c r="AU1155" s="183" t="s">
        <v>157</v>
      </c>
      <c r="AY1155" s="18" t="s">
        <v>156</v>
      </c>
      <c r="BE1155" s="184">
        <f t="shared" si="44"/>
        <v>0</v>
      </c>
      <c r="BF1155" s="184">
        <f t="shared" si="45"/>
        <v>0</v>
      </c>
      <c r="BG1155" s="184">
        <f t="shared" si="46"/>
        <v>0</v>
      </c>
      <c r="BH1155" s="184">
        <f t="shared" si="47"/>
        <v>0</v>
      </c>
      <c r="BI1155" s="184">
        <f t="shared" si="48"/>
        <v>0</v>
      </c>
      <c r="BJ1155" s="18" t="s">
        <v>81</v>
      </c>
      <c r="BK1155" s="184">
        <f t="shared" si="49"/>
        <v>0</v>
      </c>
      <c r="BL1155" s="18" t="s">
        <v>163</v>
      </c>
      <c r="BM1155" s="183" t="s">
        <v>1484</v>
      </c>
    </row>
    <row r="1156" spans="1:65" s="2" customFormat="1" ht="24.2" customHeight="1">
      <c r="A1156" s="35"/>
      <c r="B1156" s="36"/>
      <c r="C1156" s="171" t="s">
        <v>1485</v>
      </c>
      <c r="D1156" s="171" t="s">
        <v>159</v>
      </c>
      <c r="E1156" s="172" t="s">
        <v>1486</v>
      </c>
      <c r="F1156" s="173" t="s">
        <v>1487</v>
      </c>
      <c r="G1156" s="174" t="s">
        <v>1393</v>
      </c>
      <c r="H1156" s="175">
        <v>1</v>
      </c>
      <c r="I1156" s="176"/>
      <c r="J1156" s="177">
        <f t="shared" si="40"/>
        <v>0</v>
      </c>
      <c r="K1156" s="178"/>
      <c r="L1156" s="40"/>
      <c r="M1156" s="179" t="s">
        <v>19</v>
      </c>
      <c r="N1156" s="180" t="s">
        <v>44</v>
      </c>
      <c r="O1156" s="65"/>
      <c r="P1156" s="181">
        <f t="shared" si="41"/>
        <v>0</v>
      </c>
      <c r="Q1156" s="181">
        <v>0</v>
      </c>
      <c r="R1156" s="181">
        <f t="shared" si="42"/>
        <v>0</v>
      </c>
      <c r="S1156" s="181">
        <v>0</v>
      </c>
      <c r="T1156" s="182">
        <f t="shared" si="43"/>
        <v>0</v>
      </c>
      <c r="U1156" s="35"/>
      <c r="V1156" s="35"/>
      <c r="W1156" s="35"/>
      <c r="X1156" s="35"/>
      <c r="Y1156" s="35"/>
      <c r="Z1156" s="35"/>
      <c r="AA1156" s="35"/>
      <c r="AB1156" s="35"/>
      <c r="AC1156" s="35"/>
      <c r="AD1156" s="35"/>
      <c r="AE1156" s="35"/>
      <c r="AR1156" s="183" t="s">
        <v>163</v>
      </c>
      <c r="AT1156" s="183" t="s">
        <v>159</v>
      </c>
      <c r="AU1156" s="183" t="s">
        <v>157</v>
      </c>
      <c r="AY1156" s="18" t="s">
        <v>156</v>
      </c>
      <c r="BE1156" s="184">
        <f t="shared" si="44"/>
        <v>0</v>
      </c>
      <c r="BF1156" s="184">
        <f t="shared" si="45"/>
        <v>0</v>
      </c>
      <c r="BG1156" s="184">
        <f t="shared" si="46"/>
        <v>0</v>
      </c>
      <c r="BH1156" s="184">
        <f t="shared" si="47"/>
        <v>0</v>
      </c>
      <c r="BI1156" s="184">
        <f t="shared" si="48"/>
        <v>0</v>
      </c>
      <c r="BJ1156" s="18" t="s">
        <v>81</v>
      </c>
      <c r="BK1156" s="184">
        <f t="shared" si="49"/>
        <v>0</v>
      </c>
      <c r="BL1156" s="18" t="s">
        <v>163</v>
      </c>
      <c r="BM1156" s="183" t="s">
        <v>1488</v>
      </c>
    </row>
    <row r="1157" spans="1:65" s="2" customFormat="1" ht="16.5" customHeight="1">
      <c r="A1157" s="35"/>
      <c r="B1157" s="36"/>
      <c r="C1157" s="171" t="s">
        <v>1489</v>
      </c>
      <c r="D1157" s="171" t="s">
        <v>159</v>
      </c>
      <c r="E1157" s="172" t="s">
        <v>1490</v>
      </c>
      <c r="F1157" s="173" t="s">
        <v>1491</v>
      </c>
      <c r="G1157" s="174" t="s">
        <v>1393</v>
      </c>
      <c r="H1157" s="175">
        <v>1</v>
      </c>
      <c r="I1157" s="176"/>
      <c r="J1157" s="177">
        <f t="shared" si="40"/>
        <v>0</v>
      </c>
      <c r="K1157" s="178"/>
      <c r="L1157" s="40"/>
      <c r="M1157" s="179" t="s">
        <v>19</v>
      </c>
      <c r="N1157" s="180" t="s">
        <v>44</v>
      </c>
      <c r="O1157" s="65"/>
      <c r="P1157" s="181">
        <f t="shared" si="41"/>
        <v>0</v>
      </c>
      <c r="Q1157" s="181">
        <v>0</v>
      </c>
      <c r="R1157" s="181">
        <f t="shared" si="42"/>
        <v>0</v>
      </c>
      <c r="S1157" s="181">
        <v>0</v>
      </c>
      <c r="T1157" s="182">
        <f t="shared" si="43"/>
        <v>0</v>
      </c>
      <c r="U1157" s="35"/>
      <c r="V1157" s="35"/>
      <c r="W1157" s="35"/>
      <c r="X1157" s="35"/>
      <c r="Y1157" s="35"/>
      <c r="Z1157" s="35"/>
      <c r="AA1157" s="35"/>
      <c r="AB1157" s="35"/>
      <c r="AC1157" s="35"/>
      <c r="AD1157" s="35"/>
      <c r="AE1157" s="35"/>
      <c r="AR1157" s="183" t="s">
        <v>163</v>
      </c>
      <c r="AT1157" s="183" t="s">
        <v>159</v>
      </c>
      <c r="AU1157" s="183" t="s">
        <v>157</v>
      </c>
      <c r="AY1157" s="18" t="s">
        <v>156</v>
      </c>
      <c r="BE1157" s="184">
        <f t="shared" si="44"/>
        <v>0</v>
      </c>
      <c r="BF1157" s="184">
        <f t="shared" si="45"/>
        <v>0</v>
      </c>
      <c r="BG1157" s="184">
        <f t="shared" si="46"/>
        <v>0</v>
      </c>
      <c r="BH1157" s="184">
        <f t="shared" si="47"/>
        <v>0</v>
      </c>
      <c r="BI1157" s="184">
        <f t="shared" si="48"/>
        <v>0</v>
      </c>
      <c r="BJ1157" s="18" t="s">
        <v>81</v>
      </c>
      <c r="BK1157" s="184">
        <f t="shared" si="49"/>
        <v>0</v>
      </c>
      <c r="BL1157" s="18" t="s">
        <v>163</v>
      </c>
      <c r="BM1157" s="183" t="s">
        <v>1492</v>
      </c>
    </row>
    <row r="1158" spans="1:65" s="2" customFormat="1" ht="16.5" customHeight="1">
      <c r="A1158" s="35"/>
      <c r="B1158" s="36"/>
      <c r="C1158" s="171" t="s">
        <v>1493</v>
      </c>
      <c r="D1158" s="171" t="s">
        <v>159</v>
      </c>
      <c r="E1158" s="172" t="s">
        <v>1494</v>
      </c>
      <c r="F1158" s="173" t="s">
        <v>1495</v>
      </c>
      <c r="G1158" s="174" t="s">
        <v>162</v>
      </c>
      <c r="H1158" s="175">
        <v>5</v>
      </c>
      <c r="I1158" s="176"/>
      <c r="J1158" s="177">
        <f t="shared" si="40"/>
        <v>0</v>
      </c>
      <c r="K1158" s="178"/>
      <c r="L1158" s="40"/>
      <c r="M1158" s="179" t="s">
        <v>19</v>
      </c>
      <c r="N1158" s="180" t="s">
        <v>44</v>
      </c>
      <c r="O1158" s="65"/>
      <c r="P1158" s="181">
        <f t="shared" si="41"/>
        <v>0</v>
      </c>
      <c r="Q1158" s="181">
        <v>0</v>
      </c>
      <c r="R1158" s="181">
        <f t="shared" si="42"/>
        <v>0</v>
      </c>
      <c r="S1158" s="181">
        <v>0</v>
      </c>
      <c r="T1158" s="182">
        <f t="shared" si="43"/>
        <v>0</v>
      </c>
      <c r="U1158" s="35"/>
      <c r="V1158" s="35"/>
      <c r="W1158" s="35"/>
      <c r="X1158" s="35"/>
      <c r="Y1158" s="35"/>
      <c r="Z1158" s="35"/>
      <c r="AA1158" s="35"/>
      <c r="AB1158" s="35"/>
      <c r="AC1158" s="35"/>
      <c r="AD1158" s="35"/>
      <c r="AE1158" s="35"/>
      <c r="AR1158" s="183" t="s">
        <v>163</v>
      </c>
      <c r="AT1158" s="183" t="s">
        <v>159</v>
      </c>
      <c r="AU1158" s="183" t="s">
        <v>157</v>
      </c>
      <c r="AY1158" s="18" t="s">
        <v>156</v>
      </c>
      <c r="BE1158" s="184">
        <f t="shared" si="44"/>
        <v>0</v>
      </c>
      <c r="BF1158" s="184">
        <f t="shared" si="45"/>
        <v>0</v>
      </c>
      <c r="BG1158" s="184">
        <f t="shared" si="46"/>
        <v>0</v>
      </c>
      <c r="BH1158" s="184">
        <f t="shared" si="47"/>
        <v>0</v>
      </c>
      <c r="BI1158" s="184">
        <f t="shared" si="48"/>
        <v>0</v>
      </c>
      <c r="BJ1158" s="18" t="s">
        <v>81</v>
      </c>
      <c r="BK1158" s="184">
        <f t="shared" si="49"/>
        <v>0</v>
      </c>
      <c r="BL1158" s="18" t="s">
        <v>163</v>
      </c>
      <c r="BM1158" s="183" t="s">
        <v>1496</v>
      </c>
    </row>
    <row r="1159" spans="1:65" s="2" customFormat="1" ht="24.2" customHeight="1">
      <c r="A1159" s="35"/>
      <c r="B1159" s="36"/>
      <c r="C1159" s="171" t="s">
        <v>1497</v>
      </c>
      <c r="D1159" s="171" t="s">
        <v>159</v>
      </c>
      <c r="E1159" s="172" t="s">
        <v>1498</v>
      </c>
      <c r="F1159" s="173" t="s">
        <v>1499</v>
      </c>
      <c r="G1159" s="174" t="s">
        <v>162</v>
      </c>
      <c r="H1159" s="175">
        <v>1</v>
      </c>
      <c r="I1159" s="176"/>
      <c r="J1159" s="177">
        <f t="shared" si="40"/>
        <v>0</v>
      </c>
      <c r="K1159" s="178"/>
      <c r="L1159" s="40"/>
      <c r="M1159" s="179" t="s">
        <v>19</v>
      </c>
      <c r="N1159" s="180" t="s">
        <v>44</v>
      </c>
      <c r="O1159" s="65"/>
      <c r="P1159" s="181">
        <f t="shared" si="41"/>
        <v>0</v>
      </c>
      <c r="Q1159" s="181">
        <v>0</v>
      </c>
      <c r="R1159" s="181">
        <f t="shared" si="42"/>
        <v>0</v>
      </c>
      <c r="S1159" s="181">
        <v>0</v>
      </c>
      <c r="T1159" s="182">
        <f t="shared" si="43"/>
        <v>0</v>
      </c>
      <c r="U1159" s="35"/>
      <c r="V1159" s="35"/>
      <c r="W1159" s="35"/>
      <c r="X1159" s="35"/>
      <c r="Y1159" s="35"/>
      <c r="Z1159" s="35"/>
      <c r="AA1159" s="35"/>
      <c r="AB1159" s="35"/>
      <c r="AC1159" s="35"/>
      <c r="AD1159" s="35"/>
      <c r="AE1159" s="35"/>
      <c r="AR1159" s="183" t="s">
        <v>163</v>
      </c>
      <c r="AT1159" s="183" t="s">
        <v>159</v>
      </c>
      <c r="AU1159" s="183" t="s">
        <v>157</v>
      </c>
      <c r="AY1159" s="18" t="s">
        <v>156</v>
      </c>
      <c r="BE1159" s="184">
        <f t="shared" si="44"/>
        <v>0</v>
      </c>
      <c r="BF1159" s="184">
        <f t="shared" si="45"/>
        <v>0</v>
      </c>
      <c r="BG1159" s="184">
        <f t="shared" si="46"/>
        <v>0</v>
      </c>
      <c r="BH1159" s="184">
        <f t="shared" si="47"/>
        <v>0</v>
      </c>
      <c r="BI1159" s="184">
        <f t="shared" si="48"/>
        <v>0</v>
      </c>
      <c r="BJ1159" s="18" t="s">
        <v>81</v>
      </c>
      <c r="BK1159" s="184">
        <f t="shared" si="49"/>
        <v>0</v>
      </c>
      <c r="BL1159" s="18" t="s">
        <v>163</v>
      </c>
      <c r="BM1159" s="183" t="s">
        <v>1500</v>
      </c>
    </row>
    <row r="1160" spans="1:65" s="2" customFormat="1" ht="16.5" customHeight="1">
      <c r="A1160" s="35"/>
      <c r="B1160" s="36"/>
      <c r="C1160" s="171" t="s">
        <v>1501</v>
      </c>
      <c r="D1160" s="171" t="s">
        <v>159</v>
      </c>
      <c r="E1160" s="172" t="s">
        <v>1502</v>
      </c>
      <c r="F1160" s="173" t="s">
        <v>1503</v>
      </c>
      <c r="G1160" s="174" t="s">
        <v>162</v>
      </c>
      <c r="H1160" s="175">
        <v>1</v>
      </c>
      <c r="I1160" s="176"/>
      <c r="J1160" s="177">
        <f t="shared" si="40"/>
        <v>0</v>
      </c>
      <c r="K1160" s="178"/>
      <c r="L1160" s="40"/>
      <c r="M1160" s="179" t="s">
        <v>19</v>
      </c>
      <c r="N1160" s="180" t="s">
        <v>44</v>
      </c>
      <c r="O1160" s="65"/>
      <c r="P1160" s="181">
        <f t="shared" si="41"/>
        <v>0</v>
      </c>
      <c r="Q1160" s="181">
        <v>0</v>
      </c>
      <c r="R1160" s="181">
        <f t="shared" si="42"/>
        <v>0</v>
      </c>
      <c r="S1160" s="181">
        <v>0</v>
      </c>
      <c r="T1160" s="182">
        <f t="shared" si="43"/>
        <v>0</v>
      </c>
      <c r="U1160" s="35"/>
      <c r="V1160" s="35"/>
      <c r="W1160" s="35"/>
      <c r="X1160" s="35"/>
      <c r="Y1160" s="35"/>
      <c r="Z1160" s="35"/>
      <c r="AA1160" s="35"/>
      <c r="AB1160" s="35"/>
      <c r="AC1160" s="35"/>
      <c r="AD1160" s="35"/>
      <c r="AE1160" s="35"/>
      <c r="AR1160" s="183" t="s">
        <v>163</v>
      </c>
      <c r="AT1160" s="183" t="s">
        <v>159</v>
      </c>
      <c r="AU1160" s="183" t="s">
        <v>157</v>
      </c>
      <c r="AY1160" s="18" t="s">
        <v>156</v>
      </c>
      <c r="BE1160" s="184">
        <f t="shared" si="44"/>
        <v>0</v>
      </c>
      <c r="BF1160" s="184">
        <f t="shared" si="45"/>
        <v>0</v>
      </c>
      <c r="BG1160" s="184">
        <f t="shared" si="46"/>
        <v>0</v>
      </c>
      <c r="BH1160" s="184">
        <f t="shared" si="47"/>
        <v>0</v>
      </c>
      <c r="BI1160" s="184">
        <f t="shared" si="48"/>
        <v>0</v>
      </c>
      <c r="BJ1160" s="18" t="s">
        <v>81</v>
      </c>
      <c r="BK1160" s="184">
        <f t="shared" si="49"/>
        <v>0</v>
      </c>
      <c r="BL1160" s="18" t="s">
        <v>163</v>
      </c>
      <c r="BM1160" s="183" t="s">
        <v>1504</v>
      </c>
    </row>
    <row r="1161" spans="1:65" s="12" customFormat="1" ht="22.9" customHeight="1">
      <c r="B1161" s="155"/>
      <c r="C1161" s="156"/>
      <c r="D1161" s="157" t="s">
        <v>72</v>
      </c>
      <c r="E1161" s="169" t="s">
        <v>1505</v>
      </c>
      <c r="F1161" s="169" t="s">
        <v>1506</v>
      </c>
      <c r="G1161" s="156"/>
      <c r="H1161" s="156"/>
      <c r="I1161" s="159"/>
      <c r="J1161" s="170">
        <f>BK1161</f>
        <v>0</v>
      </c>
      <c r="K1161" s="156"/>
      <c r="L1161" s="161"/>
      <c r="M1161" s="162"/>
      <c r="N1161" s="163"/>
      <c r="O1161" s="163"/>
      <c r="P1161" s="164">
        <f>P1162+P1181+P1193+P1201+P1203+P1213</f>
        <v>0</v>
      </c>
      <c r="Q1161" s="163"/>
      <c r="R1161" s="164">
        <f>R1162+R1181+R1193+R1201+R1203+R1213</f>
        <v>0</v>
      </c>
      <c r="S1161" s="163"/>
      <c r="T1161" s="165">
        <f>T1162+T1181+T1193+T1201+T1203+T1213</f>
        <v>0</v>
      </c>
      <c r="AR1161" s="166" t="s">
        <v>81</v>
      </c>
      <c r="AT1161" s="167" t="s">
        <v>72</v>
      </c>
      <c r="AU1161" s="167" t="s">
        <v>81</v>
      </c>
      <c r="AY1161" s="166" t="s">
        <v>156</v>
      </c>
      <c r="BK1161" s="168">
        <f>BK1162+BK1181+BK1193+BK1201+BK1203+BK1213</f>
        <v>0</v>
      </c>
    </row>
    <row r="1162" spans="1:65" s="12" customFormat="1" ht="20.85" customHeight="1">
      <c r="B1162" s="155"/>
      <c r="C1162" s="156"/>
      <c r="D1162" s="157" t="s">
        <v>72</v>
      </c>
      <c r="E1162" s="169" t="s">
        <v>1507</v>
      </c>
      <c r="F1162" s="169" t="s">
        <v>1508</v>
      </c>
      <c r="G1162" s="156"/>
      <c r="H1162" s="156"/>
      <c r="I1162" s="159"/>
      <c r="J1162" s="170">
        <f>BK1162</f>
        <v>0</v>
      </c>
      <c r="K1162" s="156"/>
      <c r="L1162" s="161"/>
      <c r="M1162" s="162"/>
      <c r="N1162" s="163"/>
      <c r="O1162" s="163"/>
      <c r="P1162" s="164">
        <f>SUM(P1163:P1180)</f>
        <v>0</v>
      </c>
      <c r="Q1162" s="163"/>
      <c r="R1162" s="164">
        <f>SUM(R1163:R1180)</f>
        <v>0</v>
      </c>
      <c r="S1162" s="163"/>
      <c r="T1162" s="165">
        <f>SUM(T1163:T1180)</f>
        <v>0</v>
      </c>
      <c r="AR1162" s="166" t="s">
        <v>81</v>
      </c>
      <c r="AT1162" s="167" t="s">
        <v>72</v>
      </c>
      <c r="AU1162" s="167" t="s">
        <v>83</v>
      </c>
      <c r="AY1162" s="166" t="s">
        <v>156</v>
      </c>
      <c r="BK1162" s="168">
        <f>SUM(BK1163:BK1180)</f>
        <v>0</v>
      </c>
    </row>
    <row r="1163" spans="1:65" s="2" customFormat="1" ht="16.5" customHeight="1">
      <c r="A1163" s="35"/>
      <c r="B1163" s="36"/>
      <c r="C1163" s="171" t="s">
        <v>1509</v>
      </c>
      <c r="D1163" s="171" t="s">
        <v>159</v>
      </c>
      <c r="E1163" s="172" t="s">
        <v>1510</v>
      </c>
      <c r="F1163" s="173" t="s">
        <v>1511</v>
      </c>
      <c r="G1163" s="174" t="s">
        <v>1184</v>
      </c>
      <c r="H1163" s="175">
        <v>120</v>
      </c>
      <c r="I1163" s="176"/>
      <c r="J1163" s="177">
        <f t="shared" ref="J1163:J1180" si="50">ROUND(I1163*H1163,2)</f>
        <v>0</v>
      </c>
      <c r="K1163" s="178"/>
      <c r="L1163" s="40"/>
      <c r="M1163" s="179" t="s">
        <v>19</v>
      </c>
      <c r="N1163" s="180" t="s">
        <v>44</v>
      </c>
      <c r="O1163" s="65"/>
      <c r="P1163" s="181">
        <f t="shared" ref="P1163:P1180" si="51">O1163*H1163</f>
        <v>0</v>
      </c>
      <c r="Q1163" s="181">
        <v>0</v>
      </c>
      <c r="R1163" s="181">
        <f t="shared" ref="R1163:R1180" si="52">Q1163*H1163</f>
        <v>0</v>
      </c>
      <c r="S1163" s="181">
        <v>0</v>
      </c>
      <c r="T1163" s="182">
        <f t="shared" ref="T1163:T1180" si="53">S1163*H1163</f>
        <v>0</v>
      </c>
      <c r="U1163" s="35"/>
      <c r="V1163" s="35"/>
      <c r="W1163" s="35"/>
      <c r="X1163" s="35"/>
      <c r="Y1163" s="35"/>
      <c r="Z1163" s="35"/>
      <c r="AA1163" s="35"/>
      <c r="AB1163" s="35"/>
      <c r="AC1163" s="35"/>
      <c r="AD1163" s="35"/>
      <c r="AE1163" s="35"/>
      <c r="AR1163" s="183" t="s">
        <v>163</v>
      </c>
      <c r="AT1163" s="183" t="s">
        <v>159</v>
      </c>
      <c r="AU1163" s="183" t="s">
        <v>157</v>
      </c>
      <c r="AY1163" s="18" t="s">
        <v>156</v>
      </c>
      <c r="BE1163" s="184">
        <f t="shared" ref="BE1163:BE1180" si="54">IF(N1163="základní",J1163,0)</f>
        <v>0</v>
      </c>
      <c r="BF1163" s="184">
        <f t="shared" ref="BF1163:BF1180" si="55">IF(N1163="snížená",J1163,0)</f>
        <v>0</v>
      </c>
      <c r="BG1163" s="184">
        <f t="shared" ref="BG1163:BG1180" si="56">IF(N1163="zákl. přenesená",J1163,0)</f>
        <v>0</v>
      </c>
      <c r="BH1163" s="184">
        <f t="shared" ref="BH1163:BH1180" si="57">IF(N1163="sníž. přenesená",J1163,0)</f>
        <v>0</v>
      </c>
      <c r="BI1163" s="184">
        <f t="shared" ref="BI1163:BI1180" si="58">IF(N1163="nulová",J1163,0)</f>
        <v>0</v>
      </c>
      <c r="BJ1163" s="18" t="s">
        <v>81</v>
      </c>
      <c r="BK1163" s="184">
        <f t="shared" ref="BK1163:BK1180" si="59">ROUND(I1163*H1163,2)</f>
        <v>0</v>
      </c>
      <c r="BL1163" s="18" t="s">
        <v>163</v>
      </c>
      <c r="BM1163" s="183" t="s">
        <v>1512</v>
      </c>
    </row>
    <row r="1164" spans="1:65" s="2" customFormat="1" ht="16.5" customHeight="1">
      <c r="A1164" s="35"/>
      <c r="B1164" s="36"/>
      <c r="C1164" s="171" t="s">
        <v>1513</v>
      </c>
      <c r="D1164" s="171" t="s">
        <v>159</v>
      </c>
      <c r="E1164" s="172" t="s">
        <v>1514</v>
      </c>
      <c r="F1164" s="173" t="s">
        <v>1515</v>
      </c>
      <c r="G1164" s="174" t="s">
        <v>1516</v>
      </c>
      <c r="H1164" s="175">
        <v>1</v>
      </c>
      <c r="I1164" s="176"/>
      <c r="J1164" s="177">
        <f t="shared" si="50"/>
        <v>0</v>
      </c>
      <c r="K1164" s="178"/>
      <c r="L1164" s="40"/>
      <c r="M1164" s="179" t="s">
        <v>19</v>
      </c>
      <c r="N1164" s="180" t="s">
        <v>44</v>
      </c>
      <c r="O1164" s="65"/>
      <c r="P1164" s="181">
        <f t="shared" si="51"/>
        <v>0</v>
      </c>
      <c r="Q1164" s="181">
        <v>0</v>
      </c>
      <c r="R1164" s="181">
        <f t="shared" si="52"/>
        <v>0</v>
      </c>
      <c r="S1164" s="181">
        <v>0</v>
      </c>
      <c r="T1164" s="182">
        <f t="shared" si="53"/>
        <v>0</v>
      </c>
      <c r="U1164" s="35"/>
      <c r="V1164" s="35"/>
      <c r="W1164" s="35"/>
      <c r="X1164" s="35"/>
      <c r="Y1164" s="35"/>
      <c r="Z1164" s="35"/>
      <c r="AA1164" s="35"/>
      <c r="AB1164" s="35"/>
      <c r="AC1164" s="35"/>
      <c r="AD1164" s="35"/>
      <c r="AE1164" s="35"/>
      <c r="AR1164" s="183" t="s">
        <v>163</v>
      </c>
      <c r="AT1164" s="183" t="s">
        <v>159</v>
      </c>
      <c r="AU1164" s="183" t="s">
        <v>157</v>
      </c>
      <c r="AY1164" s="18" t="s">
        <v>156</v>
      </c>
      <c r="BE1164" s="184">
        <f t="shared" si="54"/>
        <v>0</v>
      </c>
      <c r="BF1164" s="184">
        <f t="shared" si="55"/>
        <v>0</v>
      </c>
      <c r="BG1164" s="184">
        <f t="shared" si="56"/>
        <v>0</v>
      </c>
      <c r="BH1164" s="184">
        <f t="shared" si="57"/>
        <v>0</v>
      </c>
      <c r="BI1164" s="184">
        <f t="shared" si="58"/>
        <v>0</v>
      </c>
      <c r="BJ1164" s="18" t="s">
        <v>81</v>
      </c>
      <c r="BK1164" s="184">
        <f t="shared" si="59"/>
        <v>0</v>
      </c>
      <c r="BL1164" s="18" t="s">
        <v>163</v>
      </c>
      <c r="BM1164" s="183" t="s">
        <v>1517</v>
      </c>
    </row>
    <row r="1165" spans="1:65" s="2" customFormat="1" ht="16.5" customHeight="1">
      <c r="A1165" s="35"/>
      <c r="B1165" s="36"/>
      <c r="C1165" s="171" t="s">
        <v>1518</v>
      </c>
      <c r="D1165" s="171" t="s">
        <v>159</v>
      </c>
      <c r="E1165" s="172" t="s">
        <v>1519</v>
      </c>
      <c r="F1165" s="173" t="s">
        <v>1520</v>
      </c>
      <c r="G1165" s="174" t="s">
        <v>193</v>
      </c>
      <c r="H1165" s="175">
        <v>35</v>
      </c>
      <c r="I1165" s="176"/>
      <c r="J1165" s="177">
        <f t="shared" si="50"/>
        <v>0</v>
      </c>
      <c r="K1165" s="178"/>
      <c r="L1165" s="40"/>
      <c r="M1165" s="179" t="s">
        <v>19</v>
      </c>
      <c r="N1165" s="180" t="s">
        <v>44</v>
      </c>
      <c r="O1165" s="65"/>
      <c r="P1165" s="181">
        <f t="shared" si="51"/>
        <v>0</v>
      </c>
      <c r="Q1165" s="181">
        <v>0</v>
      </c>
      <c r="R1165" s="181">
        <f t="shared" si="52"/>
        <v>0</v>
      </c>
      <c r="S1165" s="181">
        <v>0</v>
      </c>
      <c r="T1165" s="182">
        <f t="shared" si="53"/>
        <v>0</v>
      </c>
      <c r="U1165" s="35"/>
      <c r="V1165" s="35"/>
      <c r="W1165" s="35"/>
      <c r="X1165" s="35"/>
      <c r="Y1165" s="35"/>
      <c r="Z1165" s="35"/>
      <c r="AA1165" s="35"/>
      <c r="AB1165" s="35"/>
      <c r="AC1165" s="35"/>
      <c r="AD1165" s="35"/>
      <c r="AE1165" s="35"/>
      <c r="AR1165" s="183" t="s">
        <v>163</v>
      </c>
      <c r="AT1165" s="183" t="s">
        <v>159</v>
      </c>
      <c r="AU1165" s="183" t="s">
        <v>157</v>
      </c>
      <c r="AY1165" s="18" t="s">
        <v>156</v>
      </c>
      <c r="BE1165" s="184">
        <f t="shared" si="54"/>
        <v>0</v>
      </c>
      <c r="BF1165" s="184">
        <f t="shared" si="55"/>
        <v>0</v>
      </c>
      <c r="BG1165" s="184">
        <f t="shared" si="56"/>
        <v>0</v>
      </c>
      <c r="BH1165" s="184">
        <f t="shared" si="57"/>
        <v>0</v>
      </c>
      <c r="BI1165" s="184">
        <f t="shared" si="58"/>
        <v>0</v>
      </c>
      <c r="BJ1165" s="18" t="s">
        <v>81</v>
      </c>
      <c r="BK1165" s="184">
        <f t="shared" si="59"/>
        <v>0</v>
      </c>
      <c r="BL1165" s="18" t="s">
        <v>163</v>
      </c>
      <c r="BM1165" s="183" t="s">
        <v>1521</v>
      </c>
    </row>
    <row r="1166" spans="1:65" s="2" customFormat="1" ht="16.5" customHeight="1">
      <c r="A1166" s="35"/>
      <c r="B1166" s="36"/>
      <c r="C1166" s="171" t="s">
        <v>1522</v>
      </c>
      <c r="D1166" s="171" t="s">
        <v>159</v>
      </c>
      <c r="E1166" s="172" t="s">
        <v>1523</v>
      </c>
      <c r="F1166" s="173" t="s">
        <v>1524</v>
      </c>
      <c r="G1166" s="174" t="s">
        <v>193</v>
      </c>
      <c r="H1166" s="175">
        <v>26</v>
      </c>
      <c r="I1166" s="176"/>
      <c r="J1166" s="177">
        <f t="shared" si="50"/>
        <v>0</v>
      </c>
      <c r="K1166" s="178"/>
      <c r="L1166" s="40"/>
      <c r="M1166" s="179" t="s">
        <v>19</v>
      </c>
      <c r="N1166" s="180" t="s">
        <v>44</v>
      </c>
      <c r="O1166" s="65"/>
      <c r="P1166" s="181">
        <f t="shared" si="51"/>
        <v>0</v>
      </c>
      <c r="Q1166" s="181">
        <v>0</v>
      </c>
      <c r="R1166" s="181">
        <f t="shared" si="52"/>
        <v>0</v>
      </c>
      <c r="S1166" s="181">
        <v>0</v>
      </c>
      <c r="T1166" s="182">
        <f t="shared" si="53"/>
        <v>0</v>
      </c>
      <c r="U1166" s="35"/>
      <c r="V1166" s="35"/>
      <c r="W1166" s="35"/>
      <c r="X1166" s="35"/>
      <c r="Y1166" s="35"/>
      <c r="Z1166" s="35"/>
      <c r="AA1166" s="35"/>
      <c r="AB1166" s="35"/>
      <c r="AC1166" s="35"/>
      <c r="AD1166" s="35"/>
      <c r="AE1166" s="35"/>
      <c r="AR1166" s="183" t="s">
        <v>163</v>
      </c>
      <c r="AT1166" s="183" t="s">
        <v>159</v>
      </c>
      <c r="AU1166" s="183" t="s">
        <v>157</v>
      </c>
      <c r="AY1166" s="18" t="s">
        <v>156</v>
      </c>
      <c r="BE1166" s="184">
        <f t="shared" si="54"/>
        <v>0</v>
      </c>
      <c r="BF1166" s="184">
        <f t="shared" si="55"/>
        <v>0</v>
      </c>
      <c r="BG1166" s="184">
        <f t="shared" si="56"/>
        <v>0</v>
      </c>
      <c r="BH1166" s="184">
        <f t="shared" si="57"/>
        <v>0</v>
      </c>
      <c r="BI1166" s="184">
        <f t="shared" si="58"/>
        <v>0</v>
      </c>
      <c r="BJ1166" s="18" t="s">
        <v>81</v>
      </c>
      <c r="BK1166" s="184">
        <f t="shared" si="59"/>
        <v>0</v>
      </c>
      <c r="BL1166" s="18" t="s">
        <v>163</v>
      </c>
      <c r="BM1166" s="183" t="s">
        <v>1525</v>
      </c>
    </row>
    <row r="1167" spans="1:65" s="2" customFormat="1" ht="16.5" customHeight="1">
      <c r="A1167" s="35"/>
      <c r="B1167" s="36"/>
      <c r="C1167" s="171" t="s">
        <v>1526</v>
      </c>
      <c r="D1167" s="171" t="s">
        <v>159</v>
      </c>
      <c r="E1167" s="172" t="s">
        <v>1527</v>
      </c>
      <c r="F1167" s="173" t="s">
        <v>1528</v>
      </c>
      <c r="G1167" s="174" t="s">
        <v>193</v>
      </c>
      <c r="H1167" s="175">
        <v>30</v>
      </c>
      <c r="I1167" s="176"/>
      <c r="J1167" s="177">
        <f t="shared" si="50"/>
        <v>0</v>
      </c>
      <c r="K1167" s="178"/>
      <c r="L1167" s="40"/>
      <c r="M1167" s="179" t="s">
        <v>19</v>
      </c>
      <c r="N1167" s="180" t="s">
        <v>44</v>
      </c>
      <c r="O1167" s="65"/>
      <c r="P1167" s="181">
        <f t="shared" si="51"/>
        <v>0</v>
      </c>
      <c r="Q1167" s="181">
        <v>0</v>
      </c>
      <c r="R1167" s="181">
        <f t="shared" si="52"/>
        <v>0</v>
      </c>
      <c r="S1167" s="181">
        <v>0</v>
      </c>
      <c r="T1167" s="182">
        <f t="shared" si="53"/>
        <v>0</v>
      </c>
      <c r="U1167" s="35"/>
      <c r="V1167" s="35"/>
      <c r="W1167" s="35"/>
      <c r="X1167" s="35"/>
      <c r="Y1167" s="35"/>
      <c r="Z1167" s="35"/>
      <c r="AA1167" s="35"/>
      <c r="AB1167" s="35"/>
      <c r="AC1167" s="35"/>
      <c r="AD1167" s="35"/>
      <c r="AE1167" s="35"/>
      <c r="AR1167" s="183" t="s">
        <v>163</v>
      </c>
      <c r="AT1167" s="183" t="s">
        <v>159</v>
      </c>
      <c r="AU1167" s="183" t="s">
        <v>157</v>
      </c>
      <c r="AY1167" s="18" t="s">
        <v>156</v>
      </c>
      <c r="BE1167" s="184">
        <f t="shared" si="54"/>
        <v>0</v>
      </c>
      <c r="BF1167" s="184">
        <f t="shared" si="55"/>
        <v>0</v>
      </c>
      <c r="BG1167" s="184">
        <f t="shared" si="56"/>
        <v>0</v>
      </c>
      <c r="BH1167" s="184">
        <f t="shared" si="57"/>
        <v>0</v>
      </c>
      <c r="BI1167" s="184">
        <f t="shared" si="58"/>
        <v>0</v>
      </c>
      <c r="BJ1167" s="18" t="s">
        <v>81</v>
      </c>
      <c r="BK1167" s="184">
        <f t="shared" si="59"/>
        <v>0</v>
      </c>
      <c r="BL1167" s="18" t="s">
        <v>163</v>
      </c>
      <c r="BM1167" s="183" t="s">
        <v>1529</v>
      </c>
    </row>
    <row r="1168" spans="1:65" s="2" customFormat="1" ht="16.5" customHeight="1">
      <c r="A1168" s="35"/>
      <c r="B1168" s="36"/>
      <c r="C1168" s="171" t="s">
        <v>1530</v>
      </c>
      <c r="D1168" s="171" t="s">
        <v>159</v>
      </c>
      <c r="E1168" s="172" t="s">
        <v>1531</v>
      </c>
      <c r="F1168" s="173" t="s">
        <v>1532</v>
      </c>
      <c r="G1168" s="174" t="s">
        <v>1184</v>
      </c>
      <c r="H1168" s="175">
        <v>250</v>
      </c>
      <c r="I1168" s="176"/>
      <c r="J1168" s="177">
        <f t="shared" si="50"/>
        <v>0</v>
      </c>
      <c r="K1168" s="178"/>
      <c r="L1168" s="40"/>
      <c r="M1168" s="179" t="s">
        <v>19</v>
      </c>
      <c r="N1168" s="180" t="s">
        <v>44</v>
      </c>
      <c r="O1168" s="65"/>
      <c r="P1168" s="181">
        <f t="shared" si="51"/>
        <v>0</v>
      </c>
      <c r="Q1168" s="181">
        <v>0</v>
      </c>
      <c r="R1168" s="181">
        <f t="shared" si="52"/>
        <v>0</v>
      </c>
      <c r="S1168" s="181">
        <v>0</v>
      </c>
      <c r="T1168" s="182">
        <f t="shared" si="53"/>
        <v>0</v>
      </c>
      <c r="U1168" s="35"/>
      <c r="V1168" s="35"/>
      <c r="W1168" s="35"/>
      <c r="X1168" s="35"/>
      <c r="Y1168" s="35"/>
      <c r="Z1168" s="35"/>
      <c r="AA1168" s="35"/>
      <c r="AB1168" s="35"/>
      <c r="AC1168" s="35"/>
      <c r="AD1168" s="35"/>
      <c r="AE1168" s="35"/>
      <c r="AR1168" s="183" t="s">
        <v>163</v>
      </c>
      <c r="AT1168" s="183" t="s">
        <v>159</v>
      </c>
      <c r="AU1168" s="183" t="s">
        <v>157</v>
      </c>
      <c r="AY1168" s="18" t="s">
        <v>156</v>
      </c>
      <c r="BE1168" s="184">
        <f t="shared" si="54"/>
        <v>0</v>
      </c>
      <c r="BF1168" s="184">
        <f t="shared" si="55"/>
        <v>0</v>
      </c>
      <c r="BG1168" s="184">
        <f t="shared" si="56"/>
        <v>0</v>
      </c>
      <c r="BH1168" s="184">
        <f t="shared" si="57"/>
        <v>0</v>
      </c>
      <c r="BI1168" s="184">
        <f t="shared" si="58"/>
        <v>0</v>
      </c>
      <c r="BJ1168" s="18" t="s">
        <v>81</v>
      </c>
      <c r="BK1168" s="184">
        <f t="shared" si="59"/>
        <v>0</v>
      </c>
      <c r="BL1168" s="18" t="s">
        <v>163</v>
      </c>
      <c r="BM1168" s="183" t="s">
        <v>1533</v>
      </c>
    </row>
    <row r="1169" spans="1:65" s="2" customFormat="1" ht="16.5" customHeight="1">
      <c r="A1169" s="35"/>
      <c r="B1169" s="36"/>
      <c r="C1169" s="171" t="s">
        <v>1534</v>
      </c>
      <c r="D1169" s="171" t="s">
        <v>159</v>
      </c>
      <c r="E1169" s="172" t="s">
        <v>1535</v>
      </c>
      <c r="F1169" s="173" t="s">
        <v>1536</v>
      </c>
      <c r="G1169" s="174" t="s">
        <v>193</v>
      </c>
      <c r="H1169" s="175">
        <v>140</v>
      </c>
      <c r="I1169" s="176"/>
      <c r="J1169" s="177">
        <f t="shared" si="50"/>
        <v>0</v>
      </c>
      <c r="K1169" s="178"/>
      <c r="L1169" s="40"/>
      <c r="M1169" s="179" t="s">
        <v>19</v>
      </c>
      <c r="N1169" s="180" t="s">
        <v>44</v>
      </c>
      <c r="O1169" s="65"/>
      <c r="P1169" s="181">
        <f t="shared" si="51"/>
        <v>0</v>
      </c>
      <c r="Q1169" s="181">
        <v>0</v>
      </c>
      <c r="R1169" s="181">
        <f t="shared" si="52"/>
        <v>0</v>
      </c>
      <c r="S1169" s="181">
        <v>0</v>
      </c>
      <c r="T1169" s="182">
        <f t="shared" si="53"/>
        <v>0</v>
      </c>
      <c r="U1169" s="35"/>
      <c r="V1169" s="35"/>
      <c r="W1169" s="35"/>
      <c r="X1169" s="35"/>
      <c r="Y1169" s="35"/>
      <c r="Z1169" s="35"/>
      <c r="AA1169" s="35"/>
      <c r="AB1169" s="35"/>
      <c r="AC1169" s="35"/>
      <c r="AD1169" s="35"/>
      <c r="AE1169" s="35"/>
      <c r="AR1169" s="183" t="s">
        <v>163</v>
      </c>
      <c r="AT1169" s="183" t="s">
        <v>159</v>
      </c>
      <c r="AU1169" s="183" t="s">
        <v>157</v>
      </c>
      <c r="AY1169" s="18" t="s">
        <v>156</v>
      </c>
      <c r="BE1169" s="184">
        <f t="shared" si="54"/>
        <v>0</v>
      </c>
      <c r="BF1169" s="184">
        <f t="shared" si="55"/>
        <v>0</v>
      </c>
      <c r="BG1169" s="184">
        <f t="shared" si="56"/>
        <v>0</v>
      </c>
      <c r="BH1169" s="184">
        <f t="shared" si="57"/>
        <v>0</v>
      </c>
      <c r="BI1169" s="184">
        <f t="shared" si="58"/>
        <v>0</v>
      </c>
      <c r="BJ1169" s="18" t="s">
        <v>81</v>
      </c>
      <c r="BK1169" s="184">
        <f t="shared" si="59"/>
        <v>0</v>
      </c>
      <c r="BL1169" s="18" t="s">
        <v>163</v>
      </c>
      <c r="BM1169" s="183" t="s">
        <v>1537</v>
      </c>
    </row>
    <row r="1170" spans="1:65" s="2" customFormat="1" ht="16.5" customHeight="1">
      <c r="A1170" s="35"/>
      <c r="B1170" s="36"/>
      <c r="C1170" s="171" t="s">
        <v>1538</v>
      </c>
      <c r="D1170" s="171" t="s">
        <v>159</v>
      </c>
      <c r="E1170" s="172" t="s">
        <v>1539</v>
      </c>
      <c r="F1170" s="173" t="s">
        <v>1540</v>
      </c>
      <c r="G1170" s="174" t="s">
        <v>193</v>
      </c>
      <c r="H1170" s="175">
        <v>165</v>
      </c>
      <c r="I1170" s="176"/>
      <c r="J1170" s="177">
        <f t="shared" si="50"/>
        <v>0</v>
      </c>
      <c r="K1170" s="178"/>
      <c r="L1170" s="40"/>
      <c r="M1170" s="179" t="s">
        <v>19</v>
      </c>
      <c r="N1170" s="180" t="s">
        <v>44</v>
      </c>
      <c r="O1170" s="65"/>
      <c r="P1170" s="181">
        <f t="shared" si="51"/>
        <v>0</v>
      </c>
      <c r="Q1170" s="181">
        <v>0</v>
      </c>
      <c r="R1170" s="181">
        <f t="shared" si="52"/>
        <v>0</v>
      </c>
      <c r="S1170" s="181">
        <v>0</v>
      </c>
      <c r="T1170" s="182">
        <f t="shared" si="53"/>
        <v>0</v>
      </c>
      <c r="U1170" s="35"/>
      <c r="V1170" s="35"/>
      <c r="W1170" s="35"/>
      <c r="X1170" s="35"/>
      <c r="Y1170" s="35"/>
      <c r="Z1170" s="35"/>
      <c r="AA1170" s="35"/>
      <c r="AB1170" s="35"/>
      <c r="AC1170" s="35"/>
      <c r="AD1170" s="35"/>
      <c r="AE1170" s="35"/>
      <c r="AR1170" s="183" t="s">
        <v>163</v>
      </c>
      <c r="AT1170" s="183" t="s">
        <v>159</v>
      </c>
      <c r="AU1170" s="183" t="s">
        <v>157</v>
      </c>
      <c r="AY1170" s="18" t="s">
        <v>156</v>
      </c>
      <c r="BE1170" s="184">
        <f t="shared" si="54"/>
        <v>0</v>
      </c>
      <c r="BF1170" s="184">
        <f t="shared" si="55"/>
        <v>0</v>
      </c>
      <c r="BG1170" s="184">
        <f t="shared" si="56"/>
        <v>0</v>
      </c>
      <c r="BH1170" s="184">
        <f t="shared" si="57"/>
        <v>0</v>
      </c>
      <c r="BI1170" s="184">
        <f t="shared" si="58"/>
        <v>0</v>
      </c>
      <c r="BJ1170" s="18" t="s">
        <v>81</v>
      </c>
      <c r="BK1170" s="184">
        <f t="shared" si="59"/>
        <v>0</v>
      </c>
      <c r="BL1170" s="18" t="s">
        <v>163</v>
      </c>
      <c r="BM1170" s="183" t="s">
        <v>1541</v>
      </c>
    </row>
    <row r="1171" spans="1:65" s="2" customFormat="1" ht="16.5" customHeight="1">
      <c r="A1171" s="35"/>
      <c r="B1171" s="36"/>
      <c r="C1171" s="171" t="s">
        <v>1542</v>
      </c>
      <c r="D1171" s="171" t="s">
        <v>159</v>
      </c>
      <c r="E1171" s="172" t="s">
        <v>1543</v>
      </c>
      <c r="F1171" s="173" t="s">
        <v>1544</v>
      </c>
      <c r="G1171" s="174" t="s">
        <v>193</v>
      </c>
      <c r="H1171" s="175">
        <v>2285</v>
      </c>
      <c r="I1171" s="176"/>
      <c r="J1171" s="177">
        <f t="shared" si="50"/>
        <v>0</v>
      </c>
      <c r="K1171" s="178"/>
      <c r="L1171" s="40"/>
      <c r="M1171" s="179" t="s">
        <v>19</v>
      </c>
      <c r="N1171" s="180" t="s">
        <v>44</v>
      </c>
      <c r="O1171" s="65"/>
      <c r="P1171" s="181">
        <f t="shared" si="51"/>
        <v>0</v>
      </c>
      <c r="Q1171" s="181">
        <v>0</v>
      </c>
      <c r="R1171" s="181">
        <f t="shared" si="52"/>
        <v>0</v>
      </c>
      <c r="S1171" s="181">
        <v>0</v>
      </c>
      <c r="T1171" s="182">
        <f t="shared" si="53"/>
        <v>0</v>
      </c>
      <c r="U1171" s="35"/>
      <c r="V1171" s="35"/>
      <c r="W1171" s="35"/>
      <c r="X1171" s="35"/>
      <c r="Y1171" s="35"/>
      <c r="Z1171" s="35"/>
      <c r="AA1171" s="35"/>
      <c r="AB1171" s="35"/>
      <c r="AC1171" s="35"/>
      <c r="AD1171" s="35"/>
      <c r="AE1171" s="35"/>
      <c r="AR1171" s="183" t="s">
        <v>163</v>
      </c>
      <c r="AT1171" s="183" t="s">
        <v>159</v>
      </c>
      <c r="AU1171" s="183" t="s">
        <v>157</v>
      </c>
      <c r="AY1171" s="18" t="s">
        <v>156</v>
      </c>
      <c r="BE1171" s="184">
        <f t="shared" si="54"/>
        <v>0</v>
      </c>
      <c r="BF1171" s="184">
        <f t="shared" si="55"/>
        <v>0</v>
      </c>
      <c r="BG1171" s="184">
        <f t="shared" si="56"/>
        <v>0</v>
      </c>
      <c r="BH1171" s="184">
        <f t="shared" si="57"/>
        <v>0</v>
      </c>
      <c r="BI1171" s="184">
        <f t="shared" si="58"/>
        <v>0</v>
      </c>
      <c r="BJ1171" s="18" t="s">
        <v>81</v>
      </c>
      <c r="BK1171" s="184">
        <f t="shared" si="59"/>
        <v>0</v>
      </c>
      <c r="BL1171" s="18" t="s">
        <v>163</v>
      </c>
      <c r="BM1171" s="183" t="s">
        <v>1545</v>
      </c>
    </row>
    <row r="1172" spans="1:65" s="2" customFormat="1" ht="16.5" customHeight="1">
      <c r="A1172" s="35"/>
      <c r="B1172" s="36"/>
      <c r="C1172" s="171" t="s">
        <v>1546</v>
      </c>
      <c r="D1172" s="171" t="s">
        <v>159</v>
      </c>
      <c r="E1172" s="172" t="s">
        <v>1547</v>
      </c>
      <c r="F1172" s="173" t="s">
        <v>1548</v>
      </c>
      <c r="G1172" s="174" t="s">
        <v>1184</v>
      </c>
      <c r="H1172" s="175">
        <v>59</v>
      </c>
      <c r="I1172" s="176"/>
      <c r="J1172" s="177">
        <f t="shared" si="50"/>
        <v>0</v>
      </c>
      <c r="K1172" s="178"/>
      <c r="L1172" s="40"/>
      <c r="M1172" s="179" t="s">
        <v>19</v>
      </c>
      <c r="N1172" s="180" t="s">
        <v>44</v>
      </c>
      <c r="O1172" s="65"/>
      <c r="P1172" s="181">
        <f t="shared" si="51"/>
        <v>0</v>
      </c>
      <c r="Q1172" s="181">
        <v>0</v>
      </c>
      <c r="R1172" s="181">
        <f t="shared" si="52"/>
        <v>0</v>
      </c>
      <c r="S1172" s="181">
        <v>0</v>
      </c>
      <c r="T1172" s="182">
        <f t="shared" si="53"/>
        <v>0</v>
      </c>
      <c r="U1172" s="35"/>
      <c r="V1172" s="35"/>
      <c r="W1172" s="35"/>
      <c r="X1172" s="35"/>
      <c r="Y1172" s="35"/>
      <c r="Z1172" s="35"/>
      <c r="AA1172" s="35"/>
      <c r="AB1172" s="35"/>
      <c r="AC1172" s="35"/>
      <c r="AD1172" s="35"/>
      <c r="AE1172" s="35"/>
      <c r="AR1172" s="183" t="s">
        <v>163</v>
      </c>
      <c r="AT1172" s="183" t="s">
        <v>159</v>
      </c>
      <c r="AU1172" s="183" t="s">
        <v>157</v>
      </c>
      <c r="AY1172" s="18" t="s">
        <v>156</v>
      </c>
      <c r="BE1172" s="184">
        <f t="shared" si="54"/>
        <v>0</v>
      </c>
      <c r="BF1172" s="184">
        <f t="shared" si="55"/>
        <v>0</v>
      </c>
      <c r="BG1172" s="184">
        <f t="shared" si="56"/>
        <v>0</v>
      </c>
      <c r="BH1172" s="184">
        <f t="shared" si="57"/>
        <v>0</v>
      </c>
      <c r="BI1172" s="184">
        <f t="shared" si="58"/>
        <v>0</v>
      </c>
      <c r="BJ1172" s="18" t="s">
        <v>81</v>
      </c>
      <c r="BK1172" s="184">
        <f t="shared" si="59"/>
        <v>0</v>
      </c>
      <c r="BL1172" s="18" t="s">
        <v>163</v>
      </c>
      <c r="BM1172" s="183" t="s">
        <v>1549</v>
      </c>
    </row>
    <row r="1173" spans="1:65" s="2" customFormat="1" ht="16.5" customHeight="1">
      <c r="A1173" s="35"/>
      <c r="B1173" s="36"/>
      <c r="C1173" s="171" t="s">
        <v>1550</v>
      </c>
      <c r="D1173" s="171" t="s">
        <v>159</v>
      </c>
      <c r="E1173" s="172" t="s">
        <v>1551</v>
      </c>
      <c r="F1173" s="173" t="s">
        <v>1532</v>
      </c>
      <c r="G1173" s="174" t="s">
        <v>1184</v>
      </c>
      <c r="H1173" s="175">
        <v>150</v>
      </c>
      <c r="I1173" s="176"/>
      <c r="J1173" s="177">
        <f t="shared" si="50"/>
        <v>0</v>
      </c>
      <c r="K1173" s="178"/>
      <c r="L1173" s="40"/>
      <c r="M1173" s="179" t="s">
        <v>19</v>
      </c>
      <c r="N1173" s="180" t="s">
        <v>44</v>
      </c>
      <c r="O1173" s="65"/>
      <c r="P1173" s="181">
        <f t="shared" si="51"/>
        <v>0</v>
      </c>
      <c r="Q1173" s="181">
        <v>0</v>
      </c>
      <c r="R1173" s="181">
        <f t="shared" si="52"/>
        <v>0</v>
      </c>
      <c r="S1173" s="181">
        <v>0</v>
      </c>
      <c r="T1173" s="182">
        <f t="shared" si="53"/>
        <v>0</v>
      </c>
      <c r="U1173" s="35"/>
      <c r="V1173" s="35"/>
      <c r="W1173" s="35"/>
      <c r="X1173" s="35"/>
      <c r="Y1173" s="35"/>
      <c r="Z1173" s="35"/>
      <c r="AA1173" s="35"/>
      <c r="AB1173" s="35"/>
      <c r="AC1173" s="35"/>
      <c r="AD1173" s="35"/>
      <c r="AE1173" s="35"/>
      <c r="AR1173" s="183" t="s">
        <v>163</v>
      </c>
      <c r="AT1173" s="183" t="s">
        <v>159</v>
      </c>
      <c r="AU1173" s="183" t="s">
        <v>157</v>
      </c>
      <c r="AY1173" s="18" t="s">
        <v>156</v>
      </c>
      <c r="BE1173" s="184">
        <f t="shared" si="54"/>
        <v>0</v>
      </c>
      <c r="BF1173" s="184">
        <f t="shared" si="55"/>
        <v>0</v>
      </c>
      <c r="BG1173" s="184">
        <f t="shared" si="56"/>
        <v>0</v>
      </c>
      <c r="BH1173" s="184">
        <f t="shared" si="57"/>
        <v>0</v>
      </c>
      <c r="BI1173" s="184">
        <f t="shared" si="58"/>
        <v>0</v>
      </c>
      <c r="BJ1173" s="18" t="s">
        <v>81</v>
      </c>
      <c r="BK1173" s="184">
        <f t="shared" si="59"/>
        <v>0</v>
      </c>
      <c r="BL1173" s="18" t="s">
        <v>163</v>
      </c>
      <c r="BM1173" s="183" t="s">
        <v>1552</v>
      </c>
    </row>
    <row r="1174" spans="1:65" s="2" customFormat="1" ht="21.75" customHeight="1">
      <c r="A1174" s="35"/>
      <c r="B1174" s="36"/>
      <c r="C1174" s="171" t="s">
        <v>1553</v>
      </c>
      <c r="D1174" s="171" t="s">
        <v>159</v>
      </c>
      <c r="E1174" s="172" t="s">
        <v>1554</v>
      </c>
      <c r="F1174" s="173" t="s">
        <v>1555</v>
      </c>
      <c r="G1174" s="174" t="s">
        <v>1184</v>
      </c>
      <c r="H1174" s="175">
        <v>2</v>
      </c>
      <c r="I1174" s="176"/>
      <c r="J1174" s="177">
        <f t="shared" si="50"/>
        <v>0</v>
      </c>
      <c r="K1174" s="178"/>
      <c r="L1174" s="40"/>
      <c r="M1174" s="179" t="s">
        <v>19</v>
      </c>
      <c r="N1174" s="180" t="s">
        <v>44</v>
      </c>
      <c r="O1174" s="65"/>
      <c r="P1174" s="181">
        <f t="shared" si="51"/>
        <v>0</v>
      </c>
      <c r="Q1174" s="181">
        <v>0</v>
      </c>
      <c r="R1174" s="181">
        <f t="shared" si="52"/>
        <v>0</v>
      </c>
      <c r="S1174" s="181">
        <v>0</v>
      </c>
      <c r="T1174" s="182">
        <f t="shared" si="53"/>
        <v>0</v>
      </c>
      <c r="U1174" s="35"/>
      <c r="V1174" s="35"/>
      <c r="W1174" s="35"/>
      <c r="X1174" s="35"/>
      <c r="Y1174" s="35"/>
      <c r="Z1174" s="35"/>
      <c r="AA1174" s="35"/>
      <c r="AB1174" s="35"/>
      <c r="AC1174" s="35"/>
      <c r="AD1174" s="35"/>
      <c r="AE1174" s="35"/>
      <c r="AR1174" s="183" t="s">
        <v>163</v>
      </c>
      <c r="AT1174" s="183" t="s">
        <v>159</v>
      </c>
      <c r="AU1174" s="183" t="s">
        <v>157</v>
      </c>
      <c r="AY1174" s="18" t="s">
        <v>156</v>
      </c>
      <c r="BE1174" s="184">
        <f t="shared" si="54"/>
        <v>0</v>
      </c>
      <c r="BF1174" s="184">
        <f t="shared" si="55"/>
        <v>0</v>
      </c>
      <c r="BG1174" s="184">
        <f t="shared" si="56"/>
        <v>0</v>
      </c>
      <c r="BH1174" s="184">
        <f t="shared" si="57"/>
        <v>0</v>
      </c>
      <c r="BI1174" s="184">
        <f t="shared" si="58"/>
        <v>0</v>
      </c>
      <c r="BJ1174" s="18" t="s">
        <v>81</v>
      </c>
      <c r="BK1174" s="184">
        <f t="shared" si="59"/>
        <v>0</v>
      </c>
      <c r="BL1174" s="18" t="s">
        <v>163</v>
      </c>
      <c r="BM1174" s="183" t="s">
        <v>1556</v>
      </c>
    </row>
    <row r="1175" spans="1:65" s="2" customFormat="1" ht="16.5" customHeight="1">
      <c r="A1175" s="35"/>
      <c r="B1175" s="36"/>
      <c r="C1175" s="171" t="s">
        <v>1557</v>
      </c>
      <c r="D1175" s="171" t="s">
        <v>159</v>
      </c>
      <c r="E1175" s="172" t="s">
        <v>1558</v>
      </c>
      <c r="F1175" s="173" t="s">
        <v>1559</v>
      </c>
      <c r="G1175" s="174" t="s">
        <v>193</v>
      </c>
      <c r="H1175" s="175">
        <v>10</v>
      </c>
      <c r="I1175" s="176"/>
      <c r="J1175" s="177">
        <f t="shared" si="50"/>
        <v>0</v>
      </c>
      <c r="K1175" s="178"/>
      <c r="L1175" s="40"/>
      <c r="M1175" s="179" t="s">
        <v>19</v>
      </c>
      <c r="N1175" s="180" t="s">
        <v>44</v>
      </c>
      <c r="O1175" s="65"/>
      <c r="P1175" s="181">
        <f t="shared" si="51"/>
        <v>0</v>
      </c>
      <c r="Q1175" s="181">
        <v>0</v>
      </c>
      <c r="R1175" s="181">
        <f t="shared" si="52"/>
        <v>0</v>
      </c>
      <c r="S1175" s="181">
        <v>0</v>
      </c>
      <c r="T1175" s="182">
        <f t="shared" si="53"/>
        <v>0</v>
      </c>
      <c r="U1175" s="35"/>
      <c r="V1175" s="35"/>
      <c r="W1175" s="35"/>
      <c r="X1175" s="35"/>
      <c r="Y1175" s="35"/>
      <c r="Z1175" s="35"/>
      <c r="AA1175" s="35"/>
      <c r="AB1175" s="35"/>
      <c r="AC1175" s="35"/>
      <c r="AD1175" s="35"/>
      <c r="AE1175" s="35"/>
      <c r="AR1175" s="183" t="s">
        <v>163</v>
      </c>
      <c r="AT1175" s="183" t="s">
        <v>159</v>
      </c>
      <c r="AU1175" s="183" t="s">
        <v>157</v>
      </c>
      <c r="AY1175" s="18" t="s">
        <v>156</v>
      </c>
      <c r="BE1175" s="184">
        <f t="shared" si="54"/>
        <v>0</v>
      </c>
      <c r="BF1175" s="184">
        <f t="shared" si="55"/>
        <v>0</v>
      </c>
      <c r="BG1175" s="184">
        <f t="shared" si="56"/>
        <v>0</v>
      </c>
      <c r="BH1175" s="184">
        <f t="shared" si="57"/>
        <v>0</v>
      </c>
      <c r="BI1175" s="184">
        <f t="shared" si="58"/>
        <v>0</v>
      </c>
      <c r="BJ1175" s="18" t="s">
        <v>81</v>
      </c>
      <c r="BK1175" s="184">
        <f t="shared" si="59"/>
        <v>0</v>
      </c>
      <c r="BL1175" s="18" t="s">
        <v>163</v>
      </c>
      <c r="BM1175" s="183" t="s">
        <v>1560</v>
      </c>
    </row>
    <row r="1176" spans="1:65" s="2" customFormat="1" ht="16.5" customHeight="1">
      <c r="A1176" s="35"/>
      <c r="B1176" s="36"/>
      <c r="C1176" s="171" t="s">
        <v>1561</v>
      </c>
      <c r="D1176" s="171" t="s">
        <v>159</v>
      </c>
      <c r="E1176" s="172" t="s">
        <v>1562</v>
      </c>
      <c r="F1176" s="173" t="s">
        <v>1563</v>
      </c>
      <c r="G1176" s="174" t="s">
        <v>193</v>
      </c>
      <c r="H1176" s="175">
        <v>44</v>
      </c>
      <c r="I1176" s="176"/>
      <c r="J1176" s="177">
        <f t="shared" si="50"/>
        <v>0</v>
      </c>
      <c r="K1176" s="178"/>
      <c r="L1176" s="40"/>
      <c r="M1176" s="179" t="s">
        <v>19</v>
      </c>
      <c r="N1176" s="180" t="s">
        <v>44</v>
      </c>
      <c r="O1176" s="65"/>
      <c r="P1176" s="181">
        <f t="shared" si="51"/>
        <v>0</v>
      </c>
      <c r="Q1176" s="181">
        <v>0</v>
      </c>
      <c r="R1176" s="181">
        <f t="shared" si="52"/>
        <v>0</v>
      </c>
      <c r="S1176" s="181">
        <v>0</v>
      </c>
      <c r="T1176" s="182">
        <f t="shared" si="53"/>
        <v>0</v>
      </c>
      <c r="U1176" s="35"/>
      <c r="V1176" s="35"/>
      <c r="W1176" s="35"/>
      <c r="X1176" s="35"/>
      <c r="Y1176" s="35"/>
      <c r="Z1176" s="35"/>
      <c r="AA1176" s="35"/>
      <c r="AB1176" s="35"/>
      <c r="AC1176" s="35"/>
      <c r="AD1176" s="35"/>
      <c r="AE1176" s="35"/>
      <c r="AR1176" s="183" t="s">
        <v>163</v>
      </c>
      <c r="AT1176" s="183" t="s">
        <v>159</v>
      </c>
      <c r="AU1176" s="183" t="s">
        <v>157</v>
      </c>
      <c r="AY1176" s="18" t="s">
        <v>156</v>
      </c>
      <c r="BE1176" s="184">
        <f t="shared" si="54"/>
        <v>0</v>
      </c>
      <c r="BF1176" s="184">
        <f t="shared" si="55"/>
        <v>0</v>
      </c>
      <c r="BG1176" s="184">
        <f t="shared" si="56"/>
        <v>0</v>
      </c>
      <c r="BH1176" s="184">
        <f t="shared" si="57"/>
        <v>0</v>
      </c>
      <c r="BI1176" s="184">
        <f t="shared" si="58"/>
        <v>0</v>
      </c>
      <c r="BJ1176" s="18" t="s">
        <v>81</v>
      </c>
      <c r="BK1176" s="184">
        <f t="shared" si="59"/>
        <v>0</v>
      </c>
      <c r="BL1176" s="18" t="s">
        <v>163</v>
      </c>
      <c r="BM1176" s="183" t="s">
        <v>1564</v>
      </c>
    </row>
    <row r="1177" spans="1:65" s="2" customFormat="1" ht="16.5" customHeight="1">
      <c r="A1177" s="35"/>
      <c r="B1177" s="36"/>
      <c r="C1177" s="171" t="s">
        <v>1565</v>
      </c>
      <c r="D1177" s="171" t="s">
        <v>159</v>
      </c>
      <c r="E1177" s="172" t="s">
        <v>1566</v>
      </c>
      <c r="F1177" s="173" t="s">
        <v>1567</v>
      </c>
      <c r="G1177" s="174" t="s">
        <v>1184</v>
      </c>
      <c r="H1177" s="175">
        <v>1</v>
      </c>
      <c r="I1177" s="176"/>
      <c r="J1177" s="177">
        <f t="shared" si="50"/>
        <v>0</v>
      </c>
      <c r="K1177" s="178"/>
      <c r="L1177" s="40"/>
      <c r="M1177" s="179" t="s">
        <v>19</v>
      </c>
      <c r="N1177" s="180" t="s">
        <v>44</v>
      </c>
      <c r="O1177" s="65"/>
      <c r="P1177" s="181">
        <f t="shared" si="51"/>
        <v>0</v>
      </c>
      <c r="Q1177" s="181">
        <v>0</v>
      </c>
      <c r="R1177" s="181">
        <f t="shared" si="52"/>
        <v>0</v>
      </c>
      <c r="S1177" s="181">
        <v>0</v>
      </c>
      <c r="T1177" s="182">
        <f t="shared" si="53"/>
        <v>0</v>
      </c>
      <c r="U1177" s="35"/>
      <c r="V1177" s="35"/>
      <c r="W1177" s="35"/>
      <c r="X1177" s="35"/>
      <c r="Y1177" s="35"/>
      <c r="Z1177" s="35"/>
      <c r="AA1177" s="35"/>
      <c r="AB1177" s="35"/>
      <c r="AC1177" s="35"/>
      <c r="AD1177" s="35"/>
      <c r="AE1177" s="35"/>
      <c r="AR1177" s="183" t="s">
        <v>163</v>
      </c>
      <c r="AT1177" s="183" t="s">
        <v>159</v>
      </c>
      <c r="AU1177" s="183" t="s">
        <v>157</v>
      </c>
      <c r="AY1177" s="18" t="s">
        <v>156</v>
      </c>
      <c r="BE1177" s="184">
        <f t="shared" si="54"/>
        <v>0</v>
      </c>
      <c r="BF1177" s="184">
        <f t="shared" si="55"/>
        <v>0</v>
      </c>
      <c r="BG1177" s="184">
        <f t="shared" si="56"/>
        <v>0</v>
      </c>
      <c r="BH1177" s="184">
        <f t="shared" si="57"/>
        <v>0</v>
      </c>
      <c r="BI1177" s="184">
        <f t="shared" si="58"/>
        <v>0</v>
      </c>
      <c r="BJ1177" s="18" t="s">
        <v>81</v>
      </c>
      <c r="BK1177" s="184">
        <f t="shared" si="59"/>
        <v>0</v>
      </c>
      <c r="BL1177" s="18" t="s">
        <v>163</v>
      </c>
      <c r="BM1177" s="183" t="s">
        <v>1568</v>
      </c>
    </row>
    <row r="1178" spans="1:65" s="2" customFormat="1" ht="21.75" customHeight="1">
      <c r="A1178" s="35"/>
      <c r="B1178" s="36"/>
      <c r="C1178" s="171" t="s">
        <v>1569</v>
      </c>
      <c r="D1178" s="171" t="s">
        <v>159</v>
      </c>
      <c r="E1178" s="172" t="s">
        <v>1570</v>
      </c>
      <c r="F1178" s="173" t="s">
        <v>1571</v>
      </c>
      <c r="G1178" s="174" t="s">
        <v>1184</v>
      </c>
      <c r="H1178" s="175">
        <v>3</v>
      </c>
      <c r="I1178" s="176"/>
      <c r="J1178" s="177">
        <f t="shared" si="50"/>
        <v>0</v>
      </c>
      <c r="K1178" s="178"/>
      <c r="L1178" s="40"/>
      <c r="M1178" s="179" t="s">
        <v>19</v>
      </c>
      <c r="N1178" s="180" t="s">
        <v>44</v>
      </c>
      <c r="O1178" s="65"/>
      <c r="P1178" s="181">
        <f t="shared" si="51"/>
        <v>0</v>
      </c>
      <c r="Q1178" s="181">
        <v>0</v>
      </c>
      <c r="R1178" s="181">
        <f t="shared" si="52"/>
        <v>0</v>
      </c>
      <c r="S1178" s="181">
        <v>0</v>
      </c>
      <c r="T1178" s="182">
        <f t="shared" si="53"/>
        <v>0</v>
      </c>
      <c r="U1178" s="35"/>
      <c r="V1178" s="35"/>
      <c r="W1178" s="35"/>
      <c r="X1178" s="35"/>
      <c r="Y1178" s="35"/>
      <c r="Z1178" s="35"/>
      <c r="AA1178" s="35"/>
      <c r="AB1178" s="35"/>
      <c r="AC1178" s="35"/>
      <c r="AD1178" s="35"/>
      <c r="AE1178" s="35"/>
      <c r="AR1178" s="183" t="s">
        <v>163</v>
      </c>
      <c r="AT1178" s="183" t="s">
        <v>159</v>
      </c>
      <c r="AU1178" s="183" t="s">
        <v>157</v>
      </c>
      <c r="AY1178" s="18" t="s">
        <v>156</v>
      </c>
      <c r="BE1178" s="184">
        <f t="shared" si="54"/>
        <v>0</v>
      </c>
      <c r="BF1178" s="184">
        <f t="shared" si="55"/>
        <v>0</v>
      </c>
      <c r="BG1178" s="184">
        <f t="shared" si="56"/>
        <v>0</v>
      </c>
      <c r="BH1178" s="184">
        <f t="shared" si="57"/>
        <v>0</v>
      </c>
      <c r="BI1178" s="184">
        <f t="shared" si="58"/>
        <v>0</v>
      </c>
      <c r="BJ1178" s="18" t="s">
        <v>81</v>
      </c>
      <c r="BK1178" s="184">
        <f t="shared" si="59"/>
        <v>0</v>
      </c>
      <c r="BL1178" s="18" t="s">
        <v>163</v>
      </c>
      <c r="BM1178" s="183" t="s">
        <v>1572</v>
      </c>
    </row>
    <row r="1179" spans="1:65" s="2" customFormat="1" ht="16.5" customHeight="1">
      <c r="A1179" s="35"/>
      <c r="B1179" s="36"/>
      <c r="C1179" s="171" t="s">
        <v>1573</v>
      </c>
      <c r="D1179" s="171" t="s">
        <v>159</v>
      </c>
      <c r="E1179" s="172" t="s">
        <v>1574</v>
      </c>
      <c r="F1179" s="173" t="s">
        <v>1575</v>
      </c>
      <c r="G1179" s="174" t="s">
        <v>193</v>
      </c>
      <c r="H1179" s="175">
        <v>30</v>
      </c>
      <c r="I1179" s="176"/>
      <c r="J1179" s="177">
        <f t="shared" si="50"/>
        <v>0</v>
      </c>
      <c r="K1179" s="178"/>
      <c r="L1179" s="40"/>
      <c r="M1179" s="179" t="s">
        <v>19</v>
      </c>
      <c r="N1179" s="180" t="s">
        <v>44</v>
      </c>
      <c r="O1179" s="65"/>
      <c r="P1179" s="181">
        <f t="shared" si="51"/>
        <v>0</v>
      </c>
      <c r="Q1179" s="181">
        <v>0</v>
      </c>
      <c r="R1179" s="181">
        <f t="shared" si="52"/>
        <v>0</v>
      </c>
      <c r="S1179" s="181">
        <v>0</v>
      </c>
      <c r="T1179" s="182">
        <f t="shared" si="53"/>
        <v>0</v>
      </c>
      <c r="U1179" s="35"/>
      <c r="V1179" s="35"/>
      <c r="W1179" s="35"/>
      <c r="X1179" s="35"/>
      <c r="Y1179" s="35"/>
      <c r="Z1179" s="35"/>
      <c r="AA1179" s="35"/>
      <c r="AB1179" s="35"/>
      <c r="AC1179" s="35"/>
      <c r="AD1179" s="35"/>
      <c r="AE1179" s="35"/>
      <c r="AR1179" s="183" t="s">
        <v>163</v>
      </c>
      <c r="AT1179" s="183" t="s">
        <v>159</v>
      </c>
      <c r="AU1179" s="183" t="s">
        <v>157</v>
      </c>
      <c r="AY1179" s="18" t="s">
        <v>156</v>
      </c>
      <c r="BE1179" s="184">
        <f t="shared" si="54"/>
        <v>0</v>
      </c>
      <c r="BF1179" s="184">
        <f t="shared" si="55"/>
        <v>0</v>
      </c>
      <c r="BG1179" s="184">
        <f t="shared" si="56"/>
        <v>0</v>
      </c>
      <c r="BH1179" s="184">
        <f t="shared" si="57"/>
        <v>0</v>
      </c>
      <c r="BI1179" s="184">
        <f t="shared" si="58"/>
        <v>0</v>
      </c>
      <c r="BJ1179" s="18" t="s">
        <v>81</v>
      </c>
      <c r="BK1179" s="184">
        <f t="shared" si="59"/>
        <v>0</v>
      </c>
      <c r="BL1179" s="18" t="s">
        <v>163</v>
      </c>
      <c r="BM1179" s="183" t="s">
        <v>1576</v>
      </c>
    </row>
    <row r="1180" spans="1:65" s="2" customFormat="1" ht="16.5" customHeight="1">
      <c r="A1180" s="35"/>
      <c r="B1180" s="36"/>
      <c r="C1180" s="171" t="s">
        <v>1577</v>
      </c>
      <c r="D1180" s="171" t="s">
        <v>159</v>
      </c>
      <c r="E1180" s="172" t="s">
        <v>1578</v>
      </c>
      <c r="F1180" s="173" t="s">
        <v>1579</v>
      </c>
      <c r="G1180" s="174" t="s">
        <v>1184</v>
      </c>
      <c r="H1180" s="175">
        <v>1</v>
      </c>
      <c r="I1180" s="176"/>
      <c r="J1180" s="177">
        <f t="shared" si="50"/>
        <v>0</v>
      </c>
      <c r="K1180" s="178"/>
      <c r="L1180" s="40"/>
      <c r="M1180" s="179" t="s">
        <v>19</v>
      </c>
      <c r="N1180" s="180" t="s">
        <v>44</v>
      </c>
      <c r="O1180" s="65"/>
      <c r="P1180" s="181">
        <f t="shared" si="51"/>
        <v>0</v>
      </c>
      <c r="Q1180" s="181">
        <v>0</v>
      </c>
      <c r="R1180" s="181">
        <f t="shared" si="52"/>
        <v>0</v>
      </c>
      <c r="S1180" s="181">
        <v>0</v>
      </c>
      <c r="T1180" s="182">
        <f t="shared" si="53"/>
        <v>0</v>
      </c>
      <c r="U1180" s="35"/>
      <c r="V1180" s="35"/>
      <c r="W1180" s="35"/>
      <c r="X1180" s="35"/>
      <c r="Y1180" s="35"/>
      <c r="Z1180" s="35"/>
      <c r="AA1180" s="35"/>
      <c r="AB1180" s="35"/>
      <c r="AC1180" s="35"/>
      <c r="AD1180" s="35"/>
      <c r="AE1180" s="35"/>
      <c r="AR1180" s="183" t="s">
        <v>163</v>
      </c>
      <c r="AT1180" s="183" t="s">
        <v>159</v>
      </c>
      <c r="AU1180" s="183" t="s">
        <v>157</v>
      </c>
      <c r="AY1180" s="18" t="s">
        <v>156</v>
      </c>
      <c r="BE1180" s="184">
        <f t="shared" si="54"/>
        <v>0</v>
      </c>
      <c r="BF1180" s="184">
        <f t="shared" si="55"/>
        <v>0</v>
      </c>
      <c r="BG1180" s="184">
        <f t="shared" si="56"/>
        <v>0</v>
      </c>
      <c r="BH1180" s="184">
        <f t="shared" si="57"/>
        <v>0</v>
      </c>
      <c r="BI1180" s="184">
        <f t="shared" si="58"/>
        <v>0</v>
      </c>
      <c r="BJ1180" s="18" t="s">
        <v>81</v>
      </c>
      <c r="BK1180" s="184">
        <f t="shared" si="59"/>
        <v>0</v>
      </c>
      <c r="BL1180" s="18" t="s">
        <v>163</v>
      </c>
      <c r="BM1180" s="183" t="s">
        <v>1580</v>
      </c>
    </row>
    <row r="1181" spans="1:65" s="12" customFormat="1" ht="20.85" customHeight="1">
      <c r="B1181" s="155"/>
      <c r="C1181" s="156"/>
      <c r="D1181" s="157" t="s">
        <v>72</v>
      </c>
      <c r="E1181" s="169" t="s">
        <v>1581</v>
      </c>
      <c r="F1181" s="169" t="s">
        <v>1582</v>
      </c>
      <c r="G1181" s="156"/>
      <c r="H1181" s="156"/>
      <c r="I1181" s="159"/>
      <c r="J1181" s="170">
        <f>BK1181</f>
        <v>0</v>
      </c>
      <c r="K1181" s="156"/>
      <c r="L1181" s="161"/>
      <c r="M1181" s="162"/>
      <c r="N1181" s="163"/>
      <c r="O1181" s="163"/>
      <c r="P1181" s="164">
        <f>SUM(P1182:P1192)</f>
        <v>0</v>
      </c>
      <c r="Q1181" s="163"/>
      <c r="R1181" s="164">
        <f>SUM(R1182:R1192)</f>
        <v>0</v>
      </c>
      <c r="S1181" s="163"/>
      <c r="T1181" s="165">
        <f>SUM(T1182:T1192)</f>
        <v>0</v>
      </c>
      <c r="AR1181" s="166" t="s">
        <v>81</v>
      </c>
      <c r="AT1181" s="167" t="s">
        <v>72</v>
      </c>
      <c r="AU1181" s="167" t="s">
        <v>83</v>
      </c>
      <c r="AY1181" s="166" t="s">
        <v>156</v>
      </c>
      <c r="BK1181" s="168">
        <f>SUM(BK1182:BK1192)</f>
        <v>0</v>
      </c>
    </row>
    <row r="1182" spans="1:65" s="2" customFormat="1" ht="16.5" customHeight="1">
      <c r="A1182" s="35"/>
      <c r="B1182" s="36"/>
      <c r="C1182" s="171" t="s">
        <v>1583</v>
      </c>
      <c r="D1182" s="171" t="s">
        <v>159</v>
      </c>
      <c r="E1182" s="172" t="s">
        <v>1584</v>
      </c>
      <c r="F1182" s="173" t="s">
        <v>1585</v>
      </c>
      <c r="G1182" s="174" t="s">
        <v>193</v>
      </c>
      <c r="H1182" s="175">
        <v>4034</v>
      </c>
      <c r="I1182" s="176"/>
      <c r="J1182" s="177">
        <f t="shared" ref="J1182:J1192" si="60">ROUND(I1182*H1182,2)</f>
        <v>0</v>
      </c>
      <c r="K1182" s="178"/>
      <c r="L1182" s="40"/>
      <c r="M1182" s="179" t="s">
        <v>19</v>
      </c>
      <c r="N1182" s="180" t="s">
        <v>44</v>
      </c>
      <c r="O1182" s="65"/>
      <c r="P1182" s="181">
        <f t="shared" ref="P1182:P1192" si="61">O1182*H1182</f>
        <v>0</v>
      </c>
      <c r="Q1182" s="181">
        <v>0</v>
      </c>
      <c r="R1182" s="181">
        <f t="shared" ref="R1182:R1192" si="62">Q1182*H1182</f>
        <v>0</v>
      </c>
      <c r="S1182" s="181">
        <v>0</v>
      </c>
      <c r="T1182" s="182">
        <f t="shared" ref="T1182:T1192" si="63">S1182*H1182</f>
        <v>0</v>
      </c>
      <c r="U1182" s="35"/>
      <c r="V1182" s="35"/>
      <c r="W1182" s="35"/>
      <c r="X1182" s="35"/>
      <c r="Y1182" s="35"/>
      <c r="Z1182" s="35"/>
      <c r="AA1182" s="35"/>
      <c r="AB1182" s="35"/>
      <c r="AC1182" s="35"/>
      <c r="AD1182" s="35"/>
      <c r="AE1182" s="35"/>
      <c r="AR1182" s="183" t="s">
        <v>163</v>
      </c>
      <c r="AT1182" s="183" t="s">
        <v>159</v>
      </c>
      <c r="AU1182" s="183" t="s">
        <v>157</v>
      </c>
      <c r="AY1182" s="18" t="s">
        <v>156</v>
      </c>
      <c r="BE1182" s="184">
        <f t="shared" ref="BE1182:BE1192" si="64">IF(N1182="základní",J1182,0)</f>
        <v>0</v>
      </c>
      <c r="BF1182" s="184">
        <f t="shared" ref="BF1182:BF1192" si="65">IF(N1182="snížená",J1182,0)</f>
        <v>0</v>
      </c>
      <c r="BG1182" s="184">
        <f t="shared" ref="BG1182:BG1192" si="66">IF(N1182="zákl. přenesená",J1182,0)</f>
        <v>0</v>
      </c>
      <c r="BH1182" s="184">
        <f t="shared" ref="BH1182:BH1192" si="67">IF(N1182="sníž. přenesená",J1182,0)</f>
        <v>0</v>
      </c>
      <c r="BI1182" s="184">
        <f t="shared" ref="BI1182:BI1192" si="68">IF(N1182="nulová",J1182,0)</f>
        <v>0</v>
      </c>
      <c r="BJ1182" s="18" t="s">
        <v>81</v>
      </c>
      <c r="BK1182" s="184">
        <f t="shared" ref="BK1182:BK1192" si="69">ROUND(I1182*H1182,2)</f>
        <v>0</v>
      </c>
      <c r="BL1182" s="18" t="s">
        <v>163</v>
      </c>
      <c r="BM1182" s="183" t="s">
        <v>1586</v>
      </c>
    </row>
    <row r="1183" spans="1:65" s="2" customFormat="1" ht="24.2" customHeight="1">
      <c r="A1183" s="35"/>
      <c r="B1183" s="36"/>
      <c r="C1183" s="171" t="s">
        <v>1587</v>
      </c>
      <c r="D1183" s="171" t="s">
        <v>159</v>
      </c>
      <c r="E1183" s="172" t="s">
        <v>1588</v>
      </c>
      <c r="F1183" s="173" t="s">
        <v>1589</v>
      </c>
      <c r="G1183" s="174" t="s">
        <v>1184</v>
      </c>
      <c r="H1183" s="175">
        <v>71</v>
      </c>
      <c r="I1183" s="176"/>
      <c r="J1183" s="177">
        <f t="shared" si="60"/>
        <v>0</v>
      </c>
      <c r="K1183" s="178"/>
      <c r="L1183" s="40"/>
      <c r="M1183" s="179" t="s">
        <v>19</v>
      </c>
      <c r="N1183" s="180" t="s">
        <v>44</v>
      </c>
      <c r="O1183" s="65"/>
      <c r="P1183" s="181">
        <f t="shared" si="61"/>
        <v>0</v>
      </c>
      <c r="Q1183" s="181">
        <v>0</v>
      </c>
      <c r="R1183" s="181">
        <f t="shared" si="62"/>
        <v>0</v>
      </c>
      <c r="S1183" s="181">
        <v>0</v>
      </c>
      <c r="T1183" s="182">
        <f t="shared" si="63"/>
        <v>0</v>
      </c>
      <c r="U1183" s="35"/>
      <c r="V1183" s="35"/>
      <c r="W1183" s="35"/>
      <c r="X1183" s="35"/>
      <c r="Y1183" s="35"/>
      <c r="Z1183" s="35"/>
      <c r="AA1183" s="35"/>
      <c r="AB1183" s="35"/>
      <c r="AC1183" s="35"/>
      <c r="AD1183" s="35"/>
      <c r="AE1183" s="35"/>
      <c r="AR1183" s="183" t="s">
        <v>163</v>
      </c>
      <c r="AT1183" s="183" t="s">
        <v>159</v>
      </c>
      <c r="AU1183" s="183" t="s">
        <v>157</v>
      </c>
      <c r="AY1183" s="18" t="s">
        <v>156</v>
      </c>
      <c r="BE1183" s="184">
        <f t="shared" si="64"/>
        <v>0</v>
      </c>
      <c r="BF1183" s="184">
        <f t="shared" si="65"/>
        <v>0</v>
      </c>
      <c r="BG1183" s="184">
        <f t="shared" si="66"/>
        <v>0</v>
      </c>
      <c r="BH1183" s="184">
        <f t="shared" si="67"/>
        <v>0</v>
      </c>
      <c r="BI1183" s="184">
        <f t="shared" si="68"/>
        <v>0</v>
      </c>
      <c r="BJ1183" s="18" t="s">
        <v>81</v>
      </c>
      <c r="BK1183" s="184">
        <f t="shared" si="69"/>
        <v>0</v>
      </c>
      <c r="BL1183" s="18" t="s">
        <v>163</v>
      </c>
      <c r="BM1183" s="183" t="s">
        <v>1590</v>
      </c>
    </row>
    <row r="1184" spans="1:65" s="2" customFormat="1" ht="16.5" customHeight="1">
      <c r="A1184" s="35"/>
      <c r="B1184" s="36"/>
      <c r="C1184" s="171" t="s">
        <v>1591</v>
      </c>
      <c r="D1184" s="171" t="s">
        <v>159</v>
      </c>
      <c r="E1184" s="172" t="s">
        <v>1592</v>
      </c>
      <c r="F1184" s="173" t="s">
        <v>1593</v>
      </c>
      <c r="G1184" s="174" t="s">
        <v>1184</v>
      </c>
      <c r="H1184" s="175">
        <v>12</v>
      </c>
      <c r="I1184" s="176"/>
      <c r="J1184" s="177">
        <f t="shared" si="60"/>
        <v>0</v>
      </c>
      <c r="K1184" s="178"/>
      <c r="L1184" s="40"/>
      <c r="M1184" s="179" t="s">
        <v>19</v>
      </c>
      <c r="N1184" s="180" t="s">
        <v>44</v>
      </c>
      <c r="O1184" s="65"/>
      <c r="P1184" s="181">
        <f t="shared" si="61"/>
        <v>0</v>
      </c>
      <c r="Q1184" s="181">
        <v>0</v>
      </c>
      <c r="R1184" s="181">
        <f t="shared" si="62"/>
        <v>0</v>
      </c>
      <c r="S1184" s="181">
        <v>0</v>
      </c>
      <c r="T1184" s="182">
        <f t="shared" si="63"/>
        <v>0</v>
      </c>
      <c r="U1184" s="35"/>
      <c r="V1184" s="35"/>
      <c r="W1184" s="35"/>
      <c r="X1184" s="35"/>
      <c r="Y1184" s="35"/>
      <c r="Z1184" s="35"/>
      <c r="AA1184" s="35"/>
      <c r="AB1184" s="35"/>
      <c r="AC1184" s="35"/>
      <c r="AD1184" s="35"/>
      <c r="AE1184" s="35"/>
      <c r="AR1184" s="183" t="s">
        <v>163</v>
      </c>
      <c r="AT1184" s="183" t="s">
        <v>159</v>
      </c>
      <c r="AU1184" s="183" t="s">
        <v>157</v>
      </c>
      <c r="AY1184" s="18" t="s">
        <v>156</v>
      </c>
      <c r="BE1184" s="184">
        <f t="shared" si="64"/>
        <v>0</v>
      </c>
      <c r="BF1184" s="184">
        <f t="shared" si="65"/>
        <v>0</v>
      </c>
      <c r="BG1184" s="184">
        <f t="shared" si="66"/>
        <v>0</v>
      </c>
      <c r="BH1184" s="184">
        <f t="shared" si="67"/>
        <v>0</v>
      </c>
      <c r="BI1184" s="184">
        <f t="shared" si="68"/>
        <v>0</v>
      </c>
      <c r="BJ1184" s="18" t="s">
        <v>81</v>
      </c>
      <c r="BK1184" s="184">
        <f t="shared" si="69"/>
        <v>0</v>
      </c>
      <c r="BL1184" s="18" t="s">
        <v>163</v>
      </c>
      <c r="BM1184" s="183" t="s">
        <v>1594</v>
      </c>
    </row>
    <row r="1185" spans="1:65" s="2" customFormat="1" ht="16.5" customHeight="1">
      <c r="A1185" s="35"/>
      <c r="B1185" s="36"/>
      <c r="C1185" s="171" t="s">
        <v>1595</v>
      </c>
      <c r="D1185" s="171" t="s">
        <v>159</v>
      </c>
      <c r="E1185" s="172" t="s">
        <v>1596</v>
      </c>
      <c r="F1185" s="173" t="s">
        <v>1597</v>
      </c>
      <c r="G1185" s="174" t="s">
        <v>1184</v>
      </c>
      <c r="H1185" s="175">
        <v>1</v>
      </c>
      <c r="I1185" s="176"/>
      <c r="J1185" s="177">
        <f t="shared" si="60"/>
        <v>0</v>
      </c>
      <c r="K1185" s="178"/>
      <c r="L1185" s="40"/>
      <c r="M1185" s="179" t="s">
        <v>19</v>
      </c>
      <c r="N1185" s="180" t="s">
        <v>44</v>
      </c>
      <c r="O1185" s="65"/>
      <c r="P1185" s="181">
        <f t="shared" si="61"/>
        <v>0</v>
      </c>
      <c r="Q1185" s="181">
        <v>0</v>
      </c>
      <c r="R1185" s="181">
        <f t="shared" si="62"/>
        <v>0</v>
      </c>
      <c r="S1185" s="181">
        <v>0</v>
      </c>
      <c r="T1185" s="182">
        <f t="shared" si="63"/>
        <v>0</v>
      </c>
      <c r="U1185" s="35"/>
      <c r="V1185" s="35"/>
      <c r="W1185" s="35"/>
      <c r="X1185" s="35"/>
      <c r="Y1185" s="35"/>
      <c r="Z1185" s="35"/>
      <c r="AA1185" s="35"/>
      <c r="AB1185" s="35"/>
      <c r="AC1185" s="35"/>
      <c r="AD1185" s="35"/>
      <c r="AE1185" s="35"/>
      <c r="AR1185" s="183" t="s">
        <v>163</v>
      </c>
      <c r="AT1185" s="183" t="s">
        <v>159</v>
      </c>
      <c r="AU1185" s="183" t="s">
        <v>157</v>
      </c>
      <c r="AY1185" s="18" t="s">
        <v>156</v>
      </c>
      <c r="BE1185" s="184">
        <f t="shared" si="64"/>
        <v>0</v>
      </c>
      <c r="BF1185" s="184">
        <f t="shared" si="65"/>
        <v>0</v>
      </c>
      <c r="BG1185" s="184">
        <f t="shared" si="66"/>
        <v>0</v>
      </c>
      <c r="BH1185" s="184">
        <f t="shared" si="67"/>
        <v>0</v>
      </c>
      <c r="BI1185" s="184">
        <f t="shared" si="68"/>
        <v>0</v>
      </c>
      <c r="BJ1185" s="18" t="s">
        <v>81</v>
      </c>
      <c r="BK1185" s="184">
        <f t="shared" si="69"/>
        <v>0</v>
      </c>
      <c r="BL1185" s="18" t="s">
        <v>163</v>
      </c>
      <c r="BM1185" s="183" t="s">
        <v>1598</v>
      </c>
    </row>
    <row r="1186" spans="1:65" s="2" customFormat="1" ht="16.5" customHeight="1">
      <c r="A1186" s="35"/>
      <c r="B1186" s="36"/>
      <c r="C1186" s="171" t="s">
        <v>1599</v>
      </c>
      <c r="D1186" s="171" t="s">
        <v>159</v>
      </c>
      <c r="E1186" s="172" t="s">
        <v>1600</v>
      </c>
      <c r="F1186" s="173" t="s">
        <v>1601</v>
      </c>
      <c r="G1186" s="174" t="s">
        <v>1184</v>
      </c>
      <c r="H1186" s="175">
        <v>2</v>
      </c>
      <c r="I1186" s="176"/>
      <c r="J1186" s="177">
        <f t="shared" si="60"/>
        <v>0</v>
      </c>
      <c r="K1186" s="178"/>
      <c r="L1186" s="40"/>
      <c r="M1186" s="179" t="s">
        <v>19</v>
      </c>
      <c r="N1186" s="180" t="s">
        <v>44</v>
      </c>
      <c r="O1186" s="65"/>
      <c r="P1186" s="181">
        <f t="shared" si="61"/>
        <v>0</v>
      </c>
      <c r="Q1186" s="181">
        <v>0</v>
      </c>
      <c r="R1186" s="181">
        <f t="shared" si="62"/>
        <v>0</v>
      </c>
      <c r="S1186" s="181">
        <v>0</v>
      </c>
      <c r="T1186" s="182">
        <f t="shared" si="63"/>
        <v>0</v>
      </c>
      <c r="U1186" s="35"/>
      <c r="V1186" s="35"/>
      <c r="W1186" s="35"/>
      <c r="X1186" s="35"/>
      <c r="Y1186" s="35"/>
      <c r="Z1186" s="35"/>
      <c r="AA1186" s="35"/>
      <c r="AB1186" s="35"/>
      <c r="AC1186" s="35"/>
      <c r="AD1186" s="35"/>
      <c r="AE1186" s="35"/>
      <c r="AR1186" s="183" t="s">
        <v>163</v>
      </c>
      <c r="AT1186" s="183" t="s">
        <v>159</v>
      </c>
      <c r="AU1186" s="183" t="s">
        <v>157</v>
      </c>
      <c r="AY1186" s="18" t="s">
        <v>156</v>
      </c>
      <c r="BE1186" s="184">
        <f t="shared" si="64"/>
        <v>0</v>
      </c>
      <c r="BF1186" s="184">
        <f t="shared" si="65"/>
        <v>0</v>
      </c>
      <c r="BG1186" s="184">
        <f t="shared" si="66"/>
        <v>0</v>
      </c>
      <c r="BH1186" s="184">
        <f t="shared" si="67"/>
        <v>0</v>
      </c>
      <c r="BI1186" s="184">
        <f t="shared" si="68"/>
        <v>0</v>
      </c>
      <c r="BJ1186" s="18" t="s">
        <v>81</v>
      </c>
      <c r="BK1186" s="184">
        <f t="shared" si="69"/>
        <v>0</v>
      </c>
      <c r="BL1186" s="18" t="s">
        <v>163</v>
      </c>
      <c r="BM1186" s="183" t="s">
        <v>1602</v>
      </c>
    </row>
    <row r="1187" spans="1:65" s="2" customFormat="1" ht="16.5" customHeight="1">
      <c r="A1187" s="35"/>
      <c r="B1187" s="36"/>
      <c r="C1187" s="171" t="s">
        <v>1603</v>
      </c>
      <c r="D1187" s="171" t="s">
        <v>159</v>
      </c>
      <c r="E1187" s="172" t="s">
        <v>1604</v>
      </c>
      <c r="F1187" s="173" t="s">
        <v>1605</v>
      </c>
      <c r="G1187" s="174" t="s">
        <v>1184</v>
      </c>
      <c r="H1187" s="175">
        <v>1</v>
      </c>
      <c r="I1187" s="176"/>
      <c r="J1187" s="177">
        <f t="shared" si="60"/>
        <v>0</v>
      </c>
      <c r="K1187" s="178"/>
      <c r="L1187" s="40"/>
      <c r="M1187" s="179" t="s">
        <v>19</v>
      </c>
      <c r="N1187" s="180" t="s">
        <v>44</v>
      </c>
      <c r="O1187" s="65"/>
      <c r="P1187" s="181">
        <f t="shared" si="61"/>
        <v>0</v>
      </c>
      <c r="Q1187" s="181">
        <v>0</v>
      </c>
      <c r="R1187" s="181">
        <f t="shared" si="62"/>
        <v>0</v>
      </c>
      <c r="S1187" s="181">
        <v>0</v>
      </c>
      <c r="T1187" s="182">
        <f t="shared" si="63"/>
        <v>0</v>
      </c>
      <c r="U1187" s="35"/>
      <c r="V1187" s="35"/>
      <c r="W1187" s="35"/>
      <c r="X1187" s="35"/>
      <c r="Y1187" s="35"/>
      <c r="Z1187" s="35"/>
      <c r="AA1187" s="35"/>
      <c r="AB1187" s="35"/>
      <c r="AC1187" s="35"/>
      <c r="AD1187" s="35"/>
      <c r="AE1187" s="35"/>
      <c r="AR1187" s="183" t="s">
        <v>163</v>
      </c>
      <c r="AT1187" s="183" t="s">
        <v>159</v>
      </c>
      <c r="AU1187" s="183" t="s">
        <v>157</v>
      </c>
      <c r="AY1187" s="18" t="s">
        <v>156</v>
      </c>
      <c r="BE1187" s="184">
        <f t="shared" si="64"/>
        <v>0</v>
      </c>
      <c r="BF1187" s="184">
        <f t="shared" si="65"/>
        <v>0</v>
      </c>
      <c r="BG1187" s="184">
        <f t="shared" si="66"/>
        <v>0</v>
      </c>
      <c r="BH1187" s="184">
        <f t="shared" si="67"/>
        <v>0</v>
      </c>
      <c r="BI1187" s="184">
        <f t="shared" si="68"/>
        <v>0</v>
      </c>
      <c r="BJ1187" s="18" t="s">
        <v>81</v>
      </c>
      <c r="BK1187" s="184">
        <f t="shared" si="69"/>
        <v>0</v>
      </c>
      <c r="BL1187" s="18" t="s">
        <v>163</v>
      </c>
      <c r="BM1187" s="183" t="s">
        <v>1606</v>
      </c>
    </row>
    <row r="1188" spans="1:65" s="2" customFormat="1" ht="16.5" customHeight="1">
      <c r="A1188" s="35"/>
      <c r="B1188" s="36"/>
      <c r="C1188" s="171" t="s">
        <v>1607</v>
      </c>
      <c r="D1188" s="171" t="s">
        <v>159</v>
      </c>
      <c r="E1188" s="172" t="s">
        <v>1608</v>
      </c>
      <c r="F1188" s="173" t="s">
        <v>1609</v>
      </c>
      <c r="G1188" s="174" t="s">
        <v>1184</v>
      </c>
      <c r="H1188" s="175">
        <v>2</v>
      </c>
      <c r="I1188" s="176"/>
      <c r="J1188" s="177">
        <f t="shared" si="60"/>
        <v>0</v>
      </c>
      <c r="K1188" s="178"/>
      <c r="L1188" s="40"/>
      <c r="M1188" s="179" t="s">
        <v>19</v>
      </c>
      <c r="N1188" s="180" t="s">
        <v>44</v>
      </c>
      <c r="O1188" s="65"/>
      <c r="P1188" s="181">
        <f t="shared" si="61"/>
        <v>0</v>
      </c>
      <c r="Q1188" s="181">
        <v>0</v>
      </c>
      <c r="R1188" s="181">
        <f t="shared" si="62"/>
        <v>0</v>
      </c>
      <c r="S1188" s="181">
        <v>0</v>
      </c>
      <c r="T1188" s="182">
        <f t="shared" si="63"/>
        <v>0</v>
      </c>
      <c r="U1188" s="35"/>
      <c r="V1188" s="35"/>
      <c r="W1188" s="35"/>
      <c r="X1188" s="35"/>
      <c r="Y1188" s="35"/>
      <c r="Z1188" s="35"/>
      <c r="AA1188" s="35"/>
      <c r="AB1188" s="35"/>
      <c r="AC1188" s="35"/>
      <c r="AD1188" s="35"/>
      <c r="AE1188" s="35"/>
      <c r="AR1188" s="183" t="s">
        <v>163</v>
      </c>
      <c r="AT1188" s="183" t="s">
        <v>159</v>
      </c>
      <c r="AU1188" s="183" t="s">
        <v>157</v>
      </c>
      <c r="AY1188" s="18" t="s">
        <v>156</v>
      </c>
      <c r="BE1188" s="184">
        <f t="shared" si="64"/>
        <v>0</v>
      </c>
      <c r="BF1188" s="184">
        <f t="shared" si="65"/>
        <v>0</v>
      </c>
      <c r="BG1188" s="184">
        <f t="shared" si="66"/>
        <v>0</v>
      </c>
      <c r="BH1188" s="184">
        <f t="shared" si="67"/>
        <v>0</v>
      </c>
      <c r="BI1188" s="184">
        <f t="shared" si="68"/>
        <v>0</v>
      </c>
      <c r="BJ1188" s="18" t="s">
        <v>81</v>
      </c>
      <c r="BK1188" s="184">
        <f t="shared" si="69"/>
        <v>0</v>
      </c>
      <c r="BL1188" s="18" t="s">
        <v>163</v>
      </c>
      <c r="BM1188" s="183" t="s">
        <v>1610</v>
      </c>
    </row>
    <row r="1189" spans="1:65" s="2" customFormat="1" ht="24.2" customHeight="1">
      <c r="A1189" s="35"/>
      <c r="B1189" s="36"/>
      <c r="C1189" s="171" t="s">
        <v>1611</v>
      </c>
      <c r="D1189" s="171" t="s">
        <v>159</v>
      </c>
      <c r="E1189" s="172" t="s">
        <v>1612</v>
      </c>
      <c r="F1189" s="173" t="s">
        <v>1613</v>
      </c>
      <c r="G1189" s="174" t="s">
        <v>1184</v>
      </c>
      <c r="H1189" s="175">
        <v>2</v>
      </c>
      <c r="I1189" s="176"/>
      <c r="J1189" s="177">
        <f t="shared" si="60"/>
        <v>0</v>
      </c>
      <c r="K1189" s="178"/>
      <c r="L1189" s="40"/>
      <c r="M1189" s="179" t="s">
        <v>19</v>
      </c>
      <c r="N1189" s="180" t="s">
        <v>44</v>
      </c>
      <c r="O1189" s="65"/>
      <c r="P1189" s="181">
        <f t="shared" si="61"/>
        <v>0</v>
      </c>
      <c r="Q1189" s="181">
        <v>0</v>
      </c>
      <c r="R1189" s="181">
        <f t="shared" si="62"/>
        <v>0</v>
      </c>
      <c r="S1189" s="181">
        <v>0</v>
      </c>
      <c r="T1189" s="182">
        <f t="shared" si="63"/>
        <v>0</v>
      </c>
      <c r="U1189" s="35"/>
      <c r="V1189" s="35"/>
      <c r="W1189" s="35"/>
      <c r="X1189" s="35"/>
      <c r="Y1189" s="35"/>
      <c r="Z1189" s="35"/>
      <c r="AA1189" s="35"/>
      <c r="AB1189" s="35"/>
      <c r="AC1189" s="35"/>
      <c r="AD1189" s="35"/>
      <c r="AE1189" s="35"/>
      <c r="AR1189" s="183" t="s">
        <v>163</v>
      </c>
      <c r="AT1189" s="183" t="s">
        <v>159</v>
      </c>
      <c r="AU1189" s="183" t="s">
        <v>157</v>
      </c>
      <c r="AY1189" s="18" t="s">
        <v>156</v>
      </c>
      <c r="BE1189" s="184">
        <f t="shared" si="64"/>
        <v>0</v>
      </c>
      <c r="BF1189" s="184">
        <f t="shared" si="65"/>
        <v>0</v>
      </c>
      <c r="BG1189" s="184">
        <f t="shared" si="66"/>
        <v>0</v>
      </c>
      <c r="BH1189" s="184">
        <f t="shared" si="67"/>
        <v>0</v>
      </c>
      <c r="BI1189" s="184">
        <f t="shared" si="68"/>
        <v>0</v>
      </c>
      <c r="BJ1189" s="18" t="s">
        <v>81</v>
      </c>
      <c r="BK1189" s="184">
        <f t="shared" si="69"/>
        <v>0</v>
      </c>
      <c r="BL1189" s="18" t="s">
        <v>163</v>
      </c>
      <c r="BM1189" s="183" t="s">
        <v>1614</v>
      </c>
    </row>
    <row r="1190" spans="1:65" s="2" customFormat="1" ht="21.75" customHeight="1">
      <c r="A1190" s="35"/>
      <c r="B1190" s="36"/>
      <c r="C1190" s="171" t="s">
        <v>1615</v>
      </c>
      <c r="D1190" s="171" t="s">
        <v>159</v>
      </c>
      <c r="E1190" s="172" t="s">
        <v>1616</v>
      </c>
      <c r="F1190" s="173" t="s">
        <v>1617</v>
      </c>
      <c r="G1190" s="174" t="s">
        <v>1184</v>
      </c>
      <c r="H1190" s="175">
        <v>1</v>
      </c>
      <c r="I1190" s="176"/>
      <c r="J1190" s="177">
        <f t="shared" si="60"/>
        <v>0</v>
      </c>
      <c r="K1190" s="178"/>
      <c r="L1190" s="40"/>
      <c r="M1190" s="179" t="s">
        <v>19</v>
      </c>
      <c r="N1190" s="180" t="s">
        <v>44</v>
      </c>
      <c r="O1190" s="65"/>
      <c r="P1190" s="181">
        <f t="shared" si="61"/>
        <v>0</v>
      </c>
      <c r="Q1190" s="181">
        <v>0</v>
      </c>
      <c r="R1190" s="181">
        <f t="shared" si="62"/>
        <v>0</v>
      </c>
      <c r="S1190" s="181">
        <v>0</v>
      </c>
      <c r="T1190" s="182">
        <f t="shared" si="63"/>
        <v>0</v>
      </c>
      <c r="U1190" s="35"/>
      <c r="V1190" s="35"/>
      <c r="W1190" s="35"/>
      <c r="X1190" s="35"/>
      <c r="Y1190" s="35"/>
      <c r="Z1190" s="35"/>
      <c r="AA1190" s="35"/>
      <c r="AB1190" s="35"/>
      <c r="AC1190" s="35"/>
      <c r="AD1190" s="35"/>
      <c r="AE1190" s="35"/>
      <c r="AR1190" s="183" t="s">
        <v>163</v>
      </c>
      <c r="AT1190" s="183" t="s">
        <v>159</v>
      </c>
      <c r="AU1190" s="183" t="s">
        <v>157</v>
      </c>
      <c r="AY1190" s="18" t="s">
        <v>156</v>
      </c>
      <c r="BE1190" s="184">
        <f t="shared" si="64"/>
        <v>0</v>
      </c>
      <c r="BF1190" s="184">
        <f t="shared" si="65"/>
        <v>0</v>
      </c>
      <c r="BG1190" s="184">
        <f t="shared" si="66"/>
        <v>0</v>
      </c>
      <c r="BH1190" s="184">
        <f t="shared" si="67"/>
        <v>0</v>
      </c>
      <c r="BI1190" s="184">
        <f t="shared" si="68"/>
        <v>0</v>
      </c>
      <c r="BJ1190" s="18" t="s">
        <v>81</v>
      </c>
      <c r="BK1190" s="184">
        <f t="shared" si="69"/>
        <v>0</v>
      </c>
      <c r="BL1190" s="18" t="s">
        <v>163</v>
      </c>
      <c r="BM1190" s="183" t="s">
        <v>1618</v>
      </c>
    </row>
    <row r="1191" spans="1:65" s="2" customFormat="1" ht="16.5" customHeight="1">
      <c r="A1191" s="35"/>
      <c r="B1191" s="36"/>
      <c r="C1191" s="171" t="s">
        <v>1619</v>
      </c>
      <c r="D1191" s="171" t="s">
        <v>159</v>
      </c>
      <c r="E1191" s="172" t="s">
        <v>1620</v>
      </c>
      <c r="F1191" s="173" t="s">
        <v>1621</v>
      </c>
      <c r="G1191" s="174" t="s">
        <v>1184</v>
      </c>
      <c r="H1191" s="175">
        <v>5</v>
      </c>
      <c r="I1191" s="176"/>
      <c r="J1191" s="177">
        <f t="shared" si="60"/>
        <v>0</v>
      </c>
      <c r="K1191" s="178"/>
      <c r="L1191" s="40"/>
      <c r="M1191" s="179" t="s">
        <v>19</v>
      </c>
      <c r="N1191" s="180" t="s">
        <v>44</v>
      </c>
      <c r="O1191" s="65"/>
      <c r="P1191" s="181">
        <f t="shared" si="61"/>
        <v>0</v>
      </c>
      <c r="Q1191" s="181">
        <v>0</v>
      </c>
      <c r="R1191" s="181">
        <f t="shared" si="62"/>
        <v>0</v>
      </c>
      <c r="S1191" s="181">
        <v>0</v>
      </c>
      <c r="T1191" s="182">
        <f t="shared" si="63"/>
        <v>0</v>
      </c>
      <c r="U1191" s="35"/>
      <c r="V1191" s="35"/>
      <c r="W1191" s="35"/>
      <c r="X1191" s="35"/>
      <c r="Y1191" s="35"/>
      <c r="Z1191" s="35"/>
      <c r="AA1191" s="35"/>
      <c r="AB1191" s="35"/>
      <c r="AC1191" s="35"/>
      <c r="AD1191" s="35"/>
      <c r="AE1191" s="35"/>
      <c r="AR1191" s="183" t="s">
        <v>163</v>
      </c>
      <c r="AT1191" s="183" t="s">
        <v>159</v>
      </c>
      <c r="AU1191" s="183" t="s">
        <v>157</v>
      </c>
      <c r="AY1191" s="18" t="s">
        <v>156</v>
      </c>
      <c r="BE1191" s="184">
        <f t="shared" si="64"/>
        <v>0</v>
      </c>
      <c r="BF1191" s="184">
        <f t="shared" si="65"/>
        <v>0</v>
      </c>
      <c r="BG1191" s="184">
        <f t="shared" si="66"/>
        <v>0</v>
      </c>
      <c r="BH1191" s="184">
        <f t="shared" si="67"/>
        <v>0</v>
      </c>
      <c r="BI1191" s="184">
        <f t="shared" si="68"/>
        <v>0</v>
      </c>
      <c r="BJ1191" s="18" t="s">
        <v>81</v>
      </c>
      <c r="BK1191" s="184">
        <f t="shared" si="69"/>
        <v>0</v>
      </c>
      <c r="BL1191" s="18" t="s">
        <v>163</v>
      </c>
      <c r="BM1191" s="183" t="s">
        <v>1622</v>
      </c>
    </row>
    <row r="1192" spans="1:65" s="2" customFormat="1" ht="16.5" customHeight="1">
      <c r="A1192" s="35"/>
      <c r="B1192" s="36"/>
      <c r="C1192" s="171" t="s">
        <v>1623</v>
      </c>
      <c r="D1192" s="171" t="s">
        <v>159</v>
      </c>
      <c r="E1192" s="172" t="s">
        <v>1624</v>
      </c>
      <c r="F1192" s="173" t="s">
        <v>1625</v>
      </c>
      <c r="G1192" s="174" t="s">
        <v>1184</v>
      </c>
      <c r="H1192" s="175">
        <v>1</v>
      </c>
      <c r="I1192" s="176"/>
      <c r="J1192" s="177">
        <f t="shared" si="60"/>
        <v>0</v>
      </c>
      <c r="K1192" s="178"/>
      <c r="L1192" s="40"/>
      <c r="M1192" s="179" t="s">
        <v>19</v>
      </c>
      <c r="N1192" s="180" t="s">
        <v>44</v>
      </c>
      <c r="O1192" s="65"/>
      <c r="P1192" s="181">
        <f t="shared" si="61"/>
        <v>0</v>
      </c>
      <c r="Q1192" s="181">
        <v>0</v>
      </c>
      <c r="R1192" s="181">
        <f t="shared" si="62"/>
        <v>0</v>
      </c>
      <c r="S1192" s="181">
        <v>0</v>
      </c>
      <c r="T1192" s="182">
        <f t="shared" si="63"/>
        <v>0</v>
      </c>
      <c r="U1192" s="35"/>
      <c r="V1192" s="35"/>
      <c r="W1192" s="35"/>
      <c r="X1192" s="35"/>
      <c r="Y1192" s="35"/>
      <c r="Z1192" s="35"/>
      <c r="AA1192" s="35"/>
      <c r="AB1192" s="35"/>
      <c r="AC1192" s="35"/>
      <c r="AD1192" s="35"/>
      <c r="AE1192" s="35"/>
      <c r="AR1192" s="183" t="s">
        <v>163</v>
      </c>
      <c r="AT1192" s="183" t="s">
        <v>159</v>
      </c>
      <c r="AU1192" s="183" t="s">
        <v>157</v>
      </c>
      <c r="AY1192" s="18" t="s">
        <v>156</v>
      </c>
      <c r="BE1192" s="184">
        <f t="shared" si="64"/>
        <v>0</v>
      </c>
      <c r="BF1192" s="184">
        <f t="shared" si="65"/>
        <v>0</v>
      </c>
      <c r="BG1192" s="184">
        <f t="shared" si="66"/>
        <v>0</v>
      </c>
      <c r="BH1192" s="184">
        <f t="shared" si="67"/>
        <v>0</v>
      </c>
      <c r="BI1192" s="184">
        <f t="shared" si="68"/>
        <v>0</v>
      </c>
      <c r="BJ1192" s="18" t="s">
        <v>81</v>
      </c>
      <c r="BK1192" s="184">
        <f t="shared" si="69"/>
        <v>0</v>
      </c>
      <c r="BL1192" s="18" t="s">
        <v>163</v>
      </c>
      <c r="BM1192" s="183" t="s">
        <v>1626</v>
      </c>
    </row>
    <row r="1193" spans="1:65" s="12" customFormat="1" ht="20.85" customHeight="1">
      <c r="B1193" s="155"/>
      <c r="C1193" s="156"/>
      <c r="D1193" s="157" t="s">
        <v>72</v>
      </c>
      <c r="E1193" s="169" t="s">
        <v>1627</v>
      </c>
      <c r="F1193" s="169" t="s">
        <v>1628</v>
      </c>
      <c r="G1193" s="156"/>
      <c r="H1193" s="156"/>
      <c r="I1193" s="159"/>
      <c r="J1193" s="170">
        <f>BK1193</f>
        <v>0</v>
      </c>
      <c r="K1193" s="156"/>
      <c r="L1193" s="161"/>
      <c r="M1193" s="162"/>
      <c r="N1193" s="163"/>
      <c r="O1193" s="163"/>
      <c r="P1193" s="164">
        <f>SUM(P1194:P1200)</f>
        <v>0</v>
      </c>
      <c r="Q1193" s="163"/>
      <c r="R1193" s="164">
        <f>SUM(R1194:R1200)</f>
        <v>0</v>
      </c>
      <c r="S1193" s="163"/>
      <c r="T1193" s="165">
        <f>SUM(T1194:T1200)</f>
        <v>0</v>
      </c>
      <c r="AR1193" s="166" t="s">
        <v>81</v>
      </c>
      <c r="AT1193" s="167" t="s">
        <v>72</v>
      </c>
      <c r="AU1193" s="167" t="s">
        <v>83</v>
      </c>
      <c r="AY1193" s="166" t="s">
        <v>156</v>
      </c>
      <c r="BK1193" s="168">
        <f>SUM(BK1194:BK1200)</f>
        <v>0</v>
      </c>
    </row>
    <row r="1194" spans="1:65" s="2" customFormat="1" ht="16.5" customHeight="1">
      <c r="A1194" s="35"/>
      <c r="B1194" s="36"/>
      <c r="C1194" s="171" t="s">
        <v>1629</v>
      </c>
      <c r="D1194" s="171" t="s">
        <v>159</v>
      </c>
      <c r="E1194" s="172" t="s">
        <v>1630</v>
      </c>
      <c r="F1194" s="173" t="s">
        <v>1631</v>
      </c>
      <c r="G1194" s="174" t="s">
        <v>1184</v>
      </c>
      <c r="H1194" s="175">
        <v>300</v>
      </c>
      <c r="I1194" s="176"/>
      <c r="J1194" s="177">
        <f t="shared" ref="J1194:J1200" si="70">ROUND(I1194*H1194,2)</f>
        <v>0</v>
      </c>
      <c r="K1194" s="178"/>
      <c r="L1194" s="40"/>
      <c r="M1194" s="179" t="s">
        <v>19</v>
      </c>
      <c r="N1194" s="180" t="s">
        <v>44</v>
      </c>
      <c r="O1194" s="65"/>
      <c r="P1194" s="181">
        <f t="shared" ref="P1194:P1200" si="71">O1194*H1194</f>
        <v>0</v>
      </c>
      <c r="Q1194" s="181">
        <v>0</v>
      </c>
      <c r="R1194" s="181">
        <f t="shared" ref="R1194:R1200" si="72">Q1194*H1194</f>
        <v>0</v>
      </c>
      <c r="S1194" s="181">
        <v>0</v>
      </c>
      <c r="T1194" s="182">
        <f t="shared" ref="T1194:T1200" si="73">S1194*H1194</f>
        <v>0</v>
      </c>
      <c r="U1194" s="35"/>
      <c r="V1194" s="35"/>
      <c r="W1194" s="35"/>
      <c r="X1194" s="35"/>
      <c r="Y1194" s="35"/>
      <c r="Z1194" s="35"/>
      <c r="AA1194" s="35"/>
      <c r="AB1194" s="35"/>
      <c r="AC1194" s="35"/>
      <c r="AD1194" s="35"/>
      <c r="AE1194" s="35"/>
      <c r="AR1194" s="183" t="s">
        <v>163</v>
      </c>
      <c r="AT1194" s="183" t="s">
        <v>159</v>
      </c>
      <c r="AU1194" s="183" t="s">
        <v>157</v>
      </c>
      <c r="AY1194" s="18" t="s">
        <v>156</v>
      </c>
      <c r="BE1194" s="184">
        <f t="shared" ref="BE1194:BE1200" si="74">IF(N1194="základní",J1194,0)</f>
        <v>0</v>
      </c>
      <c r="BF1194" s="184">
        <f t="shared" ref="BF1194:BF1200" si="75">IF(N1194="snížená",J1194,0)</f>
        <v>0</v>
      </c>
      <c r="BG1194" s="184">
        <f t="shared" ref="BG1194:BG1200" si="76">IF(N1194="zákl. přenesená",J1194,0)</f>
        <v>0</v>
      </c>
      <c r="BH1194" s="184">
        <f t="shared" ref="BH1194:BH1200" si="77">IF(N1194="sníž. přenesená",J1194,0)</f>
        <v>0</v>
      </c>
      <c r="BI1194" s="184">
        <f t="shared" ref="BI1194:BI1200" si="78">IF(N1194="nulová",J1194,0)</f>
        <v>0</v>
      </c>
      <c r="BJ1194" s="18" t="s">
        <v>81</v>
      </c>
      <c r="BK1194" s="184">
        <f t="shared" ref="BK1194:BK1200" si="79">ROUND(I1194*H1194,2)</f>
        <v>0</v>
      </c>
      <c r="BL1194" s="18" t="s">
        <v>163</v>
      </c>
      <c r="BM1194" s="183" t="s">
        <v>1632</v>
      </c>
    </row>
    <row r="1195" spans="1:65" s="2" customFormat="1" ht="16.5" customHeight="1">
      <c r="A1195" s="35"/>
      <c r="B1195" s="36"/>
      <c r="C1195" s="171" t="s">
        <v>1633</v>
      </c>
      <c r="D1195" s="171" t="s">
        <v>159</v>
      </c>
      <c r="E1195" s="172" t="s">
        <v>1634</v>
      </c>
      <c r="F1195" s="173" t="s">
        <v>1635</v>
      </c>
      <c r="G1195" s="174" t="s">
        <v>1184</v>
      </c>
      <c r="H1195" s="175">
        <v>71</v>
      </c>
      <c r="I1195" s="176"/>
      <c r="J1195" s="177">
        <f t="shared" si="70"/>
        <v>0</v>
      </c>
      <c r="K1195" s="178"/>
      <c r="L1195" s="40"/>
      <c r="M1195" s="179" t="s">
        <v>19</v>
      </c>
      <c r="N1195" s="180" t="s">
        <v>44</v>
      </c>
      <c r="O1195" s="65"/>
      <c r="P1195" s="181">
        <f t="shared" si="71"/>
        <v>0</v>
      </c>
      <c r="Q1195" s="181">
        <v>0</v>
      </c>
      <c r="R1195" s="181">
        <f t="shared" si="72"/>
        <v>0</v>
      </c>
      <c r="S1195" s="181">
        <v>0</v>
      </c>
      <c r="T1195" s="182">
        <f t="shared" si="73"/>
        <v>0</v>
      </c>
      <c r="U1195" s="35"/>
      <c r="V1195" s="35"/>
      <c r="W1195" s="35"/>
      <c r="X1195" s="35"/>
      <c r="Y1195" s="35"/>
      <c r="Z1195" s="35"/>
      <c r="AA1195" s="35"/>
      <c r="AB1195" s="35"/>
      <c r="AC1195" s="35"/>
      <c r="AD1195" s="35"/>
      <c r="AE1195" s="35"/>
      <c r="AR1195" s="183" t="s">
        <v>163</v>
      </c>
      <c r="AT1195" s="183" t="s">
        <v>159</v>
      </c>
      <c r="AU1195" s="183" t="s">
        <v>157</v>
      </c>
      <c r="AY1195" s="18" t="s">
        <v>156</v>
      </c>
      <c r="BE1195" s="184">
        <f t="shared" si="74"/>
        <v>0</v>
      </c>
      <c r="BF1195" s="184">
        <f t="shared" si="75"/>
        <v>0</v>
      </c>
      <c r="BG1195" s="184">
        <f t="shared" si="76"/>
        <v>0</v>
      </c>
      <c r="BH1195" s="184">
        <f t="shared" si="77"/>
        <v>0</v>
      </c>
      <c r="BI1195" s="184">
        <f t="shared" si="78"/>
        <v>0</v>
      </c>
      <c r="BJ1195" s="18" t="s">
        <v>81</v>
      </c>
      <c r="BK1195" s="184">
        <f t="shared" si="79"/>
        <v>0</v>
      </c>
      <c r="BL1195" s="18" t="s">
        <v>163</v>
      </c>
      <c r="BM1195" s="183" t="s">
        <v>1636</v>
      </c>
    </row>
    <row r="1196" spans="1:65" s="2" customFormat="1" ht="16.5" customHeight="1">
      <c r="A1196" s="35"/>
      <c r="B1196" s="36"/>
      <c r="C1196" s="171" t="s">
        <v>1637</v>
      </c>
      <c r="D1196" s="171" t="s">
        <v>159</v>
      </c>
      <c r="E1196" s="172" t="s">
        <v>1638</v>
      </c>
      <c r="F1196" s="173" t="s">
        <v>1639</v>
      </c>
      <c r="G1196" s="174" t="s">
        <v>1184</v>
      </c>
      <c r="H1196" s="175">
        <v>63</v>
      </c>
      <c r="I1196" s="176"/>
      <c r="J1196" s="177">
        <f t="shared" si="70"/>
        <v>0</v>
      </c>
      <c r="K1196" s="178"/>
      <c r="L1196" s="40"/>
      <c r="M1196" s="179" t="s">
        <v>19</v>
      </c>
      <c r="N1196" s="180" t="s">
        <v>44</v>
      </c>
      <c r="O1196" s="65"/>
      <c r="P1196" s="181">
        <f t="shared" si="71"/>
        <v>0</v>
      </c>
      <c r="Q1196" s="181">
        <v>0</v>
      </c>
      <c r="R1196" s="181">
        <f t="shared" si="72"/>
        <v>0</v>
      </c>
      <c r="S1196" s="181">
        <v>0</v>
      </c>
      <c r="T1196" s="182">
        <f t="shared" si="73"/>
        <v>0</v>
      </c>
      <c r="U1196" s="35"/>
      <c r="V1196" s="35"/>
      <c r="W1196" s="35"/>
      <c r="X1196" s="35"/>
      <c r="Y1196" s="35"/>
      <c r="Z1196" s="35"/>
      <c r="AA1196" s="35"/>
      <c r="AB1196" s="35"/>
      <c r="AC1196" s="35"/>
      <c r="AD1196" s="35"/>
      <c r="AE1196" s="35"/>
      <c r="AR1196" s="183" t="s">
        <v>163</v>
      </c>
      <c r="AT1196" s="183" t="s">
        <v>159</v>
      </c>
      <c r="AU1196" s="183" t="s">
        <v>157</v>
      </c>
      <c r="AY1196" s="18" t="s">
        <v>156</v>
      </c>
      <c r="BE1196" s="184">
        <f t="shared" si="74"/>
        <v>0</v>
      </c>
      <c r="BF1196" s="184">
        <f t="shared" si="75"/>
        <v>0</v>
      </c>
      <c r="BG1196" s="184">
        <f t="shared" si="76"/>
        <v>0</v>
      </c>
      <c r="BH1196" s="184">
        <f t="shared" si="77"/>
        <v>0</v>
      </c>
      <c r="BI1196" s="184">
        <f t="shared" si="78"/>
        <v>0</v>
      </c>
      <c r="BJ1196" s="18" t="s">
        <v>81</v>
      </c>
      <c r="BK1196" s="184">
        <f t="shared" si="79"/>
        <v>0</v>
      </c>
      <c r="BL1196" s="18" t="s">
        <v>163</v>
      </c>
      <c r="BM1196" s="183" t="s">
        <v>1640</v>
      </c>
    </row>
    <row r="1197" spans="1:65" s="2" customFormat="1" ht="16.5" customHeight="1">
      <c r="A1197" s="35"/>
      <c r="B1197" s="36"/>
      <c r="C1197" s="171" t="s">
        <v>1641</v>
      </c>
      <c r="D1197" s="171" t="s">
        <v>159</v>
      </c>
      <c r="E1197" s="172" t="s">
        <v>1642</v>
      </c>
      <c r="F1197" s="173" t="s">
        <v>1643</v>
      </c>
      <c r="G1197" s="174" t="s">
        <v>193</v>
      </c>
      <c r="H1197" s="175">
        <v>140</v>
      </c>
      <c r="I1197" s="176"/>
      <c r="J1197" s="177">
        <f t="shared" si="70"/>
        <v>0</v>
      </c>
      <c r="K1197" s="178"/>
      <c r="L1197" s="40"/>
      <c r="M1197" s="179" t="s">
        <v>19</v>
      </c>
      <c r="N1197" s="180" t="s">
        <v>44</v>
      </c>
      <c r="O1197" s="65"/>
      <c r="P1197" s="181">
        <f t="shared" si="71"/>
        <v>0</v>
      </c>
      <c r="Q1197" s="181">
        <v>0</v>
      </c>
      <c r="R1197" s="181">
        <f t="shared" si="72"/>
        <v>0</v>
      </c>
      <c r="S1197" s="181">
        <v>0</v>
      </c>
      <c r="T1197" s="182">
        <f t="shared" si="73"/>
        <v>0</v>
      </c>
      <c r="U1197" s="35"/>
      <c r="V1197" s="35"/>
      <c r="W1197" s="35"/>
      <c r="X1197" s="35"/>
      <c r="Y1197" s="35"/>
      <c r="Z1197" s="35"/>
      <c r="AA1197" s="35"/>
      <c r="AB1197" s="35"/>
      <c r="AC1197" s="35"/>
      <c r="AD1197" s="35"/>
      <c r="AE1197" s="35"/>
      <c r="AR1197" s="183" t="s">
        <v>163</v>
      </c>
      <c r="AT1197" s="183" t="s">
        <v>159</v>
      </c>
      <c r="AU1197" s="183" t="s">
        <v>157</v>
      </c>
      <c r="AY1197" s="18" t="s">
        <v>156</v>
      </c>
      <c r="BE1197" s="184">
        <f t="shared" si="74"/>
        <v>0</v>
      </c>
      <c r="BF1197" s="184">
        <f t="shared" si="75"/>
        <v>0</v>
      </c>
      <c r="BG1197" s="184">
        <f t="shared" si="76"/>
        <v>0</v>
      </c>
      <c r="BH1197" s="184">
        <f t="shared" si="77"/>
        <v>0</v>
      </c>
      <c r="BI1197" s="184">
        <f t="shared" si="78"/>
        <v>0</v>
      </c>
      <c r="BJ1197" s="18" t="s">
        <v>81</v>
      </c>
      <c r="BK1197" s="184">
        <f t="shared" si="79"/>
        <v>0</v>
      </c>
      <c r="BL1197" s="18" t="s">
        <v>163</v>
      </c>
      <c r="BM1197" s="183" t="s">
        <v>1644</v>
      </c>
    </row>
    <row r="1198" spans="1:65" s="2" customFormat="1" ht="16.5" customHeight="1">
      <c r="A1198" s="35"/>
      <c r="B1198" s="36"/>
      <c r="C1198" s="171" t="s">
        <v>1645</v>
      </c>
      <c r="D1198" s="171" t="s">
        <v>159</v>
      </c>
      <c r="E1198" s="172" t="s">
        <v>1646</v>
      </c>
      <c r="F1198" s="173" t="s">
        <v>1647</v>
      </c>
      <c r="G1198" s="174" t="s">
        <v>193</v>
      </c>
      <c r="H1198" s="175">
        <v>165</v>
      </c>
      <c r="I1198" s="176"/>
      <c r="J1198" s="177">
        <f t="shared" si="70"/>
        <v>0</v>
      </c>
      <c r="K1198" s="178"/>
      <c r="L1198" s="40"/>
      <c r="M1198" s="179" t="s">
        <v>19</v>
      </c>
      <c r="N1198" s="180" t="s">
        <v>44</v>
      </c>
      <c r="O1198" s="65"/>
      <c r="P1198" s="181">
        <f t="shared" si="71"/>
        <v>0</v>
      </c>
      <c r="Q1198" s="181">
        <v>0</v>
      </c>
      <c r="R1198" s="181">
        <f t="shared" si="72"/>
        <v>0</v>
      </c>
      <c r="S1198" s="181">
        <v>0</v>
      </c>
      <c r="T1198" s="182">
        <f t="shared" si="73"/>
        <v>0</v>
      </c>
      <c r="U1198" s="35"/>
      <c r="V1198" s="35"/>
      <c r="W1198" s="35"/>
      <c r="X1198" s="35"/>
      <c r="Y1198" s="35"/>
      <c r="Z1198" s="35"/>
      <c r="AA1198" s="35"/>
      <c r="AB1198" s="35"/>
      <c r="AC1198" s="35"/>
      <c r="AD1198" s="35"/>
      <c r="AE1198" s="35"/>
      <c r="AR1198" s="183" t="s">
        <v>163</v>
      </c>
      <c r="AT1198" s="183" t="s">
        <v>159</v>
      </c>
      <c r="AU1198" s="183" t="s">
        <v>157</v>
      </c>
      <c r="AY1198" s="18" t="s">
        <v>156</v>
      </c>
      <c r="BE1198" s="184">
        <f t="shared" si="74"/>
        <v>0</v>
      </c>
      <c r="BF1198" s="184">
        <f t="shared" si="75"/>
        <v>0</v>
      </c>
      <c r="BG1198" s="184">
        <f t="shared" si="76"/>
        <v>0</v>
      </c>
      <c r="BH1198" s="184">
        <f t="shared" si="77"/>
        <v>0</v>
      </c>
      <c r="BI1198" s="184">
        <f t="shared" si="78"/>
        <v>0</v>
      </c>
      <c r="BJ1198" s="18" t="s">
        <v>81</v>
      </c>
      <c r="BK1198" s="184">
        <f t="shared" si="79"/>
        <v>0</v>
      </c>
      <c r="BL1198" s="18" t="s">
        <v>163</v>
      </c>
      <c r="BM1198" s="183" t="s">
        <v>1648</v>
      </c>
    </row>
    <row r="1199" spans="1:65" s="2" customFormat="1" ht="16.5" customHeight="1">
      <c r="A1199" s="35"/>
      <c r="B1199" s="36"/>
      <c r="C1199" s="171" t="s">
        <v>1649</v>
      </c>
      <c r="D1199" s="171" t="s">
        <v>159</v>
      </c>
      <c r="E1199" s="172" t="s">
        <v>1650</v>
      </c>
      <c r="F1199" s="173" t="s">
        <v>1651</v>
      </c>
      <c r="G1199" s="174" t="s">
        <v>193</v>
      </c>
      <c r="H1199" s="175">
        <v>2285</v>
      </c>
      <c r="I1199" s="176"/>
      <c r="J1199" s="177">
        <f t="shared" si="70"/>
        <v>0</v>
      </c>
      <c r="K1199" s="178"/>
      <c r="L1199" s="40"/>
      <c r="M1199" s="179" t="s">
        <v>19</v>
      </c>
      <c r="N1199" s="180" t="s">
        <v>44</v>
      </c>
      <c r="O1199" s="65"/>
      <c r="P1199" s="181">
        <f t="shared" si="71"/>
        <v>0</v>
      </c>
      <c r="Q1199" s="181">
        <v>0</v>
      </c>
      <c r="R1199" s="181">
        <f t="shared" si="72"/>
        <v>0</v>
      </c>
      <c r="S1199" s="181">
        <v>0</v>
      </c>
      <c r="T1199" s="182">
        <f t="shared" si="73"/>
        <v>0</v>
      </c>
      <c r="U1199" s="35"/>
      <c r="V1199" s="35"/>
      <c r="W1199" s="35"/>
      <c r="X1199" s="35"/>
      <c r="Y1199" s="35"/>
      <c r="Z1199" s="35"/>
      <c r="AA1199" s="35"/>
      <c r="AB1199" s="35"/>
      <c r="AC1199" s="35"/>
      <c r="AD1199" s="35"/>
      <c r="AE1199" s="35"/>
      <c r="AR1199" s="183" t="s">
        <v>163</v>
      </c>
      <c r="AT1199" s="183" t="s">
        <v>159</v>
      </c>
      <c r="AU1199" s="183" t="s">
        <v>157</v>
      </c>
      <c r="AY1199" s="18" t="s">
        <v>156</v>
      </c>
      <c r="BE1199" s="184">
        <f t="shared" si="74"/>
        <v>0</v>
      </c>
      <c r="BF1199" s="184">
        <f t="shared" si="75"/>
        <v>0</v>
      </c>
      <c r="BG1199" s="184">
        <f t="shared" si="76"/>
        <v>0</v>
      </c>
      <c r="BH1199" s="184">
        <f t="shared" si="77"/>
        <v>0</v>
      </c>
      <c r="BI1199" s="184">
        <f t="shared" si="78"/>
        <v>0</v>
      </c>
      <c r="BJ1199" s="18" t="s">
        <v>81</v>
      </c>
      <c r="BK1199" s="184">
        <f t="shared" si="79"/>
        <v>0</v>
      </c>
      <c r="BL1199" s="18" t="s">
        <v>163</v>
      </c>
      <c r="BM1199" s="183" t="s">
        <v>1652</v>
      </c>
    </row>
    <row r="1200" spans="1:65" s="2" customFormat="1" ht="16.5" customHeight="1">
      <c r="A1200" s="35"/>
      <c r="B1200" s="36"/>
      <c r="C1200" s="171" t="s">
        <v>1653</v>
      </c>
      <c r="D1200" s="171" t="s">
        <v>159</v>
      </c>
      <c r="E1200" s="172" t="s">
        <v>1654</v>
      </c>
      <c r="F1200" s="173" t="s">
        <v>1655</v>
      </c>
      <c r="G1200" s="174" t="s">
        <v>1184</v>
      </c>
      <c r="H1200" s="175">
        <v>1</v>
      </c>
      <c r="I1200" s="176"/>
      <c r="J1200" s="177">
        <f t="shared" si="70"/>
        <v>0</v>
      </c>
      <c r="K1200" s="178"/>
      <c r="L1200" s="40"/>
      <c r="M1200" s="179" t="s">
        <v>19</v>
      </c>
      <c r="N1200" s="180" t="s">
        <v>44</v>
      </c>
      <c r="O1200" s="65"/>
      <c r="P1200" s="181">
        <f t="shared" si="71"/>
        <v>0</v>
      </c>
      <c r="Q1200" s="181">
        <v>0</v>
      </c>
      <c r="R1200" s="181">
        <f t="shared" si="72"/>
        <v>0</v>
      </c>
      <c r="S1200" s="181">
        <v>0</v>
      </c>
      <c r="T1200" s="182">
        <f t="shared" si="73"/>
        <v>0</v>
      </c>
      <c r="U1200" s="35"/>
      <c r="V1200" s="35"/>
      <c r="W1200" s="35"/>
      <c r="X1200" s="35"/>
      <c r="Y1200" s="35"/>
      <c r="Z1200" s="35"/>
      <c r="AA1200" s="35"/>
      <c r="AB1200" s="35"/>
      <c r="AC1200" s="35"/>
      <c r="AD1200" s="35"/>
      <c r="AE1200" s="35"/>
      <c r="AR1200" s="183" t="s">
        <v>163</v>
      </c>
      <c r="AT1200" s="183" t="s">
        <v>159</v>
      </c>
      <c r="AU1200" s="183" t="s">
        <v>157</v>
      </c>
      <c r="AY1200" s="18" t="s">
        <v>156</v>
      </c>
      <c r="BE1200" s="184">
        <f t="shared" si="74"/>
        <v>0</v>
      </c>
      <c r="BF1200" s="184">
        <f t="shared" si="75"/>
        <v>0</v>
      </c>
      <c r="BG1200" s="184">
        <f t="shared" si="76"/>
        <v>0</v>
      </c>
      <c r="BH1200" s="184">
        <f t="shared" si="77"/>
        <v>0</v>
      </c>
      <c r="BI1200" s="184">
        <f t="shared" si="78"/>
        <v>0</v>
      </c>
      <c r="BJ1200" s="18" t="s">
        <v>81</v>
      </c>
      <c r="BK1200" s="184">
        <f t="shared" si="79"/>
        <v>0</v>
      </c>
      <c r="BL1200" s="18" t="s">
        <v>163</v>
      </c>
      <c r="BM1200" s="183" t="s">
        <v>1656</v>
      </c>
    </row>
    <row r="1201" spans="1:65" s="12" customFormat="1" ht="20.85" customHeight="1">
      <c r="B1201" s="155"/>
      <c r="C1201" s="156"/>
      <c r="D1201" s="157" t="s">
        <v>72</v>
      </c>
      <c r="E1201" s="169" t="s">
        <v>1657</v>
      </c>
      <c r="F1201" s="169" t="s">
        <v>1658</v>
      </c>
      <c r="G1201" s="156"/>
      <c r="H1201" s="156"/>
      <c r="I1201" s="159"/>
      <c r="J1201" s="170">
        <f>BK1201</f>
        <v>0</v>
      </c>
      <c r="K1201" s="156"/>
      <c r="L1201" s="161"/>
      <c r="M1201" s="162"/>
      <c r="N1201" s="163"/>
      <c r="O1201" s="163"/>
      <c r="P1201" s="164">
        <f>P1202</f>
        <v>0</v>
      </c>
      <c r="Q1201" s="163"/>
      <c r="R1201" s="164">
        <f>R1202</f>
        <v>0</v>
      </c>
      <c r="S1201" s="163"/>
      <c r="T1201" s="165">
        <f>T1202</f>
        <v>0</v>
      </c>
      <c r="AR1201" s="166" t="s">
        <v>81</v>
      </c>
      <c r="AT1201" s="167" t="s">
        <v>72</v>
      </c>
      <c r="AU1201" s="167" t="s">
        <v>83</v>
      </c>
      <c r="AY1201" s="166" t="s">
        <v>156</v>
      </c>
      <c r="BK1201" s="168">
        <f>BK1202</f>
        <v>0</v>
      </c>
    </row>
    <row r="1202" spans="1:65" s="2" customFormat="1" ht="21.75" customHeight="1">
      <c r="A1202" s="35"/>
      <c r="B1202" s="36"/>
      <c r="C1202" s="171" t="s">
        <v>1659</v>
      </c>
      <c r="D1202" s="171" t="s">
        <v>159</v>
      </c>
      <c r="E1202" s="172" t="s">
        <v>1660</v>
      </c>
      <c r="F1202" s="173" t="s">
        <v>1661</v>
      </c>
      <c r="G1202" s="174" t="s">
        <v>193</v>
      </c>
      <c r="H1202" s="175">
        <v>1115</v>
      </c>
      <c r="I1202" s="176"/>
      <c r="J1202" s="177">
        <f>ROUND(I1202*H1202,2)</f>
        <v>0</v>
      </c>
      <c r="K1202" s="178"/>
      <c r="L1202" s="40"/>
      <c r="M1202" s="179" t="s">
        <v>19</v>
      </c>
      <c r="N1202" s="180" t="s">
        <v>44</v>
      </c>
      <c r="O1202" s="65"/>
      <c r="P1202" s="181">
        <f>O1202*H1202</f>
        <v>0</v>
      </c>
      <c r="Q1202" s="181">
        <v>0</v>
      </c>
      <c r="R1202" s="181">
        <f>Q1202*H1202</f>
        <v>0</v>
      </c>
      <c r="S1202" s="181">
        <v>0</v>
      </c>
      <c r="T1202" s="182">
        <f>S1202*H1202</f>
        <v>0</v>
      </c>
      <c r="U1202" s="35"/>
      <c r="V1202" s="35"/>
      <c r="W1202" s="35"/>
      <c r="X1202" s="35"/>
      <c r="Y1202" s="35"/>
      <c r="Z1202" s="35"/>
      <c r="AA1202" s="35"/>
      <c r="AB1202" s="35"/>
      <c r="AC1202" s="35"/>
      <c r="AD1202" s="35"/>
      <c r="AE1202" s="35"/>
      <c r="AR1202" s="183" t="s">
        <v>163</v>
      </c>
      <c r="AT1202" s="183" t="s">
        <v>159</v>
      </c>
      <c r="AU1202" s="183" t="s">
        <v>157</v>
      </c>
      <c r="AY1202" s="18" t="s">
        <v>156</v>
      </c>
      <c r="BE1202" s="184">
        <f>IF(N1202="základní",J1202,0)</f>
        <v>0</v>
      </c>
      <c r="BF1202" s="184">
        <f>IF(N1202="snížená",J1202,0)</f>
        <v>0</v>
      </c>
      <c r="BG1202" s="184">
        <f>IF(N1202="zákl. přenesená",J1202,0)</f>
        <v>0</v>
      </c>
      <c r="BH1202" s="184">
        <f>IF(N1202="sníž. přenesená",J1202,0)</f>
        <v>0</v>
      </c>
      <c r="BI1202" s="184">
        <f>IF(N1202="nulová",J1202,0)</f>
        <v>0</v>
      </c>
      <c r="BJ1202" s="18" t="s">
        <v>81</v>
      </c>
      <c r="BK1202" s="184">
        <f>ROUND(I1202*H1202,2)</f>
        <v>0</v>
      </c>
      <c r="BL1202" s="18" t="s">
        <v>163</v>
      </c>
      <c r="BM1202" s="183" t="s">
        <v>1662</v>
      </c>
    </row>
    <row r="1203" spans="1:65" s="12" customFormat="1" ht="20.85" customHeight="1">
      <c r="B1203" s="155"/>
      <c r="C1203" s="156"/>
      <c r="D1203" s="157" t="s">
        <v>72</v>
      </c>
      <c r="E1203" s="169" t="s">
        <v>1663</v>
      </c>
      <c r="F1203" s="169" t="s">
        <v>1664</v>
      </c>
      <c r="G1203" s="156"/>
      <c r="H1203" s="156"/>
      <c r="I1203" s="159"/>
      <c r="J1203" s="170">
        <f>BK1203</f>
        <v>0</v>
      </c>
      <c r="K1203" s="156"/>
      <c r="L1203" s="161"/>
      <c r="M1203" s="162"/>
      <c r="N1203" s="163"/>
      <c r="O1203" s="163"/>
      <c r="P1203" s="164">
        <f>SUM(P1204:P1212)</f>
        <v>0</v>
      </c>
      <c r="Q1203" s="163"/>
      <c r="R1203" s="164">
        <f>SUM(R1204:R1212)</f>
        <v>0</v>
      </c>
      <c r="S1203" s="163"/>
      <c r="T1203" s="165">
        <f>SUM(T1204:T1212)</f>
        <v>0</v>
      </c>
      <c r="AR1203" s="166" t="s">
        <v>81</v>
      </c>
      <c r="AT1203" s="167" t="s">
        <v>72</v>
      </c>
      <c r="AU1203" s="167" t="s">
        <v>83</v>
      </c>
      <c r="AY1203" s="166" t="s">
        <v>156</v>
      </c>
      <c r="BK1203" s="168">
        <f>SUM(BK1204:BK1212)</f>
        <v>0</v>
      </c>
    </row>
    <row r="1204" spans="1:65" s="2" customFormat="1" ht="16.5" customHeight="1">
      <c r="A1204" s="35"/>
      <c r="B1204" s="36"/>
      <c r="C1204" s="171" t="s">
        <v>1665</v>
      </c>
      <c r="D1204" s="171" t="s">
        <v>159</v>
      </c>
      <c r="E1204" s="172" t="s">
        <v>1666</v>
      </c>
      <c r="F1204" s="173" t="s">
        <v>1667</v>
      </c>
      <c r="G1204" s="174" t="s">
        <v>1184</v>
      </c>
      <c r="H1204" s="175">
        <v>2</v>
      </c>
      <c r="I1204" s="176"/>
      <c r="J1204" s="177">
        <f t="shared" ref="J1204:J1212" si="80">ROUND(I1204*H1204,2)</f>
        <v>0</v>
      </c>
      <c r="K1204" s="178"/>
      <c r="L1204" s="40"/>
      <c r="M1204" s="179" t="s">
        <v>19</v>
      </c>
      <c r="N1204" s="180" t="s">
        <v>44</v>
      </c>
      <c r="O1204" s="65"/>
      <c r="P1204" s="181">
        <f t="shared" ref="P1204:P1212" si="81">O1204*H1204</f>
        <v>0</v>
      </c>
      <c r="Q1204" s="181">
        <v>0</v>
      </c>
      <c r="R1204" s="181">
        <f t="shared" ref="R1204:R1212" si="82">Q1204*H1204</f>
        <v>0</v>
      </c>
      <c r="S1204" s="181">
        <v>0</v>
      </c>
      <c r="T1204" s="182">
        <f t="shared" ref="T1204:T1212" si="83">S1204*H1204</f>
        <v>0</v>
      </c>
      <c r="U1204" s="35"/>
      <c r="V1204" s="35"/>
      <c r="W1204" s="35"/>
      <c r="X1204" s="35"/>
      <c r="Y1204" s="35"/>
      <c r="Z1204" s="35"/>
      <c r="AA1204" s="35"/>
      <c r="AB1204" s="35"/>
      <c r="AC1204" s="35"/>
      <c r="AD1204" s="35"/>
      <c r="AE1204" s="35"/>
      <c r="AR1204" s="183" t="s">
        <v>163</v>
      </c>
      <c r="AT1204" s="183" t="s">
        <v>159</v>
      </c>
      <c r="AU1204" s="183" t="s">
        <v>157</v>
      </c>
      <c r="AY1204" s="18" t="s">
        <v>156</v>
      </c>
      <c r="BE1204" s="184">
        <f t="shared" ref="BE1204:BE1212" si="84">IF(N1204="základní",J1204,0)</f>
        <v>0</v>
      </c>
      <c r="BF1204" s="184">
        <f t="shared" ref="BF1204:BF1212" si="85">IF(N1204="snížená",J1204,0)</f>
        <v>0</v>
      </c>
      <c r="BG1204" s="184">
        <f t="shared" ref="BG1204:BG1212" si="86">IF(N1204="zákl. přenesená",J1204,0)</f>
        <v>0</v>
      </c>
      <c r="BH1204" s="184">
        <f t="shared" ref="BH1204:BH1212" si="87">IF(N1204="sníž. přenesená",J1204,0)</f>
        <v>0</v>
      </c>
      <c r="BI1204" s="184">
        <f t="shared" ref="BI1204:BI1212" si="88">IF(N1204="nulová",J1204,0)</f>
        <v>0</v>
      </c>
      <c r="BJ1204" s="18" t="s">
        <v>81</v>
      </c>
      <c r="BK1204" s="184">
        <f t="shared" ref="BK1204:BK1212" si="89">ROUND(I1204*H1204,2)</f>
        <v>0</v>
      </c>
      <c r="BL1204" s="18" t="s">
        <v>163</v>
      </c>
      <c r="BM1204" s="183" t="s">
        <v>1668</v>
      </c>
    </row>
    <row r="1205" spans="1:65" s="2" customFormat="1" ht="16.5" customHeight="1">
      <c r="A1205" s="35"/>
      <c r="B1205" s="36"/>
      <c r="C1205" s="171" t="s">
        <v>1669</v>
      </c>
      <c r="D1205" s="171" t="s">
        <v>159</v>
      </c>
      <c r="E1205" s="172" t="s">
        <v>1670</v>
      </c>
      <c r="F1205" s="173" t="s">
        <v>1671</v>
      </c>
      <c r="G1205" s="174" t="s">
        <v>193</v>
      </c>
      <c r="H1205" s="175">
        <v>4034</v>
      </c>
      <c r="I1205" s="176"/>
      <c r="J1205" s="177">
        <f t="shared" si="80"/>
        <v>0</v>
      </c>
      <c r="K1205" s="178"/>
      <c r="L1205" s="40"/>
      <c r="M1205" s="179" t="s">
        <v>19</v>
      </c>
      <c r="N1205" s="180" t="s">
        <v>44</v>
      </c>
      <c r="O1205" s="65"/>
      <c r="P1205" s="181">
        <f t="shared" si="81"/>
        <v>0</v>
      </c>
      <c r="Q1205" s="181">
        <v>0</v>
      </c>
      <c r="R1205" s="181">
        <f t="shared" si="82"/>
        <v>0</v>
      </c>
      <c r="S1205" s="181">
        <v>0</v>
      </c>
      <c r="T1205" s="182">
        <f t="shared" si="83"/>
        <v>0</v>
      </c>
      <c r="U1205" s="35"/>
      <c r="V1205" s="35"/>
      <c r="W1205" s="35"/>
      <c r="X1205" s="35"/>
      <c r="Y1205" s="35"/>
      <c r="Z1205" s="35"/>
      <c r="AA1205" s="35"/>
      <c r="AB1205" s="35"/>
      <c r="AC1205" s="35"/>
      <c r="AD1205" s="35"/>
      <c r="AE1205" s="35"/>
      <c r="AR1205" s="183" t="s">
        <v>163</v>
      </c>
      <c r="AT1205" s="183" t="s">
        <v>159</v>
      </c>
      <c r="AU1205" s="183" t="s">
        <v>157</v>
      </c>
      <c r="AY1205" s="18" t="s">
        <v>156</v>
      </c>
      <c r="BE1205" s="184">
        <f t="shared" si="84"/>
        <v>0</v>
      </c>
      <c r="BF1205" s="184">
        <f t="shared" si="85"/>
        <v>0</v>
      </c>
      <c r="BG1205" s="184">
        <f t="shared" si="86"/>
        <v>0</v>
      </c>
      <c r="BH1205" s="184">
        <f t="shared" si="87"/>
        <v>0</v>
      </c>
      <c r="BI1205" s="184">
        <f t="shared" si="88"/>
        <v>0</v>
      </c>
      <c r="BJ1205" s="18" t="s">
        <v>81</v>
      </c>
      <c r="BK1205" s="184">
        <f t="shared" si="89"/>
        <v>0</v>
      </c>
      <c r="BL1205" s="18" t="s">
        <v>163</v>
      </c>
      <c r="BM1205" s="183" t="s">
        <v>1672</v>
      </c>
    </row>
    <row r="1206" spans="1:65" s="2" customFormat="1" ht="16.5" customHeight="1">
      <c r="A1206" s="35"/>
      <c r="B1206" s="36"/>
      <c r="C1206" s="171" t="s">
        <v>1673</v>
      </c>
      <c r="D1206" s="171" t="s">
        <v>159</v>
      </c>
      <c r="E1206" s="172" t="s">
        <v>1674</v>
      </c>
      <c r="F1206" s="173" t="s">
        <v>1675</v>
      </c>
      <c r="G1206" s="174" t="s">
        <v>1184</v>
      </c>
      <c r="H1206" s="175">
        <v>6</v>
      </c>
      <c r="I1206" s="176"/>
      <c r="J1206" s="177">
        <f t="shared" si="80"/>
        <v>0</v>
      </c>
      <c r="K1206" s="178"/>
      <c r="L1206" s="40"/>
      <c r="M1206" s="179" t="s">
        <v>19</v>
      </c>
      <c r="N1206" s="180" t="s">
        <v>44</v>
      </c>
      <c r="O1206" s="65"/>
      <c r="P1206" s="181">
        <f t="shared" si="81"/>
        <v>0</v>
      </c>
      <c r="Q1206" s="181">
        <v>0</v>
      </c>
      <c r="R1206" s="181">
        <f t="shared" si="82"/>
        <v>0</v>
      </c>
      <c r="S1206" s="181">
        <v>0</v>
      </c>
      <c r="T1206" s="182">
        <f t="shared" si="83"/>
        <v>0</v>
      </c>
      <c r="U1206" s="35"/>
      <c r="V1206" s="35"/>
      <c r="W1206" s="35"/>
      <c r="X1206" s="35"/>
      <c r="Y1206" s="35"/>
      <c r="Z1206" s="35"/>
      <c r="AA1206" s="35"/>
      <c r="AB1206" s="35"/>
      <c r="AC1206" s="35"/>
      <c r="AD1206" s="35"/>
      <c r="AE1206" s="35"/>
      <c r="AR1206" s="183" t="s">
        <v>163</v>
      </c>
      <c r="AT1206" s="183" t="s">
        <v>159</v>
      </c>
      <c r="AU1206" s="183" t="s">
        <v>157</v>
      </c>
      <c r="AY1206" s="18" t="s">
        <v>156</v>
      </c>
      <c r="BE1206" s="184">
        <f t="shared" si="84"/>
        <v>0</v>
      </c>
      <c r="BF1206" s="184">
        <f t="shared" si="85"/>
        <v>0</v>
      </c>
      <c r="BG1206" s="184">
        <f t="shared" si="86"/>
        <v>0</v>
      </c>
      <c r="BH1206" s="184">
        <f t="shared" si="87"/>
        <v>0</v>
      </c>
      <c r="BI1206" s="184">
        <f t="shared" si="88"/>
        <v>0</v>
      </c>
      <c r="BJ1206" s="18" t="s">
        <v>81</v>
      </c>
      <c r="BK1206" s="184">
        <f t="shared" si="89"/>
        <v>0</v>
      </c>
      <c r="BL1206" s="18" t="s">
        <v>163</v>
      </c>
      <c r="BM1206" s="183" t="s">
        <v>1676</v>
      </c>
    </row>
    <row r="1207" spans="1:65" s="2" customFormat="1" ht="16.5" customHeight="1">
      <c r="A1207" s="35"/>
      <c r="B1207" s="36"/>
      <c r="C1207" s="171" t="s">
        <v>1677</v>
      </c>
      <c r="D1207" s="171" t="s">
        <v>159</v>
      </c>
      <c r="E1207" s="172" t="s">
        <v>1678</v>
      </c>
      <c r="F1207" s="173" t="s">
        <v>1679</v>
      </c>
      <c r="G1207" s="174" t="s">
        <v>1184</v>
      </c>
      <c r="H1207" s="175">
        <v>120</v>
      </c>
      <c r="I1207" s="176"/>
      <c r="J1207" s="177">
        <f t="shared" si="80"/>
        <v>0</v>
      </c>
      <c r="K1207" s="178"/>
      <c r="L1207" s="40"/>
      <c r="M1207" s="179" t="s">
        <v>19</v>
      </c>
      <c r="N1207" s="180" t="s">
        <v>44</v>
      </c>
      <c r="O1207" s="65"/>
      <c r="P1207" s="181">
        <f t="shared" si="81"/>
        <v>0</v>
      </c>
      <c r="Q1207" s="181">
        <v>0</v>
      </c>
      <c r="R1207" s="181">
        <f t="shared" si="82"/>
        <v>0</v>
      </c>
      <c r="S1207" s="181">
        <v>0</v>
      </c>
      <c r="T1207" s="182">
        <f t="shared" si="83"/>
        <v>0</v>
      </c>
      <c r="U1207" s="35"/>
      <c r="V1207" s="35"/>
      <c r="W1207" s="35"/>
      <c r="X1207" s="35"/>
      <c r="Y1207" s="35"/>
      <c r="Z1207" s="35"/>
      <c r="AA1207" s="35"/>
      <c r="AB1207" s="35"/>
      <c r="AC1207" s="35"/>
      <c r="AD1207" s="35"/>
      <c r="AE1207" s="35"/>
      <c r="AR1207" s="183" t="s">
        <v>163</v>
      </c>
      <c r="AT1207" s="183" t="s">
        <v>159</v>
      </c>
      <c r="AU1207" s="183" t="s">
        <v>157</v>
      </c>
      <c r="AY1207" s="18" t="s">
        <v>156</v>
      </c>
      <c r="BE1207" s="184">
        <f t="shared" si="84"/>
        <v>0</v>
      </c>
      <c r="BF1207" s="184">
        <f t="shared" si="85"/>
        <v>0</v>
      </c>
      <c r="BG1207" s="184">
        <f t="shared" si="86"/>
        <v>0</v>
      </c>
      <c r="BH1207" s="184">
        <f t="shared" si="87"/>
        <v>0</v>
      </c>
      <c r="BI1207" s="184">
        <f t="shared" si="88"/>
        <v>0</v>
      </c>
      <c r="BJ1207" s="18" t="s">
        <v>81</v>
      </c>
      <c r="BK1207" s="184">
        <f t="shared" si="89"/>
        <v>0</v>
      </c>
      <c r="BL1207" s="18" t="s">
        <v>163</v>
      </c>
      <c r="BM1207" s="183" t="s">
        <v>1680</v>
      </c>
    </row>
    <row r="1208" spans="1:65" s="2" customFormat="1" ht="16.5" customHeight="1">
      <c r="A1208" s="35"/>
      <c r="B1208" s="36"/>
      <c r="C1208" s="171" t="s">
        <v>1681</v>
      </c>
      <c r="D1208" s="171" t="s">
        <v>159</v>
      </c>
      <c r="E1208" s="172" t="s">
        <v>1682</v>
      </c>
      <c r="F1208" s="173" t="s">
        <v>1683</v>
      </c>
      <c r="G1208" s="174" t="s">
        <v>1184</v>
      </c>
      <c r="H1208" s="175">
        <v>2</v>
      </c>
      <c r="I1208" s="176"/>
      <c r="J1208" s="177">
        <f t="shared" si="80"/>
        <v>0</v>
      </c>
      <c r="K1208" s="178"/>
      <c r="L1208" s="40"/>
      <c r="M1208" s="179" t="s">
        <v>19</v>
      </c>
      <c r="N1208" s="180" t="s">
        <v>44</v>
      </c>
      <c r="O1208" s="65"/>
      <c r="P1208" s="181">
        <f t="shared" si="81"/>
        <v>0</v>
      </c>
      <c r="Q1208" s="181">
        <v>0</v>
      </c>
      <c r="R1208" s="181">
        <f t="shared" si="82"/>
        <v>0</v>
      </c>
      <c r="S1208" s="181">
        <v>0</v>
      </c>
      <c r="T1208" s="182">
        <f t="shared" si="83"/>
        <v>0</v>
      </c>
      <c r="U1208" s="35"/>
      <c r="V1208" s="35"/>
      <c r="W1208" s="35"/>
      <c r="X1208" s="35"/>
      <c r="Y1208" s="35"/>
      <c r="Z1208" s="35"/>
      <c r="AA1208" s="35"/>
      <c r="AB1208" s="35"/>
      <c r="AC1208" s="35"/>
      <c r="AD1208" s="35"/>
      <c r="AE1208" s="35"/>
      <c r="AR1208" s="183" t="s">
        <v>163</v>
      </c>
      <c r="AT1208" s="183" t="s">
        <v>159</v>
      </c>
      <c r="AU1208" s="183" t="s">
        <v>157</v>
      </c>
      <c r="AY1208" s="18" t="s">
        <v>156</v>
      </c>
      <c r="BE1208" s="184">
        <f t="shared" si="84"/>
        <v>0</v>
      </c>
      <c r="BF1208" s="184">
        <f t="shared" si="85"/>
        <v>0</v>
      </c>
      <c r="BG1208" s="184">
        <f t="shared" si="86"/>
        <v>0</v>
      </c>
      <c r="BH1208" s="184">
        <f t="shared" si="87"/>
        <v>0</v>
      </c>
      <c r="BI1208" s="184">
        <f t="shared" si="88"/>
        <v>0</v>
      </c>
      <c r="BJ1208" s="18" t="s">
        <v>81</v>
      </c>
      <c r="BK1208" s="184">
        <f t="shared" si="89"/>
        <v>0</v>
      </c>
      <c r="BL1208" s="18" t="s">
        <v>163</v>
      </c>
      <c r="BM1208" s="183" t="s">
        <v>1684</v>
      </c>
    </row>
    <row r="1209" spans="1:65" s="2" customFormat="1" ht="16.5" customHeight="1">
      <c r="A1209" s="35"/>
      <c r="B1209" s="36"/>
      <c r="C1209" s="171" t="s">
        <v>1685</v>
      </c>
      <c r="D1209" s="171" t="s">
        <v>159</v>
      </c>
      <c r="E1209" s="172" t="s">
        <v>1686</v>
      </c>
      <c r="F1209" s="173" t="s">
        <v>1687</v>
      </c>
      <c r="G1209" s="174" t="s">
        <v>1184</v>
      </c>
      <c r="H1209" s="175">
        <v>4</v>
      </c>
      <c r="I1209" s="176"/>
      <c r="J1209" s="177">
        <f t="shared" si="80"/>
        <v>0</v>
      </c>
      <c r="K1209" s="178"/>
      <c r="L1209" s="40"/>
      <c r="M1209" s="179" t="s">
        <v>19</v>
      </c>
      <c r="N1209" s="180" t="s">
        <v>44</v>
      </c>
      <c r="O1209" s="65"/>
      <c r="P1209" s="181">
        <f t="shared" si="81"/>
        <v>0</v>
      </c>
      <c r="Q1209" s="181">
        <v>0</v>
      </c>
      <c r="R1209" s="181">
        <f t="shared" si="82"/>
        <v>0</v>
      </c>
      <c r="S1209" s="181">
        <v>0</v>
      </c>
      <c r="T1209" s="182">
        <f t="shared" si="83"/>
        <v>0</v>
      </c>
      <c r="U1209" s="35"/>
      <c r="V1209" s="35"/>
      <c r="W1209" s="35"/>
      <c r="X1209" s="35"/>
      <c r="Y1209" s="35"/>
      <c r="Z1209" s="35"/>
      <c r="AA1209" s="35"/>
      <c r="AB1209" s="35"/>
      <c r="AC1209" s="35"/>
      <c r="AD1209" s="35"/>
      <c r="AE1209" s="35"/>
      <c r="AR1209" s="183" t="s">
        <v>163</v>
      </c>
      <c r="AT1209" s="183" t="s">
        <v>159</v>
      </c>
      <c r="AU1209" s="183" t="s">
        <v>157</v>
      </c>
      <c r="AY1209" s="18" t="s">
        <v>156</v>
      </c>
      <c r="BE1209" s="184">
        <f t="shared" si="84"/>
        <v>0</v>
      </c>
      <c r="BF1209" s="184">
        <f t="shared" si="85"/>
        <v>0</v>
      </c>
      <c r="BG1209" s="184">
        <f t="shared" si="86"/>
        <v>0</v>
      </c>
      <c r="BH1209" s="184">
        <f t="shared" si="87"/>
        <v>0</v>
      </c>
      <c r="BI1209" s="184">
        <f t="shared" si="88"/>
        <v>0</v>
      </c>
      <c r="BJ1209" s="18" t="s">
        <v>81</v>
      </c>
      <c r="BK1209" s="184">
        <f t="shared" si="89"/>
        <v>0</v>
      </c>
      <c r="BL1209" s="18" t="s">
        <v>163</v>
      </c>
      <c r="BM1209" s="183" t="s">
        <v>1688</v>
      </c>
    </row>
    <row r="1210" spans="1:65" s="2" customFormat="1" ht="16.5" customHeight="1">
      <c r="A1210" s="35"/>
      <c r="B1210" s="36"/>
      <c r="C1210" s="171" t="s">
        <v>1689</v>
      </c>
      <c r="D1210" s="171" t="s">
        <v>159</v>
      </c>
      <c r="E1210" s="172" t="s">
        <v>1690</v>
      </c>
      <c r="F1210" s="173" t="s">
        <v>1691</v>
      </c>
      <c r="G1210" s="174" t="s">
        <v>1184</v>
      </c>
      <c r="H1210" s="175">
        <v>240</v>
      </c>
      <c r="I1210" s="176"/>
      <c r="J1210" s="177">
        <f t="shared" si="80"/>
        <v>0</v>
      </c>
      <c r="K1210" s="178"/>
      <c r="L1210" s="40"/>
      <c r="M1210" s="179" t="s">
        <v>19</v>
      </c>
      <c r="N1210" s="180" t="s">
        <v>44</v>
      </c>
      <c r="O1210" s="65"/>
      <c r="P1210" s="181">
        <f t="shared" si="81"/>
        <v>0</v>
      </c>
      <c r="Q1210" s="181">
        <v>0</v>
      </c>
      <c r="R1210" s="181">
        <f t="shared" si="82"/>
        <v>0</v>
      </c>
      <c r="S1210" s="181">
        <v>0</v>
      </c>
      <c r="T1210" s="182">
        <f t="shared" si="83"/>
        <v>0</v>
      </c>
      <c r="U1210" s="35"/>
      <c r="V1210" s="35"/>
      <c r="W1210" s="35"/>
      <c r="X1210" s="35"/>
      <c r="Y1210" s="35"/>
      <c r="Z1210" s="35"/>
      <c r="AA1210" s="35"/>
      <c r="AB1210" s="35"/>
      <c r="AC1210" s="35"/>
      <c r="AD1210" s="35"/>
      <c r="AE1210" s="35"/>
      <c r="AR1210" s="183" t="s">
        <v>163</v>
      </c>
      <c r="AT1210" s="183" t="s">
        <v>159</v>
      </c>
      <c r="AU1210" s="183" t="s">
        <v>157</v>
      </c>
      <c r="AY1210" s="18" t="s">
        <v>156</v>
      </c>
      <c r="BE1210" s="184">
        <f t="shared" si="84"/>
        <v>0</v>
      </c>
      <c r="BF1210" s="184">
        <f t="shared" si="85"/>
        <v>0</v>
      </c>
      <c r="BG1210" s="184">
        <f t="shared" si="86"/>
        <v>0</v>
      </c>
      <c r="BH1210" s="184">
        <f t="shared" si="87"/>
        <v>0</v>
      </c>
      <c r="BI1210" s="184">
        <f t="shared" si="88"/>
        <v>0</v>
      </c>
      <c r="BJ1210" s="18" t="s">
        <v>81</v>
      </c>
      <c r="BK1210" s="184">
        <f t="shared" si="89"/>
        <v>0</v>
      </c>
      <c r="BL1210" s="18" t="s">
        <v>163</v>
      </c>
      <c r="BM1210" s="183" t="s">
        <v>1692</v>
      </c>
    </row>
    <row r="1211" spans="1:65" s="2" customFormat="1" ht="16.5" customHeight="1">
      <c r="A1211" s="35"/>
      <c r="B1211" s="36"/>
      <c r="C1211" s="171" t="s">
        <v>1693</v>
      </c>
      <c r="D1211" s="171" t="s">
        <v>159</v>
      </c>
      <c r="E1211" s="172" t="s">
        <v>1694</v>
      </c>
      <c r="F1211" s="173" t="s">
        <v>1695</v>
      </c>
      <c r="G1211" s="174" t="s">
        <v>193</v>
      </c>
      <c r="H1211" s="175">
        <v>70</v>
      </c>
      <c r="I1211" s="176"/>
      <c r="J1211" s="177">
        <f t="shared" si="80"/>
        <v>0</v>
      </c>
      <c r="K1211" s="178"/>
      <c r="L1211" s="40"/>
      <c r="M1211" s="179" t="s">
        <v>19</v>
      </c>
      <c r="N1211" s="180" t="s">
        <v>44</v>
      </c>
      <c r="O1211" s="65"/>
      <c r="P1211" s="181">
        <f t="shared" si="81"/>
        <v>0</v>
      </c>
      <c r="Q1211" s="181">
        <v>0</v>
      </c>
      <c r="R1211" s="181">
        <f t="shared" si="82"/>
        <v>0</v>
      </c>
      <c r="S1211" s="181">
        <v>0</v>
      </c>
      <c r="T1211" s="182">
        <f t="shared" si="83"/>
        <v>0</v>
      </c>
      <c r="U1211" s="35"/>
      <c r="V1211" s="35"/>
      <c r="W1211" s="35"/>
      <c r="X1211" s="35"/>
      <c r="Y1211" s="35"/>
      <c r="Z1211" s="35"/>
      <c r="AA1211" s="35"/>
      <c r="AB1211" s="35"/>
      <c r="AC1211" s="35"/>
      <c r="AD1211" s="35"/>
      <c r="AE1211" s="35"/>
      <c r="AR1211" s="183" t="s">
        <v>163</v>
      </c>
      <c r="AT1211" s="183" t="s">
        <v>159</v>
      </c>
      <c r="AU1211" s="183" t="s">
        <v>157</v>
      </c>
      <c r="AY1211" s="18" t="s">
        <v>156</v>
      </c>
      <c r="BE1211" s="184">
        <f t="shared" si="84"/>
        <v>0</v>
      </c>
      <c r="BF1211" s="184">
        <f t="shared" si="85"/>
        <v>0</v>
      </c>
      <c r="BG1211" s="184">
        <f t="shared" si="86"/>
        <v>0</v>
      </c>
      <c r="BH1211" s="184">
        <f t="shared" si="87"/>
        <v>0</v>
      </c>
      <c r="BI1211" s="184">
        <f t="shared" si="88"/>
        <v>0</v>
      </c>
      <c r="BJ1211" s="18" t="s">
        <v>81</v>
      </c>
      <c r="BK1211" s="184">
        <f t="shared" si="89"/>
        <v>0</v>
      </c>
      <c r="BL1211" s="18" t="s">
        <v>163</v>
      </c>
      <c r="BM1211" s="183" t="s">
        <v>1696</v>
      </c>
    </row>
    <row r="1212" spans="1:65" s="2" customFormat="1" ht="16.5" customHeight="1">
      <c r="A1212" s="35"/>
      <c r="B1212" s="36"/>
      <c r="C1212" s="171" t="s">
        <v>1697</v>
      </c>
      <c r="D1212" s="171" t="s">
        <v>159</v>
      </c>
      <c r="E1212" s="172" t="s">
        <v>1698</v>
      </c>
      <c r="F1212" s="173" t="s">
        <v>1699</v>
      </c>
      <c r="G1212" s="174" t="s">
        <v>1184</v>
      </c>
      <c r="H1212" s="175">
        <v>7</v>
      </c>
      <c r="I1212" s="176"/>
      <c r="J1212" s="177">
        <f t="shared" si="80"/>
        <v>0</v>
      </c>
      <c r="K1212" s="178"/>
      <c r="L1212" s="40"/>
      <c r="M1212" s="179" t="s">
        <v>19</v>
      </c>
      <c r="N1212" s="180" t="s">
        <v>44</v>
      </c>
      <c r="O1212" s="65"/>
      <c r="P1212" s="181">
        <f t="shared" si="81"/>
        <v>0</v>
      </c>
      <c r="Q1212" s="181">
        <v>0</v>
      </c>
      <c r="R1212" s="181">
        <f t="shared" si="82"/>
        <v>0</v>
      </c>
      <c r="S1212" s="181">
        <v>0</v>
      </c>
      <c r="T1212" s="182">
        <f t="shared" si="83"/>
        <v>0</v>
      </c>
      <c r="U1212" s="35"/>
      <c r="V1212" s="35"/>
      <c r="W1212" s="35"/>
      <c r="X1212" s="35"/>
      <c r="Y1212" s="35"/>
      <c r="Z1212" s="35"/>
      <c r="AA1212" s="35"/>
      <c r="AB1212" s="35"/>
      <c r="AC1212" s="35"/>
      <c r="AD1212" s="35"/>
      <c r="AE1212" s="35"/>
      <c r="AR1212" s="183" t="s">
        <v>163</v>
      </c>
      <c r="AT1212" s="183" t="s">
        <v>159</v>
      </c>
      <c r="AU1212" s="183" t="s">
        <v>157</v>
      </c>
      <c r="AY1212" s="18" t="s">
        <v>156</v>
      </c>
      <c r="BE1212" s="184">
        <f t="shared" si="84"/>
        <v>0</v>
      </c>
      <c r="BF1212" s="184">
        <f t="shared" si="85"/>
        <v>0</v>
      </c>
      <c r="BG1212" s="184">
        <f t="shared" si="86"/>
        <v>0</v>
      </c>
      <c r="BH1212" s="184">
        <f t="shared" si="87"/>
        <v>0</v>
      </c>
      <c r="BI1212" s="184">
        <f t="shared" si="88"/>
        <v>0</v>
      </c>
      <c r="BJ1212" s="18" t="s">
        <v>81</v>
      </c>
      <c r="BK1212" s="184">
        <f t="shared" si="89"/>
        <v>0</v>
      </c>
      <c r="BL1212" s="18" t="s">
        <v>163</v>
      </c>
      <c r="BM1212" s="183" t="s">
        <v>1700</v>
      </c>
    </row>
    <row r="1213" spans="1:65" s="12" customFormat="1" ht="20.85" customHeight="1">
      <c r="B1213" s="155"/>
      <c r="C1213" s="156"/>
      <c r="D1213" s="157" t="s">
        <v>72</v>
      </c>
      <c r="E1213" s="169" t="s">
        <v>1701</v>
      </c>
      <c r="F1213" s="169" t="s">
        <v>1702</v>
      </c>
      <c r="G1213" s="156"/>
      <c r="H1213" s="156"/>
      <c r="I1213" s="159"/>
      <c r="J1213" s="170">
        <f>BK1213</f>
        <v>0</v>
      </c>
      <c r="K1213" s="156"/>
      <c r="L1213" s="161"/>
      <c r="M1213" s="162"/>
      <c r="N1213" s="163"/>
      <c r="O1213" s="163"/>
      <c r="P1213" s="164">
        <f>SUM(P1214:P1217)</f>
        <v>0</v>
      </c>
      <c r="Q1213" s="163"/>
      <c r="R1213" s="164">
        <f>SUM(R1214:R1217)</f>
        <v>0</v>
      </c>
      <c r="S1213" s="163"/>
      <c r="T1213" s="165">
        <f>SUM(T1214:T1217)</f>
        <v>0</v>
      </c>
      <c r="AR1213" s="166" t="s">
        <v>81</v>
      </c>
      <c r="AT1213" s="167" t="s">
        <v>72</v>
      </c>
      <c r="AU1213" s="167" t="s">
        <v>83</v>
      </c>
      <c r="AY1213" s="166" t="s">
        <v>156</v>
      </c>
      <c r="BK1213" s="168">
        <f>SUM(BK1214:BK1217)</f>
        <v>0</v>
      </c>
    </row>
    <row r="1214" spans="1:65" s="2" customFormat="1" ht="16.5" customHeight="1">
      <c r="A1214" s="35"/>
      <c r="B1214" s="36"/>
      <c r="C1214" s="171" t="s">
        <v>1703</v>
      </c>
      <c r="D1214" s="171" t="s">
        <v>159</v>
      </c>
      <c r="E1214" s="172" t="s">
        <v>1704</v>
      </c>
      <c r="F1214" s="173" t="s">
        <v>1705</v>
      </c>
      <c r="G1214" s="174" t="s">
        <v>1184</v>
      </c>
      <c r="H1214" s="175">
        <v>10</v>
      </c>
      <c r="I1214" s="176"/>
      <c r="J1214" s="177">
        <f>ROUND(I1214*H1214,2)</f>
        <v>0</v>
      </c>
      <c r="K1214" s="178"/>
      <c r="L1214" s="40"/>
      <c r="M1214" s="179" t="s">
        <v>19</v>
      </c>
      <c r="N1214" s="180" t="s">
        <v>44</v>
      </c>
      <c r="O1214" s="65"/>
      <c r="P1214" s="181">
        <f>O1214*H1214</f>
        <v>0</v>
      </c>
      <c r="Q1214" s="181">
        <v>0</v>
      </c>
      <c r="R1214" s="181">
        <f>Q1214*H1214</f>
        <v>0</v>
      </c>
      <c r="S1214" s="181">
        <v>0</v>
      </c>
      <c r="T1214" s="182">
        <f>S1214*H1214</f>
        <v>0</v>
      </c>
      <c r="U1214" s="35"/>
      <c r="V1214" s="35"/>
      <c r="W1214" s="35"/>
      <c r="X1214" s="35"/>
      <c r="Y1214" s="35"/>
      <c r="Z1214" s="35"/>
      <c r="AA1214" s="35"/>
      <c r="AB1214" s="35"/>
      <c r="AC1214" s="35"/>
      <c r="AD1214" s="35"/>
      <c r="AE1214" s="35"/>
      <c r="AR1214" s="183" t="s">
        <v>163</v>
      </c>
      <c r="AT1214" s="183" t="s">
        <v>159</v>
      </c>
      <c r="AU1214" s="183" t="s">
        <v>157</v>
      </c>
      <c r="AY1214" s="18" t="s">
        <v>156</v>
      </c>
      <c r="BE1214" s="184">
        <f>IF(N1214="základní",J1214,0)</f>
        <v>0</v>
      </c>
      <c r="BF1214" s="184">
        <f>IF(N1214="snížená",J1214,0)</f>
        <v>0</v>
      </c>
      <c r="BG1214" s="184">
        <f>IF(N1214="zákl. přenesená",J1214,0)</f>
        <v>0</v>
      </c>
      <c r="BH1214" s="184">
        <f>IF(N1214="sníž. přenesená",J1214,0)</f>
        <v>0</v>
      </c>
      <c r="BI1214" s="184">
        <f>IF(N1214="nulová",J1214,0)</f>
        <v>0</v>
      </c>
      <c r="BJ1214" s="18" t="s">
        <v>81</v>
      </c>
      <c r="BK1214" s="184">
        <f>ROUND(I1214*H1214,2)</f>
        <v>0</v>
      </c>
      <c r="BL1214" s="18" t="s">
        <v>163</v>
      </c>
      <c r="BM1214" s="183" t="s">
        <v>1706</v>
      </c>
    </row>
    <row r="1215" spans="1:65" s="2" customFormat="1" ht="16.5" customHeight="1">
      <c r="A1215" s="35"/>
      <c r="B1215" s="36"/>
      <c r="C1215" s="171" t="s">
        <v>1707</v>
      </c>
      <c r="D1215" s="171" t="s">
        <v>159</v>
      </c>
      <c r="E1215" s="172" t="s">
        <v>1708</v>
      </c>
      <c r="F1215" s="173" t="s">
        <v>1709</v>
      </c>
      <c r="G1215" s="174" t="s">
        <v>1184</v>
      </c>
      <c r="H1215" s="175">
        <v>8</v>
      </c>
      <c r="I1215" s="176"/>
      <c r="J1215" s="177">
        <f>ROUND(I1215*H1215,2)</f>
        <v>0</v>
      </c>
      <c r="K1215" s="178"/>
      <c r="L1215" s="40"/>
      <c r="M1215" s="179" t="s">
        <v>19</v>
      </c>
      <c r="N1215" s="180" t="s">
        <v>44</v>
      </c>
      <c r="O1215" s="65"/>
      <c r="P1215" s="181">
        <f>O1215*H1215</f>
        <v>0</v>
      </c>
      <c r="Q1215" s="181">
        <v>0</v>
      </c>
      <c r="R1215" s="181">
        <f>Q1215*H1215</f>
        <v>0</v>
      </c>
      <c r="S1215" s="181">
        <v>0</v>
      </c>
      <c r="T1215" s="182">
        <f>S1215*H1215</f>
        <v>0</v>
      </c>
      <c r="U1215" s="35"/>
      <c r="V1215" s="35"/>
      <c r="W1215" s="35"/>
      <c r="X1215" s="35"/>
      <c r="Y1215" s="35"/>
      <c r="Z1215" s="35"/>
      <c r="AA1215" s="35"/>
      <c r="AB1215" s="35"/>
      <c r="AC1215" s="35"/>
      <c r="AD1215" s="35"/>
      <c r="AE1215" s="35"/>
      <c r="AR1215" s="183" t="s">
        <v>163</v>
      </c>
      <c r="AT1215" s="183" t="s">
        <v>159</v>
      </c>
      <c r="AU1215" s="183" t="s">
        <v>157</v>
      </c>
      <c r="AY1215" s="18" t="s">
        <v>156</v>
      </c>
      <c r="BE1215" s="184">
        <f>IF(N1215="základní",J1215,0)</f>
        <v>0</v>
      </c>
      <c r="BF1215" s="184">
        <f>IF(N1215="snížená",J1215,0)</f>
        <v>0</v>
      </c>
      <c r="BG1215" s="184">
        <f>IF(N1215="zákl. přenesená",J1215,0)</f>
        <v>0</v>
      </c>
      <c r="BH1215" s="184">
        <f>IF(N1215="sníž. přenesená",J1215,0)</f>
        <v>0</v>
      </c>
      <c r="BI1215" s="184">
        <f>IF(N1215="nulová",J1215,0)</f>
        <v>0</v>
      </c>
      <c r="BJ1215" s="18" t="s">
        <v>81</v>
      </c>
      <c r="BK1215" s="184">
        <f>ROUND(I1215*H1215,2)</f>
        <v>0</v>
      </c>
      <c r="BL1215" s="18" t="s">
        <v>163</v>
      </c>
      <c r="BM1215" s="183" t="s">
        <v>1710</v>
      </c>
    </row>
    <row r="1216" spans="1:65" s="2" customFormat="1" ht="16.5" customHeight="1">
      <c r="A1216" s="35"/>
      <c r="B1216" s="36"/>
      <c r="C1216" s="171" t="s">
        <v>1711</v>
      </c>
      <c r="D1216" s="171" t="s">
        <v>159</v>
      </c>
      <c r="E1216" s="172" t="s">
        <v>1712</v>
      </c>
      <c r="F1216" s="173" t="s">
        <v>1713</v>
      </c>
      <c r="G1216" s="174" t="s">
        <v>1184</v>
      </c>
      <c r="H1216" s="175">
        <v>8</v>
      </c>
      <c r="I1216" s="176"/>
      <c r="J1216" s="177">
        <f>ROUND(I1216*H1216,2)</f>
        <v>0</v>
      </c>
      <c r="K1216" s="178"/>
      <c r="L1216" s="40"/>
      <c r="M1216" s="179" t="s">
        <v>19</v>
      </c>
      <c r="N1216" s="180" t="s">
        <v>44</v>
      </c>
      <c r="O1216" s="65"/>
      <c r="P1216" s="181">
        <f>O1216*H1216</f>
        <v>0</v>
      </c>
      <c r="Q1216" s="181">
        <v>0</v>
      </c>
      <c r="R1216" s="181">
        <f>Q1216*H1216</f>
        <v>0</v>
      </c>
      <c r="S1216" s="181">
        <v>0</v>
      </c>
      <c r="T1216" s="182">
        <f>S1216*H1216</f>
        <v>0</v>
      </c>
      <c r="U1216" s="35"/>
      <c r="V1216" s="35"/>
      <c r="W1216" s="35"/>
      <c r="X1216" s="35"/>
      <c r="Y1216" s="35"/>
      <c r="Z1216" s="35"/>
      <c r="AA1216" s="35"/>
      <c r="AB1216" s="35"/>
      <c r="AC1216" s="35"/>
      <c r="AD1216" s="35"/>
      <c r="AE1216" s="35"/>
      <c r="AR1216" s="183" t="s">
        <v>163</v>
      </c>
      <c r="AT1216" s="183" t="s">
        <v>159</v>
      </c>
      <c r="AU1216" s="183" t="s">
        <v>157</v>
      </c>
      <c r="AY1216" s="18" t="s">
        <v>156</v>
      </c>
      <c r="BE1216" s="184">
        <f>IF(N1216="základní",J1216,0)</f>
        <v>0</v>
      </c>
      <c r="BF1216" s="184">
        <f>IF(N1216="snížená",J1216,0)</f>
        <v>0</v>
      </c>
      <c r="BG1216" s="184">
        <f>IF(N1216="zákl. přenesená",J1216,0)</f>
        <v>0</v>
      </c>
      <c r="BH1216" s="184">
        <f>IF(N1216="sníž. přenesená",J1216,0)</f>
        <v>0</v>
      </c>
      <c r="BI1216" s="184">
        <f>IF(N1216="nulová",J1216,0)</f>
        <v>0</v>
      </c>
      <c r="BJ1216" s="18" t="s">
        <v>81</v>
      </c>
      <c r="BK1216" s="184">
        <f>ROUND(I1216*H1216,2)</f>
        <v>0</v>
      </c>
      <c r="BL1216" s="18" t="s">
        <v>163</v>
      </c>
      <c r="BM1216" s="183" t="s">
        <v>1714</v>
      </c>
    </row>
    <row r="1217" spans="1:65" s="2" customFormat="1" ht="16.5" customHeight="1">
      <c r="A1217" s="35"/>
      <c r="B1217" s="36"/>
      <c r="C1217" s="171" t="s">
        <v>1715</v>
      </c>
      <c r="D1217" s="171" t="s">
        <v>159</v>
      </c>
      <c r="E1217" s="172" t="s">
        <v>1716</v>
      </c>
      <c r="F1217" s="173" t="s">
        <v>1717</v>
      </c>
      <c r="G1217" s="174" t="s">
        <v>1184</v>
      </c>
      <c r="H1217" s="175">
        <v>1</v>
      </c>
      <c r="I1217" s="176"/>
      <c r="J1217" s="177">
        <f>ROUND(I1217*H1217,2)</f>
        <v>0</v>
      </c>
      <c r="K1217" s="178"/>
      <c r="L1217" s="40"/>
      <c r="M1217" s="179" t="s">
        <v>19</v>
      </c>
      <c r="N1217" s="180" t="s">
        <v>44</v>
      </c>
      <c r="O1217" s="65"/>
      <c r="P1217" s="181">
        <f>O1217*H1217</f>
        <v>0</v>
      </c>
      <c r="Q1217" s="181">
        <v>0</v>
      </c>
      <c r="R1217" s="181">
        <f>Q1217*H1217</f>
        <v>0</v>
      </c>
      <c r="S1217" s="181">
        <v>0</v>
      </c>
      <c r="T1217" s="182">
        <f>S1217*H1217</f>
        <v>0</v>
      </c>
      <c r="U1217" s="35"/>
      <c r="V1217" s="35"/>
      <c r="W1217" s="35"/>
      <c r="X1217" s="35"/>
      <c r="Y1217" s="35"/>
      <c r="Z1217" s="35"/>
      <c r="AA1217" s="35"/>
      <c r="AB1217" s="35"/>
      <c r="AC1217" s="35"/>
      <c r="AD1217" s="35"/>
      <c r="AE1217" s="35"/>
      <c r="AR1217" s="183" t="s">
        <v>163</v>
      </c>
      <c r="AT1217" s="183" t="s">
        <v>159</v>
      </c>
      <c r="AU1217" s="183" t="s">
        <v>157</v>
      </c>
      <c r="AY1217" s="18" t="s">
        <v>156</v>
      </c>
      <c r="BE1217" s="184">
        <f>IF(N1217="základní",J1217,0)</f>
        <v>0</v>
      </c>
      <c r="BF1217" s="184">
        <f>IF(N1217="snížená",J1217,0)</f>
        <v>0</v>
      </c>
      <c r="BG1217" s="184">
        <f>IF(N1217="zákl. přenesená",J1217,0)</f>
        <v>0</v>
      </c>
      <c r="BH1217" s="184">
        <f>IF(N1217="sníž. přenesená",J1217,0)</f>
        <v>0</v>
      </c>
      <c r="BI1217" s="184">
        <f>IF(N1217="nulová",J1217,0)</f>
        <v>0</v>
      </c>
      <c r="BJ1217" s="18" t="s">
        <v>81</v>
      </c>
      <c r="BK1217" s="184">
        <f>ROUND(I1217*H1217,2)</f>
        <v>0</v>
      </c>
      <c r="BL1217" s="18" t="s">
        <v>163</v>
      </c>
      <c r="BM1217" s="183" t="s">
        <v>1718</v>
      </c>
    </row>
    <row r="1218" spans="1:65" s="12" customFormat="1" ht="22.9" customHeight="1">
      <c r="B1218" s="155"/>
      <c r="C1218" s="156"/>
      <c r="D1218" s="157" t="s">
        <v>72</v>
      </c>
      <c r="E1218" s="169" t="s">
        <v>1719</v>
      </c>
      <c r="F1218" s="169" t="s">
        <v>1720</v>
      </c>
      <c r="G1218" s="156"/>
      <c r="H1218" s="156"/>
      <c r="I1218" s="159"/>
      <c r="J1218" s="170">
        <f>BK1218</f>
        <v>0</v>
      </c>
      <c r="K1218" s="156"/>
      <c r="L1218" s="161"/>
      <c r="M1218" s="162"/>
      <c r="N1218" s="163"/>
      <c r="O1218" s="163"/>
      <c r="P1218" s="164">
        <f>SUM(P1219:P1232)</f>
        <v>0</v>
      </c>
      <c r="Q1218" s="163"/>
      <c r="R1218" s="164">
        <f>SUM(R1219:R1232)</f>
        <v>3.4375320000000001E-2</v>
      </c>
      <c r="S1218" s="163"/>
      <c r="T1218" s="165">
        <f>SUM(T1219:T1232)</f>
        <v>5.2722660000000001</v>
      </c>
      <c r="AR1218" s="166" t="s">
        <v>83</v>
      </c>
      <c r="AT1218" s="167" t="s">
        <v>72</v>
      </c>
      <c r="AU1218" s="167" t="s">
        <v>81</v>
      </c>
      <c r="AY1218" s="166" t="s">
        <v>156</v>
      </c>
      <c r="BK1218" s="168">
        <f>SUM(BK1219:BK1232)</f>
        <v>0</v>
      </c>
    </row>
    <row r="1219" spans="1:65" s="2" customFormat="1" ht="21.75" customHeight="1">
      <c r="A1219" s="35"/>
      <c r="B1219" s="36"/>
      <c r="C1219" s="171" t="s">
        <v>1721</v>
      </c>
      <c r="D1219" s="171" t="s">
        <v>159</v>
      </c>
      <c r="E1219" s="172" t="s">
        <v>1722</v>
      </c>
      <c r="F1219" s="173" t="s">
        <v>1723</v>
      </c>
      <c r="G1219" s="174" t="s">
        <v>206</v>
      </c>
      <c r="H1219" s="175">
        <v>95.486999999999995</v>
      </c>
      <c r="I1219" s="176"/>
      <c r="J1219" s="177">
        <f>ROUND(I1219*H1219,2)</f>
        <v>0</v>
      </c>
      <c r="K1219" s="178"/>
      <c r="L1219" s="40"/>
      <c r="M1219" s="179" t="s">
        <v>19</v>
      </c>
      <c r="N1219" s="180" t="s">
        <v>44</v>
      </c>
      <c r="O1219" s="65"/>
      <c r="P1219" s="181">
        <f>O1219*H1219</f>
        <v>0</v>
      </c>
      <c r="Q1219" s="181">
        <v>0</v>
      </c>
      <c r="R1219" s="181">
        <f>Q1219*H1219</f>
        <v>0</v>
      </c>
      <c r="S1219" s="181">
        <v>1.7999999999999999E-2</v>
      </c>
      <c r="T1219" s="182">
        <f>S1219*H1219</f>
        <v>1.7187659999999998</v>
      </c>
      <c r="U1219" s="35"/>
      <c r="V1219" s="35"/>
      <c r="W1219" s="35"/>
      <c r="X1219" s="35"/>
      <c r="Y1219" s="35"/>
      <c r="Z1219" s="35"/>
      <c r="AA1219" s="35"/>
      <c r="AB1219" s="35"/>
      <c r="AC1219" s="35"/>
      <c r="AD1219" s="35"/>
      <c r="AE1219" s="35"/>
      <c r="AR1219" s="183" t="s">
        <v>259</v>
      </c>
      <c r="AT1219" s="183" t="s">
        <v>159</v>
      </c>
      <c r="AU1219" s="183" t="s">
        <v>83</v>
      </c>
      <c r="AY1219" s="18" t="s">
        <v>156</v>
      </c>
      <c r="BE1219" s="184">
        <f>IF(N1219="základní",J1219,0)</f>
        <v>0</v>
      </c>
      <c r="BF1219" s="184">
        <f>IF(N1219="snížená",J1219,0)</f>
        <v>0</v>
      </c>
      <c r="BG1219" s="184">
        <f>IF(N1219="zákl. přenesená",J1219,0)</f>
        <v>0</v>
      </c>
      <c r="BH1219" s="184">
        <f>IF(N1219="sníž. přenesená",J1219,0)</f>
        <v>0</v>
      </c>
      <c r="BI1219" s="184">
        <f>IF(N1219="nulová",J1219,0)</f>
        <v>0</v>
      </c>
      <c r="BJ1219" s="18" t="s">
        <v>81</v>
      </c>
      <c r="BK1219" s="184">
        <f>ROUND(I1219*H1219,2)</f>
        <v>0</v>
      </c>
      <c r="BL1219" s="18" t="s">
        <v>259</v>
      </c>
      <c r="BM1219" s="183" t="s">
        <v>1724</v>
      </c>
    </row>
    <row r="1220" spans="1:65" s="2" customFormat="1">
      <c r="A1220" s="35"/>
      <c r="B1220" s="36"/>
      <c r="C1220" s="37"/>
      <c r="D1220" s="185" t="s">
        <v>165</v>
      </c>
      <c r="E1220" s="37"/>
      <c r="F1220" s="186" t="s">
        <v>1725</v>
      </c>
      <c r="G1220" s="37"/>
      <c r="H1220" s="37"/>
      <c r="I1220" s="187"/>
      <c r="J1220" s="37"/>
      <c r="K1220" s="37"/>
      <c r="L1220" s="40"/>
      <c r="M1220" s="188"/>
      <c r="N1220" s="189"/>
      <c r="O1220" s="65"/>
      <c r="P1220" s="65"/>
      <c r="Q1220" s="65"/>
      <c r="R1220" s="65"/>
      <c r="S1220" s="65"/>
      <c r="T1220" s="66"/>
      <c r="U1220" s="35"/>
      <c r="V1220" s="35"/>
      <c r="W1220" s="35"/>
      <c r="X1220" s="35"/>
      <c r="Y1220" s="35"/>
      <c r="Z1220" s="35"/>
      <c r="AA1220" s="35"/>
      <c r="AB1220" s="35"/>
      <c r="AC1220" s="35"/>
      <c r="AD1220" s="35"/>
      <c r="AE1220" s="35"/>
      <c r="AT1220" s="18" t="s">
        <v>165</v>
      </c>
      <c r="AU1220" s="18" t="s">
        <v>83</v>
      </c>
    </row>
    <row r="1221" spans="1:65" s="13" customFormat="1">
      <c r="B1221" s="190"/>
      <c r="C1221" s="191"/>
      <c r="D1221" s="192" t="s">
        <v>167</v>
      </c>
      <c r="E1221" s="193" t="s">
        <v>19</v>
      </c>
      <c r="F1221" s="194" t="s">
        <v>1726</v>
      </c>
      <c r="G1221" s="191"/>
      <c r="H1221" s="193" t="s">
        <v>19</v>
      </c>
      <c r="I1221" s="195"/>
      <c r="J1221" s="191"/>
      <c r="K1221" s="191"/>
      <c r="L1221" s="196"/>
      <c r="M1221" s="197"/>
      <c r="N1221" s="198"/>
      <c r="O1221" s="198"/>
      <c r="P1221" s="198"/>
      <c r="Q1221" s="198"/>
      <c r="R1221" s="198"/>
      <c r="S1221" s="198"/>
      <c r="T1221" s="199"/>
      <c r="AT1221" s="200" t="s">
        <v>167</v>
      </c>
      <c r="AU1221" s="200" t="s">
        <v>83</v>
      </c>
      <c r="AV1221" s="13" t="s">
        <v>81</v>
      </c>
      <c r="AW1221" s="13" t="s">
        <v>34</v>
      </c>
      <c r="AX1221" s="13" t="s">
        <v>73</v>
      </c>
      <c r="AY1221" s="200" t="s">
        <v>156</v>
      </c>
    </row>
    <row r="1222" spans="1:65" s="14" customFormat="1">
      <c r="B1222" s="201"/>
      <c r="C1222" s="202"/>
      <c r="D1222" s="192" t="s">
        <v>167</v>
      </c>
      <c r="E1222" s="203" t="s">
        <v>19</v>
      </c>
      <c r="F1222" s="204" t="s">
        <v>1727</v>
      </c>
      <c r="G1222" s="202"/>
      <c r="H1222" s="205">
        <v>95.486999999999995</v>
      </c>
      <c r="I1222" s="206"/>
      <c r="J1222" s="202"/>
      <c r="K1222" s="202"/>
      <c r="L1222" s="207"/>
      <c r="M1222" s="208"/>
      <c r="N1222" s="209"/>
      <c r="O1222" s="209"/>
      <c r="P1222" s="209"/>
      <c r="Q1222" s="209"/>
      <c r="R1222" s="209"/>
      <c r="S1222" s="209"/>
      <c r="T1222" s="210"/>
      <c r="AT1222" s="211" t="s">
        <v>167</v>
      </c>
      <c r="AU1222" s="211" t="s">
        <v>83</v>
      </c>
      <c r="AV1222" s="14" t="s">
        <v>83</v>
      </c>
      <c r="AW1222" s="14" t="s">
        <v>34</v>
      </c>
      <c r="AX1222" s="14" t="s">
        <v>73</v>
      </c>
      <c r="AY1222" s="211" t="s">
        <v>156</v>
      </c>
    </row>
    <row r="1223" spans="1:65" s="15" customFormat="1">
      <c r="B1223" s="212"/>
      <c r="C1223" s="213"/>
      <c r="D1223" s="192" t="s">
        <v>167</v>
      </c>
      <c r="E1223" s="214" t="s">
        <v>19</v>
      </c>
      <c r="F1223" s="215" t="s">
        <v>170</v>
      </c>
      <c r="G1223" s="213"/>
      <c r="H1223" s="216">
        <v>95.486999999999995</v>
      </c>
      <c r="I1223" s="217"/>
      <c r="J1223" s="213"/>
      <c r="K1223" s="213"/>
      <c r="L1223" s="218"/>
      <c r="M1223" s="219"/>
      <c r="N1223" s="220"/>
      <c r="O1223" s="220"/>
      <c r="P1223" s="220"/>
      <c r="Q1223" s="220"/>
      <c r="R1223" s="220"/>
      <c r="S1223" s="220"/>
      <c r="T1223" s="221"/>
      <c r="AT1223" s="222" t="s">
        <v>167</v>
      </c>
      <c r="AU1223" s="222" t="s">
        <v>83</v>
      </c>
      <c r="AV1223" s="15" t="s">
        <v>163</v>
      </c>
      <c r="AW1223" s="15" t="s">
        <v>34</v>
      </c>
      <c r="AX1223" s="15" t="s">
        <v>81</v>
      </c>
      <c r="AY1223" s="222" t="s">
        <v>156</v>
      </c>
    </row>
    <row r="1224" spans="1:65" s="2" customFormat="1" ht="33" customHeight="1">
      <c r="A1224" s="35"/>
      <c r="B1224" s="36"/>
      <c r="C1224" s="171" t="s">
        <v>1728</v>
      </c>
      <c r="D1224" s="171" t="s">
        <v>159</v>
      </c>
      <c r="E1224" s="172" t="s">
        <v>1729</v>
      </c>
      <c r="F1224" s="173" t="s">
        <v>1730</v>
      </c>
      <c r="G1224" s="174" t="s">
        <v>206</v>
      </c>
      <c r="H1224" s="175">
        <v>118.45</v>
      </c>
      <c r="I1224" s="176"/>
      <c r="J1224" s="177">
        <f>ROUND(I1224*H1224,2)</f>
        <v>0</v>
      </c>
      <c r="K1224" s="178"/>
      <c r="L1224" s="40"/>
      <c r="M1224" s="179" t="s">
        <v>19</v>
      </c>
      <c r="N1224" s="180" t="s">
        <v>44</v>
      </c>
      <c r="O1224" s="65"/>
      <c r="P1224" s="181">
        <f>O1224*H1224</f>
        <v>0</v>
      </c>
      <c r="Q1224" s="181">
        <v>0</v>
      </c>
      <c r="R1224" s="181">
        <f>Q1224*H1224</f>
        <v>0</v>
      </c>
      <c r="S1224" s="181">
        <v>0.03</v>
      </c>
      <c r="T1224" s="182">
        <f>S1224*H1224</f>
        <v>3.5535000000000001</v>
      </c>
      <c r="U1224" s="35"/>
      <c r="V1224" s="35"/>
      <c r="W1224" s="35"/>
      <c r="X1224" s="35"/>
      <c r="Y1224" s="35"/>
      <c r="Z1224" s="35"/>
      <c r="AA1224" s="35"/>
      <c r="AB1224" s="35"/>
      <c r="AC1224" s="35"/>
      <c r="AD1224" s="35"/>
      <c r="AE1224" s="35"/>
      <c r="AR1224" s="183" t="s">
        <v>259</v>
      </c>
      <c r="AT1224" s="183" t="s">
        <v>159</v>
      </c>
      <c r="AU1224" s="183" t="s">
        <v>83</v>
      </c>
      <c r="AY1224" s="18" t="s">
        <v>156</v>
      </c>
      <c r="BE1224" s="184">
        <f>IF(N1224="základní",J1224,0)</f>
        <v>0</v>
      </c>
      <c r="BF1224" s="184">
        <f>IF(N1224="snížená",J1224,0)</f>
        <v>0</v>
      </c>
      <c r="BG1224" s="184">
        <f>IF(N1224="zákl. přenesená",J1224,0)</f>
        <v>0</v>
      </c>
      <c r="BH1224" s="184">
        <f>IF(N1224="sníž. přenesená",J1224,0)</f>
        <v>0</v>
      </c>
      <c r="BI1224" s="184">
        <f>IF(N1224="nulová",J1224,0)</f>
        <v>0</v>
      </c>
      <c r="BJ1224" s="18" t="s">
        <v>81</v>
      </c>
      <c r="BK1224" s="184">
        <f>ROUND(I1224*H1224,2)</f>
        <v>0</v>
      </c>
      <c r="BL1224" s="18" t="s">
        <v>259</v>
      </c>
      <c r="BM1224" s="183" t="s">
        <v>1731</v>
      </c>
    </row>
    <row r="1225" spans="1:65" s="2" customFormat="1">
      <c r="A1225" s="35"/>
      <c r="B1225" s="36"/>
      <c r="C1225" s="37"/>
      <c r="D1225" s="185" t="s">
        <v>165</v>
      </c>
      <c r="E1225" s="37"/>
      <c r="F1225" s="186" t="s">
        <v>1732</v>
      </c>
      <c r="G1225" s="37"/>
      <c r="H1225" s="37"/>
      <c r="I1225" s="187"/>
      <c r="J1225" s="37"/>
      <c r="K1225" s="37"/>
      <c r="L1225" s="40"/>
      <c r="M1225" s="188"/>
      <c r="N1225" s="189"/>
      <c r="O1225" s="65"/>
      <c r="P1225" s="65"/>
      <c r="Q1225" s="65"/>
      <c r="R1225" s="65"/>
      <c r="S1225" s="65"/>
      <c r="T1225" s="66"/>
      <c r="U1225" s="35"/>
      <c r="V1225" s="35"/>
      <c r="W1225" s="35"/>
      <c r="X1225" s="35"/>
      <c r="Y1225" s="35"/>
      <c r="Z1225" s="35"/>
      <c r="AA1225" s="35"/>
      <c r="AB1225" s="35"/>
      <c r="AC1225" s="35"/>
      <c r="AD1225" s="35"/>
      <c r="AE1225" s="35"/>
      <c r="AT1225" s="18" t="s">
        <v>165</v>
      </c>
      <c r="AU1225" s="18" t="s">
        <v>83</v>
      </c>
    </row>
    <row r="1226" spans="1:65" s="14" customFormat="1">
      <c r="B1226" s="201"/>
      <c r="C1226" s="202"/>
      <c r="D1226" s="192" t="s">
        <v>167</v>
      </c>
      <c r="E1226" s="203" t="s">
        <v>19</v>
      </c>
      <c r="F1226" s="204" t="s">
        <v>1733</v>
      </c>
      <c r="G1226" s="202"/>
      <c r="H1226" s="205">
        <v>118.45</v>
      </c>
      <c r="I1226" s="206"/>
      <c r="J1226" s="202"/>
      <c r="K1226" s="202"/>
      <c r="L1226" s="207"/>
      <c r="M1226" s="208"/>
      <c r="N1226" s="209"/>
      <c r="O1226" s="209"/>
      <c r="P1226" s="209"/>
      <c r="Q1226" s="209"/>
      <c r="R1226" s="209"/>
      <c r="S1226" s="209"/>
      <c r="T1226" s="210"/>
      <c r="AT1226" s="211" t="s">
        <v>167</v>
      </c>
      <c r="AU1226" s="211" t="s">
        <v>83</v>
      </c>
      <c r="AV1226" s="14" t="s">
        <v>83</v>
      </c>
      <c r="AW1226" s="14" t="s">
        <v>34</v>
      </c>
      <c r="AX1226" s="14" t="s">
        <v>81</v>
      </c>
      <c r="AY1226" s="211" t="s">
        <v>156</v>
      </c>
    </row>
    <row r="1227" spans="1:65" s="2" customFormat="1" ht="24.2" customHeight="1">
      <c r="A1227" s="35"/>
      <c r="B1227" s="36"/>
      <c r="C1227" s="171" t="s">
        <v>1734</v>
      </c>
      <c r="D1227" s="171" t="s">
        <v>159</v>
      </c>
      <c r="E1227" s="172" t="s">
        <v>1735</v>
      </c>
      <c r="F1227" s="173" t="s">
        <v>1736</v>
      </c>
      <c r="G1227" s="174" t="s">
        <v>206</v>
      </c>
      <c r="H1227" s="175">
        <v>190.97399999999999</v>
      </c>
      <c r="I1227" s="176"/>
      <c r="J1227" s="177">
        <f>ROUND(I1227*H1227,2)</f>
        <v>0</v>
      </c>
      <c r="K1227" s="178"/>
      <c r="L1227" s="40"/>
      <c r="M1227" s="179" t="s">
        <v>19</v>
      </c>
      <c r="N1227" s="180" t="s">
        <v>44</v>
      </c>
      <c r="O1227" s="65"/>
      <c r="P1227" s="181">
        <f>O1227*H1227</f>
        <v>0</v>
      </c>
      <c r="Q1227" s="181">
        <v>1.8000000000000001E-4</v>
      </c>
      <c r="R1227" s="181">
        <f>Q1227*H1227</f>
        <v>3.4375320000000001E-2</v>
      </c>
      <c r="S1227" s="181">
        <v>0</v>
      </c>
      <c r="T1227" s="182">
        <f>S1227*H1227</f>
        <v>0</v>
      </c>
      <c r="U1227" s="35"/>
      <c r="V1227" s="35"/>
      <c r="W1227" s="35"/>
      <c r="X1227" s="35"/>
      <c r="Y1227" s="35"/>
      <c r="Z1227" s="35"/>
      <c r="AA1227" s="35"/>
      <c r="AB1227" s="35"/>
      <c r="AC1227" s="35"/>
      <c r="AD1227" s="35"/>
      <c r="AE1227" s="35"/>
      <c r="AR1227" s="183" t="s">
        <v>259</v>
      </c>
      <c r="AT1227" s="183" t="s">
        <v>159</v>
      </c>
      <c r="AU1227" s="183" t="s">
        <v>83</v>
      </c>
      <c r="AY1227" s="18" t="s">
        <v>156</v>
      </c>
      <c r="BE1227" s="184">
        <f>IF(N1227="základní",J1227,0)</f>
        <v>0</v>
      </c>
      <c r="BF1227" s="184">
        <f>IF(N1227="snížená",J1227,0)</f>
        <v>0</v>
      </c>
      <c r="BG1227" s="184">
        <f>IF(N1227="zákl. přenesená",J1227,0)</f>
        <v>0</v>
      </c>
      <c r="BH1227" s="184">
        <f>IF(N1227="sníž. přenesená",J1227,0)</f>
        <v>0</v>
      </c>
      <c r="BI1227" s="184">
        <f>IF(N1227="nulová",J1227,0)</f>
        <v>0</v>
      </c>
      <c r="BJ1227" s="18" t="s">
        <v>81</v>
      </c>
      <c r="BK1227" s="184">
        <f>ROUND(I1227*H1227,2)</f>
        <v>0</v>
      </c>
      <c r="BL1227" s="18" t="s">
        <v>259</v>
      </c>
      <c r="BM1227" s="183" t="s">
        <v>1737</v>
      </c>
    </row>
    <row r="1228" spans="1:65" s="2" customFormat="1">
      <c r="A1228" s="35"/>
      <c r="B1228" s="36"/>
      <c r="C1228" s="37"/>
      <c r="D1228" s="185" t="s">
        <v>165</v>
      </c>
      <c r="E1228" s="37"/>
      <c r="F1228" s="186" t="s">
        <v>1738</v>
      </c>
      <c r="G1228" s="37"/>
      <c r="H1228" s="37"/>
      <c r="I1228" s="187"/>
      <c r="J1228" s="37"/>
      <c r="K1228" s="37"/>
      <c r="L1228" s="40"/>
      <c r="M1228" s="188"/>
      <c r="N1228" s="189"/>
      <c r="O1228" s="65"/>
      <c r="P1228" s="65"/>
      <c r="Q1228" s="65"/>
      <c r="R1228" s="65"/>
      <c r="S1228" s="65"/>
      <c r="T1228" s="66"/>
      <c r="U1228" s="35"/>
      <c r="V1228" s="35"/>
      <c r="W1228" s="35"/>
      <c r="X1228" s="35"/>
      <c r="Y1228" s="35"/>
      <c r="Z1228" s="35"/>
      <c r="AA1228" s="35"/>
      <c r="AB1228" s="35"/>
      <c r="AC1228" s="35"/>
      <c r="AD1228" s="35"/>
      <c r="AE1228" s="35"/>
      <c r="AT1228" s="18" t="s">
        <v>165</v>
      </c>
      <c r="AU1228" s="18" t="s">
        <v>83</v>
      </c>
    </row>
    <row r="1229" spans="1:65" s="14" customFormat="1">
      <c r="B1229" s="201"/>
      <c r="C1229" s="202"/>
      <c r="D1229" s="192" t="s">
        <v>167</v>
      </c>
      <c r="E1229" s="203" t="s">
        <v>19</v>
      </c>
      <c r="F1229" s="204" t="s">
        <v>1739</v>
      </c>
      <c r="G1229" s="202"/>
      <c r="H1229" s="205">
        <v>190.97399999999999</v>
      </c>
      <c r="I1229" s="206"/>
      <c r="J1229" s="202"/>
      <c r="K1229" s="202"/>
      <c r="L1229" s="207"/>
      <c r="M1229" s="208"/>
      <c r="N1229" s="209"/>
      <c r="O1229" s="209"/>
      <c r="P1229" s="209"/>
      <c r="Q1229" s="209"/>
      <c r="R1229" s="209"/>
      <c r="S1229" s="209"/>
      <c r="T1229" s="210"/>
      <c r="AT1229" s="211" t="s">
        <v>167</v>
      </c>
      <c r="AU1229" s="211" t="s">
        <v>83</v>
      </c>
      <c r="AV1229" s="14" t="s">
        <v>83</v>
      </c>
      <c r="AW1229" s="14" t="s">
        <v>34</v>
      </c>
      <c r="AX1229" s="14" t="s">
        <v>73</v>
      </c>
      <c r="AY1229" s="211" t="s">
        <v>156</v>
      </c>
    </row>
    <row r="1230" spans="1:65" s="15" customFormat="1">
      <c r="B1230" s="212"/>
      <c r="C1230" s="213"/>
      <c r="D1230" s="192" t="s">
        <v>167</v>
      </c>
      <c r="E1230" s="214" t="s">
        <v>19</v>
      </c>
      <c r="F1230" s="215" t="s">
        <v>170</v>
      </c>
      <c r="G1230" s="213"/>
      <c r="H1230" s="216">
        <v>190.97399999999999</v>
      </c>
      <c r="I1230" s="217"/>
      <c r="J1230" s="213"/>
      <c r="K1230" s="213"/>
      <c r="L1230" s="218"/>
      <c r="M1230" s="219"/>
      <c r="N1230" s="220"/>
      <c r="O1230" s="220"/>
      <c r="P1230" s="220"/>
      <c r="Q1230" s="220"/>
      <c r="R1230" s="220"/>
      <c r="S1230" s="220"/>
      <c r="T1230" s="221"/>
      <c r="AT1230" s="222" t="s">
        <v>167</v>
      </c>
      <c r="AU1230" s="222" t="s">
        <v>83</v>
      </c>
      <c r="AV1230" s="15" t="s">
        <v>163</v>
      </c>
      <c r="AW1230" s="15" t="s">
        <v>34</v>
      </c>
      <c r="AX1230" s="15" t="s">
        <v>81</v>
      </c>
      <c r="AY1230" s="222" t="s">
        <v>156</v>
      </c>
    </row>
    <row r="1231" spans="1:65" s="2" customFormat="1" ht="44.25" customHeight="1">
      <c r="A1231" s="35"/>
      <c r="B1231" s="36"/>
      <c r="C1231" s="171" t="s">
        <v>1740</v>
      </c>
      <c r="D1231" s="171" t="s">
        <v>159</v>
      </c>
      <c r="E1231" s="172" t="s">
        <v>1741</v>
      </c>
      <c r="F1231" s="173" t="s">
        <v>1742</v>
      </c>
      <c r="G1231" s="174" t="s">
        <v>215</v>
      </c>
      <c r="H1231" s="175">
        <v>2.9079999999999999</v>
      </c>
      <c r="I1231" s="176"/>
      <c r="J1231" s="177">
        <f>ROUND(I1231*H1231,2)</f>
        <v>0</v>
      </c>
      <c r="K1231" s="178"/>
      <c r="L1231" s="40"/>
      <c r="M1231" s="179" t="s">
        <v>19</v>
      </c>
      <c r="N1231" s="180" t="s">
        <v>44</v>
      </c>
      <c r="O1231" s="65"/>
      <c r="P1231" s="181">
        <f>O1231*H1231</f>
        <v>0</v>
      </c>
      <c r="Q1231" s="181">
        <v>0</v>
      </c>
      <c r="R1231" s="181">
        <f>Q1231*H1231</f>
        <v>0</v>
      </c>
      <c r="S1231" s="181">
        <v>0</v>
      </c>
      <c r="T1231" s="182">
        <f>S1231*H1231</f>
        <v>0</v>
      </c>
      <c r="U1231" s="35"/>
      <c r="V1231" s="35"/>
      <c r="W1231" s="35"/>
      <c r="X1231" s="35"/>
      <c r="Y1231" s="35"/>
      <c r="Z1231" s="35"/>
      <c r="AA1231" s="35"/>
      <c r="AB1231" s="35"/>
      <c r="AC1231" s="35"/>
      <c r="AD1231" s="35"/>
      <c r="AE1231" s="35"/>
      <c r="AR1231" s="183" t="s">
        <v>259</v>
      </c>
      <c r="AT1231" s="183" t="s">
        <v>159</v>
      </c>
      <c r="AU1231" s="183" t="s">
        <v>83</v>
      </c>
      <c r="AY1231" s="18" t="s">
        <v>156</v>
      </c>
      <c r="BE1231" s="184">
        <f>IF(N1231="základní",J1231,0)</f>
        <v>0</v>
      </c>
      <c r="BF1231" s="184">
        <f>IF(N1231="snížená",J1231,0)</f>
        <v>0</v>
      </c>
      <c r="BG1231" s="184">
        <f>IF(N1231="zákl. přenesená",J1231,0)</f>
        <v>0</v>
      </c>
      <c r="BH1231" s="184">
        <f>IF(N1231="sníž. přenesená",J1231,0)</f>
        <v>0</v>
      </c>
      <c r="BI1231" s="184">
        <f>IF(N1231="nulová",J1231,0)</f>
        <v>0</v>
      </c>
      <c r="BJ1231" s="18" t="s">
        <v>81</v>
      </c>
      <c r="BK1231" s="184">
        <f>ROUND(I1231*H1231,2)</f>
        <v>0</v>
      </c>
      <c r="BL1231" s="18" t="s">
        <v>259</v>
      </c>
      <c r="BM1231" s="183" t="s">
        <v>1743</v>
      </c>
    </row>
    <row r="1232" spans="1:65" s="2" customFormat="1">
      <c r="A1232" s="35"/>
      <c r="B1232" s="36"/>
      <c r="C1232" s="37"/>
      <c r="D1232" s="185" t="s">
        <v>165</v>
      </c>
      <c r="E1232" s="37"/>
      <c r="F1232" s="186" t="s">
        <v>1744</v>
      </c>
      <c r="G1232" s="37"/>
      <c r="H1232" s="37"/>
      <c r="I1232" s="187"/>
      <c r="J1232" s="37"/>
      <c r="K1232" s="37"/>
      <c r="L1232" s="40"/>
      <c r="M1232" s="188"/>
      <c r="N1232" s="189"/>
      <c r="O1232" s="65"/>
      <c r="P1232" s="65"/>
      <c r="Q1232" s="65"/>
      <c r="R1232" s="65"/>
      <c r="S1232" s="65"/>
      <c r="T1232" s="66"/>
      <c r="U1232" s="35"/>
      <c r="V1232" s="35"/>
      <c r="W1232" s="35"/>
      <c r="X1232" s="35"/>
      <c r="Y1232" s="35"/>
      <c r="Z1232" s="35"/>
      <c r="AA1232" s="35"/>
      <c r="AB1232" s="35"/>
      <c r="AC1232" s="35"/>
      <c r="AD1232" s="35"/>
      <c r="AE1232" s="35"/>
      <c r="AT1232" s="18" t="s">
        <v>165</v>
      </c>
      <c r="AU1232" s="18" t="s">
        <v>83</v>
      </c>
    </row>
    <row r="1233" spans="1:65" s="12" customFormat="1" ht="22.9" customHeight="1">
      <c r="B1233" s="155"/>
      <c r="C1233" s="156"/>
      <c r="D1233" s="157" t="s">
        <v>72</v>
      </c>
      <c r="E1233" s="169" t="s">
        <v>1745</v>
      </c>
      <c r="F1233" s="169" t="s">
        <v>1746</v>
      </c>
      <c r="G1233" s="156"/>
      <c r="H1233" s="156"/>
      <c r="I1233" s="159"/>
      <c r="J1233" s="170">
        <f>BK1233</f>
        <v>0</v>
      </c>
      <c r="K1233" s="156"/>
      <c r="L1233" s="161"/>
      <c r="M1233" s="162"/>
      <c r="N1233" s="163"/>
      <c r="O1233" s="163"/>
      <c r="P1233" s="164">
        <f>SUM(P1234:P1242)</f>
        <v>0</v>
      </c>
      <c r="Q1233" s="163"/>
      <c r="R1233" s="164">
        <f>SUM(R1234:R1242)</f>
        <v>3.5011379999999995E-2</v>
      </c>
      <c r="S1233" s="163"/>
      <c r="T1233" s="165">
        <f>SUM(T1234:T1242)</f>
        <v>0</v>
      </c>
      <c r="AR1233" s="166" t="s">
        <v>83</v>
      </c>
      <c r="AT1233" s="167" t="s">
        <v>72</v>
      </c>
      <c r="AU1233" s="167" t="s">
        <v>81</v>
      </c>
      <c r="AY1233" s="166" t="s">
        <v>156</v>
      </c>
      <c r="BK1233" s="168">
        <f>SUM(BK1234:BK1242)</f>
        <v>0</v>
      </c>
    </row>
    <row r="1234" spans="1:65" s="2" customFormat="1" ht="49.15" customHeight="1">
      <c r="A1234" s="35"/>
      <c r="B1234" s="36"/>
      <c r="C1234" s="171" t="s">
        <v>1747</v>
      </c>
      <c r="D1234" s="171" t="s">
        <v>159</v>
      </c>
      <c r="E1234" s="172" t="s">
        <v>1748</v>
      </c>
      <c r="F1234" s="173" t="s">
        <v>1749</v>
      </c>
      <c r="G1234" s="174" t="s">
        <v>206</v>
      </c>
      <c r="H1234" s="175">
        <v>2.1819999999999999</v>
      </c>
      <c r="I1234" s="176"/>
      <c r="J1234" s="177">
        <f>ROUND(I1234*H1234,2)</f>
        <v>0</v>
      </c>
      <c r="K1234" s="178"/>
      <c r="L1234" s="40"/>
      <c r="M1234" s="179" t="s">
        <v>19</v>
      </c>
      <c r="N1234" s="180" t="s">
        <v>44</v>
      </c>
      <c r="O1234" s="65"/>
      <c r="P1234" s="181">
        <f>O1234*H1234</f>
        <v>0</v>
      </c>
      <c r="Q1234" s="181">
        <v>1.259E-2</v>
      </c>
      <c r="R1234" s="181">
        <f>Q1234*H1234</f>
        <v>2.747138E-2</v>
      </c>
      <c r="S1234" s="181">
        <v>0</v>
      </c>
      <c r="T1234" s="182">
        <f>S1234*H1234</f>
        <v>0</v>
      </c>
      <c r="U1234" s="35"/>
      <c r="V1234" s="35"/>
      <c r="W1234" s="35"/>
      <c r="X1234" s="35"/>
      <c r="Y1234" s="35"/>
      <c r="Z1234" s="35"/>
      <c r="AA1234" s="35"/>
      <c r="AB1234" s="35"/>
      <c r="AC1234" s="35"/>
      <c r="AD1234" s="35"/>
      <c r="AE1234" s="35"/>
      <c r="AR1234" s="183" t="s">
        <v>259</v>
      </c>
      <c r="AT1234" s="183" t="s">
        <v>159</v>
      </c>
      <c r="AU1234" s="183" t="s">
        <v>83</v>
      </c>
      <c r="AY1234" s="18" t="s">
        <v>156</v>
      </c>
      <c r="BE1234" s="184">
        <f>IF(N1234="základní",J1234,0)</f>
        <v>0</v>
      </c>
      <c r="BF1234" s="184">
        <f>IF(N1234="snížená",J1234,0)</f>
        <v>0</v>
      </c>
      <c r="BG1234" s="184">
        <f>IF(N1234="zákl. přenesená",J1234,0)</f>
        <v>0</v>
      </c>
      <c r="BH1234" s="184">
        <f>IF(N1234="sníž. přenesená",J1234,0)</f>
        <v>0</v>
      </c>
      <c r="BI1234" s="184">
        <f>IF(N1234="nulová",J1234,0)</f>
        <v>0</v>
      </c>
      <c r="BJ1234" s="18" t="s">
        <v>81</v>
      </c>
      <c r="BK1234" s="184">
        <f>ROUND(I1234*H1234,2)</f>
        <v>0</v>
      </c>
      <c r="BL1234" s="18" t="s">
        <v>259</v>
      </c>
      <c r="BM1234" s="183" t="s">
        <v>1750</v>
      </c>
    </row>
    <row r="1235" spans="1:65" s="2" customFormat="1">
      <c r="A1235" s="35"/>
      <c r="B1235" s="36"/>
      <c r="C1235" s="37"/>
      <c r="D1235" s="185" t="s">
        <v>165</v>
      </c>
      <c r="E1235" s="37"/>
      <c r="F1235" s="186" t="s">
        <v>1751</v>
      </c>
      <c r="G1235" s="37"/>
      <c r="H1235" s="37"/>
      <c r="I1235" s="187"/>
      <c r="J1235" s="37"/>
      <c r="K1235" s="37"/>
      <c r="L1235" s="40"/>
      <c r="M1235" s="188"/>
      <c r="N1235" s="189"/>
      <c r="O1235" s="65"/>
      <c r="P1235" s="65"/>
      <c r="Q1235" s="65"/>
      <c r="R1235" s="65"/>
      <c r="S1235" s="65"/>
      <c r="T1235" s="66"/>
      <c r="U1235" s="35"/>
      <c r="V1235" s="35"/>
      <c r="W1235" s="35"/>
      <c r="X1235" s="35"/>
      <c r="Y1235" s="35"/>
      <c r="Z1235" s="35"/>
      <c r="AA1235" s="35"/>
      <c r="AB1235" s="35"/>
      <c r="AC1235" s="35"/>
      <c r="AD1235" s="35"/>
      <c r="AE1235" s="35"/>
      <c r="AT1235" s="18" t="s">
        <v>165</v>
      </c>
      <c r="AU1235" s="18" t="s">
        <v>83</v>
      </c>
    </row>
    <row r="1236" spans="1:65" s="14" customFormat="1">
      <c r="B1236" s="201"/>
      <c r="C1236" s="202"/>
      <c r="D1236" s="192" t="s">
        <v>167</v>
      </c>
      <c r="E1236" s="203" t="s">
        <v>19</v>
      </c>
      <c r="F1236" s="204" t="s">
        <v>1752</v>
      </c>
      <c r="G1236" s="202"/>
      <c r="H1236" s="205">
        <v>2.1819999999999999</v>
      </c>
      <c r="I1236" s="206"/>
      <c r="J1236" s="202"/>
      <c r="K1236" s="202"/>
      <c r="L1236" s="207"/>
      <c r="M1236" s="208"/>
      <c r="N1236" s="209"/>
      <c r="O1236" s="209"/>
      <c r="P1236" s="209"/>
      <c r="Q1236" s="209"/>
      <c r="R1236" s="209"/>
      <c r="S1236" s="209"/>
      <c r="T1236" s="210"/>
      <c r="AT1236" s="211" t="s">
        <v>167</v>
      </c>
      <c r="AU1236" s="211" t="s">
        <v>83</v>
      </c>
      <c r="AV1236" s="14" t="s">
        <v>83</v>
      </c>
      <c r="AW1236" s="14" t="s">
        <v>34</v>
      </c>
      <c r="AX1236" s="14" t="s">
        <v>73</v>
      </c>
      <c r="AY1236" s="211" t="s">
        <v>156</v>
      </c>
    </row>
    <row r="1237" spans="1:65" s="15" customFormat="1">
      <c r="B1237" s="212"/>
      <c r="C1237" s="213"/>
      <c r="D1237" s="192" t="s">
        <v>167</v>
      </c>
      <c r="E1237" s="214" t="s">
        <v>19</v>
      </c>
      <c r="F1237" s="215" t="s">
        <v>170</v>
      </c>
      <c r="G1237" s="213"/>
      <c r="H1237" s="216">
        <v>2.1819999999999999</v>
      </c>
      <c r="I1237" s="217"/>
      <c r="J1237" s="213"/>
      <c r="K1237" s="213"/>
      <c r="L1237" s="218"/>
      <c r="M1237" s="219"/>
      <c r="N1237" s="220"/>
      <c r="O1237" s="220"/>
      <c r="P1237" s="220"/>
      <c r="Q1237" s="220"/>
      <c r="R1237" s="220"/>
      <c r="S1237" s="220"/>
      <c r="T1237" s="221"/>
      <c r="AT1237" s="222" t="s">
        <v>167</v>
      </c>
      <c r="AU1237" s="222" t="s">
        <v>83</v>
      </c>
      <c r="AV1237" s="15" t="s">
        <v>163</v>
      </c>
      <c r="AW1237" s="15" t="s">
        <v>34</v>
      </c>
      <c r="AX1237" s="15" t="s">
        <v>81</v>
      </c>
      <c r="AY1237" s="222" t="s">
        <v>156</v>
      </c>
    </row>
    <row r="1238" spans="1:65" s="2" customFormat="1" ht="37.9" customHeight="1">
      <c r="A1238" s="35"/>
      <c r="B1238" s="36"/>
      <c r="C1238" s="171" t="s">
        <v>1753</v>
      </c>
      <c r="D1238" s="171" t="s">
        <v>159</v>
      </c>
      <c r="E1238" s="172" t="s">
        <v>1754</v>
      </c>
      <c r="F1238" s="173" t="s">
        <v>1755</v>
      </c>
      <c r="G1238" s="174" t="s">
        <v>162</v>
      </c>
      <c r="H1238" s="175">
        <v>1</v>
      </c>
      <c r="I1238" s="176"/>
      <c r="J1238" s="177">
        <f>ROUND(I1238*H1238,2)</f>
        <v>0</v>
      </c>
      <c r="K1238" s="178"/>
      <c r="L1238" s="40"/>
      <c r="M1238" s="179" t="s">
        <v>19</v>
      </c>
      <c r="N1238" s="180" t="s">
        <v>44</v>
      </c>
      <c r="O1238" s="65"/>
      <c r="P1238" s="181">
        <f>O1238*H1238</f>
        <v>0</v>
      </c>
      <c r="Q1238" s="181">
        <v>4.0000000000000003E-5</v>
      </c>
      <c r="R1238" s="181">
        <f>Q1238*H1238</f>
        <v>4.0000000000000003E-5</v>
      </c>
      <c r="S1238" s="181">
        <v>0</v>
      </c>
      <c r="T1238" s="182">
        <f>S1238*H1238</f>
        <v>0</v>
      </c>
      <c r="U1238" s="35"/>
      <c r="V1238" s="35"/>
      <c r="W1238" s="35"/>
      <c r="X1238" s="35"/>
      <c r="Y1238" s="35"/>
      <c r="Z1238" s="35"/>
      <c r="AA1238" s="35"/>
      <c r="AB1238" s="35"/>
      <c r="AC1238" s="35"/>
      <c r="AD1238" s="35"/>
      <c r="AE1238" s="35"/>
      <c r="AR1238" s="183" t="s">
        <v>259</v>
      </c>
      <c r="AT1238" s="183" t="s">
        <v>159</v>
      </c>
      <c r="AU1238" s="183" t="s">
        <v>83</v>
      </c>
      <c r="AY1238" s="18" t="s">
        <v>156</v>
      </c>
      <c r="BE1238" s="184">
        <f>IF(N1238="základní",J1238,0)</f>
        <v>0</v>
      </c>
      <c r="BF1238" s="184">
        <f>IF(N1238="snížená",J1238,0)</f>
        <v>0</v>
      </c>
      <c r="BG1238" s="184">
        <f>IF(N1238="zákl. přenesená",J1238,0)</f>
        <v>0</v>
      </c>
      <c r="BH1238" s="184">
        <f>IF(N1238="sníž. přenesená",J1238,0)</f>
        <v>0</v>
      </c>
      <c r="BI1238" s="184">
        <f>IF(N1238="nulová",J1238,0)</f>
        <v>0</v>
      </c>
      <c r="BJ1238" s="18" t="s">
        <v>81</v>
      </c>
      <c r="BK1238" s="184">
        <f>ROUND(I1238*H1238,2)</f>
        <v>0</v>
      </c>
      <c r="BL1238" s="18" t="s">
        <v>259</v>
      </c>
      <c r="BM1238" s="183" t="s">
        <v>1756</v>
      </c>
    </row>
    <row r="1239" spans="1:65" s="2" customFormat="1">
      <c r="A1239" s="35"/>
      <c r="B1239" s="36"/>
      <c r="C1239" s="37"/>
      <c r="D1239" s="185" t="s">
        <v>165</v>
      </c>
      <c r="E1239" s="37"/>
      <c r="F1239" s="186" t="s">
        <v>1757</v>
      </c>
      <c r="G1239" s="37"/>
      <c r="H1239" s="37"/>
      <c r="I1239" s="187"/>
      <c r="J1239" s="37"/>
      <c r="K1239" s="37"/>
      <c r="L1239" s="40"/>
      <c r="M1239" s="188"/>
      <c r="N1239" s="189"/>
      <c r="O1239" s="65"/>
      <c r="P1239" s="65"/>
      <c r="Q1239" s="65"/>
      <c r="R1239" s="65"/>
      <c r="S1239" s="65"/>
      <c r="T1239" s="66"/>
      <c r="U1239" s="35"/>
      <c r="V1239" s="35"/>
      <c r="W1239" s="35"/>
      <c r="X1239" s="35"/>
      <c r="Y1239" s="35"/>
      <c r="Z1239" s="35"/>
      <c r="AA1239" s="35"/>
      <c r="AB1239" s="35"/>
      <c r="AC1239" s="35"/>
      <c r="AD1239" s="35"/>
      <c r="AE1239" s="35"/>
      <c r="AT1239" s="18" t="s">
        <v>165</v>
      </c>
      <c r="AU1239" s="18" t="s">
        <v>83</v>
      </c>
    </row>
    <row r="1240" spans="1:65" s="2" customFormat="1" ht="24.2" customHeight="1">
      <c r="A1240" s="35"/>
      <c r="B1240" s="36"/>
      <c r="C1240" s="223" t="s">
        <v>1758</v>
      </c>
      <c r="D1240" s="223" t="s">
        <v>223</v>
      </c>
      <c r="E1240" s="224" t="s">
        <v>1759</v>
      </c>
      <c r="F1240" s="225" t="s">
        <v>1760</v>
      </c>
      <c r="G1240" s="226" t="s">
        <v>162</v>
      </c>
      <c r="H1240" s="227">
        <v>1</v>
      </c>
      <c r="I1240" s="228"/>
      <c r="J1240" s="229">
        <f>ROUND(I1240*H1240,2)</f>
        <v>0</v>
      </c>
      <c r="K1240" s="230"/>
      <c r="L1240" s="231"/>
      <c r="M1240" s="232" t="s">
        <v>19</v>
      </c>
      <c r="N1240" s="233" t="s">
        <v>44</v>
      </c>
      <c r="O1240" s="65"/>
      <c r="P1240" s="181">
        <f>O1240*H1240</f>
        <v>0</v>
      </c>
      <c r="Q1240" s="181">
        <v>7.4999999999999997E-3</v>
      </c>
      <c r="R1240" s="181">
        <f>Q1240*H1240</f>
        <v>7.4999999999999997E-3</v>
      </c>
      <c r="S1240" s="181">
        <v>0</v>
      </c>
      <c r="T1240" s="182">
        <f>S1240*H1240</f>
        <v>0</v>
      </c>
      <c r="U1240" s="35"/>
      <c r="V1240" s="35"/>
      <c r="W1240" s="35"/>
      <c r="X1240" s="35"/>
      <c r="Y1240" s="35"/>
      <c r="Z1240" s="35"/>
      <c r="AA1240" s="35"/>
      <c r="AB1240" s="35"/>
      <c r="AC1240" s="35"/>
      <c r="AD1240" s="35"/>
      <c r="AE1240" s="35"/>
      <c r="AR1240" s="183" t="s">
        <v>901</v>
      </c>
      <c r="AT1240" s="183" t="s">
        <v>223</v>
      </c>
      <c r="AU1240" s="183" t="s">
        <v>83</v>
      </c>
      <c r="AY1240" s="18" t="s">
        <v>156</v>
      </c>
      <c r="BE1240" s="184">
        <f>IF(N1240="základní",J1240,0)</f>
        <v>0</v>
      </c>
      <c r="BF1240" s="184">
        <f>IF(N1240="snížená",J1240,0)</f>
        <v>0</v>
      </c>
      <c r="BG1240" s="184">
        <f>IF(N1240="zákl. přenesená",J1240,0)</f>
        <v>0</v>
      </c>
      <c r="BH1240" s="184">
        <f>IF(N1240="sníž. přenesená",J1240,0)</f>
        <v>0</v>
      </c>
      <c r="BI1240" s="184">
        <f>IF(N1240="nulová",J1240,0)</f>
        <v>0</v>
      </c>
      <c r="BJ1240" s="18" t="s">
        <v>81</v>
      </c>
      <c r="BK1240" s="184">
        <f>ROUND(I1240*H1240,2)</f>
        <v>0</v>
      </c>
      <c r="BL1240" s="18" t="s">
        <v>259</v>
      </c>
      <c r="BM1240" s="183" t="s">
        <v>1761</v>
      </c>
    </row>
    <row r="1241" spans="1:65" s="2" customFormat="1" ht="66.75" customHeight="1">
      <c r="A1241" s="35"/>
      <c r="B1241" s="36"/>
      <c r="C1241" s="171" t="s">
        <v>1762</v>
      </c>
      <c r="D1241" s="171" t="s">
        <v>159</v>
      </c>
      <c r="E1241" s="172" t="s">
        <v>1763</v>
      </c>
      <c r="F1241" s="173" t="s">
        <v>1764</v>
      </c>
      <c r="G1241" s="174" t="s">
        <v>215</v>
      </c>
      <c r="H1241" s="175">
        <v>3.5000000000000003E-2</v>
      </c>
      <c r="I1241" s="176"/>
      <c r="J1241" s="177">
        <f>ROUND(I1241*H1241,2)</f>
        <v>0</v>
      </c>
      <c r="K1241" s="178"/>
      <c r="L1241" s="40"/>
      <c r="M1241" s="179" t="s">
        <v>19</v>
      </c>
      <c r="N1241" s="180" t="s">
        <v>44</v>
      </c>
      <c r="O1241" s="65"/>
      <c r="P1241" s="181">
        <f>O1241*H1241</f>
        <v>0</v>
      </c>
      <c r="Q1241" s="181">
        <v>0</v>
      </c>
      <c r="R1241" s="181">
        <f>Q1241*H1241</f>
        <v>0</v>
      </c>
      <c r="S1241" s="181">
        <v>0</v>
      </c>
      <c r="T1241" s="182">
        <f>S1241*H1241</f>
        <v>0</v>
      </c>
      <c r="U1241" s="35"/>
      <c r="V1241" s="35"/>
      <c r="W1241" s="35"/>
      <c r="X1241" s="35"/>
      <c r="Y1241" s="35"/>
      <c r="Z1241" s="35"/>
      <c r="AA1241" s="35"/>
      <c r="AB1241" s="35"/>
      <c r="AC1241" s="35"/>
      <c r="AD1241" s="35"/>
      <c r="AE1241" s="35"/>
      <c r="AR1241" s="183" t="s">
        <v>259</v>
      </c>
      <c r="AT1241" s="183" t="s">
        <v>159</v>
      </c>
      <c r="AU1241" s="183" t="s">
        <v>83</v>
      </c>
      <c r="AY1241" s="18" t="s">
        <v>156</v>
      </c>
      <c r="BE1241" s="184">
        <f>IF(N1241="základní",J1241,0)</f>
        <v>0</v>
      </c>
      <c r="BF1241" s="184">
        <f>IF(N1241="snížená",J1241,0)</f>
        <v>0</v>
      </c>
      <c r="BG1241" s="184">
        <f>IF(N1241="zákl. přenesená",J1241,0)</f>
        <v>0</v>
      </c>
      <c r="BH1241" s="184">
        <f>IF(N1241="sníž. přenesená",J1241,0)</f>
        <v>0</v>
      </c>
      <c r="BI1241" s="184">
        <f>IF(N1241="nulová",J1241,0)</f>
        <v>0</v>
      </c>
      <c r="BJ1241" s="18" t="s">
        <v>81</v>
      </c>
      <c r="BK1241" s="184">
        <f>ROUND(I1241*H1241,2)</f>
        <v>0</v>
      </c>
      <c r="BL1241" s="18" t="s">
        <v>259</v>
      </c>
      <c r="BM1241" s="183" t="s">
        <v>1765</v>
      </c>
    </row>
    <row r="1242" spans="1:65" s="2" customFormat="1">
      <c r="A1242" s="35"/>
      <c r="B1242" s="36"/>
      <c r="C1242" s="37"/>
      <c r="D1242" s="185" t="s">
        <v>165</v>
      </c>
      <c r="E1242" s="37"/>
      <c r="F1242" s="186" t="s">
        <v>1766</v>
      </c>
      <c r="G1242" s="37"/>
      <c r="H1242" s="37"/>
      <c r="I1242" s="187"/>
      <c r="J1242" s="37"/>
      <c r="K1242" s="37"/>
      <c r="L1242" s="40"/>
      <c r="M1242" s="188"/>
      <c r="N1242" s="189"/>
      <c r="O1242" s="65"/>
      <c r="P1242" s="65"/>
      <c r="Q1242" s="65"/>
      <c r="R1242" s="65"/>
      <c r="S1242" s="65"/>
      <c r="T1242" s="66"/>
      <c r="U1242" s="35"/>
      <c r="V1242" s="35"/>
      <c r="W1242" s="35"/>
      <c r="X1242" s="35"/>
      <c r="Y1242" s="35"/>
      <c r="Z1242" s="35"/>
      <c r="AA1242" s="35"/>
      <c r="AB1242" s="35"/>
      <c r="AC1242" s="35"/>
      <c r="AD1242" s="35"/>
      <c r="AE1242" s="35"/>
      <c r="AT1242" s="18" t="s">
        <v>165</v>
      </c>
      <c r="AU1242" s="18" t="s">
        <v>83</v>
      </c>
    </row>
    <row r="1243" spans="1:65" s="12" customFormat="1" ht="22.9" customHeight="1">
      <c r="B1243" s="155"/>
      <c r="C1243" s="156"/>
      <c r="D1243" s="157" t="s">
        <v>72</v>
      </c>
      <c r="E1243" s="169" t="s">
        <v>1767</v>
      </c>
      <c r="F1243" s="169" t="s">
        <v>1768</v>
      </c>
      <c r="G1243" s="156"/>
      <c r="H1243" s="156"/>
      <c r="I1243" s="159"/>
      <c r="J1243" s="170">
        <f>BK1243</f>
        <v>0</v>
      </c>
      <c r="K1243" s="156"/>
      <c r="L1243" s="161"/>
      <c r="M1243" s="162"/>
      <c r="N1243" s="163"/>
      <c r="O1243" s="163"/>
      <c r="P1243" s="164">
        <f>SUM(P1244:P1283)</f>
        <v>0</v>
      </c>
      <c r="Q1243" s="163"/>
      <c r="R1243" s="164">
        <f>SUM(R1244:R1283)</f>
        <v>0.15049500000000002</v>
      </c>
      <c r="S1243" s="163"/>
      <c r="T1243" s="165">
        <f>SUM(T1244:T1283)</f>
        <v>0.29980000000000001</v>
      </c>
      <c r="AR1243" s="166" t="s">
        <v>83</v>
      </c>
      <c r="AT1243" s="167" t="s">
        <v>72</v>
      </c>
      <c r="AU1243" s="167" t="s">
        <v>81</v>
      </c>
      <c r="AY1243" s="166" t="s">
        <v>156</v>
      </c>
      <c r="BK1243" s="168">
        <f>SUM(BK1244:BK1283)</f>
        <v>0</v>
      </c>
    </row>
    <row r="1244" spans="1:65" s="2" customFormat="1" ht="24.2" customHeight="1">
      <c r="A1244" s="35"/>
      <c r="B1244" s="36"/>
      <c r="C1244" s="171" t="s">
        <v>1769</v>
      </c>
      <c r="D1244" s="171" t="s">
        <v>159</v>
      </c>
      <c r="E1244" s="172" t="s">
        <v>1770</v>
      </c>
      <c r="F1244" s="173" t="s">
        <v>1771</v>
      </c>
      <c r="G1244" s="174" t="s">
        <v>193</v>
      </c>
      <c r="H1244" s="175">
        <v>5.5</v>
      </c>
      <c r="I1244" s="176"/>
      <c r="J1244" s="177">
        <f>ROUND(I1244*H1244,2)</f>
        <v>0</v>
      </c>
      <c r="K1244" s="178"/>
      <c r="L1244" s="40"/>
      <c r="M1244" s="179" t="s">
        <v>19</v>
      </c>
      <c r="N1244" s="180" t="s">
        <v>44</v>
      </c>
      <c r="O1244" s="65"/>
      <c r="P1244" s="181">
        <f>O1244*H1244</f>
        <v>0</v>
      </c>
      <c r="Q1244" s="181">
        <v>9.3000000000000005E-4</v>
      </c>
      <c r="R1244" s="181">
        <f>Q1244*H1244</f>
        <v>5.1150000000000006E-3</v>
      </c>
      <c r="S1244" s="181">
        <v>0</v>
      </c>
      <c r="T1244" s="182">
        <f>S1244*H1244</f>
        <v>0</v>
      </c>
      <c r="U1244" s="35"/>
      <c r="V1244" s="35"/>
      <c r="W1244" s="35"/>
      <c r="X1244" s="35"/>
      <c r="Y1244" s="35"/>
      <c r="Z1244" s="35"/>
      <c r="AA1244" s="35"/>
      <c r="AB1244" s="35"/>
      <c r="AC1244" s="35"/>
      <c r="AD1244" s="35"/>
      <c r="AE1244" s="35"/>
      <c r="AR1244" s="183" t="s">
        <v>259</v>
      </c>
      <c r="AT1244" s="183" t="s">
        <v>159</v>
      </c>
      <c r="AU1244" s="183" t="s">
        <v>83</v>
      </c>
      <c r="AY1244" s="18" t="s">
        <v>156</v>
      </c>
      <c r="BE1244" s="184">
        <f>IF(N1244="základní",J1244,0)</f>
        <v>0</v>
      </c>
      <c r="BF1244" s="184">
        <f>IF(N1244="snížená",J1244,0)</f>
        <v>0</v>
      </c>
      <c r="BG1244" s="184">
        <f>IF(N1244="zákl. přenesená",J1244,0)</f>
        <v>0</v>
      </c>
      <c r="BH1244" s="184">
        <f>IF(N1244="sníž. přenesená",J1244,0)</f>
        <v>0</v>
      </c>
      <c r="BI1244" s="184">
        <f>IF(N1244="nulová",J1244,0)</f>
        <v>0</v>
      </c>
      <c r="BJ1244" s="18" t="s">
        <v>81</v>
      </c>
      <c r="BK1244" s="184">
        <f>ROUND(I1244*H1244,2)</f>
        <v>0</v>
      </c>
      <c r="BL1244" s="18" t="s">
        <v>259</v>
      </c>
      <c r="BM1244" s="183" t="s">
        <v>1772</v>
      </c>
    </row>
    <row r="1245" spans="1:65" s="2" customFormat="1">
      <c r="A1245" s="35"/>
      <c r="B1245" s="36"/>
      <c r="C1245" s="37"/>
      <c r="D1245" s="185" t="s">
        <v>165</v>
      </c>
      <c r="E1245" s="37"/>
      <c r="F1245" s="186" t="s">
        <v>1773</v>
      </c>
      <c r="G1245" s="37"/>
      <c r="H1245" s="37"/>
      <c r="I1245" s="187"/>
      <c r="J1245" s="37"/>
      <c r="K1245" s="37"/>
      <c r="L1245" s="40"/>
      <c r="M1245" s="188"/>
      <c r="N1245" s="189"/>
      <c r="O1245" s="65"/>
      <c r="P1245" s="65"/>
      <c r="Q1245" s="65"/>
      <c r="R1245" s="65"/>
      <c r="S1245" s="65"/>
      <c r="T1245" s="66"/>
      <c r="U1245" s="35"/>
      <c r="V1245" s="35"/>
      <c r="W1245" s="35"/>
      <c r="X1245" s="35"/>
      <c r="Y1245" s="35"/>
      <c r="Z1245" s="35"/>
      <c r="AA1245" s="35"/>
      <c r="AB1245" s="35"/>
      <c r="AC1245" s="35"/>
      <c r="AD1245" s="35"/>
      <c r="AE1245" s="35"/>
      <c r="AT1245" s="18" t="s">
        <v>165</v>
      </c>
      <c r="AU1245" s="18" t="s">
        <v>83</v>
      </c>
    </row>
    <row r="1246" spans="1:65" s="14" customFormat="1">
      <c r="B1246" s="201"/>
      <c r="C1246" s="202"/>
      <c r="D1246" s="192" t="s">
        <v>167</v>
      </c>
      <c r="E1246" s="203" t="s">
        <v>19</v>
      </c>
      <c r="F1246" s="204" t="s">
        <v>1774</v>
      </c>
      <c r="G1246" s="202"/>
      <c r="H1246" s="205">
        <v>5.5</v>
      </c>
      <c r="I1246" s="206"/>
      <c r="J1246" s="202"/>
      <c r="K1246" s="202"/>
      <c r="L1246" s="207"/>
      <c r="M1246" s="208"/>
      <c r="N1246" s="209"/>
      <c r="O1246" s="209"/>
      <c r="P1246" s="209"/>
      <c r="Q1246" s="209"/>
      <c r="R1246" s="209"/>
      <c r="S1246" s="209"/>
      <c r="T1246" s="210"/>
      <c r="AT1246" s="211" t="s">
        <v>167</v>
      </c>
      <c r="AU1246" s="211" t="s">
        <v>83</v>
      </c>
      <c r="AV1246" s="14" t="s">
        <v>83</v>
      </c>
      <c r="AW1246" s="14" t="s">
        <v>34</v>
      </c>
      <c r="AX1246" s="14" t="s">
        <v>81</v>
      </c>
      <c r="AY1246" s="211" t="s">
        <v>156</v>
      </c>
    </row>
    <row r="1247" spans="1:65" s="2" customFormat="1" ht="16.5" customHeight="1">
      <c r="A1247" s="35"/>
      <c r="B1247" s="36"/>
      <c r="C1247" s="223" t="s">
        <v>1775</v>
      </c>
      <c r="D1247" s="223" t="s">
        <v>223</v>
      </c>
      <c r="E1247" s="224" t="s">
        <v>1776</v>
      </c>
      <c r="F1247" s="225" t="s">
        <v>1777</v>
      </c>
      <c r="G1247" s="226" t="s">
        <v>206</v>
      </c>
      <c r="H1247" s="227">
        <v>3</v>
      </c>
      <c r="I1247" s="228"/>
      <c r="J1247" s="229">
        <f>ROUND(I1247*H1247,2)</f>
        <v>0</v>
      </c>
      <c r="K1247" s="230"/>
      <c r="L1247" s="231"/>
      <c r="M1247" s="232" t="s">
        <v>19</v>
      </c>
      <c r="N1247" s="233" t="s">
        <v>44</v>
      </c>
      <c r="O1247" s="65"/>
      <c r="P1247" s="181">
        <f>O1247*H1247</f>
        <v>0</v>
      </c>
      <c r="Q1247" s="181">
        <v>1.3140000000000001E-2</v>
      </c>
      <c r="R1247" s="181">
        <f>Q1247*H1247</f>
        <v>3.9420000000000004E-2</v>
      </c>
      <c r="S1247" s="181">
        <v>0</v>
      </c>
      <c r="T1247" s="182">
        <f>S1247*H1247</f>
        <v>0</v>
      </c>
      <c r="U1247" s="35"/>
      <c r="V1247" s="35"/>
      <c r="W1247" s="35"/>
      <c r="X1247" s="35"/>
      <c r="Y1247" s="35"/>
      <c r="Z1247" s="35"/>
      <c r="AA1247" s="35"/>
      <c r="AB1247" s="35"/>
      <c r="AC1247" s="35"/>
      <c r="AD1247" s="35"/>
      <c r="AE1247" s="35"/>
      <c r="AR1247" s="183" t="s">
        <v>901</v>
      </c>
      <c r="AT1247" s="183" t="s">
        <v>223</v>
      </c>
      <c r="AU1247" s="183" t="s">
        <v>83</v>
      </c>
      <c r="AY1247" s="18" t="s">
        <v>156</v>
      </c>
      <c r="BE1247" s="184">
        <f>IF(N1247="základní",J1247,0)</f>
        <v>0</v>
      </c>
      <c r="BF1247" s="184">
        <f>IF(N1247="snížená",J1247,0)</f>
        <v>0</v>
      </c>
      <c r="BG1247" s="184">
        <f>IF(N1247="zákl. přenesená",J1247,0)</f>
        <v>0</v>
      </c>
      <c r="BH1247" s="184">
        <f>IF(N1247="sníž. přenesená",J1247,0)</f>
        <v>0</v>
      </c>
      <c r="BI1247" s="184">
        <f>IF(N1247="nulová",J1247,0)</f>
        <v>0</v>
      </c>
      <c r="BJ1247" s="18" t="s">
        <v>81</v>
      </c>
      <c r="BK1247" s="184">
        <f>ROUND(I1247*H1247,2)</f>
        <v>0</v>
      </c>
      <c r="BL1247" s="18" t="s">
        <v>259</v>
      </c>
      <c r="BM1247" s="183" t="s">
        <v>1778</v>
      </c>
    </row>
    <row r="1248" spans="1:65" s="2" customFormat="1" ht="37.9" customHeight="1">
      <c r="A1248" s="35"/>
      <c r="B1248" s="36"/>
      <c r="C1248" s="171" t="s">
        <v>1779</v>
      </c>
      <c r="D1248" s="171" t="s">
        <v>159</v>
      </c>
      <c r="E1248" s="172" t="s">
        <v>1780</v>
      </c>
      <c r="F1248" s="173" t="s">
        <v>1781</v>
      </c>
      <c r="G1248" s="174" t="s">
        <v>193</v>
      </c>
      <c r="H1248" s="175">
        <v>11</v>
      </c>
      <c r="I1248" s="176"/>
      <c r="J1248" s="177">
        <f>ROUND(I1248*H1248,2)</f>
        <v>0</v>
      </c>
      <c r="K1248" s="178"/>
      <c r="L1248" s="40"/>
      <c r="M1248" s="179" t="s">
        <v>19</v>
      </c>
      <c r="N1248" s="180" t="s">
        <v>44</v>
      </c>
      <c r="O1248" s="65"/>
      <c r="P1248" s="181">
        <f>O1248*H1248</f>
        <v>0</v>
      </c>
      <c r="Q1248" s="181">
        <v>0</v>
      </c>
      <c r="R1248" s="181">
        <f>Q1248*H1248</f>
        <v>0</v>
      </c>
      <c r="S1248" s="181">
        <v>0</v>
      </c>
      <c r="T1248" s="182">
        <f>S1248*H1248</f>
        <v>0</v>
      </c>
      <c r="U1248" s="35"/>
      <c r="V1248" s="35"/>
      <c r="W1248" s="35"/>
      <c r="X1248" s="35"/>
      <c r="Y1248" s="35"/>
      <c r="Z1248" s="35"/>
      <c r="AA1248" s="35"/>
      <c r="AB1248" s="35"/>
      <c r="AC1248" s="35"/>
      <c r="AD1248" s="35"/>
      <c r="AE1248" s="35"/>
      <c r="AR1248" s="183" t="s">
        <v>259</v>
      </c>
      <c r="AT1248" s="183" t="s">
        <v>159</v>
      </c>
      <c r="AU1248" s="183" t="s">
        <v>83</v>
      </c>
      <c r="AY1248" s="18" t="s">
        <v>156</v>
      </c>
      <c r="BE1248" s="184">
        <f>IF(N1248="základní",J1248,0)</f>
        <v>0</v>
      </c>
      <c r="BF1248" s="184">
        <f>IF(N1248="snížená",J1248,0)</f>
        <v>0</v>
      </c>
      <c r="BG1248" s="184">
        <f>IF(N1248="zákl. přenesená",J1248,0)</f>
        <v>0</v>
      </c>
      <c r="BH1248" s="184">
        <f>IF(N1248="sníž. přenesená",J1248,0)</f>
        <v>0</v>
      </c>
      <c r="BI1248" s="184">
        <f>IF(N1248="nulová",J1248,0)</f>
        <v>0</v>
      </c>
      <c r="BJ1248" s="18" t="s">
        <v>81</v>
      </c>
      <c r="BK1248" s="184">
        <f>ROUND(I1248*H1248,2)</f>
        <v>0</v>
      </c>
      <c r="BL1248" s="18" t="s">
        <v>259</v>
      </c>
      <c r="BM1248" s="183" t="s">
        <v>1782</v>
      </c>
    </row>
    <row r="1249" spans="1:65" s="2" customFormat="1">
      <c r="A1249" s="35"/>
      <c r="B1249" s="36"/>
      <c r="C1249" s="37"/>
      <c r="D1249" s="185" t="s">
        <v>165</v>
      </c>
      <c r="E1249" s="37"/>
      <c r="F1249" s="186" t="s">
        <v>1783</v>
      </c>
      <c r="G1249" s="37"/>
      <c r="H1249" s="37"/>
      <c r="I1249" s="187"/>
      <c r="J1249" s="37"/>
      <c r="K1249" s="37"/>
      <c r="L1249" s="40"/>
      <c r="M1249" s="188"/>
      <c r="N1249" s="189"/>
      <c r="O1249" s="65"/>
      <c r="P1249" s="65"/>
      <c r="Q1249" s="65"/>
      <c r="R1249" s="65"/>
      <c r="S1249" s="65"/>
      <c r="T1249" s="66"/>
      <c r="U1249" s="35"/>
      <c r="V1249" s="35"/>
      <c r="W1249" s="35"/>
      <c r="X1249" s="35"/>
      <c r="Y1249" s="35"/>
      <c r="Z1249" s="35"/>
      <c r="AA1249" s="35"/>
      <c r="AB1249" s="35"/>
      <c r="AC1249" s="35"/>
      <c r="AD1249" s="35"/>
      <c r="AE1249" s="35"/>
      <c r="AT1249" s="18" t="s">
        <v>165</v>
      </c>
      <c r="AU1249" s="18" t="s">
        <v>83</v>
      </c>
    </row>
    <row r="1250" spans="1:65" s="14" customFormat="1">
      <c r="B1250" s="201"/>
      <c r="C1250" s="202"/>
      <c r="D1250" s="192" t="s">
        <v>167</v>
      </c>
      <c r="E1250" s="203" t="s">
        <v>19</v>
      </c>
      <c r="F1250" s="204" t="s">
        <v>1784</v>
      </c>
      <c r="G1250" s="202"/>
      <c r="H1250" s="205">
        <v>11</v>
      </c>
      <c r="I1250" s="206"/>
      <c r="J1250" s="202"/>
      <c r="K1250" s="202"/>
      <c r="L1250" s="207"/>
      <c r="M1250" s="208"/>
      <c r="N1250" s="209"/>
      <c r="O1250" s="209"/>
      <c r="P1250" s="209"/>
      <c r="Q1250" s="209"/>
      <c r="R1250" s="209"/>
      <c r="S1250" s="209"/>
      <c r="T1250" s="210"/>
      <c r="AT1250" s="211" t="s">
        <v>167</v>
      </c>
      <c r="AU1250" s="211" t="s">
        <v>83</v>
      </c>
      <c r="AV1250" s="14" t="s">
        <v>83</v>
      </c>
      <c r="AW1250" s="14" t="s">
        <v>34</v>
      </c>
      <c r="AX1250" s="14" t="s">
        <v>81</v>
      </c>
      <c r="AY1250" s="211" t="s">
        <v>156</v>
      </c>
    </row>
    <row r="1251" spans="1:65" s="2" customFormat="1" ht="44.25" customHeight="1">
      <c r="A1251" s="35"/>
      <c r="B1251" s="36"/>
      <c r="C1251" s="171" t="s">
        <v>1785</v>
      </c>
      <c r="D1251" s="171" t="s">
        <v>159</v>
      </c>
      <c r="E1251" s="172" t="s">
        <v>1786</v>
      </c>
      <c r="F1251" s="173" t="s">
        <v>1787</v>
      </c>
      <c r="G1251" s="174" t="s">
        <v>162</v>
      </c>
      <c r="H1251" s="175">
        <v>1</v>
      </c>
      <c r="I1251" s="176"/>
      <c r="J1251" s="177">
        <f t="shared" ref="J1251:J1260" si="90">ROUND(I1251*H1251,2)</f>
        <v>0</v>
      </c>
      <c r="K1251" s="178"/>
      <c r="L1251" s="40"/>
      <c r="M1251" s="179" t="s">
        <v>19</v>
      </c>
      <c r="N1251" s="180" t="s">
        <v>44</v>
      </c>
      <c r="O1251" s="65"/>
      <c r="P1251" s="181">
        <f t="shared" ref="P1251:P1260" si="91">O1251*H1251</f>
        <v>0</v>
      </c>
      <c r="Q1251" s="181">
        <v>0</v>
      </c>
      <c r="R1251" s="181">
        <f t="shared" ref="R1251:R1260" si="92">Q1251*H1251</f>
        <v>0</v>
      </c>
      <c r="S1251" s="181">
        <v>1.55E-2</v>
      </c>
      <c r="T1251" s="182">
        <f t="shared" ref="T1251:T1260" si="93">S1251*H1251</f>
        <v>1.55E-2</v>
      </c>
      <c r="U1251" s="35"/>
      <c r="V1251" s="35"/>
      <c r="W1251" s="35"/>
      <c r="X1251" s="35"/>
      <c r="Y1251" s="35"/>
      <c r="Z1251" s="35"/>
      <c r="AA1251" s="35"/>
      <c r="AB1251" s="35"/>
      <c r="AC1251" s="35"/>
      <c r="AD1251" s="35"/>
      <c r="AE1251" s="35"/>
      <c r="AR1251" s="183" t="s">
        <v>259</v>
      </c>
      <c r="AT1251" s="183" t="s">
        <v>159</v>
      </c>
      <c r="AU1251" s="183" t="s">
        <v>83</v>
      </c>
      <c r="AY1251" s="18" t="s">
        <v>156</v>
      </c>
      <c r="BE1251" s="184">
        <f t="shared" ref="BE1251:BE1260" si="94">IF(N1251="základní",J1251,0)</f>
        <v>0</v>
      </c>
      <c r="BF1251" s="184">
        <f t="shared" ref="BF1251:BF1260" si="95">IF(N1251="snížená",J1251,0)</f>
        <v>0</v>
      </c>
      <c r="BG1251" s="184">
        <f t="shared" ref="BG1251:BG1260" si="96">IF(N1251="zákl. přenesená",J1251,0)</f>
        <v>0</v>
      </c>
      <c r="BH1251" s="184">
        <f t="shared" ref="BH1251:BH1260" si="97">IF(N1251="sníž. přenesená",J1251,0)</f>
        <v>0</v>
      </c>
      <c r="BI1251" s="184">
        <f t="shared" ref="BI1251:BI1260" si="98">IF(N1251="nulová",J1251,0)</f>
        <v>0</v>
      </c>
      <c r="BJ1251" s="18" t="s">
        <v>81</v>
      </c>
      <c r="BK1251" s="184">
        <f t="shared" ref="BK1251:BK1260" si="99">ROUND(I1251*H1251,2)</f>
        <v>0</v>
      </c>
      <c r="BL1251" s="18" t="s">
        <v>259</v>
      </c>
      <c r="BM1251" s="183" t="s">
        <v>1788</v>
      </c>
    </row>
    <row r="1252" spans="1:65" s="2" customFormat="1" ht="62.65" customHeight="1">
      <c r="A1252" s="35"/>
      <c r="B1252" s="36"/>
      <c r="C1252" s="171" t="s">
        <v>1789</v>
      </c>
      <c r="D1252" s="171" t="s">
        <v>159</v>
      </c>
      <c r="E1252" s="172" t="s">
        <v>1790</v>
      </c>
      <c r="F1252" s="173" t="s">
        <v>1791</v>
      </c>
      <c r="G1252" s="174" t="s">
        <v>162</v>
      </c>
      <c r="H1252" s="175">
        <v>1</v>
      </c>
      <c r="I1252" s="176"/>
      <c r="J1252" s="177">
        <f t="shared" si="90"/>
        <v>0</v>
      </c>
      <c r="K1252" s="178"/>
      <c r="L1252" s="40"/>
      <c r="M1252" s="179" t="s">
        <v>19</v>
      </c>
      <c r="N1252" s="180" t="s">
        <v>44</v>
      </c>
      <c r="O1252" s="65"/>
      <c r="P1252" s="181">
        <f t="shared" si="91"/>
        <v>0</v>
      </c>
      <c r="Q1252" s="181">
        <v>0</v>
      </c>
      <c r="R1252" s="181">
        <f t="shared" si="92"/>
        <v>0</v>
      </c>
      <c r="S1252" s="181">
        <v>1.55E-2</v>
      </c>
      <c r="T1252" s="182">
        <f t="shared" si="93"/>
        <v>1.55E-2</v>
      </c>
      <c r="U1252" s="35"/>
      <c r="V1252" s="35"/>
      <c r="W1252" s="35"/>
      <c r="X1252" s="35"/>
      <c r="Y1252" s="35"/>
      <c r="Z1252" s="35"/>
      <c r="AA1252" s="35"/>
      <c r="AB1252" s="35"/>
      <c r="AC1252" s="35"/>
      <c r="AD1252" s="35"/>
      <c r="AE1252" s="35"/>
      <c r="AR1252" s="183" t="s">
        <v>259</v>
      </c>
      <c r="AT1252" s="183" t="s">
        <v>159</v>
      </c>
      <c r="AU1252" s="183" t="s">
        <v>83</v>
      </c>
      <c r="AY1252" s="18" t="s">
        <v>156</v>
      </c>
      <c r="BE1252" s="184">
        <f t="shared" si="94"/>
        <v>0</v>
      </c>
      <c r="BF1252" s="184">
        <f t="shared" si="95"/>
        <v>0</v>
      </c>
      <c r="BG1252" s="184">
        <f t="shared" si="96"/>
        <v>0</v>
      </c>
      <c r="BH1252" s="184">
        <f t="shared" si="97"/>
        <v>0</v>
      </c>
      <c r="BI1252" s="184">
        <f t="shared" si="98"/>
        <v>0</v>
      </c>
      <c r="BJ1252" s="18" t="s">
        <v>81</v>
      </c>
      <c r="BK1252" s="184">
        <f t="shared" si="99"/>
        <v>0</v>
      </c>
      <c r="BL1252" s="18" t="s">
        <v>259</v>
      </c>
      <c r="BM1252" s="183" t="s">
        <v>1792</v>
      </c>
    </row>
    <row r="1253" spans="1:65" s="2" customFormat="1" ht="66.75" customHeight="1">
      <c r="A1253" s="35"/>
      <c r="B1253" s="36"/>
      <c r="C1253" s="171" t="s">
        <v>1793</v>
      </c>
      <c r="D1253" s="171" t="s">
        <v>159</v>
      </c>
      <c r="E1253" s="172" t="s">
        <v>1794</v>
      </c>
      <c r="F1253" s="173" t="s">
        <v>1795</v>
      </c>
      <c r="G1253" s="174" t="s">
        <v>162</v>
      </c>
      <c r="H1253" s="175">
        <v>1</v>
      </c>
      <c r="I1253" s="176"/>
      <c r="J1253" s="177">
        <f t="shared" si="90"/>
        <v>0</v>
      </c>
      <c r="K1253" s="178"/>
      <c r="L1253" s="40"/>
      <c r="M1253" s="179" t="s">
        <v>19</v>
      </c>
      <c r="N1253" s="180" t="s">
        <v>44</v>
      </c>
      <c r="O1253" s="65"/>
      <c r="P1253" s="181">
        <f t="shared" si="91"/>
        <v>0</v>
      </c>
      <c r="Q1253" s="181">
        <v>0</v>
      </c>
      <c r="R1253" s="181">
        <f t="shared" si="92"/>
        <v>0</v>
      </c>
      <c r="S1253" s="181">
        <v>1.55E-2</v>
      </c>
      <c r="T1253" s="182">
        <f t="shared" si="93"/>
        <v>1.55E-2</v>
      </c>
      <c r="U1253" s="35"/>
      <c r="V1253" s="35"/>
      <c r="W1253" s="35"/>
      <c r="X1253" s="35"/>
      <c r="Y1253" s="35"/>
      <c r="Z1253" s="35"/>
      <c r="AA1253" s="35"/>
      <c r="AB1253" s="35"/>
      <c r="AC1253" s="35"/>
      <c r="AD1253" s="35"/>
      <c r="AE1253" s="35"/>
      <c r="AR1253" s="183" t="s">
        <v>259</v>
      </c>
      <c r="AT1253" s="183" t="s">
        <v>159</v>
      </c>
      <c r="AU1253" s="183" t="s">
        <v>83</v>
      </c>
      <c r="AY1253" s="18" t="s">
        <v>156</v>
      </c>
      <c r="BE1253" s="184">
        <f t="shared" si="94"/>
        <v>0</v>
      </c>
      <c r="BF1253" s="184">
        <f t="shared" si="95"/>
        <v>0</v>
      </c>
      <c r="BG1253" s="184">
        <f t="shared" si="96"/>
        <v>0</v>
      </c>
      <c r="BH1253" s="184">
        <f t="shared" si="97"/>
        <v>0</v>
      </c>
      <c r="BI1253" s="184">
        <f t="shared" si="98"/>
        <v>0</v>
      </c>
      <c r="BJ1253" s="18" t="s">
        <v>81</v>
      </c>
      <c r="BK1253" s="184">
        <f t="shared" si="99"/>
        <v>0</v>
      </c>
      <c r="BL1253" s="18" t="s">
        <v>259</v>
      </c>
      <c r="BM1253" s="183" t="s">
        <v>1796</v>
      </c>
    </row>
    <row r="1254" spans="1:65" s="2" customFormat="1" ht="66.75" customHeight="1">
      <c r="A1254" s="35"/>
      <c r="B1254" s="36"/>
      <c r="C1254" s="171" t="s">
        <v>1797</v>
      </c>
      <c r="D1254" s="171" t="s">
        <v>159</v>
      </c>
      <c r="E1254" s="172" t="s">
        <v>1798</v>
      </c>
      <c r="F1254" s="173" t="s">
        <v>1799</v>
      </c>
      <c r="G1254" s="174" t="s">
        <v>162</v>
      </c>
      <c r="H1254" s="175">
        <v>1</v>
      </c>
      <c r="I1254" s="176"/>
      <c r="J1254" s="177">
        <f t="shared" si="90"/>
        <v>0</v>
      </c>
      <c r="K1254" s="178"/>
      <c r="L1254" s="40"/>
      <c r="M1254" s="179" t="s">
        <v>19</v>
      </c>
      <c r="N1254" s="180" t="s">
        <v>44</v>
      </c>
      <c r="O1254" s="65"/>
      <c r="P1254" s="181">
        <f t="shared" si="91"/>
        <v>0</v>
      </c>
      <c r="Q1254" s="181">
        <v>0</v>
      </c>
      <c r="R1254" s="181">
        <f t="shared" si="92"/>
        <v>0</v>
      </c>
      <c r="S1254" s="181">
        <v>1.55E-2</v>
      </c>
      <c r="T1254" s="182">
        <f t="shared" si="93"/>
        <v>1.55E-2</v>
      </c>
      <c r="U1254" s="35"/>
      <c r="V1254" s="35"/>
      <c r="W1254" s="35"/>
      <c r="X1254" s="35"/>
      <c r="Y1254" s="35"/>
      <c r="Z1254" s="35"/>
      <c r="AA1254" s="35"/>
      <c r="AB1254" s="35"/>
      <c r="AC1254" s="35"/>
      <c r="AD1254" s="35"/>
      <c r="AE1254" s="35"/>
      <c r="AR1254" s="183" t="s">
        <v>259</v>
      </c>
      <c r="AT1254" s="183" t="s">
        <v>159</v>
      </c>
      <c r="AU1254" s="183" t="s">
        <v>83</v>
      </c>
      <c r="AY1254" s="18" t="s">
        <v>156</v>
      </c>
      <c r="BE1254" s="184">
        <f t="shared" si="94"/>
        <v>0</v>
      </c>
      <c r="BF1254" s="184">
        <f t="shared" si="95"/>
        <v>0</v>
      </c>
      <c r="BG1254" s="184">
        <f t="shared" si="96"/>
        <v>0</v>
      </c>
      <c r="BH1254" s="184">
        <f t="shared" si="97"/>
        <v>0</v>
      </c>
      <c r="BI1254" s="184">
        <f t="shared" si="98"/>
        <v>0</v>
      </c>
      <c r="BJ1254" s="18" t="s">
        <v>81</v>
      </c>
      <c r="BK1254" s="184">
        <f t="shared" si="99"/>
        <v>0</v>
      </c>
      <c r="BL1254" s="18" t="s">
        <v>259</v>
      </c>
      <c r="BM1254" s="183" t="s">
        <v>1800</v>
      </c>
    </row>
    <row r="1255" spans="1:65" s="2" customFormat="1" ht="66.75" customHeight="1">
      <c r="A1255" s="35"/>
      <c r="B1255" s="36"/>
      <c r="C1255" s="171" t="s">
        <v>1801</v>
      </c>
      <c r="D1255" s="171" t="s">
        <v>159</v>
      </c>
      <c r="E1255" s="172" t="s">
        <v>1802</v>
      </c>
      <c r="F1255" s="173" t="s">
        <v>1803</v>
      </c>
      <c r="G1255" s="174" t="s">
        <v>162</v>
      </c>
      <c r="H1255" s="175">
        <v>1</v>
      </c>
      <c r="I1255" s="176"/>
      <c r="J1255" s="177">
        <f t="shared" si="90"/>
        <v>0</v>
      </c>
      <c r="K1255" s="178"/>
      <c r="L1255" s="40"/>
      <c r="M1255" s="179" t="s">
        <v>19</v>
      </c>
      <c r="N1255" s="180" t="s">
        <v>44</v>
      </c>
      <c r="O1255" s="65"/>
      <c r="P1255" s="181">
        <f t="shared" si="91"/>
        <v>0</v>
      </c>
      <c r="Q1255" s="181">
        <v>0</v>
      </c>
      <c r="R1255" s="181">
        <f t="shared" si="92"/>
        <v>0</v>
      </c>
      <c r="S1255" s="181">
        <v>1.55E-2</v>
      </c>
      <c r="T1255" s="182">
        <f t="shared" si="93"/>
        <v>1.55E-2</v>
      </c>
      <c r="U1255" s="35"/>
      <c r="V1255" s="35"/>
      <c r="W1255" s="35"/>
      <c r="X1255" s="35"/>
      <c r="Y1255" s="35"/>
      <c r="Z1255" s="35"/>
      <c r="AA1255" s="35"/>
      <c r="AB1255" s="35"/>
      <c r="AC1255" s="35"/>
      <c r="AD1255" s="35"/>
      <c r="AE1255" s="35"/>
      <c r="AR1255" s="183" t="s">
        <v>259</v>
      </c>
      <c r="AT1255" s="183" t="s">
        <v>159</v>
      </c>
      <c r="AU1255" s="183" t="s">
        <v>83</v>
      </c>
      <c r="AY1255" s="18" t="s">
        <v>156</v>
      </c>
      <c r="BE1255" s="184">
        <f t="shared" si="94"/>
        <v>0</v>
      </c>
      <c r="BF1255" s="184">
        <f t="shared" si="95"/>
        <v>0</v>
      </c>
      <c r="BG1255" s="184">
        <f t="shared" si="96"/>
        <v>0</v>
      </c>
      <c r="BH1255" s="184">
        <f t="shared" si="97"/>
        <v>0</v>
      </c>
      <c r="BI1255" s="184">
        <f t="shared" si="98"/>
        <v>0</v>
      </c>
      <c r="BJ1255" s="18" t="s">
        <v>81</v>
      </c>
      <c r="BK1255" s="184">
        <f t="shared" si="99"/>
        <v>0</v>
      </c>
      <c r="BL1255" s="18" t="s">
        <v>259</v>
      </c>
      <c r="BM1255" s="183" t="s">
        <v>1804</v>
      </c>
    </row>
    <row r="1256" spans="1:65" s="2" customFormat="1" ht="44.25" customHeight="1">
      <c r="A1256" s="35"/>
      <c r="B1256" s="36"/>
      <c r="C1256" s="171" t="s">
        <v>1805</v>
      </c>
      <c r="D1256" s="171" t="s">
        <v>159</v>
      </c>
      <c r="E1256" s="172" t="s">
        <v>1806</v>
      </c>
      <c r="F1256" s="173" t="s">
        <v>1807</v>
      </c>
      <c r="G1256" s="174" t="s">
        <v>206</v>
      </c>
      <c r="H1256" s="175">
        <v>1</v>
      </c>
      <c r="I1256" s="176"/>
      <c r="J1256" s="177">
        <f t="shared" si="90"/>
        <v>0</v>
      </c>
      <c r="K1256" s="178"/>
      <c r="L1256" s="40"/>
      <c r="M1256" s="179" t="s">
        <v>19</v>
      </c>
      <c r="N1256" s="180" t="s">
        <v>44</v>
      </c>
      <c r="O1256" s="65"/>
      <c r="P1256" s="181">
        <f t="shared" si="91"/>
        <v>0</v>
      </c>
      <c r="Q1256" s="181">
        <v>0</v>
      </c>
      <c r="R1256" s="181">
        <f t="shared" si="92"/>
        <v>0</v>
      </c>
      <c r="S1256" s="181">
        <v>3.0700000000000002E-2</v>
      </c>
      <c r="T1256" s="182">
        <f t="shared" si="93"/>
        <v>3.0700000000000002E-2</v>
      </c>
      <c r="U1256" s="35"/>
      <c r="V1256" s="35"/>
      <c r="W1256" s="35"/>
      <c r="X1256" s="35"/>
      <c r="Y1256" s="35"/>
      <c r="Z1256" s="35"/>
      <c r="AA1256" s="35"/>
      <c r="AB1256" s="35"/>
      <c r="AC1256" s="35"/>
      <c r="AD1256" s="35"/>
      <c r="AE1256" s="35"/>
      <c r="AR1256" s="183" t="s">
        <v>259</v>
      </c>
      <c r="AT1256" s="183" t="s">
        <v>159</v>
      </c>
      <c r="AU1256" s="183" t="s">
        <v>83</v>
      </c>
      <c r="AY1256" s="18" t="s">
        <v>156</v>
      </c>
      <c r="BE1256" s="184">
        <f t="shared" si="94"/>
        <v>0</v>
      </c>
      <c r="BF1256" s="184">
        <f t="shared" si="95"/>
        <v>0</v>
      </c>
      <c r="BG1256" s="184">
        <f t="shared" si="96"/>
        <v>0</v>
      </c>
      <c r="BH1256" s="184">
        <f t="shared" si="97"/>
        <v>0</v>
      </c>
      <c r="BI1256" s="184">
        <f t="shared" si="98"/>
        <v>0</v>
      </c>
      <c r="BJ1256" s="18" t="s">
        <v>81</v>
      </c>
      <c r="BK1256" s="184">
        <f t="shared" si="99"/>
        <v>0</v>
      </c>
      <c r="BL1256" s="18" t="s">
        <v>259</v>
      </c>
      <c r="BM1256" s="183" t="s">
        <v>1808</v>
      </c>
    </row>
    <row r="1257" spans="1:65" s="2" customFormat="1" ht="44.25" customHeight="1">
      <c r="A1257" s="35"/>
      <c r="B1257" s="36"/>
      <c r="C1257" s="171" t="s">
        <v>1809</v>
      </c>
      <c r="D1257" s="171" t="s">
        <v>159</v>
      </c>
      <c r="E1257" s="172" t="s">
        <v>1810</v>
      </c>
      <c r="F1257" s="173" t="s">
        <v>1811</v>
      </c>
      <c r="G1257" s="174" t="s">
        <v>206</v>
      </c>
      <c r="H1257" s="175">
        <v>1</v>
      </c>
      <c r="I1257" s="176"/>
      <c r="J1257" s="177">
        <f t="shared" si="90"/>
        <v>0</v>
      </c>
      <c r="K1257" s="178"/>
      <c r="L1257" s="40"/>
      <c r="M1257" s="179" t="s">
        <v>19</v>
      </c>
      <c r="N1257" s="180" t="s">
        <v>44</v>
      </c>
      <c r="O1257" s="65"/>
      <c r="P1257" s="181">
        <f t="shared" si="91"/>
        <v>0</v>
      </c>
      <c r="Q1257" s="181">
        <v>0</v>
      </c>
      <c r="R1257" s="181">
        <f t="shared" si="92"/>
        <v>0</v>
      </c>
      <c r="S1257" s="181">
        <v>3.0700000000000002E-2</v>
      </c>
      <c r="T1257" s="182">
        <f t="shared" si="93"/>
        <v>3.0700000000000002E-2</v>
      </c>
      <c r="U1257" s="35"/>
      <c r="V1257" s="35"/>
      <c r="W1257" s="35"/>
      <c r="X1257" s="35"/>
      <c r="Y1257" s="35"/>
      <c r="Z1257" s="35"/>
      <c r="AA1257" s="35"/>
      <c r="AB1257" s="35"/>
      <c r="AC1257" s="35"/>
      <c r="AD1257" s="35"/>
      <c r="AE1257" s="35"/>
      <c r="AR1257" s="183" t="s">
        <v>259</v>
      </c>
      <c r="AT1257" s="183" t="s">
        <v>159</v>
      </c>
      <c r="AU1257" s="183" t="s">
        <v>83</v>
      </c>
      <c r="AY1257" s="18" t="s">
        <v>156</v>
      </c>
      <c r="BE1257" s="184">
        <f t="shared" si="94"/>
        <v>0</v>
      </c>
      <c r="BF1257" s="184">
        <f t="shared" si="95"/>
        <v>0</v>
      </c>
      <c r="BG1257" s="184">
        <f t="shared" si="96"/>
        <v>0</v>
      </c>
      <c r="BH1257" s="184">
        <f t="shared" si="97"/>
        <v>0</v>
      </c>
      <c r="BI1257" s="184">
        <f t="shared" si="98"/>
        <v>0</v>
      </c>
      <c r="BJ1257" s="18" t="s">
        <v>81</v>
      </c>
      <c r="BK1257" s="184">
        <f t="shared" si="99"/>
        <v>0</v>
      </c>
      <c r="BL1257" s="18" t="s">
        <v>259</v>
      </c>
      <c r="BM1257" s="183" t="s">
        <v>1812</v>
      </c>
    </row>
    <row r="1258" spans="1:65" s="2" customFormat="1" ht="44.25" customHeight="1">
      <c r="A1258" s="35"/>
      <c r="B1258" s="36"/>
      <c r="C1258" s="171" t="s">
        <v>1813</v>
      </c>
      <c r="D1258" s="171" t="s">
        <v>159</v>
      </c>
      <c r="E1258" s="172" t="s">
        <v>1814</v>
      </c>
      <c r="F1258" s="173" t="s">
        <v>1815</v>
      </c>
      <c r="G1258" s="174" t="s">
        <v>206</v>
      </c>
      <c r="H1258" s="175">
        <v>1</v>
      </c>
      <c r="I1258" s="176"/>
      <c r="J1258" s="177">
        <f t="shared" si="90"/>
        <v>0</v>
      </c>
      <c r="K1258" s="178"/>
      <c r="L1258" s="40"/>
      <c r="M1258" s="179" t="s">
        <v>19</v>
      </c>
      <c r="N1258" s="180" t="s">
        <v>44</v>
      </c>
      <c r="O1258" s="65"/>
      <c r="P1258" s="181">
        <f t="shared" si="91"/>
        <v>0</v>
      </c>
      <c r="Q1258" s="181">
        <v>0</v>
      </c>
      <c r="R1258" s="181">
        <f t="shared" si="92"/>
        <v>0</v>
      </c>
      <c r="S1258" s="181">
        <v>3.0700000000000002E-2</v>
      </c>
      <c r="T1258" s="182">
        <f t="shared" si="93"/>
        <v>3.0700000000000002E-2</v>
      </c>
      <c r="U1258" s="35"/>
      <c r="V1258" s="35"/>
      <c r="W1258" s="35"/>
      <c r="X1258" s="35"/>
      <c r="Y1258" s="35"/>
      <c r="Z1258" s="35"/>
      <c r="AA1258" s="35"/>
      <c r="AB1258" s="35"/>
      <c r="AC1258" s="35"/>
      <c r="AD1258" s="35"/>
      <c r="AE1258" s="35"/>
      <c r="AR1258" s="183" t="s">
        <v>259</v>
      </c>
      <c r="AT1258" s="183" t="s">
        <v>159</v>
      </c>
      <c r="AU1258" s="183" t="s">
        <v>83</v>
      </c>
      <c r="AY1258" s="18" t="s">
        <v>156</v>
      </c>
      <c r="BE1258" s="184">
        <f t="shared" si="94"/>
        <v>0</v>
      </c>
      <c r="BF1258" s="184">
        <f t="shared" si="95"/>
        <v>0</v>
      </c>
      <c r="BG1258" s="184">
        <f t="shared" si="96"/>
        <v>0</v>
      </c>
      <c r="BH1258" s="184">
        <f t="shared" si="97"/>
        <v>0</v>
      </c>
      <c r="BI1258" s="184">
        <f t="shared" si="98"/>
        <v>0</v>
      </c>
      <c r="BJ1258" s="18" t="s">
        <v>81</v>
      </c>
      <c r="BK1258" s="184">
        <f t="shared" si="99"/>
        <v>0</v>
      </c>
      <c r="BL1258" s="18" t="s">
        <v>259</v>
      </c>
      <c r="BM1258" s="183" t="s">
        <v>1816</v>
      </c>
    </row>
    <row r="1259" spans="1:65" s="2" customFormat="1" ht="44.25" customHeight="1">
      <c r="A1259" s="35"/>
      <c r="B1259" s="36"/>
      <c r="C1259" s="171" t="s">
        <v>1817</v>
      </c>
      <c r="D1259" s="171" t="s">
        <v>159</v>
      </c>
      <c r="E1259" s="172" t="s">
        <v>1818</v>
      </c>
      <c r="F1259" s="173" t="s">
        <v>1819</v>
      </c>
      <c r="G1259" s="174" t="s">
        <v>206</v>
      </c>
      <c r="H1259" s="175">
        <v>1</v>
      </c>
      <c r="I1259" s="176"/>
      <c r="J1259" s="177">
        <f t="shared" si="90"/>
        <v>0</v>
      </c>
      <c r="K1259" s="178"/>
      <c r="L1259" s="40"/>
      <c r="M1259" s="179" t="s">
        <v>19</v>
      </c>
      <c r="N1259" s="180" t="s">
        <v>44</v>
      </c>
      <c r="O1259" s="65"/>
      <c r="P1259" s="181">
        <f t="shared" si="91"/>
        <v>0</v>
      </c>
      <c r="Q1259" s="181">
        <v>0</v>
      </c>
      <c r="R1259" s="181">
        <f t="shared" si="92"/>
        <v>0</v>
      </c>
      <c r="S1259" s="181">
        <v>3.0700000000000002E-2</v>
      </c>
      <c r="T1259" s="182">
        <f t="shared" si="93"/>
        <v>3.0700000000000002E-2</v>
      </c>
      <c r="U1259" s="35"/>
      <c r="V1259" s="35"/>
      <c r="W1259" s="35"/>
      <c r="X1259" s="35"/>
      <c r="Y1259" s="35"/>
      <c r="Z1259" s="35"/>
      <c r="AA1259" s="35"/>
      <c r="AB1259" s="35"/>
      <c r="AC1259" s="35"/>
      <c r="AD1259" s="35"/>
      <c r="AE1259" s="35"/>
      <c r="AR1259" s="183" t="s">
        <v>259</v>
      </c>
      <c r="AT1259" s="183" t="s">
        <v>159</v>
      </c>
      <c r="AU1259" s="183" t="s">
        <v>83</v>
      </c>
      <c r="AY1259" s="18" t="s">
        <v>156</v>
      </c>
      <c r="BE1259" s="184">
        <f t="shared" si="94"/>
        <v>0</v>
      </c>
      <c r="BF1259" s="184">
        <f t="shared" si="95"/>
        <v>0</v>
      </c>
      <c r="BG1259" s="184">
        <f t="shared" si="96"/>
        <v>0</v>
      </c>
      <c r="BH1259" s="184">
        <f t="shared" si="97"/>
        <v>0</v>
      </c>
      <c r="BI1259" s="184">
        <f t="shared" si="98"/>
        <v>0</v>
      </c>
      <c r="BJ1259" s="18" t="s">
        <v>81</v>
      </c>
      <c r="BK1259" s="184">
        <f t="shared" si="99"/>
        <v>0</v>
      </c>
      <c r="BL1259" s="18" t="s">
        <v>259</v>
      </c>
      <c r="BM1259" s="183" t="s">
        <v>1820</v>
      </c>
    </row>
    <row r="1260" spans="1:65" s="2" customFormat="1" ht="44.25" customHeight="1">
      <c r="A1260" s="35"/>
      <c r="B1260" s="36"/>
      <c r="C1260" s="171" t="s">
        <v>1821</v>
      </c>
      <c r="D1260" s="171" t="s">
        <v>159</v>
      </c>
      <c r="E1260" s="172" t="s">
        <v>1822</v>
      </c>
      <c r="F1260" s="173" t="s">
        <v>1823</v>
      </c>
      <c r="G1260" s="174" t="s">
        <v>162</v>
      </c>
      <c r="H1260" s="175">
        <v>1</v>
      </c>
      <c r="I1260" s="176"/>
      <c r="J1260" s="177">
        <f t="shared" si="90"/>
        <v>0</v>
      </c>
      <c r="K1260" s="178"/>
      <c r="L1260" s="40"/>
      <c r="M1260" s="179" t="s">
        <v>19</v>
      </c>
      <c r="N1260" s="180" t="s">
        <v>44</v>
      </c>
      <c r="O1260" s="65"/>
      <c r="P1260" s="181">
        <f t="shared" si="91"/>
        <v>0</v>
      </c>
      <c r="Q1260" s="181">
        <v>0</v>
      </c>
      <c r="R1260" s="181">
        <f t="shared" si="92"/>
        <v>0</v>
      </c>
      <c r="S1260" s="181">
        <v>0</v>
      </c>
      <c r="T1260" s="182">
        <f t="shared" si="93"/>
        <v>0</v>
      </c>
      <c r="U1260" s="35"/>
      <c r="V1260" s="35"/>
      <c r="W1260" s="35"/>
      <c r="X1260" s="35"/>
      <c r="Y1260" s="35"/>
      <c r="Z1260" s="35"/>
      <c r="AA1260" s="35"/>
      <c r="AB1260" s="35"/>
      <c r="AC1260" s="35"/>
      <c r="AD1260" s="35"/>
      <c r="AE1260" s="35"/>
      <c r="AR1260" s="183" t="s">
        <v>259</v>
      </c>
      <c r="AT1260" s="183" t="s">
        <v>159</v>
      </c>
      <c r="AU1260" s="183" t="s">
        <v>83</v>
      </c>
      <c r="AY1260" s="18" t="s">
        <v>156</v>
      </c>
      <c r="BE1260" s="184">
        <f t="shared" si="94"/>
        <v>0</v>
      </c>
      <c r="BF1260" s="184">
        <f t="shared" si="95"/>
        <v>0</v>
      </c>
      <c r="BG1260" s="184">
        <f t="shared" si="96"/>
        <v>0</v>
      </c>
      <c r="BH1260" s="184">
        <f t="shared" si="97"/>
        <v>0</v>
      </c>
      <c r="BI1260" s="184">
        <f t="shared" si="98"/>
        <v>0</v>
      </c>
      <c r="BJ1260" s="18" t="s">
        <v>81</v>
      </c>
      <c r="BK1260" s="184">
        <f t="shared" si="99"/>
        <v>0</v>
      </c>
      <c r="BL1260" s="18" t="s">
        <v>259</v>
      </c>
      <c r="BM1260" s="183" t="s">
        <v>1824</v>
      </c>
    </row>
    <row r="1261" spans="1:65" s="2" customFormat="1">
      <c r="A1261" s="35"/>
      <c r="B1261" s="36"/>
      <c r="C1261" s="37"/>
      <c r="D1261" s="185" t="s">
        <v>165</v>
      </c>
      <c r="E1261" s="37"/>
      <c r="F1261" s="186" t="s">
        <v>1825</v>
      </c>
      <c r="G1261" s="37"/>
      <c r="H1261" s="37"/>
      <c r="I1261" s="187"/>
      <c r="J1261" s="37"/>
      <c r="K1261" s="37"/>
      <c r="L1261" s="40"/>
      <c r="M1261" s="188"/>
      <c r="N1261" s="189"/>
      <c r="O1261" s="65"/>
      <c r="P1261" s="65"/>
      <c r="Q1261" s="65"/>
      <c r="R1261" s="65"/>
      <c r="S1261" s="65"/>
      <c r="T1261" s="66"/>
      <c r="U1261" s="35"/>
      <c r="V1261" s="35"/>
      <c r="W1261" s="35"/>
      <c r="X1261" s="35"/>
      <c r="Y1261" s="35"/>
      <c r="Z1261" s="35"/>
      <c r="AA1261" s="35"/>
      <c r="AB1261" s="35"/>
      <c r="AC1261" s="35"/>
      <c r="AD1261" s="35"/>
      <c r="AE1261" s="35"/>
      <c r="AT1261" s="18" t="s">
        <v>165</v>
      </c>
      <c r="AU1261" s="18" t="s">
        <v>83</v>
      </c>
    </row>
    <row r="1262" spans="1:65" s="2" customFormat="1" ht="37.9" customHeight="1">
      <c r="A1262" s="35"/>
      <c r="B1262" s="36"/>
      <c r="C1262" s="223" t="s">
        <v>1826</v>
      </c>
      <c r="D1262" s="223" t="s">
        <v>223</v>
      </c>
      <c r="E1262" s="224" t="s">
        <v>1827</v>
      </c>
      <c r="F1262" s="225" t="s">
        <v>1828</v>
      </c>
      <c r="G1262" s="226" t="s">
        <v>162</v>
      </c>
      <c r="H1262" s="227">
        <v>1</v>
      </c>
      <c r="I1262" s="228"/>
      <c r="J1262" s="229">
        <f>ROUND(I1262*H1262,2)</f>
        <v>0</v>
      </c>
      <c r="K1262" s="230"/>
      <c r="L1262" s="231"/>
      <c r="M1262" s="232" t="s">
        <v>19</v>
      </c>
      <c r="N1262" s="233" t="s">
        <v>44</v>
      </c>
      <c r="O1262" s="65"/>
      <c r="P1262" s="181">
        <f>O1262*H1262</f>
        <v>0</v>
      </c>
      <c r="Q1262" s="181">
        <v>1.6E-2</v>
      </c>
      <c r="R1262" s="181">
        <f>Q1262*H1262</f>
        <v>1.6E-2</v>
      </c>
      <c r="S1262" s="181">
        <v>0</v>
      </c>
      <c r="T1262" s="182">
        <f>S1262*H1262</f>
        <v>0</v>
      </c>
      <c r="U1262" s="35"/>
      <c r="V1262" s="35"/>
      <c r="W1262" s="35"/>
      <c r="X1262" s="35"/>
      <c r="Y1262" s="35"/>
      <c r="Z1262" s="35"/>
      <c r="AA1262" s="35"/>
      <c r="AB1262" s="35"/>
      <c r="AC1262" s="35"/>
      <c r="AD1262" s="35"/>
      <c r="AE1262" s="35"/>
      <c r="AR1262" s="183" t="s">
        <v>901</v>
      </c>
      <c r="AT1262" s="183" t="s">
        <v>223</v>
      </c>
      <c r="AU1262" s="183" t="s">
        <v>83</v>
      </c>
      <c r="AY1262" s="18" t="s">
        <v>156</v>
      </c>
      <c r="BE1262" s="184">
        <f>IF(N1262="základní",J1262,0)</f>
        <v>0</v>
      </c>
      <c r="BF1262" s="184">
        <f>IF(N1262="snížená",J1262,0)</f>
        <v>0</v>
      </c>
      <c r="BG1262" s="184">
        <f>IF(N1262="zákl. přenesená",J1262,0)</f>
        <v>0</v>
      </c>
      <c r="BH1262" s="184">
        <f>IF(N1262="sníž. přenesená",J1262,0)</f>
        <v>0</v>
      </c>
      <c r="BI1262" s="184">
        <f>IF(N1262="nulová",J1262,0)</f>
        <v>0</v>
      </c>
      <c r="BJ1262" s="18" t="s">
        <v>81</v>
      </c>
      <c r="BK1262" s="184">
        <f>ROUND(I1262*H1262,2)</f>
        <v>0</v>
      </c>
      <c r="BL1262" s="18" t="s">
        <v>259</v>
      </c>
      <c r="BM1262" s="183" t="s">
        <v>1829</v>
      </c>
    </row>
    <row r="1263" spans="1:65" s="2" customFormat="1" ht="44.25" customHeight="1">
      <c r="A1263" s="35"/>
      <c r="B1263" s="36"/>
      <c r="C1263" s="171" t="s">
        <v>1830</v>
      </c>
      <c r="D1263" s="171" t="s">
        <v>159</v>
      </c>
      <c r="E1263" s="172" t="s">
        <v>1831</v>
      </c>
      <c r="F1263" s="173" t="s">
        <v>1832</v>
      </c>
      <c r="G1263" s="174" t="s">
        <v>162</v>
      </c>
      <c r="H1263" s="175">
        <v>2</v>
      </c>
      <c r="I1263" s="176"/>
      <c r="J1263" s="177">
        <f>ROUND(I1263*H1263,2)</f>
        <v>0</v>
      </c>
      <c r="K1263" s="178"/>
      <c r="L1263" s="40"/>
      <c r="M1263" s="179" t="s">
        <v>19</v>
      </c>
      <c r="N1263" s="180" t="s">
        <v>44</v>
      </c>
      <c r="O1263" s="65"/>
      <c r="P1263" s="181">
        <f>O1263*H1263</f>
        <v>0</v>
      </c>
      <c r="Q1263" s="181">
        <v>0</v>
      </c>
      <c r="R1263" s="181">
        <f>Q1263*H1263</f>
        <v>0</v>
      </c>
      <c r="S1263" s="181">
        <v>0</v>
      </c>
      <c r="T1263" s="182">
        <f>S1263*H1263</f>
        <v>0</v>
      </c>
      <c r="U1263" s="35"/>
      <c r="V1263" s="35"/>
      <c r="W1263" s="35"/>
      <c r="X1263" s="35"/>
      <c r="Y1263" s="35"/>
      <c r="Z1263" s="35"/>
      <c r="AA1263" s="35"/>
      <c r="AB1263" s="35"/>
      <c r="AC1263" s="35"/>
      <c r="AD1263" s="35"/>
      <c r="AE1263" s="35"/>
      <c r="AR1263" s="183" t="s">
        <v>259</v>
      </c>
      <c r="AT1263" s="183" t="s">
        <v>159</v>
      </c>
      <c r="AU1263" s="183" t="s">
        <v>83</v>
      </c>
      <c r="AY1263" s="18" t="s">
        <v>156</v>
      </c>
      <c r="BE1263" s="184">
        <f>IF(N1263="základní",J1263,0)</f>
        <v>0</v>
      </c>
      <c r="BF1263" s="184">
        <f>IF(N1263="snížená",J1263,0)</f>
        <v>0</v>
      </c>
      <c r="BG1263" s="184">
        <f>IF(N1263="zákl. přenesená",J1263,0)</f>
        <v>0</v>
      </c>
      <c r="BH1263" s="184">
        <f>IF(N1263="sníž. přenesená",J1263,0)</f>
        <v>0</v>
      </c>
      <c r="BI1263" s="184">
        <f>IF(N1263="nulová",J1263,0)</f>
        <v>0</v>
      </c>
      <c r="BJ1263" s="18" t="s">
        <v>81</v>
      </c>
      <c r="BK1263" s="184">
        <f>ROUND(I1263*H1263,2)</f>
        <v>0</v>
      </c>
      <c r="BL1263" s="18" t="s">
        <v>259</v>
      </c>
      <c r="BM1263" s="183" t="s">
        <v>1833</v>
      </c>
    </row>
    <row r="1264" spans="1:65" s="2" customFormat="1">
      <c r="A1264" s="35"/>
      <c r="B1264" s="36"/>
      <c r="C1264" s="37"/>
      <c r="D1264" s="185" t="s">
        <v>165</v>
      </c>
      <c r="E1264" s="37"/>
      <c r="F1264" s="186" t="s">
        <v>1834</v>
      </c>
      <c r="G1264" s="37"/>
      <c r="H1264" s="37"/>
      <c r="I1264" s="187"/>
      <c r="J1264" s="37"/>
      <c r="K1264" s="37"/>
      <c r="L1264" s="40"/>
      <c r="M1264" s="188"/>
      <c r="N1264" s="189"/>
      <c r="O1264" s="65"/>
      <c r="P1264" s="65"/>
      <c r="Q1264" s="65"/>
      <c r="R1264" s="65"/>
      <c r="S1264" s="65"/>
      <c r="T1264" s="66"/>
      <c r="U1264" s="35"/>
      <c r="V1264" s="35"/>
      <c r="W1264" s="35"/>
      <c r="X1264" s="35"/>
      <c r="Y1264" s="35"/>
      <c r="Z1264" s="35"/>
      <c r="AA1264" s="35"/>
      <c r="AB1264" s="35"/>
      <c r="AC1264" s="35"/>
      <c r="AD1264" s="35"/>
      <c r="AE1264" s="35"/>
      <c r="AT1264" s="18" t="s">
        <v>165</v>
      </c>
      <c r="AU1264" s="18" t="s">
        <v>83</v>
      </c>
    </row>
    <row r="1265" spans="1:65" s="2" customFormat="1" ht="37.9" customHeight="1">
      <c r="A1265" s="35"/>
      <c r="B1265" s="36"/>
      <c r="C1265" s="223" t="s">
        <v>1835</v>
      </c>
      <c r="D1265" s="223" t="s">
        <v>223</v>
      </c>
      <c r="E1265" s="224" t="s">
        <v>1836</v>
      </c>
      <c r="F1265" s="225" t="s">
        <v>1837</v>
      </c>
      <c r="G1265" s="226" t="s">
        <v>162</v>
      </c>
      <c r="H1265" s="227">
        <v>1</v>
      </c>
      <c r="I1265" s="228"/>
      <c r="J1265" s="229">
        <f t="shared" ref="J1265:J1278" si="100">ROUND(I1265*H1265,2)</f>
        <v>0</v>
      </c>
      <c r="K1265" s="230"/>
      <c r="L1265" s="231"/>
      <c r="M1265" s="232" t="s">
        <v>19</v>
      </c>
      <c r="N1265" s="233" t="s">
        <v>44</v>
      </c>
      <c r="O1265" s="65"/>
      <c r="P1265" s="181">
        <f t="shared" ref="P1265:P1278" si="101">O1265*H1265</f>
        <v>0</v>
      </c>
      <c r="Q1265" s="181">
        <v>1.6E-2</v>
      </c>
      <c r="R1265" s="181">
        <f t="shared" ref="R1265:R1278" si="102">Q1265*H1265</f>
        <v>1.6E-2</v>
      </c>
      <c r="S1265" s="181">
        <v>0</v>
      </c>
      <c r="T1265" s="182">
        <f t="shared" ref="T1265:T1278" si="103">S1265*H1265</f>
        <v>0</v>
      </c>
      <c r="U1265" s="35"/>
      <c r="V1265" s="35"/>
      <c r="W1265" s="35"/>
      <c r="X1265" s="35"/>
      <c r="Y1265" s="35"/>
      <c r="Z1265" s="35"/>
      <c r="AA1265" s="35"/>
      <c r="AB1265" s="35"/>
      <c r="AC1265" s="35"/>
      <c r="AD1265" s="35"/>
      <c r="AE1265" s="35"/>
      <c r="AR1265" s="183" t="s">
        <v>901</v>
      </c>
      <c r="AT1265" s="183" t="s">
        <v>223</v>
      </c>
      <c r="AU1265" s="183" t="s">
        <v>83</v>
      </c>
      <c r="AY1265" s="18" t="s">
        <v>156</v>
      </c>
      <c r="BE1265" s="184">
        <f t="shared" ref="BE1265:BE1278" si="104">IF(N1265="základní",J1265,0)</f>
        <v>0</v>
      </c>
      <c r="BF1265" s="184">
        <f t="shared" ref="BF1265:BF1278" si="105">IF(N1265="snížená",J1265,0)</f>
        <v>0</v>
      </c>
      <c r="BG1265" s="184">
        <f t="shared" ref="BG1265:BG1278" si="106">IF(N1265="zákl. přenesená",J1265,0)</f>
        <v>0</v>
      </c>
      <c r="BH1265" s="184">
        <f t="shared" ref="BH1265:BH1278" si="107">IF(N1265="sníž. přenesená",J1265,0)</f>
        <v>0</v>
      </c>
      <c r="BI1265" s="184">
        <f t="shared" ref="BI1265:BI1278" si="108">IF(N1265="nulová",J1265,0)</f>
        <v>0</v>
      </c>
      <c r="BJ1265" s="18" t="s">
        <v>81</v>
      </c>
      <c r="BK1265" s="184">
        <f t="shared" ref="BK1265:BK1278" si="109">ROUND(I1265*H1265,2)</f>
        <v>0</v>
      </c>
      <c r="BL1265" s="18" t="s">
        <v>259</v>
      </c>
      <c r="BM1265" s="183" t="s">
        <v>1838</v>
      </c>
    </row>
    <row r="1266" spans="1:65" s="2" customFormat="1" ht="37.9" customHeight="1">
      <c r="A1266" s="35"/>
      <c r="B1266" s="36"/>
      <c r="C1266" s="223" t="s">
        <v>1839</v>
      </c>
      <c r="D1266" s="223" t="s">
        <v>223</v>
      </c>
      <c r="E1266" s="224" t="s">
        <v>1840</v>
      </c>
      <c r="F1266" s="225" t="s">
        <v>1841</v>
      </c>
      <c r="G1266" s="226" t="s">
        <v>162</v>
      </c>
      <c r="H1266" s="227">
        <v>1</v>
      </c>
      <c r="I1266" s="228"/>
      <c r="J1266" s="229">
        <f t="shared" si="100"/>
        <v>0</v>
      </c>
      <c r="K1266" s="230"/>
      <c r="L1266" s="231"/>
      <c r="M1266" s="232" t="s">
        <v>19</v>
      </c>
      <c r="N1266" s="233" t="s">
        <v>44</v>
      </c>
      <c r="O1266" s="65"/>
      <c r="P1266" s="181">
        <f t="shared" si="101"/>
        <v>0</v>
      </c>
      <c r="Q1266" s="181">
        <v>1.6E-2</v>
      </c>
      <c r="R1266" s="181">
        <f t="shared" si="102"/>
        <v>1.6E-2</v>
      </c>
      <c r="S1266" s="181">
        <v>0</v>
      </c>
      <c r="T1266" s="182">
        <f t="shared" si="103"/>
        <v>0</v>
      </c>
      <c r="U1266" s="35"/>
      <c r="V1266" s="35"/>
      <c r="W1266" s="35"/>
      <c r="X1266" s="35"/>
      <c r="Y1266" s="35"/>
      <c r="Z1266" s="35"/>
      <c r="AA1266" s="35"/>
      <c r="AB1266" s="35"/>
      <c r="AC1266" s="35"/>
      <c r="AD1266" s="35"/>
      <c r="AE1266" s="35"/>
      <c r="AR1266" s="183" t="s">
        <v>901</v>
      </c>
      <c r="AT1266" s="183" t="s">
        <v>223</v>
      </c>
      <c r="AU1266" s="183" t="s">
        <v>83</v>
      </c>
      <c r="AY1266" s="18" t="s">
        <v>156</v>
      </c>
      <c r="BE1266" s="184">
        <f t="shared" si="104"/>
        <v>0</v>
      </c>
      <c r="BF1266" s="184">
        <f t="shared" si="105"/>
        <v>0</v>
      </c>
      <c r="BG1266" s="184">
        <f t="shared" si="106"/>
        <v>0</v>
      </c>
      <c r="BH1266" s="184">
        <f t="shared" si="107"/>
        <v>0</v>
      </c>
      <c r="BI1266" s="184">
        <f t="shared" si="108"/>
        <v>0</v>
      </c>
      <c r="BJ1266" s="18" t="s">
        <v>81</v>
      </c>
      <c r="BK1266" s="184">
        <f t="shared" si="109"/>
        <v>0</v>
      </c>
      <c r="BL1266" s="18" t="s">
        <v>259</v>
      </c>
      <c r="BM1266" s="183" t="s">
        <v>1842</v>
      </c>
    </row>
    <row r="1267" spans="1:65" s="2" customFormat="1" ht="44.25" customHeight="1">
      <c r="A1267" s="35"/>
      <c r="B1267" s="36"/>
      <c r="C1267" s="171" t="s">
        <v>1843</v>
      </c>
      <c r="D1267" s="171" t="s">
        <v>159</v>
      </c>
      <c r="E1267" s="172" t="s">
        <v>1844</v>
      </c>
      <c r="F1267" s="173" t="s">
        <v>1845</v>
      </c>
      <c r="G1267" s="174" t="s">
        <v>162</v>
      </c>
      <c r="H1267" s="175">
        <v>1</v>
      </c>
      <c r="I1267" s="176"/>
      <c r="J1267" s="177">
        <f t="shared" si="100"/>
        <v>0</v>
      </c>
      <c r="K1267" s="178"/>
      <c r="L1267" s="40"/>
      <c r="M1267" s="179" t="s">
        <v>19</v>
      </c>
      <c r="N1267" s="180" t="s">
        <v>44</v>
      </c>
      <c r="O1267" s="65"/>
      <c r="P1267" s="181">
        <f t="shared" si="101"/>
        <v>0</v>
      </c>
      <c r="Q1267" s="181">
        <v>0</v>
      </c>
      <c r="R1267" s="181">
        <f t="shared" si="102"/>
        <v>0</v>
      </c>
      <c r="S1267" s="181">
        <v>1.5E-3</v>
      </c>
      <c r="T1267" s="182">
        <f t="shared" si="103"/>
        <v>1.5E-3</v>
      </c>
      <c r="U1267" s="35"/>
      <c r="V1267" s="35"/>
      <c r="W1267" s="35"/>
      <c r="X1267" s="35"/>
      <c r="Y1267" s="35"/>
      <c r="Z1267" s="35"/>
      <c r="AA1267" s="35"/>
      <c r="AB1267" s="35"/>
      <c r="AC1267" s="35"/>
      <c r="AD1267" s="35"/>
      <c r="AE1267" s="35"/>
      <c r="AR1267" s="183" t="s">
        <v>259</v>
      </c>
      <c r="AT1267" s="183" t="s">
        <v>159</v>
      </c>
      <c r="AU1267" s="183" t="s">
        <v>83</v>
      </c>
      <c r="AY1267" s="18" t="s">
        <v>156</v>
      </c>
      <c r="BE1267" s="184">
        <f t="shared" si="104"/>
        <v>0</v>
      </c>
      <c r="BF1267" s="184">
        <f t="shared" si="105"/>
        <v>0</v>
      </c>
      <c r="BG1267" s="184">
        <f t="shared" si="106"/>
        <v>0</v>
      </c>
      <c r="BH1267" s="184">
        <f t="shared" si="107"/>
        <v>0</v>
      </c>
      <c r="BI1267" s="184">
        <f t="shared" si="108"/>
        <v>0</v>
      </c>
      <c r="BJ1267" s="18" t="s">
        <v>81</v>
      </c>
      <c r="BK1267" s="184">
        <f t="shared" si="109"/>
        <v>0</v>
      </c>
      <c r="BL1267" s="18" t="s">
        <v>259</v>
      </c>
      <c r="BM1267" s="183" t="s">
        <v>1846</v>
      </c>
    </row>
    <row r="1268" spans="1:65" s="2" customFormat="1" ht="37.9" customHeight="1">
      <c r="A1268" s="35"/>
      <c r="B1268" s="36"/>
      <c r="C1268" s="171" t="s">
        <v>811</v>
      </c>
      <c r="D1268" s="171" t="s">
        <v>159</v>
      </c>
      <c r="E1268" s="172" t="s">
        <v>1847</v>
      </c>
      <c r="F1268" s="173" t="s">
        <v>1848</v>
      </c>
      <c r="G1268" s="174" t="s">
        <v>162</v>
      </c>
      <c r="H1268" s="175">
        <v>1</v>
      </c>
      <c r="I1268" s="176"/>
      <c r="J1268" s="177">
        <f t="shared" si="100"/>
        <v>0</v>
      </c>
      <c r="K1268" s="178"/>
      <c r="L1268" s="40"/>
      <c r="M1268" s="179" t="s">
        <v>19</v>
      </c>
      <c r="N1268" s="180" t="s">
        <v>44</v>
      </c>
      <c r="O1268" s="65"/>
      <c r="P1268" s="181">
        <f t="shared" si="101"/>
        <v>0</v>
      </c>
      <c r="Q1268" s="181">
        <v>0</v>
      </c>
      <c r="R1268" s="181">
        <f t="shared" si="102"/>
        <v>0</v>
      </c>
      <c r="S1268" s="181">
        <v>2.35E-2</v>
      </c>
      <c r="T1268" s="182">
        <f t="shared" si="103"/>
        <v>2.35E-2</v>
      </c>
      <c r="U1268" s="35"/>
      <c r="V1268" s="35"/>
      <c r="W1268" s="35"/>
      <c r="X1268" s="35"/>
      <c r="Y1268" s="35"/>
      <c r="Z1268" s="35"/>
      <c r="AA1268" s="35"/>
      <c r="AB1268" s="35"/>
      <c r="AC1268" s="35"/>
      <c r="AD1268" s="35"/>
      <c r="AE1268" s="35"/>
      <c r="AR1268" s="183" t="s">
        <v>259</v>
      </c>
      <c r="AT1268" s="183" t="s">
        <v>159</v>
      </c>
      <c r="AU1268" s="183" t="s">
        <v>83</v>
      </c>
      <c r="AY1268" s="18" t="s">
        <v>156</v>
      </c>
      <c r="BE1268" s="184">
        <f t="shared" si="104"/>
        <v>0</v>
      </c>
      <c r="BF1268" s="184">
        <f t="shared" si="105"/>
        <v>0</v>
      </c>
      <c r="BG1268" s="184">
        <f t="shared" si="106"/>
        <v>0</v>
      </c>
      <c r="BH1268" s="184">
        <f t="shared" si="107"/>
        <v>0</v>
      </c>
      <c r="BI1268" s="184">
        <f t="shared" si="108"/>
        <v>0</v>
      </c>
      <c r="BJ1268" s="18" t="s">
        <v>81</v>
      </c>
      <c r="BK1268" s="184">
        <f t="shared" si="109"/>
        <v>0</v>
      </c>
      <c r="BL1268" s="18" t="s">
        <v>259</v>
      </c>
      <c r="BM1268" s="183" t="s">
        <v>1849</v>
      </c>
    </row>
    <row r="1269" spans="1:65" s="2" customFormat="1" ht="37.9" customHeight="1">
      <c r="A1269" s="35"/>
      <c r="B1269" s="36"/>
      <c r="C1269" s="171" t="s">
        <v>1850</v>
      </c>
      <c r="D1269" s="171" t="s">
        <v>159</v>
      </c>
      <c r="E1269" s="172" t="s">
        <v>1851</v>
      </c>
      <c r="F1269" s="173" t="s">
        <v>1852</v>
      </c>
      <c r="G1269" s="174" t="s">
        <v>162</v>
      </c>
      <c r="H1269" s="175">
        <v>1</v>
      </c>
      <c r="I1269" s="176"/>
      <c r="J1269" s="177">
        <f t="shared" si="100"/>
        <v>0</v>
      </c>
      <c r="K1269" s="178"/>
      <c r="L1269" s="40"/>
      <c r="M1269" s="179" t="s">
        <v>19</v>
      </c>
      <c r="N1269" s="180" t="s">
        <v>44</v>
      </c>
      <c r="O1269" s="65"/>
      <c r="P1269" s="181">
        <f t="shared" si="101"/>
        <v>0</v>
      </c>
      <c r="Q1269" s="181">
        <v>0</v>
      </c>
      <c r="R1269" s="181">
        <f t="shared" si="102"/>
        <v>0</v>
      </c>
      <c r="S1269" s="181">
        <v>2.35E-2</v>
      </c>
      <c r="T1269" s="182">
        <f t="shared" si="103"/>
        <v>2.35E-2</v>
      </c>
      <c r="U1269" s="35"/>
      <c r="V1269" s="35"/>
      <c r="W1269" s="35"/>
      <c r="X1269" s="35"/>
      <c r="Y1269" s="35"/>
      <c r="Z1269" s="35"/>
      <c r="AA1269" s="35"/>
      <c r="AB1269" s="35"/>
      <c r="AC1269" s="35"/>
      <c r="AD1269" s="35"/>
      <c r="AE1269" s="35"/>
      <c r="AR1269" s="183" t="s">
        <v>259</v>
      </c>
      <c r="AT1269" s="183" t="s">
        <v>159</v>
      </c>
      <c r="AU1269" s="183" t="s">
        <v>83</v>
      </c>
      <c r="AY1269" s="18" t="s">
        <v>156</v>
      </c>
      <c r="BE1269" s="184">
        <f t="shared" si="104"/>
        <v>0</v>
      </c>
      <c r="BF1269" s="184">
        <f t="shared" si="105"/>
        <v>0</v>
      </c>
      <c r="BG1269" s="184">
        <f t="shared" si="106"/>
        <v>0</v>
      </c>
      <c r="BH1269" s="184">
        <f t="shared" si="107"/>
        <v>0</v>
      </c>
      <c r="BI1269" s="184">
        <f t="shared" si="108"/>
        <v>0</v>
      </c>
      <c r="BJ1269" s="18" t="s">
        <v>81</v>
      </c>
      <c r="BK1269" s="184">
        <f t="shared" si="109"/>
        <v>0</v>
      </c>
      <c r="BL1269" s="18" t="s">
        <v>259</v>
      </c>
      <c r="BM1269" s="183" t="s">
        <v>1853</v>
      </c>
    </row>
    <row r="1270" spans="1:65" s="2" customFormat="1" ht="37.9" customHeight="1">
      <c r="A1270" s="35"/>
      <c r="B1270" s="36"/>
      <c r="C1270" s="171" t="s">
        <v>1854</v>
      </c>
      <c r="D1270" s="171" t="s">
        <v>159</v>
      </c>
      <c r="E1270" s="172" t="s">
        <v>1855</v>
      </c>
      <c r="F1270" s="173" t="s">
        <v>1856</v>
      </c>
      <c r="G1270" s="174" t="s">
        <v>162</v>
      </c>
      <c r="H1270" s="175">
        <v>1</v>
      </c>
      <c r="I1270" s="176"/>
      <c r="J1270" s="177">
        <f t="shared" si="100"/>
        <v>0</v>
      </c>
      <c r="K1270" s="178"/>
      <c r="L1270" s="40"/>
      <c r="M1270" s="179" t="s">
        <v>19</v>
      </c>
      <c r="N1270" s="180" t="s">
        <v>44</v>
      </c>
      <c r="O1270" s="65"/>
      <c r="P1270" s="181">
        <f t="shared" si="101"/>
        <v>0</v>
      </c>
      <c r="Q1270" s="181">
        <v>0</v>
      </c>
      <c r="R1270" s="181">
        <f t="shared" si="102"/>
        <v>0</v>
      </c>
      <c r="S1270" s="181">
        <v>2.35E-2</v>
      </c>
      <c r="T1270" s="182">
        <f t="shared" si="103"/>
        <v>2.35E-2</v>
      </c>
      <c r="U1270" s="35"/>
      <c r="V1270" s="35"/>
      <c r="W1270" s="35"/>
      <c r="X1270" s="35"/>
      <c r="Y1270" s="35"/>
      <c r="Z1270" s="35"/>
      <c r="AA1270" s="35"/>
      <c r="AB1270" s="35"/>
      <c r="AC1270" s="35"/>
      <c r="AD1270" s="35"/>
      <c r="AE1270" s="35"/>
      <c r="AR1270" s="183" t="s">
        <v>259</v>
      </c>
      <c r="AT1270" s="183" t="s">
        <v>159</v>
      </c>
      <c r="AU1270" s="183" t="s">
        <v>83</v>
      </c>
      <c r="AY1270" s="18" t="s">
        <v>156</v>
      </c>
      <c r="BE1270" s="184">
        <f t="shared" si="104"/>
        <v>0</v>
      </c>
      <c r="BF1270" s="184">
        <f t="shared" si="105"/>
        <v>0</v>
      </c>
      <c r="BG1270" s="184">
        <f t="shared" si="106"/>
        <v>0</v>
      </c>
      <c r="BH1270" s="184">
        <f t="shared" si="107"/>
        <v>0</v>
      </c>
      <c r="BI1270" s="184">
        <f t="shared" si="108"/>
        <v>0</v>
      </c>
      <c r="BJ1270" s="18" t="s">
        <v>81</v>
      </c>
      <c r="BK1270" s="184">
        <f t="shared" si="109"/>
        <v>0</v>
      </c>
      <c r="BL1270" s="18" t="s">
        <v>259</v>
      </c>
      <c r="BM1270" s="183" t="s">
        <v>1857</v>
      </c>
    </row>
    <row r="1271" spans="1:65" s="2" customFormat="1" ht="37.9" customHeight="1">
      <c r="A1271" s="35"/>
      <c r="B1271" s="36"/>
      <c r="C1271" s="171" t="s">
        <v>1858</v>
      </c>
      <c r="D1271" s="171" t="s">
        <v>159</v>
      </c>
      <c r="E1271" s="172" t="s">
        <v>1859</v>
      </c>
      <c r="F1271" s="173" t="s">
        <v>1860</v>
      </c>
      <c r="G1271" s="174" t="s">
        <v>162</v>
      </c>
      <c r="H1271" s="175">
        <v>1</v>
      </c>
      <c r="I1271" s="176"/>
      <c r="J1271" s="177">
        <f t="shared" si="100"/>
        <v>0</v>
      </c>
      <c r="K1271" s="178"/>
      <c r="L1271" s="40"/>
      <c r="M1271" s="179" t="s">
        <v>19</v>
      </c>
      <c r="N1271" s="180" t="s">
        <v>44</v>
      </c>
      <c r="O1271" s="65"/>
      <c r="P1271" s="181">
        <f t="shared" si="101"/>
        <v>0</v>
      </c>
      <c r="Q1271" s="181">
        <v>0</v>
      </c>
      <c r="R1271" s="181">
        <f t="shared" si="102"/>
        <v>0</v>
      </c>
      <c r="S1271" s="181">
        <v>2.35E-2</v>
      </c>
      <c r="T1271" s="182">
        <f t="shared" si="103"/>
        <v>2.35E-2</v>
      </c>
      <c r="U1271" s="35"/>
      <c r="V1271" s="35"/>
      <c r="W1271" s="35"/>
      <c r="X1271" s="35"/>
      <c r="Y1271" s="35"/>
      <c r="Z1271" s="35"/>
      <c r="AA1271" s="35"/>
      <c r="AB1271" s="35"/>
      <c r="AC1271" s="35"/>
      <c r="AD1271" s="35"/>
      <c r="AE1271" s="35"/>
      <c r="AR1271" s="183" t="s">
        <v>259</v>
      </c>
      <c r="AT1271" s="183" t="s">
        <v>159</v>
      </c>
      <c r="AU1271" s="183" t="s">
        <v>83</v>
      </c>
      <c r="AY1271" s="18" t="s">
        <v>156</v>
      </c>
      <c r="BE1271" s="184">
        <f t="shared" si="104"/>
        <v>0</v>
      </c>
      <c r="BF1271" s="184">
        <f t="shared" si="105"/>
        <v>0</v>
      </c>
      <c r="BG1271" s="184">
        <f t="shared" si="106"/>
        <v>0</v>
      </c>
      <c r="BH1271" s="184">
        <f t="shared" si="107"/>
        <v>0</v>
      </c>
      <c r="BI1271" s="184">
        <f t="shared" si="108"/>
        <v>0</v>
      </c>
      <c r="BJ1271" s="18" t="s">
        <v>81</v>
      </c>
      <c r="BK1271" s="184">
        <f t="shared" si="109"/>
        <v>0</v>
      </c>
      <c r="BL1271" s="18" t="s">
        <v>259</v>
      </c>
      <c r="BM1271" s="183" t="s">
        <v>1861</v>
      </c>
    </row>
    <row r="1272" spans="1:65" s="2" customFormat="1" ht="37.9" customHeight="1">
      <c r="A1272" s="35"/>
      <c r="B1272" s="36"/>
      <c r="C1272" s="171" t="s">
        <v>1862</v>
      </c>
      <c r="D1272" s="171" t="s">
        <v>159</v>
      </c>
      <c r="E1272" s="172" t="s">
        <v>1863</v>
      </c>
      <c r="F1272" s="173" t="s">
        <v>1864</v>
      </c>
      <c r="G1272" s="174" t="s">
        <v>162</v>
      </c>
      <c r="H1272" s="175">
        <v>1</v>
      </c>
      <c r="I1272" s="176"/>
      <c r="J1272" s="177">
        <f t="shared" si="100"/>
        <v>0</v>
      </c>
      <c r="K1272" s="178"/>
      <c r="L1272" s="40"/>
      <c r="M1272" s="179" t="s">
        <v>19</v>
      </c>
      <c r="N1272" s="180" t="s">
        <v>44</v>
      </c>
      <c r="O1272" s="65"/>
      <c r="P1272" s="181">
        <f t="shared" si="101"/>
        <v>0</v>
      </c>
      <c r="Q1272" s="181">
        <v>0</v>
      </c>
      <c r="R1272" s="181">
        <f t="shared" si="102"/>
        <v>0</v>
      </c>
      <c r="S1272" s="181">
        <v>0</v>
      </c>
      <c r="T1272" s="182">
        <f t="shared" si="103"/>
        <v>0</v>
      </c>
      <c r="U1272" s="35"/>
      <c r="V1272" s="35"/>
      <c r="W1272" s="35"/>
      <c r="X1272" s="35"/>
      <c r="Y1272" s="35"/>
      <c r="Z1272" s="35"/>
      <c r="AA1272" s="35"/>
      <c r="AB1272" s="35"/>
      <c r="AC1272" s="35"/>
      <c r="AD1272" s="35"/>
      <c r="AE1272" s="35"/>
      <c r="AR1272" s="183" t="s">
        <v>259</v>
      </c>
      <c r="AT1272" s="183" t="s">
        <v>159</v>
      </c>
      <c r="AU1272" s="183" t="s">
        <v>83</v>
      </c>
      <c r="AY1272" s="18" t="s">
        <v>156</v>
      </c>
      <c r="BE1272" s="184">
        <f t="shared" si="104"/>
        <v>0</v>
      </c>
      <c r="BF1272" s="184">
        <f t="shared" si="105"/>
        <v>0</v>
      </c>
      <c r="BG1272" s="184">
        <f t="shared" si="106"/>
        <v>0</v>
      </c>
      <c r="BH1272" s="184">
        <f t="shared" si="107"/>
        <v>0</v>
      </c>
      <c r="BI1272" s="184">
        <f t="shared" si="108"/>
        <v>0</v>
      </c>
      <c r="BJ1272" s="18" t="s">
        <v>81</v>
      </c>
      <c r="BK1272" s="184">
        <f t="shared" si="109"/>
        <v>0</v>
      </c>
      <c r="BL1272" s="18" t="s">
        <v>259</v>
      </c>
      <c r="BM1272" s="183" t="s">
        <v>1865</v>
      </c>
    </row>
    <row r="1273" spans="1:65" s="2" customFormat="1" ht="37.9" customHeight="1">
      <c r="A1273" s="35"/>
      <c r="B1273" s="36"/>
      <c r="C1273" s="171" t="s">
        <v>1866</v>
      </c>
      <c r="D1273" s="171" t="s">
        <v>159</v>
      </c>
      <c r="E1273" s="172" t="s">
        <v>1867</v>
      </c>
      <c r="F1273" s="173" t="s">
        <v>1868</v>
      </c>
      <c r="G1273" s="174" t="s">
        <v>162</v>
      </c>
      <c r="H1273" s="175">
        <v>1</v>
      </c>
      <c r="I1273" s="176"/>
      <c r="J1273" s="177">
        <f t="shared" si="100"/>
        <v>0</v>
      </c>
      <c r="K1273" s="178"/>
      <c r="L1273" s="40"/>
      <c r="M1273" s="179" t="s">
        <v>19</v>
      </c>
      <c r="N1273" s="180" t="s">
        <v>44</v>
      </c>
      <c r="O1273" s="65"/>
      <c r="P1273" s="181">
        <f t="shared" si="101"/>
        <v>0</v>
      </c>
      <c r="Q1273" s="181">
        <v>0</v>
      </c>
      <c r="R1273" s="181">
        <f t="shared" si="102"/>
        <v>0</v>
      </c>
      <c r="S1273" s="181">
        <v>0</v>
      </c>
      <c r="T1273" s="182">
        <f t="shared" si="103"/>
        <v>0</v>
      </c>
      <c r="U1273" s="35"/>
      <c r="V1273" s="35"/>
      <c r="W1273" s="35"/>
      <c r="X1273" s="35"/>
      <c r="Y1273" s="35"/>
      <c r="Z1273" s="35"/>
      <c r="AA1273" s="35"/>
      <c r="AB1273" s="35"/>
      <c r="AC1273" s="35"/>
      <c r="AD1273" s="35"/>
      <c r="AE1273" s="35"/>
      <c r="AR1273" s="183" t="s">
        <v>259</v>
      </c>
      <c r="AT1273" s="183" t="s">
        <v>159</v>
      </c>
      <c r="AU1273" s="183" t="s">
        <v>83</v>
      </c>
      <c r="AY1273" s="18" t="s">
        <v>156</v>
      </c>
      <c r="BE1273" s="184">
        <f t="shared" si="104"/>
        <v>0</v>
      </c>
      <c r="BF1273" s="184">
        <f t="shared" si="105"/>
        <v>0</v>
      </c>
      <c r="BG1273" s="184">
        <f t="shared" si="106"/>
        <v>0</v>
      </c>
      <c r="BH1273" s="184">
        <f t="shared" si="107"/>
        <v>0</v>
      </c>
      <c r="BI1273" s="184">
        <f t="shared" si="108"/>
        <v>0</v>
      </c>
      <c r="BJ1273" s="18" t="s">
        <v>81</v>
      </c>
      <c r="BK1273" s="184">
        <f t="shared" si="109"/>
        <v>0</v>
      </c>
      <c r="BL1273" s="18" t="s">
        <v>259</v>
      </c>
      <c r="BM1273" s="183" t="s">
        <v>1869</v>
      </c>
    </row>
    <row r="1274" spans="1:65" s="2" customFormat="1" ht="21.75" customHeight="1">
      <c r="A1274" s="35"/>
      <c r="B1274" s="36"/>
      <c r="C1274" s="171" t="s">
        <v>1870</v>
      </c>
      <c r="D1274" s="171" t="s">
        <v>159</v>
      </c>
      <c r="E1274" s="172" t="s">
        <v>1871</v>
      </c>
      <c r="F1274" s="173" t="s">
        <v>1872</v>
      </c>
      <c r="G1274" s="174" t="s">
        <v>162</v>
      </c>
      <c r="H1274" s="175">
        <v>4</v>
      </c>
      <c r="I1274" s="176"/>
      <c r="J1274" s="177">
        <f t="shared" si="100"/>
        <v>0</v>
      </c>
      <c r="K1274" s="178"/>
      <c r="L1274" s="40"/>
      <c r="M1274" s="179" t="s">
        <v>19</v>
      </c>
      <c r="N1274" s="180" t="s">
        <v>44</v>
      </c>
      <c r="O1274" s="65"/>
      <c r="P1274" s="181">
        <f t="shared" si="101"/>
        <v>0</v>
      </c>
      <c r="Q1274" s="181">
        <v>0</v>
      </c>
      <c r="R1274" s="181">
        <f t="shared" si="102"/>
        <v>0</v>
      </c>
      <c r="S1274" s="181">
        <v>1E-3</v>
      </c>
      <c r="T1274" s="182">
        <f t="shared" si="103"/>
        <v>4.0000000000000001E-3</v>
      </c>
      <c r="U1274" s="35"/>
      <c r="V1274" s="35"/>
      <c r="W1274" s="35"/>
      <c r="X1274" s="35"/>
      <c r="Y1274" s="35"/>
      <c r="Z1274" s="35"/>
      <c r="AA1274" s="35"/>
      <c r="AB1274" s="35"/>
      <c r="AC1274" s="35"/>
      <c r="AD1274" s="35"/>
      <c r="AE1274" s="35"/>
      <c r="AR1274" s="183" t="s">
        <v>259</v>
      </c>
      <c r="AT1274" s="183" t="s">
        <v>159</v>
      </c>
      <c r="AU1274" s="183" t="s">
        <v>83</v>
      </c>
      <c r="AY1274" s="18" t="s">
        <v>156</v>
      </c>
      <c r="BE1274" s="184">
        <f t="shared" si="104"/>
        <v>0</v>
      </c>
      <c r="BF1274" s="184">
        <f t="shared" si="105"/>
        <v>0</v>
      </c>
      <c r="BG1274" s="184">
        <f t="shared" si="106"/>
        <v>0</v>
      </c>
      <c r="BH1274" s="184">
        <f t="shared" si="107"/>
        <v>0</v>
      </c>
      <c r="BI1274" s="184">
        <f t="shared" si="108"/>
        <v>0</v>
      </c>
      <c r="BJ1274" s="18" t="s">
        <v>81</v>
      </c>
      <c r="BK1274" s="184">
        <f t="shared" si="109"/>
        <v>0</v>
      </c>
      <c r="BL1274" s="18" t="s">
        <v>259</v>
      </c>
      <c r="BM1274" s="183" t="s">
        <v>1873</v>
      </c>
    </row>
    <row r="1275" spans="1:65" s="2" customFormat="1" ht="16.5" customHeight="1">
      <c r="A1275" s="35"/>
      <c r="B1275" s="36"/>
      <c r="C1275" s="223" t="s">
        <v>1874</v>
      </c>
      <c r="D1275" s="223" t="s">
        <v>223</v>
      </c>
      <c r="E1275" s="224" t="s">
        <v>1875</v>
      </c>
      <c r="F1275" s="225" t="s">
        <v>1876</v>
      </c>
      <c r="G1275" s="226" t="s">
        <v>162</v>
      </c>
      <c r="H1275" s="227">
        <v>4</v>
      </c>
      <c r="I1275" s="228"/>
      <c r="J1275" s="229">
        <f t="shared" si="100"/>
        <v>0</v>
      </c>
      <c r="K1275" s="230"/>
      <c r="L1275" s="231"/>
      <c r="M1275" s="232" t="s">
        <v>19</v>
      </c>
      <c r="N1275" s="233" t="s">
        <v>44</v>
      </c>
      <c r="O1275" s="65"/>
      <c r="P1275" s="181">
        <f t="shared" si="101"/>
        <v>0</v>
      </c>
      <c r="Q1275" s="181">
        <v>2.5000000000000001E-4</v>
      </c>
      <c r="R1275" s="181">
        <f t="shared" si="102"/>
        <v>1E-3</v>
      </c>
      <c r="S1275" s="181">
        <v>0</v>
      </c>
      <c r="T1275" s="182">
        <f t="shared" si="103"/>
        <v>0</v>
      </c>
      <c r="U1275" s="35"/>
      <c r="V1275" s="35"/>
      <c r="W1275" s="35"/>
      <c r="X1275" s="35"/>
      <c r="Y1275" s="35"/>
      <c r="Z1275" s="35"/>
      <c r="AA1275" s="35"/>
      <c r="AB1275" s="35"/>
      <c r="AC1275" s="35"/>
      <c r="AD1275" s="35"/>
      <c r="AE1275" s="35"/>
      <c r="AR1275" s="183" t="s">
        <v>901</v>
      </c>
      <c r="AT1275" s="183" t="s">
        <v>223</v>
      </c>
      <c r="AU1275" s="183" t="s">
        <v>83</v>
      </c>
      <c r="AY1275" s="18" t="s">
        <v>156</v>
      </c>
      <c r="BE1275" s="184">
        <f t="shared" si="104"/>
        <v>0</v>
      </c>
      <c r="BF1275" s="184">
        <f t="shared" si="105"/>
        <v>0</v>
      </c>
      <c r="BG1275" s="184">
        <f t="shared" si="106"/>
        <v>0</v>
      </c>
      <c r="BH1275" s="184">
        <f t="shared" si="107"/>
        <v>0</v>
      </c>
      <c r="BI1275" s="184">
        <f t="shared" si="108"/>
        <v>0</v>
      </c>
      <c r="BJ1275" s="18" t="s">
        <v>81</v>
      </c>
      <c r="BK1275" s="184">
        <f t="shared" si="109"/>
        <v>0</v>
      </c>
      <c r="BL1275" s="18" t="s">
        <v>259</v>
      </c>
      <c r="BM1275" s="183" t="s">
        <v>1877</v>
      </c>
    </row>
    <row r="1276" spans="1:65" s="2" customFormat="1" ht="16.5" customHeight="1">
      <c r="A1276" s="35"/>
      <c r="B1276" s="36"/>
      <c r="C1276" s="223" t="s">
        <v>1878</v>
      </c>
      <c r="D1276" s="223" t="s">
        <v>223</v>
      </c>
      <c r="E1276" s="224" t="s">
        <v>1879</v>
      </c>
      <c r="F1276" s="225" t="s">
        <v>1880</v>
      </c>
      <c r="G1276" s="226" t="s">
        <v>162</v>
      </c>
      <c r="H1276" s="227">
        <v>4</v>
      </c>
      <c r="I1276" s="228"/>
      <c r="J1276" s="229">
        <f t="shared" si="100"/>
        <v>0</v>
      </c>
      <c r="K1276" s="230"/>
      <c r="L1276" s="231"/>
      <c r="M1276" s="232" t="s">
        <v>19</v>
      </c>
      <c r="N1276" s="233" t="s">
        <v>44</v>
      </c>
      <c r="O1276" s="65"/>
      <c r="P1276" s="181">
        <f t="shared" si="101"/>
        <v>0</v>
      </c>
      <c r="Q1276" s="181">
        <v>1E-3</v>
      </c>
      <c r="R1276" s="181">
        <f t="shared" si="102"/>
        <v>4.0000000000000001E-3</v>
      </c>
      <c r="S1276" s="181">
        <v>0</v>
      </c>
      <c r="T1276" s="182">
        <f t="shared" si="103"/>
        <v>0</v>
      </c>
      <c r="U1276" s="35"/>
      <c r="V1276" s="35"/>
      <c r="W1276" s="35"/>
      <c r="X1276" s="35"/>
      <c r="Y1276" s="35"/>
      <c r="Z1276" s="35"/>
      <c r="AA1276" s="35"/>
      <c r="AB1276" s="35"/>
      <c r="AC1276" s="35"/>
      <c r="AD1276" s="35"/>
      <c r="AE1276" s="35"/>
      <c r="AR1276" s="183" t="s">
        <v>901</v>
      </c>
      <c r="AT1276" s="183" t="s">
        <v>223</v>
      </c>
      <c r="AU1276" s="183" t="s">
        <v>83</v>
      </c>
      <c r="AY1276" s="18" t="s">
        <v>156</v>
      </c>
      <c r="BE1276" s="184">
        <f t="shared" si="104"/>
        <v>0</v>
      </c>
      <c r="BF1276" s="184">
        <f t="shared" si="105"/>
        <v>0</v>
      </c>
      <c r="BG1276" s="184">
        <f t="shared" si="106"/>
        <v>0</v>
      </c>
      <c r="BH1276" s="184">
        <f t="shared" si="107"/>
        <v>0</v>
      </c>
      <c r="BI1276" s="184">
        <f t="shared" si="108"/>
        <v>0</v>
      </c>
      <c r="BJ1276" s="18" t="s">
        <v>81</v>
      </c>
      <c r="BK1276" s="184">
        <f t="shared" si="109"/>
        <v>0</v>
      </c>
      <c r="BL1276" s="18" t="s">
        <v>259</v>
      </c>
      <c r="BM1276" s="183" t="s">
        <v>1881</v>
      </c>
    </row>
    <row r="1277" spans="1:65" s="2" customFormat="1" ht="37.9" customHeight="1">
      <c r="A1277" s="35"/>
      <c r="B1277" s="36"/>
      <c r="C1277" s="171" t="s">
        <v>1882</v>
      </c>
      <c r="D1277" s="171" t="s">
        <v>159</v>
      </c>
      <c r="E1277" s="172" t="s">
        <v>1883</v>
      </c>
      <c r="F1277" s="173" t="s">
        <v>1884</v>
      </c>
      <c r="G1277" s="174" t="s">
        <v>162</v>
      </c>
      <c r="H1277" s="175">
        <v>2</v>
      </c>
      <c r="I1277" s="176"/>
      <c r="J1277" s="177">
        <f t="shared" si="100"/>
        <v>0</v>
      </c>
      <c r="K1277" s="178"/>
      <c r="L1277" s="40"/>
      <c r="M1277" s="179" t="s">
        <v>19</v>
      </c>
      <c r="N1277" s="180" t="s">
        <v>44</v>
      </c>
      <c r="O1277" s="65"/>
      <c r="P1277" s="181">
        <f t="shared" si="101"/>
        <v>0</v>
      </c>
      <c r="Q1277" s="181">
        <v>0</v>
      </c>
      <c r="R1277" s="181">
        <f t="shared" si="102"/>
        <v>0</v>
      </c>
      <c r="S1277" s="181">
        <v>0</v>
      </c>
      <c r="T1277" s="182">
        <f t="shared" si="103"/>
        <v>0</v>
      </c>
      <c r="U1277" s="35"/>
      <c r="V1277" s="35"/>
      <c r="W1277" s="35"/>
      <c r="X1277" s="35"/>
      <c r="Y1277" s="35"/>
      <c r="Z1277" s="35"/>
      <c r="AA1277" s="35"/>
      <c r="AB1277" s="35"/>
      <c r="AC1277" s="35"/>
      <c r="AD1277" s="35"/>
      <c r="AE1277" s="35"/>
      <c r="AR1277" s="183" t="s">
        <v>259</v>
      </c>
      <c r="AT1277" s="183" t="s">
        <v>159</v>
      </c>
      <c r="AU1277" s="183" t="s">
        <v>83</v>
      </c>
      <c r="AY1277" s="18" t="s">
        <v>156</v>
      </c>
      <c r="BE1277" s="184">
        <f t="shared" si="104"/>
        <v>0</v>
      </c>
      <c r="BF1277" s="184">
        <f t="shared" si="105"/>
        <v>0</v>
      </c>
      <c r="BG1277" s="184">
        <f t="shared" si="106"/>
        <v>0</v>
      </c>
      <c r="BH1277" s="184">
        <f t="shared" si="107"/>
        <v>0</v>
      </c>
      <c r="BI1277" s="184">
        <f t="shared" si="108"/>
        <v>0</v>
      </c>
      <c r="BJ1277" s="18" t="s">
        <v>81</v>
      </c>
      <c r="BK1277" s="184">
        <f t="shared" si="109"/>
        <v>0</v>
      </c>
      <c r="BL1277" s="18" t="s">
        <v>259</v>
      </c>
      <c r="BM1277" s="183" t="s">
        <v>1885</v>
      </c>
    </row>
    <row r="1278" spans="1:65" s="2" customFormat="1" ht="37.9" customHeight="1">
      <c r="A1278" s="35"/>
      <c r="B1278" s="36"/>
      <c r="C1278" s="171" t="s">
        <v>1886</v>
      </c>
      <c r="D1278" s="171" t="s">
        <v>159</v>
      </c>
      <c r="E1278" s="172" t="s">
        <v>1887</v>
      </c>
      <c r="F1278" s="173" t="s">
        <v>1888</v>
      </c>
      <c r="G1278" s="174" t="s">
        <v>162</v>
      </c>
      <c r="H1278" s="175">
        <v>2</v>
      </c>
      <c r="I1278" s="176"/>
      <c r="J1278" s="177">
        <f t="shared" si="100"/>
        <v>0</v>
      </c>
      <c r="K1278" s="178"/>
      <c r="L1278" s="40"/>
      <c r="M1278" s="179" t="s">
        <v>19</v>
      </c>
      <c r="N1278" s="180" t="s">
        <v>44</v>
      </c>
      <c r="O1278" s="65"/>
      <c r="P1278" s="181">
        <f t="shared" si="101"/>
        <v>0</v>
      </c>
      <c r="Q1278" s="181">
        <v>4.8000000000000001E-4</v>
      </c>
      <c r="R1278" s="181">
        <f t="shared" si="102"/>
        <v>9.6000000000000002E-4</v>
      </c>
      <c r="S1278" s="181">
        <v>0</v>
      </c>
      <c r="T1278" s="182">
        <f t="shared" si="103"/>
        <v>0</v>
      </c>
      <c r="U1278" s="35"/>
      <c r="V1278" s="35"/>
      <c r="W1278" s="35"/>
      <c r="X1278" s="35"/>
      <c r="Y1278" s="35"/>
      <c r="Z1278" s="35"/>
      <c r="AA1278" s="35"/>
      <c r="AB1278" s="35"/>
      <c r="AC1278" s="35"/>
      <c r="AD1278" s="35"/>
      <c r="AE1278" s="35"/>
      <c r="AR1278" s="183" t="s">
        <v>259</v>
      </c>
      <c r="AT1278" s="183" t="s">
        <v>159</v>
      </c>
      <c r="AU1278" s="183" t="s">
        <v>83</v>
      </c>
      <c r="AY1278" s="18" t="s">
        <v>156</v>
      </c>
      <c r="BE1278" s="184">
        <f t="shared" si="104"/>
        <v>0</v>
      </c>
      <c r="BF1278" s="184">
        <f t="shared" si="105"/>
        <v>0</v>
      </c>
      <c r="BG1278" s="184">
        <f t="shared" si="106"/>
        <v>0</v>
      </c>
      <c r="BH1278" s="184">
        <f t="shared" si="107"/>
        <v>0</v>
      </c>
      <c r="BI1278" s="184">
        <f t="shared" si="108"/>
        <v>0</v>
      </c>
      <c r="BJ1278" s="18" t="s">
        <v>81</v>
      </c>
      <c r="BK1278" s="184">
        <f t="shared" si="109"/>
        <v>0</v>
      </c>
      <c r="BL1278" s="18" t="s">
        <v>259</v>
      </c>
      <c r="BM1278" s="183" t="s">
        <v>1889</v>
      </c>
    </row>
    <row r="1279" spans="1:65" s="2" customFormat="1">
      <c r="A1279" s="35"/>
      <c r="B1279" s="36"/>
      <c r="C1279" s="37"/>
      <c r="D1279" s="185" t="s">
        <v>165</v>
      </c>
      <c r="E1279" s="37"/>
      <c r="F1279" s="186" t="s">
        <v>1890</v>
      </c>
      <c r="G1279" s="37"/>
      <c r="H1279" s="37"/>
      <c r="I1279" s="187"/>
      <c r="J1279" s="37"/>
      <c r="K1279" s="37"/>
      <c r="L1279" s="40"/>
      <c r="M1279" s="188"/>
      <c r="N1279" s="189"/>
      <c r="O1279" s="65"/>
      <c r="P1279" s="65"/>
      <c r="Q1279" s="65"/>
      <c r="R1279" s="65"/>
      <c r="S1279" s="65"/>
      <c r="T1279" s="66"/>
      <c r="U1279" s="35"/>
      <c r="V1279" s="35"/>
      <c r="W1279" s="35"/>
      <c r="X1279" s="35"/>
      <c r="Y1279" s="35"/>
      <c r="Z1279" s="35"/>
      <c r="AA1279" s="35"/>
      <c r="AB1279" s="35"/>
      <c r="AC1279" s="35"/>
      <c r="AD1279" s="35"/>
      <c r="AE1279" s="35"/>
      <c r="AT1279" s="18" t="s">
        <v>165</v>
      </c>
      <c r="AU1279" s="18" t="s">
        <v>83</v>
      </c>
    </row>
    <row r="1280" spans="1:65" s="2" customFormat="1" ht="37.9" customHeight="1">
      <c r="A1280" s="35"/>
      <c r="B1280" s="36"/>
      <c r="C1280" s="223" t="s">
        <v>1891</v>
      </c>
      <c r="D1280" s="223" t="s">
        <v>223</v>
      </c>
      <c r="E1280" s="224" t="s">
        <v>1892</v>
      </c>
      <c r="F1280" s="225" t="s">
        <v>1893</v>
      </c>
      <c r="G1280" s="226" t="s">
        <v>162</v>
      </c>
      <c r="H1280" s="227">
        <v>1</v>
      </c>
      <c r="I1280" s="228"/>
      <c r="J1280" s="229">
        <f>ROUND(I1280*H1280,2)</f>
        <v>0</v>
      </c>
      <c r="K1280" s="230"/>
      <c r="L1280" s="231"/>
      <c r="M1280" s="232" t="s">
        <v>19</v>
      </c>
      <c r="N1280" s="233" t="s">
        <v>44</v>
      </c>
      <c r="O1280" s="65"/>
      <c r="P1280" s="181">
        <f>O1280*H1280</f>
        <v>0</v>
      </c>
      <c r="Q1280" s="181">
        <v>2.5999999999999999E-2</v>
      </c>
      <c r="R1280" s="181">
        <f>Q1280*H1280</f>
        <v>2.5999999999999999E-2</v>
      </c>
      <c r="S1280" s="181">
        <v>0</v>
      </c>
      <c r="T1280" s="182">
        <f>S1280*H1280</f>
        <v>0</v>
      </c>
      <c r="U1280" s="35"/>
      <c r="V1280" s="35"/>
      <c r="W1280" s="35"/>
      <c r="X1280" s="35"/>
      <c r="Y1280" s="35"/>
      <c r="Z1280" s="35"/>
      <c r="AA1280" s="35"/>
      <c r="AB1280" s="35"/>
      <c r="AC1280" s="35"/>
      <c r="AD1280" s="35"/>
      <c r="AE1280" s="35"/>
      <c r="AR1280" s="183" t="s">
        <v>901</v>
      </c>
      <c r="AT1280" s="183" t="s">
        <v>223</v>
      </c>
      <c r="AU1280" s="183" t="s">
        <v>83</v>
      </c>
      <c r="AY1280" s="18" t="s">
        <v>156</v>
      </c>
      <c r="BE1280" s="184">
        <f>IF(N1280="základní",J1280,0)</f>
        <v>0</v>
      </c>
      <c r="BF1280" s="184">
        <f>IF(N1280="snížená",J1280,0)</f>
        <v>0</v>
      </c>
      <c r="BG1280" s="184">
        <f>IF(N1280="zákl. přenesená",J1280,0)</f>
        <v>0</v>
      </c>
      <c r="BH1280" s="184">
        <f>IF(N1280="sníž. přenesená",J1280,0)</f>
        <v>0</v>
      </c>
      <c r="BI1280" s="184">
        <f>IF(N1280="nulová",J1280,0)</f>
        <v>0</v>
      </c>
      <c r="BJ1280" s="18" t="s">
        <v>81</v>
      </c>
      <c r="BK1280" s="184">
        <f>ROUND(I1280*H1280,2)</f>
        <v>0</v>
      </c>
      <c r="BL1280" s="18" t="s">
        <v>259</v>
      </c>
      <c r="BM1280" s="183" t="s">
        <v>1894</v>
      </c>
    </row>
    <row r="1281" spans="1:65" s="2" customFormat="1" ht="37.9" customHeight="1">
      <c r="A1281" s="35"/>
      <c r="B1281" s="36"/>
      <c r="C1281" s="223" t="s">
        <v>1895</v>
      </c>
      <c r="D1281" s="223" t="s">
        <v>223</v>
      </c>
      <c r="E1281" s="224" t="s">
        <v>1896</v>
      </c>
      <c r="F1281" s="225" t="s">
        <v>1897</v>
      </c>
      <c r="G1281" s="226" t="s">
        <v>162</v>
      </c>
      <c r="H1281" s="227">
        <v>1</v>
      </c>
      <c r="I1281" s="228"/>
      <c r="J1281" s="229">
        <f>ROUND(I1281*H1281,2)</f>
        <v>0</v>
      </c>
      <c r="K1281" s="230"/>
      <c r="L1281" s="231"/>
      <c r="M1281" s="232" t="s">
        <v>19</v>
      </c>
      <c r="N1281" s="233" t="s">
        <v>44</v>
      </c>
      <c r="O1281" s="65"/>
      <c r="P1281" s="181">
        <f>O1281*H1281</f>
        <v>0</v>
      </c>
      <c r="Q1281" s="181">
        <v>2.5999999999999999E-2</v>
      </c>
      <c r="R1281" s="181">
        <f>Q1281*H1281</f>
        <v>2.5999999999999999E-2</v>
      </c>
      <c r="S1281" s="181">
        <v>0</v>
      </c>
      <c r="T1281" s="182">
        <f>S1281*H1281</f>
        <v>0</v>
      </c>
      <c r="U1281" s="35"/>
      <c r="V1281" s="35"/>
      <c r="W1281" s="35"/>
      <c r="X1281" s="35"/>
      <c r="Y1281" s="35"/>
      <c r="Z1281" s="35"/>
      <c r="AA1281" s="35"/>
      <c r="AB1281" s="35"/>
      <c r="AC1281" s="35"/>
      <c r="AD1281" s="35"/>
      <c r="AE1281" s="35"/>
      <c r="AR1281" s="183" t="s">
        <v>901</v>
      </c>
      <c r="AT1281" s="183" t="s">
        <v>223</v>
      </c>
      <c r="AU1281" s="183" t="s">
        <v>83</v>
      </c>
      <c r="AY1281" s="18" t="s">
        <v>156</v>
      </c>
      <c r="BE1281" s="184">
        <f>IF(N1281="základní",J1281,0)</f>
        <v>0</v>
      </c>
      <c r="BF1281" s="184">
        <f>IF(N1281="snížená",J1281,0)</f>
        <v>0</v>
      </c>
      <c r="BG1281" s="184">
        <f>IF(N1281="zákl. přenesená",J1281,0)</f>
        <v>0</v>
      </c>
      <c r="BH1281" s="184">
        <f>IF(N1281="sníž. přenesená",J1281,0)</f>
        <v>0</v>
      </c>
      <c r="BI1281" s="184">
        <f>IF(N1281="nulová",J1281,0)</f>
        <v>0</v>
      </c>
      <c r="BJ1281" s="18" t="s">
        <v>81</v>
      </c>
      <c r="BK1281" s="184">
        <f>ROUND(I1281*H1281,2)</f>
        <v>0</v>
      </c>
      <c r="BL1281" s="18" t="s">
        <v>259</v>
      </c>
      <c r="BM1281" s="183" t="s">
        <v>1898</v>
      </c>
    </row>
    <row r="1282" spans="1:65" s="2" customFormat="1" ht="44.25" customHeight="1">
      <c r="A1282" s="35"/>
      <c r="B1282" s="36"/>
      <c r="C1282" s="171" t="s">
        <v>1899</v>
      </c>
      <c r="D1282" s="171" t="s">
        <v>159</v>
      </c>
      <c r="E1282" s="172" t="s">
        <v>1900</v>
      </c>
      <c r="F1282" s="173" t="s">
        <v>1901</v>
      </c>
      <c r="G1282" s="174" t="s">
        <v>215</v>
      </c>
      <c r="H1282" s="175">
        <v>6.3E-2</v>
      </c>
      <c r="I1282" s="176"/>
      <c r="J1282" s="177">
        <f>ROUND(I1282*H1282,2)</f>
        <v>0</v>
      </c>
      <c r="K1282" s="178"/>
      <c r="L1282" s="40"/>
      <c r="M1282" s="179" t="s">
        <v>19</v>
      </c>
      <c r="N1282" s="180" t="s">
        <v>44</v>
      </c>
      <c r="O1282" s="65"/>
      <c r="P1282" s="181">
        <f>O1282*H1282</f>
        <v>0</v>
      </c>
      <c r="Q1282" s="181">
        <v>0</v>
      </c>
      <c r="R1282" s="181">
        <f>Q1282*H1282</f>
        <v>0</v>
      </c>
      <c r="S1282" s="181">
        <v>0</v>
      </c>
      <c r="T1282" s="182">
        <f>S1282*H1282</f>
        <v>0</v>
      </c>
      <c r="U1282" s="35"/>
      <c r="V1282" s="35"/>
      <c r="W1282" s="35"/>
      <c r="X1282" s="35"/>
      <c r="Y1282" s="35"/>
      <c r="Z1282" s="35"/>
      <c r="AA1282" s="35"/>
      <c r="AB1282" s="35"/>
      <c r="AC1282" s="35"/>
      <c r="AD1282" s="35"/>
      <c r="AE1282" s="35"/>
      <c r="AR1282" s="183" t="s">
        <v>259</v>
      </c>
      <c r="AT1282" s="183" t="s">
        <v>159</v>
      </c>
      <c r="AU1282" s="183" t="s">
        <v>83</v>
      </c>
      <c r="AY1282" s="18" t="s">
        <v>156</v>
      </c>
      <c r="BE1282" s="184">
        <f>IF(N1282="základní",J1282,0)</f>
        <v>0</v>
      </c>
      <c r="BF1282" s="184">
        <f>IF(N1282="snížená",J1282,0)</f>
        <v>0</v>
      </c>
      <c r="BG1282" s="184">
        <f>IF(N1282="zákl. přenesená",J1282,0)</f>
        <v>0</v>
      </c>
      <c r="BH1282" s="184">
        <f>IF(N1282="sníž. přenesená",J1282,0)</f>
        <v>0</v>
      </c>
      <c r="BI1282" s="184">
        <f>IF(N1282="nulová",J1282,0)</f>
        <v>0</v>
      </c>
      <c r="BJ1282" s="18" t="s">
        <v>81</v>
      </c>
      <c r="BK1282" s="184">
        <f>ROUND(I1282*H1282,2)</f>
        <v>0</v>
      </c>
      <c r="BL1282" s="18" t="s">
        <v>259</v>
      </c>
      <c r="BM1282" s="183" t="s">
        <v>1902</v>
      </c>
    </row>
    <row r="1283" spans="1:65" s="2" customFormat="1">
      <c r="A1283" s="35"/>
      <c r="B1283" s="36"/>
      <c r="C1283" s="37"/>
      <c r="D1283" s="185" t="s">
        <v>165</v>
      </c>
      <c r="E1283" s="37"/>
      <c r="F1283" s="186" t="s">
        <v>1903</v>
      </c>
      <c r="G1283" s="37"/>
      <c r="H1283" s="37"/>
      <c r="I1283" s="187"/>
      <c r="J1283" s="37"/>
      <c r="K1283" s="37"/>
      <c r="L1283" s="40"/>
      <c r="M1283" s="188"/>
      <c r="N1283" s="189"/>
      <c r="O1283" s="65"/>
      <c r="P1283" s="65"/>
      <c r="Q1283" s="65"/>
      <c r="R1283" s="65"/>
      <c r="S1283" s="65"/>
      <c r="T1283" s="66"/>
      <c r="U1283" s="35"/>
      <c r="V1283" s="35"/>
      <c r="W1283" s="35"/>
      <c r="X1283" s="35"/>
      <c r="Y1283" s="35"/>
      <c r="Z1283" s="35"/>
      <c r="AA1283" s="35"/>
      <c r="AB1283" s="35"/>
      <c r="AC1283" s="35"/>
      <c r="AD1283" s="35"/>
      <c r="AE1283" s="35"/>
      <c r="AT1283" s="18" t="s">
        <v>165</v>
      </c>
      <c r="AU1283" s="18" t="s">
        <v>83</v>
      </c>
    </row>
    <row r="1284" spans="1:65" s="12" customFormat="1" ht="22.9" customHeight="1">
      <c r="B1284" s="155"/>
      <c r="C1284" s="156"/>
      <c r="D1284" s="157" t="s">
        <v>72</v>
      </c>
      <c r="E1284" s="169" t="s">
        <v>1904</v>
      </c>
      <c r="F1284" s="169" t="s">
        <v>1905</v>
      </c>
      <c r="G1284" s="156"/>
      <c r="H1284" s="156"/>
      <c r="I1284" s="159"/>
      <c r="J1284" s="170">
        <f>BK1284</f>
        <v>0</v>
      </c>
      <c r="K1284" s="156"/>
      <c r="L1284" s="161"/>
      <c r="M1284" s="162"/>
      <c r="N1284" s="163"/>
      <c r="O1284" s="163"/>
      <c r="P1284" s="164">
        <f>SUM(P1285:P1293)</f>
        <v>0</v>
      </c>
      <c r="Q1284" s="163"/>
      <c r="R1284" s="164">
        <f>SUM(R1285:R1293)</f>
        <v>1.7270000000000001E-2</v>
      </c>
      <c r="S1284" s="163"/>
      <c r="T1284" s="165">
        <f>SUM(T1285:T1293)</f>
        <v>1.6E-2</v>
      </c>
      <c r="AR1284" s="166" t="s">
        <v>83</v>
      </c>
      <c r="AT1284" s="167" t="s">
        <v>72</v>
      </c>
      <c r="AU1284" s="167" t="s">
        <v>81</v>
      </c>
      <c r="AY1284" s="166" t="s">
        <v>156</v>
      </c>
      <c r="BK1284" s="168">
        <f>SUM(BK1285:BK1293)</f>
        <v>0</v>
      </c>
    </row>
    <row r="1285" spans="1:65" s="2" customFormat="1" ht="33" customHeight="1">
      <c r="A1285" s="35"/>
      <c r="B1285" s="36"/>
      <c r="C1285" s="171" t="s">
        <v>1906</v>
      </c>
      <c r="D1285" s="171" t="s">
        <v>159</v>
      </c>
      <c r="E1285" s="172" t="s">
        <v>1907</v>
      </c>
      <c r="F1285" s="173" t="s">
        <v>1908</v>
      </c>
      <c r="G1285" s="174" t="s">
        <v>193</v>
      </c>
      <c r="H1285" s="175">
        <v>1</v>
      </c>
      <c r="I1285" s="176"/>
      <c r="J1285" s="177">
        <f>ROUND(I1285*H1285,2)</f>
        <v>0</v>
      </c>
      <c r="K1285" s="178"/>
      <c r="L1285" s="40"/>
      <c r="M1285" s="179" t="s">
        <v>19</v>
      </c>
      <c r="N1285" s="180" t="s">
        <v>44</v>
      </c>
      <c r="O1285" s="65"/>
      <c r="P1285" s="181">
        <f>O1285*H1285</f>
        <v>0</v>
      </c>
      <c r="Q1285" s="181">
        <v>0</v>
      </c>
      <c r="R1285" s="181">
        <f>Q1285*H1285</f>
        <v>0</v>
      </c>
      <c r="S1285" s="181">
        <v>1.6E-2</v>
      </c>
      <c r="T1285" s="182">
        <f>S1285*H1285</f>
        <v>1.6E-2</v>
      </c>
      <c r="U1285" s="35"/>
      <c r="V1285" s="35"/>
      <c r="W1285" s="35"/>
      <c r="X1285" s="35"/>
      <c r="Y1285" s="35"/>
      <c r="Z1285" s="35"/>
      <c r="AA1285" s="35"/>
      <c r="AB1285" s="35"/>
      <c r="AC1285" s="35"/>
      <c r="AD1285" s="35"/>
      <c r="AE1285" s="35"/>
      <c r="AR1285" s="183" t="s">
        <v>259</v>
      </c>
      <c r="AT1285" s="183" t="s">
        <v>159</v>
      </c>
      <c r="AU1285" s="183" t="s">
        <v>83</v>
      </c>
      <c r="AY1285" s="18" t="s">
        <v>156</v>
      </c>
      <c r="BE1285" s="184">
        <f>IF(N1285="základní",J1285,0)</f>
        <v>0</v>
      </c>
      <c r="BF1285" s="184">
        <f>IF(N1285="snížená",J1285,0)</f>
        <v>0</v>
      </c>
      <c r="BG1285" s="184">
        <f>IF(N1285="zákl. přenesená",J1285,0)</f>
        <v>0</v>
      </c>
      <c r="BH1285" s="184">
        <f>IF(N1285="sníž. přenesená",J1285,0)</f>
        <v>0</v>
      </c>
      <c r="BI1285" s="184">
        <f>IF(N1285="nulová",J1285,0)</f>
        <v>0</v>
      </c>
      <c r="BJ1285" s="18" t="s">
        <v>81</v>
      </c>
      <c r="BK1285" s="184">
        <f>ROUND(I1285*H1285,2)</f>
        <v>0</v>
      </c>
      <c r="BL1285" s="18" t="s">
        <v>259</v>
      </c>
      <c r="BM1285" s="183" t="s">
        <v>1909</v>
      </c>
    </row>
    <row r="1286" spans="1:65" s="2" customFormat="1">
      <c r="A1286" s="35"/>
      <c r="B1286" s="36"/>
      <c r="C1286" s="37"/>
      <c r="D1286" s="185" t="s">
        <v>165</v>
      </c>
      <c r="E1286" s="37"/>
      <c r="F1286" s="186" t="s">
        <v>1910</v>
      </c>
      <c r="G1286" s="37"/>
      <c r="H1286" s="37"/>
      <c r="I1286" s="187"/>
      <c r="J1286" s="37"/>
      <c r="K1286" s="37"/>
      <c r="L1286" s="40"/>
      <c r="M1286" s="188"/>
      <c r="N1286" s="189"/>
      <c r="O1286" s="65"/>
      <c r="P1286" s="65"/>
      <c r="Q1286" s="65"/>
      <c r="R1286" s="65"/>
      <c r="S1286" s="65"/>
      <c r="T1286" s="66"/>
      <c r="U1286" s="35"/>
      <c r="V1286" s="35"/>
      <c r="W1286" s="35"/>
      <c r="X1286" s="35"/>
      <c r="Y1286" s="35"/>
      <c r="Z1286" s="35"/>
      <c r="AA1286" s="35"/>
      <c r="AB1286" s="35"/>
      <c r="AC1286" s="35"/>
      <c r="AD1286" s="35"/>
      <c r="AE1286" s="35"/>
      <c r="AT1286" s="18" t="s">
        <v>165</v>
      </c>
      <c r="AU1286" s="18" t="s">
        <v>83</v>
      </c>
    </row>
    <row r="1287" spans="1:65" s="2" customFormat="1" ht="24.2" customHeight="1">
      <c r="A1287" s="35"/>
      <c r="B1287" s="36"/>
      <c r="C1287" s="171" t="s">
        <v>1911</v>
      </c>
      <c r="D1287" s="171" t="s">
        <v>159</v>
      </c>
      <c r="E1287" s="172" t="s">
        <v>1912</v>
      </c>
      <c r="F1287" s="173" t="s">
        <v>1913</v>
      </c>
      <c r="G1287" s="174" t="s">
        <v>193</v>
      </c>
      <c r="H1287" s="175">
        <v>0.85</v>
      </c>
      <c r="I1287" s="176"/>
      <c r="J1287" s="177">
        <f>ROUND(I1287*H1287,2)</f>
        <v>0</v>
      </c>
      <c r="K1287" s="178"/>
      <c r="L1287" s="40"/>
      <c r="M1287" s="179" t="s">
        <v>19</v>
      </c>
      <c r="N1287" s="180" t="s">
        <v>44</v>
      </c>
      <c r="O1287" s="65"/>
      <c r="P1287" s="181">
        <f>O1287*H1287</f>
        <v>0</v>
      </c>
      <c r="Q1287" s="181">
        <v>0</v>
      </c>
      <c r="R1287" s="181">
        <f>Q1287*H1287</f>
        <v>0</v>
      </c>
      <c r="S1287" s="181">
        <v>0</v>
      </c>
      <c r="T1287" s="182">
        <f>S1287*H1287</f>
        <v>0</v>
      </c>
      <c r="U1287" s="35"/>
      <c r="V1287" s="35"/>
      <c r="W1287" s="35"/>
      <c r="X1287" s="35"/>
      <c r="Y1287" s="35"/>
      <c r="Z1287" s="35"/>
      <c r="AA1287" s="35"/>
      <c r="AB1287" s="35"/>
      <c r="AC1287" s="35"/>
      <c r="AD1287" s="35"/>
      <c r="AE1287" s="35"/>
      <c r="AR1287" s="183" t="s">
        <v>259</v>
      </c>
      <c r="AT1287" s="183" t="s">
        <v>159</v>
      </c>
      <c r="AU1287" s="183" t="s">
        <v>83</v>
      </c>
      <c r="AY1287" s="18" t="s">
        <v>156</v>
      </c>
      <c r="BE1287" s="184">
        <f>IF(N1287="základní",J1287,0)</f>
        <v>0</v>
      </c>
      <c r="BF1287" s="184">
        <f>IF(N1287="snížená",J1287,0)</f>
        <v>0</v>
      </c>
      <c r="BG1287" s="184">
        <f>IF(N1287="zákl. přenesená",J1287,0)</f>
        <v>0</v>
      </c>
      <c r="BH1287" s="184">
        <f>IF(N1287="sníž. přenesená",J1287,0)</f>
        <v>0</v>
      </c>
      <c r="BI1287" s="184">
        <f>IF(N1287="nulová",J1287,0)</f>
        <v>0</v>
      </c>
      <c r="BJ1287" s="18" t="s">
        <v>81</v>
      </c>
      <c r="BK1287" s="184">
        <f>ROUND(I1287*H1287,2)</f>
        <v>0</v>
      </c>
      <c r="BL1287" s="18" t="s">
        <v>259</v>
      </c>
      <c r="BM1287" s="183" t="s">
        <v>1914</v>
      </c>
    </row>
    <row r="1288" spans="1:65" s="2" customFormat="1">
      <c r="A1288" s="35"/>
      <c r="B1288" s="36"/>
      <c r="C1288" s="37"/>
      <c r="D1288" s="185" t="s">
        <v>165</v>
      </c>
      <c r="E1288" s="37"/>
      <c r="F1288" s="186" t="s">
        <v>1915</v>
      </c>
      <c r="G1288" s="37"/>
      <c r="H1288" s="37"/>
      <c r="I1288" s="187"/>
      <c r="J1288" s="37"/>
      <c r="K1288" s="37"/>
      <c r="L1288" s="40"/>
      <c r="M1288" s="188"/>
      <c r="N1288" s="189"/>
      <c r="O1288" s="65"/>
      <c r="P1288" s="65"/>
      <c r="Q1288" s="65"/>
      <c r="R1288" s="65"/>
      <c r="S1288" s="65"/>
      <c r="T1288" s="66"/>
      <c r="U1288" s="35"/>
      <c r="V1288" s="35"/>
      <c r="W1288" s="35"/>
      <c r="X1288" s="35"/>
      <c r="Y1288" s="35"/>
      <c r="Z1288" s="35"/>
      <c r="AA1288" s="35"/>
      <c r="AB1288" s="35"/>
      <c r="AC1288" s="35"/>
      <c r="AD1288" s="35"/>
      <c r="AE1288" s="35"/>
      <c r="AT1288" s="18" t="s">
        <v>165</v>
      </c>
      <c r="AU1288" s="18" t="s">
        <v>83</v>
      </c>
    </row>
    <row r="1289" spans="1:65" s="14" customFormat="1">
      <c r="B1289" s="201"/>
      <c r="C1289" s="202"/>
      <c r="D1289" s="192" t="s">
        <v>167</v>
      </c>
      <c r="E1289" s="203" t="s">
        <v>19</v>
      </c>
      <c r="F1289" s="204" t="s">
        <v>1916</v>
      </c>
      <c r="G1289" s="202"/>
      <c r="H1289" s="205">
        <v>0.85</v>
      </c>
      <c r="I1289" s="206"/>
      <c r="J1289" s="202"/>
      <c r="K1289" s="202"/>
      <c r="L1289" s="207"/>
      <c r="M1289" s="208"/>
      <c r="N1289" s="209"/>
      <c r="O1289" s="209"/>
      <c r="P1289" s="209"/>
      <c r="Q1289" s="209"/>
      <c r="R1289" s="209"/>
      <c r="S1289" s="209"/>
      <c r="T1289" s="210"/>
      <c r="AT1289" s="211" t="s">
        <v>167</v>
      </c>
      <c r="AU1289" s="211" t="s">
        <v>83</v>
      </c>
      <c r="AV1289" s="14" t="s">
        <v>83</v>
      </c>
      <c r="AW1289" s="14" t="s">
        <v>34</v>
      </c>
      <c r="AX1289" s="14" t="s">
        <v>73</v>
      </c>
      <c r="AY1289" s="211" t="s">
        <v>156</v>
      </c>
    </row>
    <row r="1290" spans="1:65" s="15" customFormat="1">
      <c r="B1290" s="212"/>
      <c r="C1290" s="213"/>
      <c r="D1290" s="192" t="s">
        <v>167</v>
      </c>
      <c r="E1290" s="214" t="s">
        <v>19</v>
      </c>
      <c r="F1290" s="215" t="s">
        <v>170</v>
      </c>
      <c r="G1290" s="213"/>
      <c r="H1290" s="216">
        <v>0.85</v>
      </c>
      <c r="I1290" s="217"/>
      <c r="J1290" s="213"/>
      <c r="K1290" s="213"/>
      <c r="L1290" s="218"/>
      <c r="M1290" s="219"/>
      <c r="N1290" s="220"/>
      <c r="O1290" s="220"/>
      <c r="P1290" s="220"/>
      <c r="Q1290" s="220"/>
      <c r="R1290" s="220"/>
      <c r="S1290" s="220"/>
      <c r="T1290" s="221"/>
      <c r="AT1290" s="222" t="s">
        <v>167</v>
      </c>
      <c r="AU1290" s="222" t="s">
        <v>83</v>
      </c>
      <c r="AV1290" s="15" t="s">
        <v>163</v>
      </c>
      <c r="AW1290" s="15" t="s">
        <v>34</v>
      </c>
      <c r="AX1290" s="15" t="s">
        <v>81</v>
      </c>
      <c r="AY1290" s="222" t="s">
        <v>156</v>
      </c>
    </row>
    <row r="1291" spans="1:65" s="2" customFormat="1" ht="16.5" customHeight="1">
      <c r="A1291" s="35"/>
      <c r="B1291" s="36"/>
      <c r="C1291" s="223" t="s">
        <v>1917</v>
      </c>
      <c r="D1291" s="223" t="s">
        <v>223</v>
      </c>
      <c r="E1291" s="224" t="s">
        <v>1918</v>
      </c>
      <c r="F1291" s="225" t="s">
        <v>1919</v>
      </c>
      <c r="G1291" s="226" t="s">
        <v>162</v>
      </c>
      <c r="H1291" s="227">
        <v>1</v>
      </c>
      <c r="I1291" s="228"/>
      <c r="J1291" s="229">
        <f>ROUND(I1291*H1291,2)</f>
        <v>0</v>
      </c>
      <c r="K1291" s="230"/>
      <c r="L1291" s="231"/>
      <c r="M1291" s="232" t="s">
        <v>19</v>
      </c>
      <c r="N1291" s="233" t="s">
        <v>44</v>
      </c>
      <c r="O1291" s="65"/>
      <c r="P1291" s="181">
        <f>O1291*H1291</f>
        <v>0</v>
      </c>
      <c r="Q1291" s="181">
        <v>1.7270000000000001E-2</v>
      </c>
      <c r="R1291" s="181">
        <f>Q1291*H1291</f>
        <v>1.7270000000000001E-2</v>
      </c>
      <c r="S1291" s="181">
        <v>0</v>
      </c>
      <c r="T1291" s="182">
        <f>S1291*H1291</f>
        <v>0</v>
      </c>
      <c r="U1291" s="35"/>
      <c r="V1291" s="35"/>
      <c r="W1291" s="35"/>
      <c r="X1291" s="35"/>
      <c r="Y1291" s="35"/>
      <c r="Z1291" s="35"/>
      <c r="AA1291" s="35"/>
      <c r="AB1291" s="35"/>
      <c r="AC1291" s="35"/>
      <c r="AD1291" s="35"/>
      <c r="AE1291" s="35"/>
      <c r="AR1291" s="183" t="s">
        <v>901</v>
      </c>
      <c r="AT1291" s="183" t="s">
        <v>223</v>
      </c>
      <c r="AU1291" s="183" t="s">
        <v>83</v>
      </c>
      <c r="AY1291" s="18" t="s">
        <v>156</v>
      </c>
      <c r="BE1291" s="184">
        <f>IF(N1291="základní",J1291,0)</f>
        <v>0</v>
      </c>
      <c r="BF1291" s="184">
        <f>IF(N1291="snížená",J1291,0)</f>
        <v>0</v>
      </c>
      <c r="BG1291" s="184">
        <f>IF(N1291="zákl. přenesená",J1291,0)</f>
        <v>0</v>
      </c>
      <c r="BH1291" s="184">
        <f>IF(N1291="sníž. přenesená",J1291,0)</f>
        <v>0</v>
      </c>
      <c r="BI1291" s="184">
        <f>IF(N1291="nulová",J1291,0)</f>
        <v>0</v>
      </c>
      <c r="BJ1291" s="18" t="s">
        <v>81</v>
      </c>
      <c r="BK1291" s="184">
        <f>ROUND(I1291*H1291,2)</f>
        <v>0</v>
      </c>
      <c r="BL1291" s="18" t="s">
        <v>259</v>
      </c>
      <c r="BM1291" s="183" t="s">
        <v>1920</v>
      </c>
    </row>
    <row r="1292" spans="1:65" s="2" customFormat="1" ht="44.25" customHeight="1">
      <c r="A1292" s="35"/>
      <c r="B1292" s="36"/>
      <c r="C1292" s="171" t="s">
        <v>1921</v>
      </c>
      <c r="D1292" s="171" t="s">
        <v>159</v>
      </c>
      <c r="E1292" s="172" t="s">
        <v>1922</v>
      </c>
      <c r="F1292" s="173" t="s">
        <v>1923</v>
      </c>
      <c r="G1292" s="174" t="s">
        <v>215</v>
      </c>
      <c r="H1292" s="175">
        <v>0.22</v>
      </c>
      <c r="I1292" s="176"/>
      <c r="J1292" s="177">
        <f>ROUND(I1292*H1292,2)</f>
        <v>0</v>
      </c>
      <c r="K1292" s="178"/>
      <c r="L1292" s="40"/>
      <c r="M1292" s="179" t="s">
        <v>19</v>
      </c>
      <c r="N1292" s="180" t="s">
        <v>44</v>
      </c>
      <c r="O1292" s="65"/>
      <c r="P1292" s="181">
        <f>O1292*H1292</f>
        <v>0</v>
      </c>
      <c r="Q1292" s="181">
        <v>0</v>
      </c>
      <c r="R1292" s="181">
        <f>Q1292*H1292</f>
        <v>0</v>
      </c>
      <c r="S1292" s="181">
        <v>0</v>
      </c>
      <c r="T1292" s="182">
        <f>S1292*H1292</f>
        <v>0</v>
      </c>
      <c r="U1292" s="35"/>
      <c r="V1292" s="35"/>
      <c r="W1292" s="35"/>
      <c r="X1292" s="35"/>
      <c r="Y1292" s="35"/>
      <c r="Z1292" s="35"/>
      <c r="AA1292" s="35"/>
      <c r="AB1292" s="35"/>
      <c r="AC1292" s="35"/>
      <c r="AD1292" s="35"/>
      <c r="AE1292" s="35"/>
      <c r="AR1292" s="183" t="s">
        <v>259</v>
      </c>
      <c r="AT1292" s="183" t="s">
        <v>159</v>
      </c>
      <c r="AU1292" s="183" t="s">
        <v>83</v>
      </c>
      <c r="AY1292" s="18" t="s">
        <v>156</v>
      </c>
      <c r="BE1292" s="184">
        <f>IF(N1292="základní",J1292,0)</f>
        <v>0</v>
      </c>
      <c r="BF1292" s="184">
        <f>IF(N1292="snížená",J1292,0)</f>
        <v>0</v>
      </c>
      <c r="BG1292" s="184">
        <f>IF(N1292="zákl. přenesená",J1292,0)</f>
        <v>0</v>
      </c>
      <c r="BH1292" s="184">
        <f>IF(N1292="sníž. přenesená",J1292,0)</f>
        <v>0</v>
      </c>
      <c r="BI1292" s="184">
        <f>IF(N1292="nulová",J1292,0)</f>
        <v>0</v>
      </c>
      <c r="BJ1292" s="18" t="s">
        <v>81</v>
      </c>
      <c r="BK1292" s="184">
        <f>ROUND(I1292*H1292,2)</f>
        <v>0</v>
      </c>
      <c r="BL1292" s="18" t="s">
        <v>259</v>
      </c>
      <c r="BM1292" s="183" t="s">
        <v>1924</v>
      </c>
    </row>
    <row r="1293" spans="1:65" s="2" customFormat="1">
      <c r="A1293" s="35"/>
      <c r="B1293" s="36"/>
      <c r="C1293" s="37"/>
      <c r="D1293" s="185" t="s">
        <v>165</v>
      </c>
      <c r="E1293" s="37"/>
      <c r="F1293" s="186" t="s">
        <v>1925</v>
      </c>
      <c r="G1293" s="37"/>
      <c r="H1293" s="37"/>
      <c r="I1293" s="187"/>
      <c r="J1293" s="37"/>
      <c r="K1293" s="37"/>
      <c r="L1293" s="40"/>
      <c r="M1293" s="188"/>
      <c r="N1293" s="189"/>
      <c r="O1293" s="65"/>
      <c r="P1293" s="65"/>
      <c r="Q1293" s="65"/>
      <c r="R1293" s="65"/>
      <c r="S1293" s="65"/>
      <c r="T1293" s="66"/>
      <c r="U1293" s="35"/>
      <c r="V1293" s="35"/>
      <c r="W1293" s="35"/>
      <c r="X1293" s="35"/>
      <c r="Y1293" s="35"/>
      <c r="Z1293" s="35"/>
      <c r="AA1293" s="35"/>
      <c r="AB1293" s="35"/>
      <c r="AC1293" s="35"/>
      <c r="AD1293" s="35"/>
      <c r="AE1293" s="35"/>
      <c r="AT1293" s="18" t="s">
        <v>165</v>
      </c>
      <c r="AU1293" s="18" t="s">
        <v>83</v>
      </c>
    </row>
    <row r="1294" spans="1:65" s="12" customFormat="1" ht="22.9" customHeight="1">
      <c r="B1294" s="155"/>
      <c r="C1294" s="156"/>
      <c r="D1294" s="157" t="s">
        <v>72</v>
      </c>
      <c r="E1294" s="169" t="s">
        <v>1926</v>
      </c>
      <c r="F1294" s="169" t="s">
        <v>1927</v>
      </c>
      <c r="G1294" s="156"/>
      <c r="H1294" s="156"/>
      <c r="I1294" s="159"/>
      <c r="J1294" s="170">
        <f>BK1294</f>
        <v>0</v>
      </c>
      <c r="K1294" s="156"/>
      <c r="L1294" s="161"/>
      <c r="M1294" s="162"/>
      <c r="N1294" s="163"/>
      <c r="O1294" s="163"/>
      <c r="P1294" s="164">
        <f>SUM(P1295:P1307)</f>
        <v>0</v>
      </c>
      <c r="Q1294" s="163"/>
      <c r="R1294" s="164">
        <f>SUM(R1295:R1307)</f>
        <v>0.1180971</v>
      </c>
      <c r="S1294" s="163"/>
      <c r="T1294" s="165">
        <f>SUM(T1295:T1307)</f>
        <v>0</v>
      </c>
      <c r="AR1294" s="166" t="s">
        <v>83</v>
      </c>
      <c r="AT1294" s="167" t="s">
        <v>72</v>
      </c>
      <c r="AU1294" s="167" t="s">
        <v>81</v>
      </c>
      <c r="AY1294" s="166" t="s">
        <v>156</v>
      </c>
      <c r="BK1294" s="168">
        <f>SUM(BK1295:BK1307)</f>
        <v>0</v>
      </c>
    </row>
    <row r="1295" spans="1:65" s="2" customFormat="1" ht="37.9" customHeight="1">
      <c r="A1295" s="35"/>
      <c r="B1295" s="36"/>
      <c r="C1295" s="171" t="s">
        <v>1928</v>
      </c>
      <c r="D1295" s="171" t="s">
        <v>159</v>
      </c>
      <c r="E1295" s="172" t="s">
        <v>1929</v>
      </c>
      <c r="F1295" s="173" t="s">
        <v>1930</v>
      </c>
      <c r="G1295" s="174" t="s">
        <v>206</v>
      </c>
      <c r="H1295" s="175">
        <v>2.25</v>
      </c>
      <c r="I1295" s="176"/>
      <c r="J1295" s="177">
        <f>ROUND(I1295*H1295,2)</f>
        <v>0</v>
      </c>
      <c r="K1295" s="178"/>
      <c r="L1295" s="40"/>
      <c r="M1295" s="179" t="s">
        <v>19</v>
      </c>
      <c r="N1295" s="180" t="s">
        <v>44</v>
      </c>
      <c r="O1295" s="65"/>
      <c r="P1295" s="181">
        <f>O1295*H1295</f>
        <v>0</v>
      </c>
      <c r="Q1295" s="181">
        <v>7.4999999999999997E-3</v>
      </c>
      <c r="R1295" s="181">
        <f>Q1295*H1295</f>
        <v>1.6875000000000001E-2</v>
      </c>
      <c r="S1295" s="181">
        <v>0</v>
      </c>
      <c r="T1295" s="182">
        <f>S1295*H1295</f>
        <v>0</v>
      </c>
      <c r="U1295" s="35"/>
      <c r="V1295" s="35"/>
      <c r="W1295" s="35"/>
      <c r="X1295" s="35"/>
      <c r="Y1295" s="35"/>
      <c r="Z1295" s="35"/>
      <c r="AA1295" s="35"/>
      <c r="AB1295" s="35"/>
      <c r="AC1295" s="35"/>
      <c r="AD1295" s="35"/>
      <c r="AE1295" s="35"/>
      <c r="AR1295" s="183" t="s">
        <v>259</v>
      </c>
      <c r="AT1295" s="183" t="s">
        <v>159</v>
      </c>
      <c r="AU1295" s="183" t="s">
        <v>83</v>
      </c>
      <c r="AY1295" s="18" t="s">
        <v>156</v>
      </c>
      <c r="BE1295" s="184">
        <f>IF(N1295="základní",J1295,0)</f>
        <v>0</v>
      </c>
      <c r="BF1295" s="184">
        <f>IF(N1295="snížená",J1295,0)</f>
        <v>0</v>
      </c>
      <c r="BG1295" s="184">
        <f>IF(N1295="zákl. přenesená",J1295,0)</f>
        <v>0</v>
      </c>
      <c r="BH1295" s="184">
        <f>IF(N1295="sníž. přenesená",J1295,0)</f>
        <v>0</v>
      </c>
      <c r="BI1295" s="184">
        <f>IF(N1295="nulová",J1295,0)</f>
        <v>0</v>
      </c>
      <c r="BJ1295" s="18" t="s">
        <v>81</v>
      </c>
      <c r="BK1295" s="184">
        <f>ROUND(I1295*H1295,2)</f>
        <v>0</v>
      </c>
      <c r="BL1295" s="18" t="s">
        <v>259</v>
      </c>
      <c r="BM1295" s="183" t="s">
        <v>1931</v>
      </c>
    </row>
    <row r="1296" spans="1:65" s="2" customFormat="1">
      <c r="A1296" s="35"/>
      <c r="B1296" s="36"/>
      <c r="C1296" s="37"/>
      <c r="D1296" s="185" t="s">
        <v>165</v>
      </c>
      <c r="E1296" s="37"/>
      <c r="F1296" s="186" t="s">
        <v>1932</v>
      </c>
      <c r="G1296" s="37"/>
      <c r="H1296" s="37"/>
      <c r="I1296" s="187"/>
      <c r="J1296" s="37"/>
      <c r="K1296" s="37"/>
      <c r="L1296" s="40"/>
      <c r="M1296" s="188"/>
      <c r="N1296" s="189"/>
      <c r="O1296" s="65"/>
      <c r="P1296" s="65"/>
      <c r="Q1296" s="65"/>
      <c r="R1296" s="65"/>
      <c r="S1296" s="65"/>
      <c r="T1296" s="66"/>
      <c r="U1296" s="35"/>
      <c r="V1296" s="35"/>
      <c r="W1296" s="35"/>
      <c r="X1296" s="35"/>
      <c r="Y1296" s="35"/>
      <c r="Z1296" s="35"/>
      <c r="AA1296" s="35"/>
      <c r="AB1296" s="35"/>
      <c r="AC1296" s="35"/>
      <c r="AD1296" s="35"/>
      <c r="AE1296" s="35"/>
      <c r="AT1296" s="18" t="s">
        <v>165</v>
      </c>
      <c r="AU1296" s="18" t="s">
        <v>83</v>
      </c>
    </row>
    <row r="1297" spans="1:65" s="14" customFormat="1">
      <c r="B1297" s="201"/>
      <c r="C1297" s="202"/>
      <c r="D1297" s="192" t="s">
        <v>167</v>
      </c>
      <c r="E1297" s="203" t="s">
        <v>19</v>
      </c>
      <c r="F1297" s="204" t="s">
        <v>1933</v>
      </c>
      <c r="G1297" s="202"/>
      <c r="H1297" s="205">
        <v>2.25</v>
      </c>
      <c r="I1297" s="206"/>
      <c r="J1297" s="202"/>
      <c r="K1297" s="202"/>
      <c r="L1297" s="207"/>
      <c r="M1297" s="208"/>
      <c r="N1297" s="209"/>
      <c r="O1297" s="209"/>
      <c r="P1297" s="209"/>
      <c r="Q1297" s="209"/>
      <c r="R1297" s="209"/>
      <c r="S1297" s="209"/>
      <c r="T1297" s="210"/>
      <c r="AT1297" s="211" t="s">
        <v>167</v>
      </c>
      <c r="AU1297" s="211" t="s">
        <v>83</v>
      </c>
      <c r="AV1297" s="14" t="s">
        <v>83</v>
      </c>
      <c r="AW1297" s="14" t="s">
        <v>34</v>
      </c>
      <c r="AX1297" s="14" t="s">
        <v>81</v>
      </c>
      <c r="AY1297" s="211" t="s">
        <v>156</v>
      </c>
    </row>
    <row r="1298" spans="1:65" s="2" customFormat="1" ht="37.9" customHeight="1">
      <c r="A1298" s="35"/>
      <c r="B1298" s="36"/>
      <c r="C1298" s="171" t="s">
        <v>1934</v>
      </c>
      <c r="D1298" s="171" t="s">
        <v>159</v>
      </c>
      <c r="E1298" s="172" t="s">
        <v>1935</v>
      </c>
      <c r="F1298" s="173" t="s">
        <v>1936</v>
      </c>
      <c r="G1298" s="174" t="s">
        <v>193</v>
      </c>
      <c r="H1298" s="175">
        <v>7.19</v>
      </c>
      <c r="I1298" s="176"/>
      <c r="J1298" s="177">
        <f>ROUND(I1298*H1298,2)</f>
        <v>0</v>
      </c>
      <c r="K1298" s="178"/>
      <c r="L1298" s="40"/>
      <c r="M1298" s="179" t="s">
        <v>19</v>
      </c>
      <c r="N1298" s="180" t="s">
        <v>44</v>
      </c>
      <c r="O1298" s="65"/>
      <c r="P1298" s="181">
        <f>O1298*H1298</f>
        <v>0</v>
      </c>
      <c r="Q1298" s="181">
        <v>3.4000000000000002E-4</v>
      </c>
      <c r="R1298" s="181">
        <f>Q1298*H1298</f>
        <v>2.4446000000000003E-3</v>
      </c>
      <c r="S1298" s="181">
        <v>0</v>
      </c>
      <c r="T1298" s="182">
        <f>S1298*H1298</f>
        <v>0</v>
      </c>
      <c r="U1298" s="35"/>
      <c r="V1298" s="35"/>
      <c r="W1298" s="35"/>
      <c r="X1298" s="35"/>
      <c r="Y1298" s="35"/>
      <c r="Z1298" s="35"/>
      <c r="AA1298" s="35"/>
      <c r="AB1298" s="35"/>
      <c r="AC1298" s="35"/>
      <c r="AD1298" s="35"/>
      <c r="AE1298" s="35"/>
      <c r="AR1298" s="183" t="s">
        <v>259</v>
      </c>
      <c r="AT1298" s="183" t="s">
        <v>159</v>
      </c>
      <c r="AU1298" s="183" t="s">
        <v>83</v>
      </c>
      <c r="AY1298" s="18" t="s">
        <v>156</v>
      </c>
      <c r="BE1298" s="184">
        <f>IF(N1298="základní",J1298,0)</f>
        <v>0</v>
      </c>
      <c r="BF1298" s="184">
        <f>IF(N1298="snížená",J1298,0)</f>
        <v>0</v>
      </c>
      <c r="BG1298" s="184">
        <f>IF(N1298="zákl. přenesená",J1298,0)</f>
        <v>0</v>
      </c>
      <c r="BH1298" s="184">
        <f>IF(N1298="sníž. přenesená",J1298,0)</f>
        <v>0</v>
      </c>
      <c r="BI1298" s="184">
        <f>IF(N1298="nulová",J1298,0)</f>
        <v>0</v>
      </c>
      <c r="BJ1298" s="18" t="s">
        <v>81</v>
      </c>
      <c r="BK1298" s="184">
        <f>ROUND(I1298*H1298,2)</f>
        <v>0</v>
      </c>
      <c r="BL1298" s="18" t="s">
        <v>259</v>
      </c>
      <c r="BM1298" s="183" t="s">
        <v>1937</v>
      </c>
    </row>
    <row r="1299" spans="1:65" s="2" customFormat="1">
      <c r="A1299" s="35"/>
      <c r="B1299" s="36"/>
      <c r="C1299" s="37"/>
      <c r="D1299" s="185" t="s">
        <v>165</v>
      </c>
      <c r="E1299" s="37"/>
      <c r="F1299" s="186" t="s">
        <v>1938</v>
      </c>
      <c r="G1299" s="37"/>
      <c r="H1299" s="37"/>
      <c r="I1299" s="187"/>
      <c r="J1299" s="37"/>
      <c r="K1299" s="37"/>
      <c r="L1299" s="40"/>
      <c r="M1299" s="188"/>
      <c r="N1299" s="189"/>
      <c r="O1299" s="65"/>
      <c r="P1299" s="65"/>
      <c r="Q1299" s="65"/>
      <c r="R1299" s="65"/>
      <c r="S1299" s="65"/>
      <c r="T1299" s="66"/>
      <c r="U1299" s="35"/>
      <c r="V1299" s="35"/>
      <c r="W1299" s="35"/>
      <c r="X1299" s="35"/>
      <c r="Y1299" s="35"/>
      <c r="Z1299" s="35"/>
      <c r="AA1299" s="35"/>
      <c r="AB1299" s="35"/>
      <c r="AC1299" s="35"/>
      <c r="AD1299" s="35"/>
      <c r="AE1299" s="35"/>
      <c r="AT1299" s="18" t="s">
        <v>165</v>
      </c>
      <c r="AU1299" s="18" t="s">
        <v>83</v>
      </c>
    </row>
    <row r="1300" spans="1:65" s="2" customFormat="1" ht="24.2" customHeight="1">
      <c r="A1300" s="35"/>
      <c r="B1300" s="36"/>
      <c r="C1300" s="223" t="s">
        <v>1939</v>
      </c>
      <c r="D1300" s="223" t="s">
        <v>223</v>
      </c>
      <c r="E1300" s="224" t="s">
        <v>1940</v>
      </c>
      <c r="F1300" s="225" t="s">
        <v>1941</v>
      </c>
      <c r="G1300" s="226" t="s">
        <v>193</v>
      </c>
      <c r="H1300" s="227">
        <v>8</v>
      </c>
      <c r="I1300" s="228"/>
      <c r="J1300" s="229">
        <f>ROUND(I1300*H1300,2)</f>
        <v>0</v>
      </c>
      <c r="K1300" s="230"/>
      <c r="L1300" s="231"/>
      <c r="M1300" s="232" t="s">
        <v>19</v>
      </c>
      <c r="N1300" s="233" t="s">
        <v>44</v>
      </c>
      <c r="O1300" s="65"/>
      <c r="P1300" s="181">
        <f>O1300*H1300</f>
        <v>0</v>
      </c>
      <c r="Q1300" s="181">
        <v>2.0000000000000002E-5</v>
      </c>
      <c r="R1300" s="181">
        <f>Q1300*H1300</f>
        <v>1.6000000000000001E-4</v>
      </c>
      <c r="S1300" s="181">
        <v>0</v>
      </c>
      <c r="T1300" s="182">
        <f>S1300*H1300</f>
        <v>0</v>
      </c>
      <c r="U1300" s="35"/>
      <c r="V1300" s="35"/>
      <c r="W1300" s="35"/>
      <c r="X1300" s="35"/>
      <c r="Y1300" s="35"/>
      <c r="Z1300" s="35"/>
      <c r="AA1300" s="35"/>
      <c r="AB1300" s="35"/>
      <c r="AC1300" s="35"/>
      <c r="AD1300" s="35"/>
      <c r="AE1300" s="35"/>
      <c r="AR1300" s="183" t="s">
        <v>901</v>
      </c>
      <c r="AT1300" s="183" t="s">
        <v>223</v>
      </c>
      <c r="AU1300" s="183" t="s">
        <v>83</v>
      </c>
      <c r="AY1300" s="18" t="s">
        <v>156</v>
      </c>
      <c r="BE1300" s="184">
        <f>IF(N1300="základní",J1300,0)</f>
        <v>0</v>
      </c>
      <c r="BF1300" s="184">
        <f>IF(N1300="snížená",J1300,0)</f>
        <v>0</v>
      </c>
      <c r="BG1300" s="184">
        <f>IF(N1300="zákl. přenesená",J1300,0)</f>
        <v>0</v>
      </c>
      <c r="BH1300" s="184">
        <f>IF(N1300="sníž. přenesená",J1300,0)</f>
        <v>0</v>
      </c>
      <c r="BI1300" s="184">
        <f>IF(N1300="nulová",J1300,0)</f>
        <v>0</v>
      </c>
      <c r="BJ1300" s="18" t="s">
        <v>81</v>
      </c>
      <c r="BK1300" s="184">
        <f>ROUND(I1300*H1300,2)</f>
        <v>0</v>
      </c>
      <c r="BL1300" s="18" t="s">
        <v>259</v>
      </c>
      <c r="BM1300" s="183" t="s">
        <v>1942</v>
      </c>
    </row>
    <row r="1301" spans="1:65" s="2" customFormat="1" ht="24.2" customHeight="1">
      <c r="A1301" s="35"/>
      <c r="B1301" s="36"/>
      <c r="C1301" s="171" t="s">
        <v>1943</v>
      </c>
      <c r="D1301" s="171" t="s">
        <v>159</v>
      </c>
      <c r="E1301" s="172" t="s">
        <v>1944</v>
      </c>
      <c r="F1301" s="173" t="s">
        <v>1945</v>
      </c>
      <c r="G1301" s="174" t="s">
        <v>193</v>
      </c>
      <c r="H1301" s="175">
        <v>5.2249999999999996</v>
      </c>
      <c r="I1301" s="176"/>
      <c r="J1301" s="177">
        <f>ROUND(I1301*H1301,2)</f>
        <v>0</v>
      </c>
      <c r="K1301" s="178"/>
      <c r="L1301" s="40"/>
      <c r="M1301" s="179" t="s">
        <v>19</v>
      </c>
      <c r="N1301" s="180" t="s">
        <v>44</v>
      </c>
      <c r="O1301" s="65"/>
      <c r="P1301" s="181">
        <f>O1301*H1301</f>
        <v>0</v>
      </c>
      <c r="Q1301" s="181">
        <v>2.9999999999999997E-4</v>
      </c>
      <c r="R1301" s="181">
        <f>Q1301*H1301</f>
        <v>1.5674999999999997E-3</v>
      </c>
      <c r="S1301" s="181">
        <v>0</v>
      </c>
      <c r="T1301" s="182">
        <f>S1301*H1301</f>
        <v>0</v>
      </c>
      <c r="U1301" s="35"/>
      <c r="V1301" s="35"/>
      <c r="W1301" s="35"/>
      <c r="X1301" s="35"/>
      <c r="Y1301" s="35"/>
      <c r="Z1301" s="35"/>
      <c r="AA1301" s="35"/>
      <c r="AB1301" s="35"/>
      <c r="AC1301" s="35"/>
      <c r="AD1301" s="35"/>
      <c r="AE1301" s="35"/>
      <c r="AR1301" s="183" t="s">
        <v>259</v>
      </c>
      <c r="AT1301" s="183" t="s">
        <v>159</v>
      </c>
      <c r="AU1301" s="183" t="s">
        <v>83</v>
      </c>
      <c r="AY1301" s="18" t="s">
        <v>156</v>
      </c>
      <c r="BE1301" s="184">
        <f>IF(N1301="základní",J1301,0)</f>
        <v>0</v>
      </c>
      <c r="BF1301" s="184">
        <f>IF(N1301="snížená",J1301,0)</f>
        <v>0</v>
      </c>
      <c r="BG1301" s="184">
        <f>IF(N1301="zákl. přenesená",J1301,0)</f>
        <v>0</v>
      </c>
      <c r="BH1301" s="184">
        <f>IF(N1301="sníž. přenesená",J1301,0)</f>
        <v>0</v>
      </c>
      <c r="BI1301" s="184">
        <f>IF(N1301="nulová",J1301,0)</f>
        <v>0</v>
      </c>
      <c r="BJ1301" s="18" t="s">
        <v>81</v>
      </c>
      <c r="BK1301" s="184">
        <f>ROUND(I1301*H1301,2)</f>
        <v>0</v>
      </c>
      <c r="BL1301" s="18" t="s">
        <v>259</v>
      </c>
      <c r="BM1301" s="183" t="s">
        <v>1946</v>
      </c>
    </row>
    <row r="1302" spans="1:65" s="2" customFormat="1">
      <c r="A1302" s="35"/>
      <c r="B1302" s="36"/>
      <c r="C1302" s="37"/>
      <c r="D1302" s="185" t="s">
        <v>165</v>
      </c>
      <c r="E1302" s="37"/>
      <c r="F1302" s="186" t="s">
        <v>1947</v>
      </c>
      <c r="G1302" s="37"/>
      <c r="H1302" s="37"/>
      <c r="I1302" s="187"/>
      <c r="J1302" s="37"/>
      <c r="K1302" s="37"/>
      <c r="L1302" s="40"/>
      <c r="M1302" s="188"/>
      <c r="N1302" s="189"/>
      <c r="O1302" s="65"/>
      <c r="P1302" s="65"/>
      <c r="Q1302" s="65"/>
      <c r="R1302" s="65"/>
      <c r="S1302" s="65"/>
      <c r="T1302" s="66"/>
      <c r="U1302" s="35"/>
      <c r="V1302" s="35"/>
      <c r="W1302" s="35"/>
      <c r="X1302" s="35"/>
      <c r="Y1302" s="35"/>
      <c r="Z1302" s="35"/>
      <c r="AA1302" s="35"/>
      <c r="AB1302" s="35"/>
      <c r="AC1302" s="35"/>
      <c r="AD1302" s="35"/>
      <c r="AE1302" s="35"/>
      <c r="AT1302" s="18" t="s">
        <v>165</v>
      </c>
      <c r="AU1302" s="18" t="s">
        <v>83</v>
      </c>
    </row>
    <row r="1303" spans="1:65" s="2" customFormat="1" ht="55.5" customHeight="1">
      <c r="A1303" s="35"/>
      <c r="B1303" s="36"/>
      <c r="C1303" s="171" t="s">
        <v>1948</v>
      </c>
      <c r="D1303" s="171" t="s">
        <v>159</v>
      </c>
      <c r="E1303" s="172" t="s">
        <v>1949</v>
      </c>
      <c r="F1303" s="173" t="s">
        <v>1950</v>
      </c>
      <c r="G1303" s="174" t="s">
        <v>206</v>
      </c>
      <c r="H1303" s="175">
        <v>2.25</v>
      </c>
      <c r="I1303" s="176"/>
      <c r="J1303" s="177">
        <f>ROUND(I1303*H1303,2)</f>
        <v>0</v>
      </c>
      <c r="K1303" s="178"/>
      <c r="L1303" s="40"/>
      <c r="M1303" s="179" t="s">
        <v>19</v>
      </c>
      <c r="N1303" s="180" t="s">
        <v>44</v>
      </c>
      <c r="O1303" s="65"/>
      <c r="P1303" s="181">
        <f>O1303*H1303</f>
        <v>0</v>
      </c>
      <c r="Q1303" s="181">
        <v>8.9999999999999993E-3</v>
      </c>
      <c r="R1303" s="181">
        <f>Q1303*H1303</f>
        <v>2.0249999999999997E-2</v>
      </c>
      <c r="S1303" s="181">
        <v>0</v>
      </c>
      <c r="T1303" s="182">
        <f>S1303*H1303</f>
        <v>0</v>
      </c>
      <c r="U1303" s="35"/>
      <c r="V1303" s="35"/>
      <c r="W1303" s="35"/>
      <c r="X1303" s="35"/>
      <c r="Y1303" s="35"/>
      <c r="Z1303" s="35"/>
      <c r="AA1303" s="35"/>
      <c r="AB1303" s="35"/>
      <c r="AC1303" s="35"/>
      <c r="AD1303" s="35"/>
      <c r="AE1303" s="35"/>
      <c r="AR1303" s="183" t="s">
        <v>259</v>
      </c>
      <c r="AT1303" s="183" t="s">
        <v>159</v>
      </c>
      <c r="AU1303" s="183" t="s">
        <v>83</v>
      </c>
      <c r="AY1303" s="18" t="s">
        <v>156</v>
      </c>
      <c r="BE1303" s="184">
        <f>IF(N1303="základní",J1303,0)</f>
        <v>0</v>
      </c>
      <c r="BF1303" s="184">
        <f>IF(N1303="snížená",J1303,0)</f>
        <v>0</v>
      </c>
      <c r="BG1303" s="184">
        <f>IF(N1303="zákl. přenesená",J1303,0)</f>
        <v>0</v>
      </c>
      <c r="BH1303" s="184">
        <f>IF(N1303="sníž. přenesená",J1303,0)</f>
        <v>0</v>
      </c>
      <c r="BI1303" s="184">
        <f>IF(N1303="nulová",J1303,0)</f>
        <v>0</v>
      </c>
      <c r="BJ1303" s="18" t="s">
        <v>81</v>
      </c>
      <c r="BK1303" s="184">
        <f>ROUND(I1303*H1303,2)</f>
        <v>0</v>
      </c>
      <c r="BL1303" s="18" t="s">
        <v>259</v>
      </c>
      <c r="BM1303" s="183" t="s">
        <v>1951</v>
      </c>
    </row>
    <row r="1304" spans="1:65" s="2" customFormat="1">
      <c r="A1304" s="35"/>
      <c r="B1304" s="36"/>
      <c r="C1304" s="37"/>
      <c r="D1304" s="185" t="s">
        <v>165</v>
      </c>
      <c r="E1304" s="37"/>
      <c r="F1304" s="186" t="s">
        <v>1952</v>
      </c>
      <c r="G1304" s="37"/>
      <c r="H1304" s="37"/>
      <c r="I1304" s="187"/>
      <c r="J1304" s="37"/>
      <c r="K1304" s="37"/>
      <c r="L1304" s="40"/>
      <c r="M1304" s="188"/>
      <c r="N1304" s="189"/>
      <c r="O1304" s="65"/>
      <c r="P1304" s="65"/>
      <c r="Q1304" s="65"/>
      <c r="R1304" s="65"/>
      <c r="S1304" s="65"/>
      <c r="T1304" s="66"/>
      <c r="U1304" s="35"/>
      <c r="V1304" s="35"/>
      <c r="W1304" s="35"/>
      <c r="X1304" s="35"/>
      <c r="Y1304" s="35"/>
      <c r="Z1304" s="35"/>
      <c r="AA1304" s="35"/>
      <c r="AB1304" s="35"/>
      <c r="AC1304" s="35"/>
      <c r="AD1304" s="35"/>
      <c r="AE1304" s="35"/>
      <c r="AT1304" s="18" t="s">
        <v>165</v>
      </c>
      <c r="AU1304" s="18" t="s">
        <v>83</v>
      </c>
    </row>
    <row r="1305" spans="1:65" s="2" customFormat="1" ht="37.9" customHeight="1">
      <c r="A1305" s="35"/>
      <c r="B1305" s="36"/>
      <c r="C1305" s="223" t="s">
        <v>1953</v>
      </c>
      <c r="D1305" s="223" t="s">
        <v>223</v>
      </c>
      <c r="E1305" s="224" t="s">
        <v>1954</v>
      </c>
      <c r="F1305" s="225" t="s">
        <v>1955</v>
      </c>
      <c r="G1305" s="226" t="s">
        <v>206</v>
      </c>
      <c r="H1305" s="227">
        <v>4</v>
      </c>
      <c r="I1305" s="228"/>
      <c r="J1305" s="229">
        <f>ROUND(I1305*H1305,2)</f>
        <v>0</v>
      </c>
      <c r="K1305" s="230"/>
      <c r="L1305" s="231"/>
      <c r="M1305" s="232" t="s">
        <v>19</v>
      </c>
      <c r="N1305" s="233" t="s">
        <v>44</v>
      </c>
      <c r="O1305" s="65"/>
      <c r="P1305" s="181">
        <f>O1305*H1305</f>
        <v>0</v>
      </c>
      <c r="Q1305" s="181">
        <v>1.9199999999999998E-2</v>
      </c>
      <c r="R1305" s="181">
        <f>Q1305*H1305</f>
        <v>7.6799999999999993E-2</v>
      </c>
      <c r="S1305" s="181">
        <v>0</v>
      </c>
      <c r="T1305" s="182">
        <f>S1305*H1305</f>
        <v>0</v>
      </c>
      <c r="U1305" s="35"/>
      <c r="V1305" s="35"/>
      <c r="W1305" s="35"/>
      <c r="X1305" s="35"/>
      <c r="Y1305" s="35"/>
      <c r="Z1305" s="35"/>
      <c r="AA1305" s="35"/>
      <c r="AB1305" s="35"/>
      <c r="AC1305" s="35"/>
      <c r="AD1305" s="35"/>
      <c r="AE1305" s="35"/>
      <c r="AR1305" s="183" t="s">
        <v>901</v>
      </c>
      <c r="AT1305" s="183" t="s">
        <v>223</v>
      </c>
      <c r="AU1305" s="183" t="s">
        <v>83</v>
      </c>
      <c r="AY1305" s="18" t="s">
        <v>156</v>
      </c>
      <c r="BE1305" s="184">
        <f>IF(N1305="základní",J1305,0)</f>
        <v>0</v>
      </c>
      <c r="BF1305" s="184">
        <f>IF(N1305="snížená",J1305,0)</f>
        <v>0</v>
      </c>
      <c r="BG1305" s="184">
        <f>IF(N1305="zákl. přenesená",J1305,0)</f>
        <v>0</v>
      </c>
      <c r="BH1305" s="184">
        <f>IF(N1305="sníž. přenesená",J1305,0)</f>
        <v>0</v>
      </c>
      <c r="BI1305" s="184">
        <f>IF(N1305="nulová",J1305,0)</f>
        <v>0</v>
      </c>
      <c r="BJ1305" s="18" t="s">
        <v>81</v>
      </c>
      <c r="BK1305" s="184">
        <f>ROUND(I1305*H1305,2)</f>
        <v>0</v>
      </c>
      <c r="BL1305" s="18" t="s">
        <v>259</v>
      </c>
      <c r="BM1305" s="183" t="s">
        <v>1956</v>
      </c>
    </row>
    <row r="1306" spans="1:65" s="2" customFormat="1" ht="44.25" customHeight="1">
      <c r="A1306" s="35"/>
      <c r="B1306" s="36"/>
      <c r="C1306" s="171" t="s">
        <v>1957</v>
      </c>
      <c r="D1306" s="171" t="s">
        <v>159</v>
      </c>
      <c r="E1306" s="172" t="s">
        <v>1958</v>
      </c>
      <c r="F1306" s="173" t="s">
        <v>1959</v>
      </c>
      <c r="G1306" s="174" t="s">
        <v>215</v>
      </c>
      <c r="H1306" s="175">
        <v>6.0000000000000001E-3</v>
      </c>
      <c r="I1306" s="176"/>
      <c r="J1306" s="177">
        <f>ROUND(I1306*H1306,2)</f>
        <v>0</v>
      </c>
      <c r="K1306" s="178"/>
      <c r="L1306" s="40"/>
      <c r="M1306" s="179" t="s">
        <v>19</v>
      </c>
      <c r="N1306" s="180" t="s">
        <v>44</v>
      </c>
      <c r="O1306" s="65"/>
      <c r="P1306" s="181">
        <f>O1306*H1306</f>
        <v>0</v>
      </c>
      <c r="Q1306" s="181">
        <v>0</v>
      </c>
      <c r="R1306" s="181">
        <f>Q1306*H1306</f>
        <v>0</v>
      </c>
      <c r="S1306" s="181">
        <v>0</v>
      </c>
      <c r="T1306" s="182">
        <f>S1306*H1306</f>
        <v>0</v>
      </c>
      <c r="U1306" s="35"/>
      <c r="V1306" s="35"/>
      <c r="W1306" s="35"/>
      <c r="X1306" s="35"/>
      <c r="Y1306" s="35"/>
      <c r="Z1306" s="35"/>
      <c r="AA1306" s="35"/>
      <c r="AB1306" s="35"/>
      <c r="AC1306" s="35"/>
      <c r="AD1306" s="35"/>
      <c r="AE1306" s="35"/>
      <c r="AR1306" s="183" t="s">
        <v>259</v>
      </c>
      <c r="AT1306" s="183" t="s">
        <v>159</v>
      </c>
      <c r="AU1306" s="183" t="s">
        <v>83</v>
      </c>
      <c r="AY1306" s="18" t="s">
        <v>156</v>
      </c>
      <c r="BE1306" s="184">
        <f>IF(N1306="základní",J1306,0)</f>
        <v>0</v>
      </c>
      <c r="BF1306" s="184">
        <f>IF(N1306="snížená",J1306,0)</f>
        <v>0</v>
      </c>
      <c r="BG1306" s="184">
        <f>IF(N1306="zákl. přenesená",J1306,0)</f>
        <v>0</v>
      </c>
      <c r="BH1306" s="184">
        <f>IF(N1306="sníž. přenesená",J1306,0)</f>
        <v>0</v>
      </c>
      <c r="BI1306" s="184">
        <f>IF(N1306="nulová",J1306,0)</f>
        <v>0</v>
      </c>
      <c r="BJ1306" s="18" t="s">
        <v>81</v>
      </c>
      <c r="BK1306" s="184">
        <f>ROUND(I1306*H1306,2)</f>
        <v>0</v>
      </c>
      <c r="BL1306" s="18" t="s">
        <v>259</v>
      </c>
      <c r="BM1306" s="183" t="s">
        <v>1960</v>
      </c>
    </row>
    <row r="1307" spans="1:65" s="2" customFormat="1">
      <c r="A1307" s="35"/>
      <c r="B1307" s="36"/>
      <c r="C1307" s="37"/>
      <c r="D1307" s="185" t="s">
        <v>165</v>
      </c>
      <c r="E1307" s="37"/>
      <c r="F1307" s="186" t="s">
        <v>1961</v>
      </c>
      <c r="G1307" s="37"/>
      <c r="H1307" s="37"/>
      <c r="I1307" s="187"/>
      <c r="J1307" s="37"/>
      <c r="K1307" s="37"/>
      <c r="L1307" s="40"/>
      <c r="M1307" s="188"/>
      <c r="N1307" s="189"/>
      <c r="O1307" s="65"/>
      <c r="P1307" s="65"/>
      <c r="Q1307" s="65"/>
      <c r="R1307" s="65"/>
      <c r="S1307" s="65"/>
      <c r="T1307" s="66"/>
      <c r="U1307" s="35"/>
      <c r="V1307" s="35"/>
      <c r="W1307" s="35"/>
      <c r="X1307" s="35"/>
      <c r="Y1307" s="35"/>
      <c r="Z1307" s="35"/>
      <c r="AA1307" s="35"/>
      <c r="AB1307" s="35"/>
      <c r="AC1307" s="35"/>
      <c r="AD1307" s="35"/>
      <c r="AE1307" s="35"/>
      <c r="AT1307" s="18" t="s">
        <v>165</v>
      </c>
      <c r="AU1307" s="18" t="s">
        <v>83</v>
      </c>
    </row>
    <row r="1308" spans="1:65" s="12" customFormat="1" ht="22.9" customHeight="1">
      <c r="B1308" s="155"/>
      <c r="C1308" s="156"/>
      <c r="D1308" s="157" t="s">
        <v>72</v>
      </c>
      <c r="E1308" s="169" t="s">
        <v>1962</v>
      </c>
      <c r="F1308" s="169" t="s">
        <v>1963</v>
      </c>
      <c r="G1308" s="156"/>
      <c r="H1308" s="156"/>
      <c r="I1308" s="159"/>
      <c r="J1308" s="170">
        <f>BK1308</f>
        <v>0</v>
      </c>
      <c r="K1308" s="156"/>
      <c r="L1308" s="161"/>
      <c r="M1308" s="162"/>
      <c r="N1308" s="163"/>
      <c r="O1308" s="163"/>
      <c r="P1308" s="164">
        <f>SUM(P1309:P1329)</f>
        <v>0</v>
      </c>
      <c r="Q1308" s="163"/>
      <c r="R1308" s="164">
        <f>SUM(R1309:R1329)</f>
        <v>5.7178000000000007E-2</v>
      </c>
      <c r="S1308" s="163"/>
      <c r="T1308" s="165">
        <f>SUM(T1309:T1329)</f>
        <v>0</v>
      </c>
      <c r="AR1308" s="166" t="s">
        <v>83</v>
      </c>
      <c r="AT1308" s="167" t="s">
        <v>72</v>
      </c>
      <c r="AU1308" s="167" t="s">
        <v>81</v>
      </c>
      <c r="AY1308" s="166" t="s">
        <v>156</v>
      </c>
      <c r="BK1308" s="168">
        <f>SUM(BK1309:BK1329)</f>
        <v>0</v>
      </c>
    </row>
    <row r="1309" spans="1:65" s="2" customFormat="1" ht="24.2" customHeight="1">
      <c r="A1309" s="35"/>
      <c r="B1309" s="36"/>
      <c r="C1309" s="171" t="s">
        <v>1964</v>
      </c>
      <c r="D1309" s="171" t="s">
        <v>159</v>
      </c>
      <c r="E1309" s="172" t="s">
        <v>1965</v>
      </c>
      <c r="F1309" s="173" t="s">
        <v>1966</v>
      </c>
      <c r="G1309" s="174" t="s">
        <v>193</v>
      </c>
      <c r="H1309" s="175">
        <v>19.46</v>
      </c>
      <c r="I1309" s="176"/>
      <c r="J1309" s="177">
        <f>ROUND(I1309*H1309,2)</f>
        <v>0</v>
      </c>
      <c r="K1309" s="178"/>
      <c r="L1309" s="40"/>
      <c r="M1309" s="179" t="s">
        <v>19</v>
      </c>
      <c r="N1309" s="180" t="s">
        <v>44</v>
      </c>
      <c r="O1309" s="65"/>
      <c r="P1309" s="181">
        <f>O1309*H1309</f>
        <v>0</v>
      </c>
      <c r="Q1309" s="181">
        <v>2.5000000000000001E-3</v>
      </c>
      <c r="R1309" s="181">
        <f>Q1309*H1309</f>
        <v>4.8650000000000006E-2</v>
      </c>
      <c r="S1309" s="181">
        <v>0</v>
      </c>
      <c r="T1309" s="182">
        <f>S1309*H1309</f>
        <v>0</v>
      </c>
      <c r="U1309" s="35"/>
      <c r="V1309" s="35"/>
      <c r="W1309" s="35"/>
      <c r="X1309" s="35"/>
      <c r="Y1309" s="35"/>
      <c r="Z1309" s="35"/>
      <c r="AA1309" s="35"/>
      <c r="AB1309" s="35"/>
      <c r="AC1309" s="35"/>
      <c r="AD1309" s="35"/>
      <c r="AE1309" s="35"/>
      <c r="AR1309" s="183" t="s">
        <v>259</v>
      </c>
      <c r="AT1309" s="183" t="s">
        <v>159</v>
      </c>
      <c r="AU1309" s="183" t="s">
        <v>83</v>
      </c>
      <c r="AY1309" s="18" t="s">
        <v>156</v>
      </c>
      <c r="BE1309" s="184">
        <f>IF(N1309="základní",J1309,0)</f>
        <v>0</v>
      </c>
      <c r="BF1309" s="184">
        <f>IF(N1309="snížená",J1309,0)</f>
        <v>0</v>
      </c>
      <c r="BG1309" s="184">
        <f>IF(N1309="zákl. přenesená",J1309,0)</f>
        <v>0</v>
      </c>
      <c r="BH1309" s="184">
        <f>IF(N1309="sníž. přenesená",J1309,0)</f>
        <v>0</v>
      </c>
      <c r="BI1309" s="184">
        <f>IF(N1309="nulová",J1309,0)</f>
        <v>0</v>
      </c>
      <c r="BJ1309" s="18" t="s">
        <v>81</v>
      </c>
      <c r="BK1309" s="184">
        <f>ROUND(I1309*H1309,2)</f>
        <v>0</v>
      </c>
      <c r="BL1309" s="18" t="s">
        <v>259</v>
      </c>
      <c r="BM1309" s="183" t="s">
        <v>1967</v>
      </c>
    </row>
    <row r="1310" spans="1:65" s="13" customFormat="1">
      <c r="B1310" s="190"/>
      <c r="C1310" s="191"/>
      <c r="D1310" s="192" t="s">
        <v>167</v>
      </c>
      <c r="E1310" s="193" t="s">
        <v>19</v>
      </c>
      <c r="F1310" s="194" t="s">
        <v>1968</v>
      </c>
      <c r="G1310" s="191"/>
      <c r="H1310" s="193" t="s">
        <v>19</v>
      </c>
      <c r="I1310" s="195"/>
      <c r="J1310" s="191"/>
      <c r="K1310" s="191"/>
      <c r="L1310" s="196"/>
      <c r="M1310" s="197"/>
      <c r="N1310" s="198"/>
      <c r="O1310" s="198"/>
      <c r="P1310" s="198"/>
      <c r="Q1310" s="198"/>
      <c r="R1310" s="198"/>
      <c r="S1310" s="198"/>
      <c r="T1310" s="199"/>
      <c r="AT1310" s="200" t="s">
        <v>167</v>
      </c>
      <c r="AU1310" s="200" t="s">
        <v>83</v>
      </c>
      <c r="AV1310" s="13" t="s">
        <v>81</v>
      </c>
      <c r="AW1310" s="13" t="s">
        <v>34</v>
      </c>
      <c r="AX1310" s="13" t="s">
        <v>73</v>
      </c>
      <c r="AY1310" s="200" t="s">
        <v>156</v>
      </c>
    </row>
    <row r="1311" spans="1:65" s="14" customFormat="1">
      <c r="B1311" s="201"/>
      <c r="C1311" s="202"/>
      <c r="D1311" s="192" t="s">
        <v>167</v>
      </c>
      <c r="E1311" s="203" t="s">
        <v>19</v>
      </c>
      <c r="F1311" s="204" t="s">
        <v>1969</v>
      </c>
      <c r="G1311" s="202"/>
      <c r="H1311" s="205">
        <v>3.25</v>
      </c>
      <c r="I1311" s="206"/>
      <c r="J1311" s="202"/>
      <c r="K1311" s="202"/>
      <c r="L1311" s="207"/>
      <c r="M1311" s="208"/>
      <c r="N1311" s="209"/>
      <c r="O1311" s="209"/>
      <c r="P1311" s="209"/>
      <c r="Q1311" s="209"/>
      <c r="R1311" s="209"/>
      <c r="S1311" s="209"/>
      <c r="T1311" s="210"/>
      <c r="AT1311" s="211" t="s">
        <v>167</v>
      </c>
      <c r="AU1311" s="211" t="s">
        <v>83</v>
      </c>
      <c r="AV1311" s="14" t="s">
        <v>83</v>
      </c>
      <c r="AW1311" s="14" t="s">
        <v>34</v>
      </c>
      <c r="AX1311" s="14" t="s">
        <v>73</v>
      </c>
      <c r="AY1311" s="211" t="s">
        <v>156</v>
      </c>
    </row>
    <row r="1312" spans="1:65" s="14" customFormat="1">
      <c r="B1312" s="201"/>
      <c r="C1312" s="202"/>
      <c r="D1312" s="192" t="s">
        <v>167</v>
      </c>
      <c r="E1312" s="203" t="s">
        <v>19</v>
      </c>
      <c r="F1312" s="204" t="s">
        <v>1970</v>
      </c>
      <c r="G1312" s="202"/>
      <c r="H1312" s="205">
        <v>2.2599999999999998</v>
      </c>
      <c r="I1312" s="206"/>
      <c r="J1312" s="202"/>
      <c r="K1312" s="202"/>
      <c r="L1312" s="207"/>
      <c r="M1312" s="208"/>
      <c r="N1312" s="209"/>
      <c r="O1312" s="209"/>
      <c r="P1312" s="209"/>
      <c r="Q1312" s="209"/>
      <c r="R1312" s="209"/>
      <c r="S1312" s="209"/>
      <c r="T1312" s="210"/>
      <c r="AT1312" s="211" t="s">
        <v>167</v>
      </c>
      <c r="AU1312" s="211" t="s">
        <v>83</v>
      </c>
      <c r="AV1312" s="14" t="s">
        <v>83</v>
      </c>
      <c r="AW1312" s="14" t="s">
        <v>34</v>
      </c>
      <c r="AX1312" s="14" t="s">
        <v>73</v>
      </c>
      <c r="AY1312" s="211" t="s">
        <v>156</v>
      </c>
    </row>
    <row r="1313" spans="1:65" s="14" customFormat="1">
      <c r="B1313" s="201"/>
      <c r="C1313" s="202"/>
      <c r="D1313" s="192" t="s">
        <v>167</v>
      </c>
      <c r="E1313" s="203" t="s">
        <v>19</v>
      </c>
      <c r="F1313" s="204" t="s">
        <v>1971</v>
      </c>
      <c r="G1313" s="202"/>
      <c r="H1313" s="205">
        <v>1.96</v>
      </c>
      <c r="I1313" s="206"/>
      <c r="J1313" s="202"/>
      <c r="K1313" s="202"/>
      <c r="L1313" s="207"/>
      <c r="M1313" s="208"/>
      <c r="N1313" s="209"/>
      <c r="O1313" s="209"/>
      <c r="P1313" s="209"/>
      <c r="Q1313" s="209"/>
      <c r="R1313" s="209"/>
      <c r="S1313" s="209"/>
      <c r="T1313" s="210"/>
      <c r="AT1313" s="211" t="s">
        <v>167</v>
      </c>
      <c r="AU1313" s="211" t="s">
        <v>83</v>
      </c>
      <c r="AV1313" s="14" t="s">
        <v>83</v>
      </c>
      <c r="AW1313" s="14" t="s">
        <v>34</v>
      </c>
      <c r="AX1313" s="14" t="s">
        <v>73</v>
      </c>
      <c r="AY1313" s="211" t="s">
        <v>156</v>
      </c>
    </row>
    <row r="1314" spans="1:65" s="14" customFormat="1">
      <c r="B1314" s="201"/>
      <c r="C1314" s="202"/>
      <c r="D1314" s="192" t="s">
        <v>167</v>
      </c>
      <c r="E1314" s="203" t="s">
        <v>19</v>
      </c>
      <c r="F1314" s="204" t="s">
        <v>1972</v>
      </c>
      <c r="G1314" s="202"/>
      <c r="H1314" s="205">
        <v>1.86</v>
      </c>
      <c r="I1314" s="206"/>
      <c r="J1314" s="202"/>
      <c r="K1314" s="202"/>
      <c r="L1314" s="207"/>
      <c r="M1314" s="208"/>
      <c r="N1314" s="209"/>
      <c r="O1314" s="209"/>
      <c r="P1314" s="209"/>
      <c r="Q1314" s="209"/>
      <c r="R1314" s="209"/>
      <c r="S1314" s="209"/>
      <c r="T1314" s="210"/>
      <c r="AT1314" s="211" t="s">
        <v>167</v>
      </c>
      <c r="AU1314" s="211" t="s">
        <v>83</v>
      </c>
      <c r="AV1314" s="14" t="s">
        <v>83</v>
      </c>
      <c r="AW1314" s="14" t="s">
        <v>34</v>
      </c>
      <c r="AX1314" s="14" t="s">
        <v>73</v>
      </c>
      <c r="AY1314" s="211" t="s">
        <v>156</v>
      </c>
    </row>
    <row r="1315" spans="1:65" s="14" customFormat="1">
      <c r="B1315" s="201"/>
      <c r="C1315" s="202"/>
      <c r="D1315" s="192" t="s">
        <v>167</v>
      </c>
      <c r="E1315" s="203" t="s">
        <v>19</v>
      </c>
      <c r="F1315" s="204" t="s">
        <v>1973</v>
      </c>
      <c r="G1315" s="202"/>
      <c r="H1315" s="205">
        <v>1.6</v>
      </c>
      <c r="I1315" s="206"/>
      <c r="J1315" s="202"/>
      <c r="K1315" s="202"/>
      <c r="L1315" s="207"/>
      <c r="M1315" s="208"/>
      <c r="N1315" s="209"/>
      <c r="O1315" s="209"/>
      <c r="P1315" s="209"/>
      <c r="Q1315" s="209"/>
      <c r="R1315" s="209"/>
      <c r="S1315" s="209"/>
      <c r="T1315" s="210"/>
      <c r="AT1315" s="211" t="s">
        <v>167</v>
      </c>
      <c r="AU1315" s="211" t="s">
        <v>83</v>
      </c>
      <c r="AV1315" s="14" t="s">
        <v>83</v>
      </c>
      <c r="AW1315" s="14" t="s">
        <v>34</v>
      </c>
      <c r="AX1315" s="14" t="s">
        <v>73</v>
      </c>
      <c r="AY1315" s="211" t="s">
        <v>156</v>
      </c>
    </row>
    <row r="1316" spans="1:65" s="14" customFormat="1">
      <c r="B1316" s="201"/>
      <c r="C1316" s="202"/>
      <c r="D1316" s="192" t="s">
        <v>167</v>
      </c>
      <c r="E1316" s="203" t="s">
        <v>19</v>
      </c>
      <c r="F1316" s="204" t="s">
        <v>1974</v>
      </c>
      <c r="G1316" s="202"/>
      <c r="H1316" s="205">
        <v>4.84</v>
      </c>
      <c r="I1316" s="206"/>
      <c r="J1316" s="202"/>
      <c r="K1316" s="202"/>
      <c r="L1316" s="207"/>
      <c r="M1316" s="208"/>
      <c r="N1316" s="209"/>
      <c r="O1316" s="209"/>
      <c r="P1316" s="209"/>
      <c r="Q1316" s="209"/>
      <c r="R1316" s="209"/>
      <c r="S1316" s="209"/>
      <c r="T1316" s="210"/>
      <c r="AT1316" s="211" t="s">
        <v>167</v>
      </c>
      <c r="AU1316" s="211" t="s">
        <v>83</v>
      </c>
      <c r="AV1316" s="14" t="s">
        <v>83</v>
      </c>
      <c r="AW1316" s="14" t="s">
        <v>34</v>
      </c>
      <c r="AX1316" s="14" t="s">
        <v>73</v>
      </c>
      <c r="AY1316" s="211" t="s">
        <v>156</v>
      </c>
    </row>
    <row r="1317" spans="1:65" s="16" customFormat="1">
      <c r="B1317" s="234"/>
      <c r="C1317" s="235"/>
      <c r="D1317" s="192" t="s">
        <v>167</v>
      </c>
      <c r="E1317" s="236" t="s">
        <v>19</v>
      </c>
      <c r="F1317" s="237" t="s">
        <v>299</v>
      </c>
      <c r="G1317" s="235"/>
      <c r="H1317" s="238">
        <v>15.77</v>
      </c>
      <c r="I1317" s="239"/>
      <c r="J1317" s="235"/>
      <c r="K1317" s="235"/>
      <c r="L1317" s="240"/>
      <c r="M1317" s="241"/>
      <c r="N1317" s="242"/>
      <c r="O1317" s="242"/>
      <c r="P1317" s="242"/>
      <c r="Q1317" s="242"/>
      <c r="R1317" s="242"/>
      <c r="S1317" s="242"/>
      <c r="T1317" s="243"/>
      <c r="AT1317" s="244" t="s">
        <v>167</v>
      </c>
      <c r="AU1317" s="244" t="s">
        <v>83</v>
      </c>
      <c r="AV1317" s="16" t="s">
        <v>157</v>
      </c>
      <c r="AW1317" s="16" t="s">
        <v>34</v>
      </c>
      <c r="AX1317" s="16" t="s">
        <v>73</v>
      </c>
      <c r="AY1317" s="244" t="s">
        <v>156</v>
      </c>
    </row>
    <row r="1318" spans="1:65" s="13" customFormat="1">
      <c r="B1318" s="190"/>
      <c r="C1318" s="191"/>
      <c r="D1318" s="192" t="s">
        <v>167</v>
      </c>
      <c r="E1318" s="193" t="s">
        <v>19</v>
      </c>
      <c r="F1318" s="194" t="s">
        <v>584</v>
      </c>
      <c r="G1318" s="191"/>
      <c r="H1318" s="193" t="s">
        <v>19</v>
      </c>
      <c r="I1318" s="195"/>
      <c r="J1318" s="191"/>
      <c r="K1318" s="191"/>
      <c r="L1318" s="196"/>
      <c r="M1318" s="197"/>
      <c r="N1318" s="198"/>
      <c r="O1318" s="198"/>
      <c r="P1318" s="198"/>
      <c r="Q1318" s="198"/>
      <c r="R1318" s="198"/>
      <c r="S1318" s="198"/>
      <c r="T1318" s="199"/>
      <c r="AT1318" s="200" t="s">
        <v>167</v>
      </c>
      <c r="AU1318" s="200" t="s">
        <v>83</v>
      </c>
      <c r="AV1318" s="13" t="s">
        <v>81</v>
      </c>
      <c r="AW1318" s="13" t="s">
        <v>34</v>
      </c>
      <c r="AX1318" s="13" t="s">
        <v>73</v>
      </c>
      <c r="AY1318" s="200" t="s">
        <v>156</v>
      </c>
    </row>
    <row r="1319" spans="1:65" s="14" customFormat="1">
      <c r="B1319" s="201"/>
      <c r="C1319" s="202"/>
      <c r="D1319" s="192" t="s">
        <v>167</v>
      </c>
      <c r="E1319" s="203" t="s">
        <v>19</v>
      </c>
      <c r="F1319" s="204" t="s">
        <v>1975</v>
      </c>
      <c r="G1319" s="202"/>
      <c r="H1319" s="205">
        <v>3.69</v>
      </c>
      <c r="I1319" s="206"/>
      <c r="J1319" s="202"/>
      <c r="K1319" s="202"/>
      <c r="L1319" s="207"/>
      <c r="M1319" s="208"/>
      <c r="N1319" s="209"/>
      <c r="O1319" s="209"/>
      <c r="P1319" s="209"/>
      <c r="Q1319" s="209"/>
      <c r="R1319" s="209"/>
      <c r="S1319" s="209"/>
      <c r="T1319" s="210"/>
      <c r="AT1319" s="211" t="s">
        <v>167</v>
      </c>
      <c r="AU1319" s="211" t="s">
        <v>83</v>
      </c>
      <c r="AV1319" s="14" t="s">
        <v>83</v>
      </c>
      <c r="AW1319" s="14" t="s">
        <v>34</v>
      </c>
      <c r="AX1319" s="14" t="s">
        <v>73</v>
      </c>
      <c r="AY1319" s="211" t="s">
        <v>156</v>
      </c>
    </row>
    <row r="1320" spans="1:65" s="16" customFormat="1">
      <c r="B1320" s="234"/>
      <c r="C1320" s="235"/>
      <c r="D1320" s="192" t="s">
        <v>167</v>
      </c>
      <c r="E1320" s="236" t="s">
        <v>19</v>
      </c>
      <c r="F1320" s="237" t="s">
        <v>299</v>
      </c>
      <c r="G1320" s="235"/>
      <c r="H1320" s="238">
        <v>3.69</v>
      </c>
      <c r="I1320" s="239"/>
      <c r="J1320" s="235"/>
      <c r="K1320" s="235"/>
      <c r="L1320" s="240"/>
      <c r="M1320" s="241"/>
      <c r="N1320" s="242"/>
      <c r="O1320" s="242"/>
      <c r="P1320" s="242"/>
      <c r="Q1320" s="242"/>
      <c r="R1320" s="242"/>
      <c r="S1320" s="242"/>
      <c r="T1320" s="243"/>
      <c r="AT1320" s="244" t="s">
        <v>167</v>
      </c>
      <c r="AU1320" s="244" t="s">
        <v>83</v>
      </c>
      <c r="AV1320" s="16" t="s">
        <v>157</v>
      </c>
      <c r="AW1320" s="16" t="s">
        <v>34</v>
      </c>
      <c r="AX1320" s="16" t="s">
        <v>73</v>
      </c>
      <c r="AY1320" s="244" t="s">
        <v>156</v>
      </c>
    </row>
    <row r="1321" spans="1:65" s="15" customFormat="1">
      <c r="B1321" s="212"/>
      <c r="C1321" s="213"/>
      <c r="D1321" s="192" t="s">
        <v>167</v>
      </c>
      <c r="E1321" s="214" t="s">
        <v>19</v>
      </c>
      <c r="F1321" s="215" t="s">
        <v>170</v>
      </c>
      <c r="G1321" s="213"/>
      <c r="H1321" s="216">
        <v>19.46</v>
      </c>
      <c r="I1321" s="217"/>
      <c r="J1321" s="213"/>
      <c r="K1321" s="213"/>
      <c r="L1321" s="218"/>
      <c r="M1321" s="219"/>
      <c r="N1321" s="220"/>
      <c r="O1321" s="220"/>
      <c r="P1321" s="220"/>
      <c r="Q1321" s="220"/>
      <c r="R1321" s="220"/>
      <c r="S1321" s="220"/>
      <c r="T1321" s="221"/>
      <c r="AT1321" s="222" t="s">
        <v>167</v>
      </c>
      <c r="AU1321" s="222" t="s">
        <v>83</v>
      </c>
      <c r="AV1321" s="15" t="s">
        <v>163</v>
      </c>
      <c r="AW1321" s="15" t="s">
        <v>34</v>
      </c>
      <c r="AX1321" s="15" t="s">
        <v>81</v>
      </c>
      <c r="AY1321" s="222" t="s">
        <v>156</v>
      </c>
    </row>
    <row r="1322" spans="1:65" s="2" customFormat="1" ht="37.9" customHeight="1">
      <c r="A1322" s="35"/>
      <c r="B1322" s="36"/>
      <c r="C1322" s="171" t="s">
        <v>1976</v>
      </c>
      <c r="D1322" s="171" t="s">
        <v>159</v>
      </c>
      <c r="E1322" s="172" t="s">
        <v>1977</v>
      </c>
      <c r="F1322" s="173" t="s">
        <v>1978</v>
      </c>
      <c r="G1322" s="174" t="s">
        <v>193</v>
      </c>
      <c r="H1322" s="175">
        <v>1.04</v>
      </c>
      <c r="I1322" s="176"/>
      <c r="J1322" s="177">
        <f>ROUND(I1322*H1322,2)</f>
        <v>0</v>
      </c>
      <c r="K1322" s="178"/>
      <c r="L1322" s="40"/>
      <c r="M1322" s="179" t="s">
        <v>19</v>
      </c>
      <c r="N1322" s="180" t="s">
        <v>44</v>
      </c>
      <c r="O1322" s="65"/>
      <c r="P1322" s="181">
        <f>O1322*H1322</f>
        <v>0</v>
      </c>
      <c r="Q1322" s="181">
        <v>1.9E-3</v>
      </c>
      <c r="R1322" s="181">
        <f>Q1322*H1322</f>
        <v>1.9759999999999999E-3</v>
      </c>
      <c r="S1322" s="181">
        <v>0</v>
      </c>
      <c r="T1322" s="182">
        <f>S1322*H1322</f>
        <v>0</v>
      </c>
      <c r="U1322" s="35"/>
      <c r="V1322" s="35"/>
      <c r="W1322" s="35"/>
      <c r="X1322" s="35"/>
      <c r="Y1322" s="35"/>
      <c r="Z1322" s="35"/>
      <c r="AA1322" s="35"/>
      <c r="AB1322" s="35"/>
      <c r="AC1322" s="35"/>
      <c r="AD1322" s="35"/>
      <c r="AE1322" s="35"/>
      <c r="AR1322" s="183" t="s">
        <v>259</v>
      </c>
      <c r="AT1322" s="183" t="s">
        <v>159</v>
      </c>
      <c r="AU1322" s="183" t="s">
        <v>83</v>
      </c>
      <c r="AY1322" s="18" t="s">
        <v>156</v>
      </c>
      <c r="BE1322" s="184">
        <f>IF(N1322="základní",J1322,0)</f>
        <v>0</v>
      </c>
      <c r="BF1322" s="184">
        <f>IF(N1322="snížená",J1322,0)</f>
        <v>0</v>
      </c>
      <c r="BG1322" s="184">
        <f>IF(N1322="zákl. přenesená",J1322,0)</f>
        <v>0</v>
      </c>
      <c r="BH1322" s="184">
        <f>IF(N1322="sníž. přenesená",J1322,0)</f>
        <v>0</v>
      </c>
      <c r="BI1322" s="184">
        <f>IF(N1322="nulová",J1322,0)</f>
        <v>0</v>
      </c>
      <c r="BJ1322" s="18" t="s">
        <v>81</v>
      </c>
      <c r="BK1322" s="184">
        <f>ROUND(I1322*H1322,2)</f>
        <v>0</v>
      </c>
      <c r="BL1322" s="18" t="s">
        <v>259</v>
      </c>
      <c r="BM1322" s="183" t="s">
        <v>1979</v>
      </c>
    </row>
    <row r="1323" spans="1:65" s="2" customFormat="1">
      <c r="A1323" s="35"/>
      <c r="B1323" s="36"/>
      <c r="C1323" s="37"/>
      <c r="D1323" s="185" t="s">
        <v>165</v>
      </c>
      <c r="E1323" s="37"/>
      <c r="F1323" s="186" t="s">
        <v>1980</v>
      </c>
      <c r="G1323" s="37"/>
      <c r="H1323" s="37"/>
      <c r="I1323" s="187"/>
      <c r="J1323" s="37"/>
      <c r="K1323" s="37"/>
      <c r="L1323" s="40"/>
      <c r="M1323" s="188"/>
      <c r="N1323" s="189"/>
      <c r="O1323" s="65"/>
      <c r="P1323" s="65"/>
      <c r="Q1323" s="65"/>
      <c r="R1323" s="65"/>
      <c r="S1323" s="65"/>
      <c r="T1323" s="66"/>
      <c r="U1323" s="35"/>
      <c r="V1323" s="35"/>
      <c r="W1323" s="35"/>
      <c r="X1323" s="35"/>
      <c r="Y1323" s="35"/>
      <c r="Z1323" s="35"/>
      <c r="AA1323" s="35"/>
      <c r="AB1323" s="35"/>
      <c r="AC1323" s="35"/>
      <c r="AD1323" s="35"/>
      <c r="AE1323" s="35"/>
      <c r="AT1323" s="18" t="s">
        <v>165</v>
      </c>
      <c r="AU1323" s="18" t="s">
        <v>83</v>
      </c>
    </row>
    <row r="1324" spans="1:65" s="14" customFormat="1">
      <c r="B1324" s="201"/>
      <c r="C1324" s="202"/>
      <c r="D1324" s="192" t="s">
        <v>167</v>
      </c>
      <c r="E1324" s="203" t="s">
        <v>19</v>
      </c>
      <c r="F1324" s="204" t="s">
        <v>1981</v>
      </c>
      <c r="G1324" s="202"/>
      <c r="H1324" s="205">
        <v>1.04</v>
      </c>
      <c r="I1324" s="206"/>
      <c r="J1324" s="202"/>
      <c r="K1324" s="202"/>
      <c r="L1324" s="207"/>
      <c r="M1324" s="208"/>
      <c r="N1324" s="209"/>
      <c r="O1324" s="209"/>
      <c r="P1324" s="209"/>
      <c r="Q1324" s="209"/>
      <c r="R1324" s="209"/>
      <c r="S1324" s="209"/>
      <c r="T1324" s="210"/>
      <c r="AT1324" s="211" t="s">
        <v>167</v>
      </c>
      <c r="AU1324" s="211" t="s">
        <v>83</v>
      </c>
      <c r="AV1324" s="14" t="s">
        <v>83</v>
      </c>
      <c r="AW1324" s="14" t="s">
        <v>34</v>
      </c>
      <c r="AX1324" s="14" t="s">
        <v>81</v>
      </c>
      <c r="AY1324" s="211" t="s">
        <v>156</v>
      </c>
    </row>
    <row r="1325" spans="1:65" s="2" customFormat="1" ht="21.75" customHeight="1">
      <c r="A1325" s="35"/>
      <c r="B1325" s="36"/>
      <c r="C1325" s="223" t="s">
        <v>1982</v>
      </c>
      <c r="D1325" s="223" t="s">
        <v>223</v>
      </c>
      <c r="E1325" s="224" t="s">
        <v>1983</v>
      </c>
      <c r="F1325" s="225" t="s">
        <v>1984</v>
      </c>
      <c r="G1325" s="226" t="s">
        <v>193</v>
      </c>
      <c r="H1325" s="227">
        <v>1.0920000000000001</v>
      </c>
      <c r="I1325" s="228"/>
      <c r="J1325" s="229">
        <f>ROUND(I1325*H1325,2)</f>
        <v>0</v>
      </c>
      <c r="K1325" s="230"/>
      <c r="L1325" s="231"/>
      <c r="M1325" s="232" t="s">
        <v>19</v>
      </c>
      <c r="N1325" s="233" t="s">
        <v>44</v>
      </c>
      <c r="O1325" s="65"/>
      <c r="P1325" s="181">
        <f>O1325*H1325</f>
        <v>0</v>
      </c>
      <c r="Q1325" s="181">
        <v>6.0000000000000001E-3</v>
      </c>
      <c r="R1325" s="181">
        <f>Q1325*H1325</f>
        <v>6.5520000000000005E-3</v>
      </c>
      <c r="S1325" s="181">
        <v>0</v>
      </c>
      <c r="T1325" s="182">
        <f>S1325*H1325</f>
        <v>0</v>
      </c>
      <c r="U1325" s="35"/>
      <c r="V1325" s="35"/>
      <c r="W1325" s="35"/>
      <c r="X1325" s="35"/>
      <c r="Y1325" s="35"/>
      <c r="Z1325" s="35"/>
      <c r="AA1325" s="35"/>
      <c r="AB1325" s="35"/>
      <c r="AC1325" s="35"/>
      <c r="AD1325" s="35"/>
      <c r="AE1325" s="35"/>
      <c r="AR1325" s="183" t="s">
        <v>901</v>
      </c>
      <c r="AT1325" s="183" t="s">
        <v>223</v>
      </c>
      <c r="AU1325" s="183" t="s">
        <v>83</v>
      </c>
      <c r="AY1325" s="18" t="s">
        <v>156</v>
      </c>
      <c r="BE1325" s="184">
        <f>IF(N1325="základní",J1325,0)</f>
        <v>0</v>
      </c>
      <c r="BF1325" s="184">
        <f>IF(N1325="snížená",J1325,0)</f>
        <v>0</v>
      </c>
      <c r="BG1325" s="184">
        <f>IF(N1325="zákl. přenesená",J1325,0)</f>
        <v>0</v>
      </c>
      <c r="BH1325" s="184">
        <f>IF(N1325="sníž. přenesená",J1325,0)</f>
        <v>0</v>
      </c>
      <c r="BI1325" s="184">
        <f>IF(N1325="nulová",J1325,0)</f>
        <v>0</v>
      </c>
      <c r="BJ1325" s="18" t="s">
        <v>81</v>
      </c>
      <c r="BK1325" s="184">
        <f>ROUND(I1325*H1325,2)</f>
        <v>0</v>
      </c>
      <c r="BL1325" s="18" t="s">
        <v>259</v>
      </c>
      <c r="BM1325" s="183" t="s">
        <v>1985</v>
      </c>
    </row>
    <row r="1326" spans="1:65" s="14" customFormat="1">
      <c r="B1326" s="201"/>
      <c r="C1326" s="202"/>
      <c r="D1326" s="192" t="s">
        <v>167</v>
      </c>
      <c r="E1326" s="203" t="s">
        <v>19</v>
      </c>
      <c r="F1326" s="204" t="s">
        <v>1986</v>
      </c>
      <c r="G1326" s="202"/>
      <c r="H1326" s="205">
        <v>1.0920000000000001</v>
      </c>
      <c r="I1326" s="206"/>
      <c r="J1326" s="202"/>
      <c r="K1326" s="202"/>
      <c r="L1326" s="207"/>
      <c r="M1326" s="208"/>
      <c r="N1326" s="209"/>
      <c r="O1326" s="209"/>
      <c r="P1326" s="209"/>
      <c r="Q1326" s="209"/>
      <c r="R1326" s="209"/>
      <c r="S1326" s="209"/>
      <c r="T1326" s="210"/>
      <c r="AT1326" s="211" t="s">
        <v>167</v>
      </c>
      <c r="AU1326" s="211" t="s">
        <v>83</v>
      </c>
      <c r="AV1326" s="14" t="s">
        <v>83</v>
      </c>
      <c r="AW1326" s="14" t="s">
        <v>34</v>
      </c>
      <c r="AX1326" s="14" t="s">
        <v>73</v>
      </c>
      <c r="AY1326" s="211" t="s">
        <v>156</v>
      </c>
    </row>
    <row r="1327" spans="1:65" s="15" customFormat="1">
      <c r="B1327" s="212"/>
      <c r="C1327" s="213"/>
      <c r="D1327" s="192" t="s">
        <v>167</v>
      </c>
      <c r="E1327" s="214" t="s">
        <v>19</v>
      </c>
      <c r="F1327" s="215" t="s">
        <v>170</v>
      </c>
      <c r="G1327" s="213"/>
      <c r="H1327" s="216">
        <v>1.0920000000000001</v>
      </c>
      <c r="I1327" s="217"/>
      <c r="J1327" s="213"/>
      <c r="K1327" s="213"/>
      <c r="L1327" s="218"/>
      <c r="M1327" s="219"/>
      <c r="N1327" s="220"/>
      <c r="O1327" s="220"/>
      <c r="P1327" s="220"/>
      <c r="Q1327" s="220"/>
      <c r="R1327" s="220"/>
      <c r="S1327" s="220"/>
      <c r="T1327" s="221"/>
      <c r="AT1327" s="222" t="s">
        <v>167</v>
      </c>
      <c r="AU1327" s="222" t="s">
        <v>83</v>
      </c>
      <c r="AV1327" s="15" t="s">
        <v>163</v>
      </c>
      <c r="AW1327" s="15" t="s">
        <v>34</v>
      </c>
      <c r="AX1327" s="15" t="s">
        <v>81</v>
      </c>
      <c r="AY1327" s="222" t="s">
        <v>156</v>
      </c>
    </row>
    <row r="1328" spans="1:65" s="2" customFormat="1" ht="55.5" customHeight="1">
      <c r="A1328" s="35"/>
      <c r="B1328" s="36"/>
      <c r="C1328" s="171" t="s">
        <v>1987</v>
      </c>
      <c r="D1328" s="171" t="s">
        <v>159</v>
      </c>
      <c r="E1328" s="172" t="s">
        <v>1988</v>
      </c>
      <c r="F1328" s="173" t="s">
        <v>1989</v>
      </c>
      <c r="G1328" s="174" t="s">
        <v>215</v>
      </c>
      <c r="H1328" s="175">
        <v>0.41</v>
      </c>
      <c r="I1328" s="176"/>
      <c r="J1328" s="177">
        <f>ROUND(I1328*H1328,2)</f>
        <v>0</v>
      </c>
      <c r="K1328" s="178"/>
      <c r="L1328" s="40"/>
      <c r="M1328" s="179" t="s">
        <v>19</v>
      </c>
      <c r="N1328" s="180" t="s">
        <v>44</v>
      </c>
      <c r="O1328" s="65"/>
      <c r="P1328" s="181">
        <f>O1328*H1328</f>
        <v>0</v>
      </c>
      <c r="Q1328" s="181">
        <v>0</v>
      </c>
      <c r="R1328" s="181">
        <f>Q1328*H1328</f>
        <v>0</v>
      </c>
      <c r="S1328" s="181">
        <v>0</v>
      </c>
      <c r="T1328" s="182">
        <f>S1328*H1328</f>
        <v>0</v>
      </c>
      <c r="U1328" s="35"/>
      <c r="V1328" s="35"/>
      <c r="W1328" s="35"/>
      <c r="X1328" s="35"/>
      <c r="Y1328" s="35"/>
      <c r="Z1328" s="35"/>
      <c r="AA1328" s="35"/>
      <c r="AB1328" s="35"/>
      <c r="AC1328" s="35"/>
      <c r="AD1328" s="35"/>
      <c r="AE1328" s="35"/>
      <c r="AR1328" s="183" t="s">
        <v>259</v>
      </c>
      <c r="AT1328" s="183" t="s">
        <v>159</v>
      </c>
      <c r="AU1328" s="183" t="s">
        <v>83</v>
      </c>
      <c r="AY1328" s="18" t="s">
        <v>156</v>
      </c>
      <c r="BE1328" s="184">
        <f>IF(N1328="základní",J1328,0)</f>
        <v>0</v>
      </c>
      <c r="BF1328" s="184">
        <f>IF(N1328="snížená",J1328,0)</f>
        <v>0</v>
      </c>
      <c r="BG1328" s="184">
        <f>IF(N1328="zákl. přenesená",J1328,0)</f>
        <v>0</v>
      </c>
      <c r="BH1328" s="184">
        <f>IF(N1328="sníž. přenesená",J1328,0)</f>
        <v>0</v>
      </c>
      <c r="BI1328" s="184">
        <f>IF(N1328="nulová",J1328,0)</f>
        <v>0</v>
      </c>
      <c r="BJ1328" s="18" t="s">
        <v>81</v>
      </c>
      <c r="BK1328" s="184">
        <f>ROUND(I1328*H1328,2)</f>
        <v>0</v>
      </c>
      <c r="BL1328" s="18" t="s">
        <v>259</v>
      </c>
      <c r="BM1328" s="183" t="s">
        <v>1990</v>
      </c>
    </row>
    <row r="1329" spans="1:65" s="2" customFormat="1">
      <c r="A1329" s="35"/>
      <c r="B1329" s="36"/>
      <c r="C1329" s="37"/>
      <c r="D1329" s="185" t="s">
        <v>165</v>
      </c>
      <c r="E1329" s="37"/>
      <c r="F1329" s="186" t="s">
        <v>1991</v>
      </c>
      <c r="G1329" s="37"/>
      <c r="H1329" s="37"/>
      <c r="I1329" s="187"/>
      <c r="J1329" s="37"/>
      <c r="K1329" s="37"/>
      <c r="L1329" s="40"/>
      <c r="M1329" s="188"/>
      <c r="N1329" s="189"/>
      <c r="O1329" s="65"/>
      <c r="P1329" s="65"/>
      <c r="Q1329" s="65"/>
      <c r="R1329" s="65"/>
      <c r="S1329" s="65"/>
      <c r="T1329" s="66"/>
      <c r="U1329" s="35"/>
      <c r="V1329" s="35"/>
      <c r="W1329" s="35"/>
      <c r="X1329" s="35"/>
      <c r="Y1329" s="35"/>
      <c r="Z1329" s="35"/>
      <c r="AA1329" s="35"/>
      <c r="AB1329" s="35"/>
      <c r="AC1329" s="35"/>
      <c r="AD1329" s="35"/>
      <c r="AE1329" s="35"/>
      <c r="AT1329" s="18" t="s">
        <v>165</v>
      </c>
      <c r="AU1329" s="18" t="s">
        <v>83</v>
      </c>
    </row>
    <row r="1330" spans="1:65" s="12" customFormat="1" ht="22.9" customHeight="1">
      <c r="B1330" s="155"/>
      <c r="C1330" s="156"/>
      <c r="D1330" s="157" t="s">
        <v>72</v>
      </c>
      <c r="E1330" s="169" t="s">
        <v>1992</v>
      </c>
      <c r="F1330" s="169" t="s">
        <v>1993</v>
      </c>
      <c r="G1330" s="156"/>
      <c r="H1330" s="156"/>
      <c r="I1330" s="159"/>
      <c r="J1330" s="170">
        <f>BK1330</f>
        <v>0</v>
      </c>
      <c r="K1330" s="156"/>
      <c r="L1330" s="161"/>
      <c r="M1330" s="162"/>
      <c r="N1330" s="163"/>
      <c r="O1330" s="163"/>
      <c r="P1330" s="164">
        <f>SUM(P1331:P1342)</f>
        <v>0</v>
      </c>
      <c r="Q1330" s="163"/>
      <c r="R1330" s="164">
        <f>SUM(R1331:R1342)</f>
        <v>3.0519374799999999</v>
      </c>
      <c r="S1330" s="163"/>
      <c r="T1330" s="165">
        <f>SUM(T1331:T1342)</f>
        <v>0</v>
      </c>
      <c r="AR1330" s="166" t="s">
        <v>83</v>
      </c>
      <c r="AT1330" s="167" t="s">
        <v>72</v>
      </c>
      <c r="AU1330" s="167" t="s">
        <v>81</v>
      </c>
      <c r="AY1330" s="166" t="s">
        <v>156</v>
      </c>
      <c r="BK1330" s="168">
        <f>SUM(BK1331:BK1342)</f>
        <v>0</v>
      </c>
    </row>
    <row r="1331" spans="1:65" s="2" customFormat="1" ht="33" customHeight="1">
      <c r="A1331" s="35"/>
      <c r="B1331" s="36"/>
      <c r="C1331" s="171" t="s">
        <v>1994</v>
      </c>
      <c r="D1331" s="171" t="s">
        <v>159</v>
      </c>
      <c r="E1331" s="172" t="s">
        <v>1995</v>
      </c>
      <c r="F1331" s="173" t="s">
        <v>1996</v>
      </c>
      <c r="G1331" s="174" t="s">
        <v>193</v>
      </c>
      <c r="H1331" s="175">
        <v>42.521999999999998</v>
      </c>
      <c r="I1331" s="176"/>
      <c r="J1331" s="177">
        <f>ROUND(I1331*H1331,2)</f>
        <v>0</v>
      </c>
      <c r="K1331" s="178"/>
      <c r="L1331" s="40"/>
      <c r="M1331" s="179" t="s">
        <v>19</v>
      </c>
      <c r="N1331" s="180" t="s">
        <v>44</v>
      </c>
      <c r="O1331" s="65"/>
      <c r="P1331" s="181">
        <f>O1331*H1331</f>
        <v>0</v>
      </c>
      <c r="Q1331" s="181">
        <v>8.43E-3</v>
      </c>
      <c r="R1331" s="181">
        <f>Q1331*H1331</f>
        <v>0.35846045999999998</v>
      </c>
      <c r="S1331" s="181">
        <v>0</v>
      </c>
      <c r="T1331" s="182">
        <f>S1331*H1331</f>
        <v>0</v>
      </c>
      <c r="U1331" s="35"/>
      <c r="V1331" s="35"/>
      <c r="W1331" s="35"/>
      <c r="X1331" s="35"/>
      <c r="Y1331" s="35"/>
      <c r="Z1331" s="35"/>
      <c r="AA1331" s="35"/>
      <c r="AB1331" s="35"/>
      <c r="AC1331" s="35"/>
      <c r="AD1331" s="35"/>
      <c r="AE1331" s="35"/>
      <c r="AR1331" s="183" t="s">
        <v>259</v>
      </c>
      <c r="AT1331" s="183" t="s">
        <v>159</v>
      </c>
      <c r="AU1331" s="183" t="s">
        <v>83</v>
      </c>
      <c r="AY1331" s="18" t="s">
        <v>156</v>
      </c>
      <c r="BE1331" s="184">
        <f>IF(N1331="základní",J1331,0)</f>
        <v>0</v>
      </c>
      <c r="BF1331" s="184">
        <f>IF(N1331="snížená",J1331,0)</f>
        <v>0</v>
      </c>
      <c r="BG1331" s="184">
        <f>IF(N1331="zákl. přenesená",J1331,0)</f>
        <v>0</v>
      </c>
      <c r="BH1331" s="184">
        <f>IF(N1331="sníž. přenesená",J1331,0)</f>
        <v>0</v>
      </c>
      <c r="BI1331" s="184">
        <f>IF(N1331="nulová",J1331,0)</f>
        <v>0</v>
      </c>
      <c r="BJ1331" s="18" t="s">
        <v>81</v>
      </c>
      <c r="BK1331" s="184">
        <f>ROUND(I1331*H1331,2)</f>
        <v>0</v>
      </c>
      <c r="BL1331" s="18" t="s">
        <v>259</v>
      </c>
      <c r="BM1331" s="183" t="s">
        <v>1997</v>
      </c>
    </row>
    <row r="1332" spans="1:65" s="2" customFormat="1">
      <c r="A1332" s="35"/>
      <c r="B1332" s="36"/>
      <c r="C1332" s="37"/>
      <c r="D1332" s="185" t="s">
        <v>165</v>
      </c>
      <c r="E1332" s="37"/>
      <c r="F1332" s="186" t="s">
        <v>1998</v>
      </c>
      <c r="G1332" s="37"/>
      <c r="H1332" s="37"/>
      <c r="I1332" s="187"/>
      <c r="J1332" s="37"/>
      <c r="K1332" s="37"/>
      <c r="L1332" s="40"/>
      <c r="M1332" s="188"/>
      <c r="N1332" s="189"/>
      <c r="O1332" s="65"/>
      <c r="P1332" s="65"/>
      <c r="Q1332" s="65"/>
      <c r="R1332" s="65"/>
      <c r="S1332" s="65"/>
      <c r="T1332" s="66"/>
      <c r="U1332" s="35"/>
      <c r="V1332" s="35"/>
      <c r="W1332" s="35"/>
      <c r="X1332" s="35"/>
      <c r="Y1332" s="35"/>
      <c r="Z1332" s="35"/>
      <c r="AA1332" s="35"/>
      <c r="AB1332" s="35"/>
      <c r="AC1332" s="35"/>
      <c r="AD1332" s="35"/>
      <c r="AE1332" s="35"/>
      <c r="AT1332" s="18" t="s">
        <v>165</v>
      </c>
      <c r="AU1332" s="18" t="s">
        <v>83</v>
      </c>
    </row>
    <row r="1333" spans="1:65" s="14" customFormat="1">
      <c r="B1333" s="201"/>
      <c r="C1333" s="202"/>
      <c r="D1333" s="192" t="s">
        <v>167</v>
      </c>
      <c r="E1333" s="203" t="s">
        <v>19</v>
      </c>
      <c r="F1333" s="204" t="s">
        <v>1999</v>
      </c>
      <c r="G1333" s="202"/>
      <c r="H1333" s="205">
        <v>42.521999999999998</v>
      </c>
      <c r="I1333" s="206"/>
      <c r="J1333" s="202"/>
      <c r="K1333" s="202"/>
      <c r="L1333" s="207"/>
      <c r="M1333" s="208"/>
      <c r="N1333" s="209"/>
      <c r="O1333" s="209"/>
      <c r="P1333" s="209"/>
      <c r="Q1333" s="209"/>
      <c r="R1333" s="209"/>
      <c r="S1333" s="209"/>
      <c r="T1333" s="210"/>
      <c r="AT1333" s="211" t="s">
        <v>167</v>
      </c>
      <c r="AU1333" s="211" t="s">
        <v>83</v>
      </c>
      <c r="AV1333" s="14" t="s">
        <v>83</v>
      </c>
      <c r="AW1333" s="14" t="s">
        <v>34</v>
      </c>
      <c r="AX1333" s="14" t="s">
        <v>81</v>
      </c>
      <c r="AY1333" s="211" t="s">
        <v>156</v>
      </c>
    </row>
    <row r="1334" spans="1:65" s="2" customFormat="1" ht="24.2" customHeight="1">
      <c r="A1334" s="35"/>
      <c r="B1334" s="36"/>
      <c r="C1334" s="171" t="s">
        <v>2000</v>
      </c>
      <c r="D1334" s="171" t="s">
        <v>159</v>
      </c>
      <c r="E1334" s="172" t="s">
        <v>2001</v>
      </c>
      <c r="F1334" s="173" t="s">
        <v>2002</v>
      </c>
      <c r="G1334" s="174" t="s">
        <v>206</v>
      </c>
      <c r="H1334" s="175">
        <v>40.78</v>
      </c>
      <c r="I1334" s="176"/>
      <c r="J1334" s="177">
        <f>ROUND(I1334*H1334,2)</f>
        <v>0</v>
      </c>
      <c r="K1334" s="178"/>
      <c r="L1334" s="40"/>
      <c r="M1334" s="179" t="s">
        <v>19</v>
      </c>
      <c r="N1334" s="180" t="s">
        <v>44</v>
      </c>
      <c r="O1334" s="65"/>
      <c r="P1334" s="181">
        <f>O1334*H1334</f>
        <v>0</v>
      </c>
      <c r="Q1334" s="181">
        <v>6.583E-2</v>
      </c>
      <c r="R1334" s="181">
        <f>Q1334*H1334</f>
        <v>2.6845474</v>
      </c>
      <c r="S1334" s="181">
        <v>0</v>
      </c>
      <c r="T1334" s="182">
        <f>S1334*H1334</f>
        <v>0</v>
      </c>
      <c r="U1334" s="35"/>
      <c r="V1334" s="35"/>
      <c r="W1334" s="35"/>
      <c r="X1334" s="35"/>
      <c r="Y1334" s="35"/>
      <c r="Z1334" s="35"/>
      <c r="AA1334" s="35"/>
      <c r="AB1334" s="35"/>
      <c r="AC1334" s="35"/>
      <c r="AD1334" s="35"/>
      <c r="AE1334" s="35"/>
      <c r="AR1334" s="183" t="s">
        <v>259</v>
      </c>
      <c r="AT1334" s="183" t="s">
        <v>159</v>
      </c>
      <c r="AU1334" s="183" t="s">
        <v>83</v>
      </c>
      <c r="AY1334" s="18" t="s">
        <v>156</v>
      </c>
      <c r="BE1334" s="184">
        <f>IF(N1334="základní",J1334,0)</f>
        <v>0</v>
      </c>
      <c r="BF1334" s="184">
        <f>IF(N1334="snížená",J1334,0)</f>
        <v>0</v>
      </c>
      <c r="BG1334" s="184">
        <f>IF(N1334="zákl. přenesená",J1334,0)</f>
        <v>0</v>
      </c>
      <c r="BH1334" s="184">
        <f>IF(N1334="sníž. přenesená",J1334,0)</f>
        <v>0</v>
      </c>
      <c r="BI1334" s="184">
        <f>IF(N1334="nulová",J1334,0)</f>
        <v>0</v>
      </c>
      <c r="BJ1334" s="18" t="s">
        <v>81</v>
      </c>
      <c r="BK1334" s="184">
        <f>ROUND(I1334*H1334,2)</f>
        <v>0</v>
      </c>
      <c r="BL1334" s="18" t="s">
        <v>259</v>
      </c>
      <c r="BM1334" s="183" t="s">
        <v>2003</v>
      </c>
    </row>
    <row r="1335" spans="1:65" s="2" customFormat="1">
      <c r="A1335" s="35"/>
      <c r="B1335" s="36"/>
      <c r="C1335" s="37"/>
      <c r="D1335" s="185" t="s">
        <v>165</v>
      </c>
      <c r="E1335" s="37"/>
      <c r="F1335" s="186" t="s">
        <v>2004</v>
      </c>
      <c r="G1335" s="37"/>
      <c r="H1335" s="37"/>
      <c r="I1335" s="187"/>
      <c r="J1335" s="37"/>
      <c r="K1335" s="37"/>
      <c r="L1335" s="40"/>
      <c r="M1335" s="188"/>
      <c r="N1335" s="189"/>
      <c r="O1335" s="65"/>
      <c r="P1335" s="65"/>
      <c r="Q1335" s="65"/>
      <c r="R1335" s="65"/>
      <c r="S1335" s="65"/>
      <c r="T1335" s="66"/>
      <c r="U1335" s="35"/>
      <c r="V1335" s="35"/>
      <c r="W1335" s="35"/>
      <c r="X1335" s="35"/>
      <c r="Y1335" s="35"/>
      <c r="Z1335" s="35"/>
      <c r="AA1335" s="35"/>
      <c r="AB1335" s="35"/>
      <c r="AC1335" s="35"/>
      <c r="AD1335" s="35"/>
      <c r="AE1335" s="35"/>
      <c r="AT1335" s="18" t="s">
        <v>165</v>
      </c>
      <c r="AU1335" s="18" t="s">
        <v>83</v>
      </c>
    </row>
    <row r="1336" spans="1:65" s="14" customFormat="1">
      <c r="B1336" s="201"/>
      <c r="C1336" s="202"/>
      <c r="D1336" s="192" t="s">
        <v>167</v>
      </c>
      <c r="E1336" s="203" t="s">
        <v>19</v>
      </c>
      <c r="F1336" s="204" t="s">
        <v>2005</v>
      </c>
      <c r="G1336" s="202"/>
      <c r="H1336" s="205">
        <v>40.78</v>
      </c>
      <c r="I1336" s="206"/>
      <c r="J1336" s="202"/>
      <c r="K1336" s="202"/>
      <c r="L1336" s="207"/>
      <c r="M1336" s="208"/>
      <c r="N1336" s="209"/>
      <c r="O1336" s="209"/>
      <c r="P1336" s="209"/>
      <c r="Q1336" s="209"/>
      <c r="R1336" s="209"/>
      <c r="S1336" s="209"/>
      <c r="T1336" s="210"/>
      <c r="AT1336" s="211" t="s">
        <v>167</v>
      </c>
      <c r="AU1336" s="211" t="s">
        <v>83</v>
      </c>
      <c r="AV1336" s="14" t="s">
        <v>83</v>
      </c>
      <c r="AW1336" s="14" t="s">
        <v>34</v>
      </c>
      <c r="AX1336" s="14" t="s">
        <v>81</v>
      </c>
      <c r="AY1336" s="211" t="s">
        <v>156</v>
      </c>
    </row>
    <row r="1337" spans="1:65" s="2" customFormat="1" ht="24.2" customHeight="1">
      <c r="A1337" s="35"/>
      <c r="B1337" s="36"/>
      <c r="C1337" s="171" t="s">
        <v>2006</v>
      </c>
      <c r="D1337" s="171" t="s">
        <v>159</v>
      </c>
      <c r="E1337" s="172" t="s">
        <v>2007</v>
      </c>
      <c r="F1337" s="173" t="s">
        <v>2008</v>
      </c>
      <c r="G1337" s="174" t="s">
        <v>206</v>
      </c>
      <c r="H1337" s="175">
        <v>42.521999999999998</v>
      </c>
      <c r="I1337" s="176"/>
      <c r="J1337" s="177">
        <f>ROUND(I1337*H1337,2)</f>
        <v>0</v>
      </c>
      <c r="K1337" s="178"/>
      <c r="L1337" s="40"/>
      <c r="M1337" s="179" t="s">
        <v>19</v>
      </c>
      <c r="N1337" s="180" t="s">
        <v>44</v>
      </c>
      <c r="O1337" s="65"/>
      <c r="P1337" s="181">
        <f>O1337*H1337</f>
        <v>0</v>
      </c>
      <c r="Q1337" s="181">
        <v>6.0000000000000002E-5</v>
      </c>
      <c r="R1337" s="181">
        <f>Q1337*H1337</f>
        <v>2.5513200000000002E-3</v>
      </c>
      <c r="S1337" s="181">
        <v>0</v>
      </c>
      <c r="T1337" s="182">
        <f>S1337*H1337</f>
        <v>0</v>
      </c>
      <c r="U1337" s="35"/>
      <c r="V1337" s="35"/>
      <c r="W1337" s="35"/>
      <c r="X1337" s="35"/>
      <c r="Y1337" s="35"/>
      <c r="Z1337" s="35"/>
      <c r="AA1337" s="35"/>
      <c r="AB1337" s="35"/>
      <c r="AC1337" s="35"/>
      <c r="AD1337" s="35"/>
      <c r="AE1337" s="35"/>
      <c r="AR1337" s="183" t="s">
        <v>259</v>
      </c>
      <c r="AT1337" s="183" t="s">
        <v>159</v>
      </c>
      <c r="AU1337" s="183" t="s">
        <v>83</v>
      </c>
      <c r="AY1337" s="18" t="s">
        <v>156</v>
      </c>
      <c r="BE1337" s="184">
        <f>IF(N1337="základní",J1337,0)</f>
        <v>0</v>
      </c>
      <c r="BF1337" s="184">
        <f>IF(N1337="snížená",J1337,0)</f>
        <v>0</v>
      </c>
      <c r="BG1337" s="184">
        <f>IF(N1337="zákl. přenesená",J1337,0)</f>
        <v>0</v>
      </c>
      <c r="BH1337" s="184">
        <f>IF(N1337="sníž. přenesená",J1337,0)</f>
        <v>0</v>
      </c>
      <c r="BI1337" s="184">
        <f>IF(N1337="nulová",J1337,0)</f>
        <v>0</v>
      </c>
      <c r="BJ1337" s="18" t="s">
        <v>81</v>
      </c>
      <c r="BK1337" s="184">
        <f>ROUND(I1337*H1337,2)</f>
        <v>0</v>
      </c>
      <c r="BL1337" s="18" t="s">
        <v>259</v>
      </c>
      <c r="BM1337" s="183" t="s">
        <v>2009</v>
      </c>
    </row>
    <row r="1338" spans="1:65" s="2" customFormat="1">
      <c r="A1338" s="35"/>
      <c r="B1338" s="36"/>
      <c r="C1338" s="37"/>
      <c r="D1338" s="185" t="s">
        <v>165</v>
      </c>
      <c r="E1338" s="37"/>
      <c r="F1338" s="186" t="s">
        <v>2010</v>
      </c>
      <c r="G1338" s="37"/>
      <c r="H1338" s="37"/>
      <c r="I1338" s="187"/>
      <c r="J1338" s="37"/>
      <c r="K1338" s="37"/>
      <c r="L1338" s="40"/>
      <c r="M1338" s="188"/>
      <c r="N1338" s="189"/>
      <c r="O1338" s="65"/>
      <c r="P1338" s="65"/>
      <c r="Q1338" s="65"/>
      <c r="R1338" s="65"/>
      <c r="S1338" s="65"/>
      <c r="T1338" s="66"/>
      <c r="U1338" s="35"/>
      <c r="V1338" s="35"/>
      <c r="W1338" s="35"/>
      <c r="X1338" s="35"/>
      <c r="Y1338" s="35"/>
      <c r="Z1338" s="35"/>
      <c r="AA1338" s="35"/>
      <c r="AB1338" s="35"/>
      <c r="AC1338" s="35"/>
      <c r="AD1338" s="35"/>
      <c r="AE1338" s="35"/>
      <c r="AT1338" s="18" t="s">
        <v>165</v>
      </c>
      <c r="AU1338" s="18" t="s">
        <v>83</v>
      </c>
    </row>
    <row r="1339" spans="1:65" s="2" customFormat="1" ht="16.5" customHeight="1">
      <c r="A1339" s="35"/>
      <c r="B1339" s="36"/>
      <c r="C1339" s="171" t="s">
        <v>2011</v>
      </c>
      <c r="D1339" s="171" t="s">
        <v>159</v>
      </c>
      <c r="E1339" s="172" t="s">
        <v>2012</v>
      </c>
      <c r="F1339" s="173" t="s">
        <v>2013</v>
      </c>
      <c r="G1339" s="174" t="s">
        <v>206</v>
      </c>
      <c r="H1339" s="175">
        <v>42.521999999999998</v>
      </c>
      <c r="I1339" s="176"/>
      <c r="J1339" s="177">
        <f>ROUND(I1339*H1339,2)</f>
        <v>0</v>
      </c>
      <c r="K1339" s="178"/>
      <c r="L1339" s="40"/>
      <c r="M1339" s="179" t="s">
        <v>19</v>
      </c>
      <c r="N1339" s="180" t="s">
        <v>44</v>
      </c>
      <c r="O1339" s="65"/>
      <c r="P1339" s="181">
        <f>O1339*H1339</f>
        <v>0</v>
      </c>
      <c r="Q1339" s="181">
        <v>1.4999999999999999E-4</v>
      </c>
      <c r="R1339" s="181">
        <f>Q1339*H1339</f>
        <v>6.3782999999999991E-3</v>
      </c>
      <c r="S1339" s="181">
        <v>0</v>
      </c>
      <c r="T1339" s="182">
        <f>S1339*H1339</f>
        <v>0</v>
      </c>
      <c r="U1339" s="35"/>
      <c r="V1339" s="35"/>
      <c r="W1339" s="35"/>
      <c r="X1339" s="35"/>
      <c r="Y1339" s="35"/>
      <c r="Z1339" s="35"/>
      <c r="AA1339" s="35"/>
      <c r="AB1339" s="35"/>
      <c r="AC1339" s="35"/>
      <c r="AD1339" s="35"/>
      <c r="AE1339" s="35"/>
      <c r="AR1339" s="183" t="s">
        <v>259</v>
      </c>
      <c r="AT1339" s="183" t="s">
        <v>159</v>
      </c>
      <c r="AU1339" s="183" t="s">
        <v>83</v>
      </c>
      <c r="AY1339" s="18" t="s">
        <v>156</v>
      </c>
      <c r="BE1339" s="184">
        <f>IF(N1339="základní",J1339,0)</f>
        <v>0</v>
      </c>
      <c r="BF1339" s="184">
        <f>IF(N1339="snížená",J1339,0)</f>
        <v>0</v>
      </c>
      <c r="BG1339" s="184">
        <f>IF(N1339="zákl. přenesená",J1339,0)</f>
        <v>0</v>
      </c>
      <c r="BH1339" s="184">
        <f>IF(N1339="sníž. přenesená",J1339,0)</f>
        <v>0</v>
      </c>
      <c r="BI1339" s="184">
        <f>IF(N1339="nulová",J1339,0)</f>
        <v>0</v>
      </c>
      <c r="BJ1339" s="18" t="s">
        <v>81</v>
      </c>
      <c r="BK1339" s="184">
        <f>ROUND(I1339*H1339,2)</f>
        <v>0</v>
      </c>
      <c r="BL1339" s="18" t="s">
        <v>259</v>
      </c>
      <c r="BM1339" s="183" t="s">
        <v>2014</v>
      </c>
    </row>
    <row r="1340" spans="1:65" s="2" customFormat="1">
      <c r="A1340" s="35"/>
      <c r="B1340" s="36"/>
      <c r="C1340" s="37"/>
      <c r="D1340" s="185" t="s">
        <v>165</v>
      </c>
      <c r="E1340" s="37"/>
      <c r="F1340" s="186" t="s">
        <v>2015</v>
      </c>
      <c r="G1340" s="37"/>
      <c r="H1340" s="37"/>
      <c r="I1340" s="187"/>
      <c r="J1340" s="37"/>
      <c r="K1340" s="37"/>
      <c r="L1340" s="40"/>
      <c r="M1340" s="188"/>
      <c r="N1340" s="189"/>
      <c r="O1340" s="65"/>
      <c r="P1340" s="65"/>
      <c r="Q1340" s="65"/>
      <c r="R1340" s="65"/>
      <c r="S1340" s="65"/>
      <c r="T1340" s="66"/>
      <c r="U1340" s="35"/>
      <c r="V1340" s="35"/>
      <c r="W1340" s="35"/>
      <c r="X1340" s="35"/>
      <c r="Y1340" s="35"/>
      <c r="Z1340" s="35"/>
      <c r="AA1340" s="35"/>
      <c r="AB1340" s="35"/>
      <c r="AC1340" s="35"/>
      <c r="AD1340" s="35"/>
      <c r="AE1340" s="35"/>
      <c r="AT1340" s="18" t="s">
        <v>165</v>
      </c>
      <c r="AU1340" s="18" t="s">
        <v>83</v>
      </c>
    </row>
    <row r="1341" spans="1:65" s="2" customFormat="1" ht="44.25" customHeight="1">
      <c r="A1341" s="35"/>
      <c r="B1341" s="36"/>
      <c r="C1341" s="171" t="s">
        <v>2016</v>
      </c>
      <c r="D1341" s="171" t="s">
        <v>159</v>
      </c>
      <c r="E1341" s="172" t="s">
        <v>2017</v>
      </c>
      <c r="F1341" s="173" t="s">
        <v>2018</v>
      </c>
      <c r="G1341" s="174" t="s">
        <v>215</v>
      </c>
      <c r="H1341" s="175">
        <v>3.052</v>
      </c>
      <c r="I1341" s="176"/>
      <c r="J1341" s="177">
        <f>ROUND(I1341*H1341,2)</f>
        <v>0</v>
      </c>
      <c r="K1341" s="178"/>
      <c r="L1341" s="40"/>
      <c r="M1341" s="179" t="s">
        <v>19</v>
      </c>
      <c r="N1341" s="180" t="s">
        <v>44</v>
      </c>
      <c r="O1341" s="65"/>
      <c r="P1341" s="181">
        <f>O1341*H1341</f>
        <v>0</v>
      </c>
      <c r="Q1341" s="181">
        <v>0</v>
      </c>
      <c r="R1341" s="181">
        <f>Q1341*H1341</f>
        <v>0</v>
      </c>
      <c r="S1341" s="181">
        <v>0</v>
      </c>
      <c r="T1341" s="182">
        <f>S1341*H1341</f>
        <v>0</v>
      </c>
      <c r="U1341" s="35"/>
      <c r="V1341" s="35"/>
      <c r="W1341" s="35"/>
      <c r="X1341" s="35"/>
      <c r="Y1341" s="35"/>
      <c r="Z1341" s="35"/>
      <c r="AA1341" s="35"/>
      <c r="AB1341" s="35"/>
      <c r="AC1341" s="35"/>
      <c r="AD1341" s="35"/>
      <c r="AE1341" s="35"/>
      <c r="AR1341" s="183" t="s">
        <v>259</v>
      </c>
      <c r="AT1341" s="183" t="s">
        <v>159</v>
      </c>
      <c r="AU1341" s="183" t="s">
        <v>83</v>
      </c>
      <c r="AY1341" s="18" t="s">
        <v>156</v>
      </c>
      <c r="BE1341" s="184">
        <f>IF(N1341="základní",J1341,0)</f>
        <v>0</v>
      </c>
      <c r="BF1341" s="184">
        <f>IF(N1341="snížená",J1341,0)</f>
        <v>0</v>
      </c>
      <c r="BG1341" s="184">
        <f>IF(N1341="zákl. přenesená",J1341,0)</f>
        <v>0</v>
      </c>
      <c r="BH1341" s="184">
        <f>IF(N1341="sníž. přenesená",J1341,0)</f>
        <v>0</v>
      </c>
      <c r="BI1341" s="184">
        <f>IF(N1341="nulová",J1341,0)</f>
        <v>0</v>
      </c>
      <c r="BJ1341" s="18" t="s">
        <v>81</v>
      </c>
      <c r="BK1341" s="184">
        <f>ROUND(I1341*H1341,2)</f>
        <v>0</v>
      </c>
      <c r="BL1341" s="18" t="s">
        <v>259</v>
      </c>
      <c r="BM1341" s="183" t="s">
        <v>2019</v>
      </c>
    </row>
    <row r="1342" spans="1:65" s="2" customFormat="1">
      <c r="A1342" s="35"/>
      <c r="B1342" s="36"/>
      <c r="C1342" s="37"/>
      <c r="D1342" s="185" t="s">
        <v>165</v>
      </c>
      <c r="E1342" s="37"/>
      <c r="F1342" s="186" t="s">
        <v>2020</v>
      </c>
      <c r="G1342" s="37"/>
      <c r="H1342" s="37"/>
      <c r="I1342" s="187"/>
      <c r="J1342" s="37"/>
      <c r="K1342" s="37"/>
      <c r="L1342" s="40"/>
      <c r="M1342" s="188"/>
      <c r="N1342" s="189"/>
      <c r="O1342" s="65"/>
      <c r="P1342" s="65"/>
      <c r="Q1342" s="65"/>
      <c r="R1342" s="65"/>
      <c r="S1342" s="65"/>
      <c r="T1342" s="66"/>
      <c r="U1342" s="35"/>
      <c r="V1342" s="35"/>
      <c r="W1342" s="35"/>
      <c r="X1342" s="35"/>
      <c r="Y1342" s="35"/>
      <c r="Z1342" s="35"/>
      <c r="AA1342" s="35"/>
      <c r="AB1342" s="35"/>
      <c r="AC1342" s="35"/>
      <c r="AD1342" s="35"/>
      <c r="AE1342" s="35"/>
      <c r="AT1342" s="18" t="s">
        <v>165</v>
      </c>
      <c r="AU1342" s="18" t="s">
        <v>83</v>
      </c>
    </row>
    <row r="1343" spans="1:65" s="12" customFormat="1" ht="22.9" customHeight="1">
      <c r="B1343" s="155"/>
      <c r="C1343" s="156"/>
      <c r="D1343" s="157" t="s">
        <v>72</v>
      </c>
      <c r="E1343" s="169" t="s">
        <v>2021</v>
      </c>
      <c r="F1343" s="169" t="s">
        <v>2022</v>
      </c>
      <c r="G1343" s="156"/>
      <c r="H1343" s="156"/>
      <c r="I1343" s="159"/>
      <c r="J1343" s="170">
        <f>BK1343</f>
        <v>0</v>
      </c>
      <c r="K1343" s="156"/>
      <c r="L1343" s="161"/>
      <c r="M1343" s="162"/>
      <c r="N1343" s="163"/>
      <c r="O1343" s="163"/>
      <c r="P1343" s="164">
        <f>SUM(P1344:P1387)</f>
        <v>0</v>
      </c>
      <c r="Q1343" s="163"/>
      <c r="R1343" s="164">
        <f>SUM(R1344:R1387)</f>
        <v>2.4900347300000001</v>
      </c>
      <c r="S1343" s="163"/>
      <c r="T1343" s="165">
        <f>SUM(T1344:T1387)</f>
        <v>0.61499999999999999</v>
      </c>
      <c r="AR1343" s="166" t="s">
        <v>83</v>
      </c>
      <c r="AT1343" s="167" t="s">
        <v>72</v>
      </c>
      <c r="AU1343" s="167" t="s">
        <v>81</v>
      </c>
      <c r="AY1343" s="166" t="s">
        <v>156</v>
      </c>
      <c r="BK1343" s="168">
        <f>SUM(BK1344:BK1387)</f>
        <v>0</v>
      </c>
    </row>
    <row r="1344" spans="1:65" s="2" customFormat="1" ht="37.9" customHeight="1">
      <c r="A1344" s="35"/>
      <c r="B1344" s="36"/>
      <c r="C1344" s="171" t="s">
        <v>2023</v>
      </c>
      <c r="D1344" s="171" t="s">
        <v>159</v>
      </c>
      <c r="E1344" s="172" t="s">
        <v>2024</v>
      </c>
      <c r="F1344" s="173" t="s">
        <v>2025</v>
      </c>
      <c r="G1344" s="174" t="s">
        <v>206</v>
      </c>
      <c r="H1344" s="175">
        <v>96.503</v>
      </c>
      <c r="I1344" s="176"/>
      <c r="J1344" s="177">
        <f>ROUND(I1344*H1344,2)</f>
        <v>0</v>
      </c>
      <c r="K1344" s="178"/>
      <c r="L1344" s="40"/>
      <c r="M1344" s="179" t="s">
        <v>19</v>
      </c>
      <c r="N1344" s="180" t="s">
        <v>44</v>
      </c>
      <c r="O1344" s="65"/>
      <c r="P1344" s="181">
        <f>O1344*H1344</f>
        <v>0</v>
      </c>
      <c r="Q1344" s="181">
        <v>7.4999999999999997E-3</v>
      </c>
      <c r="R1344" s="181">
        <f>Q1344*H1344</f>
        <v>0.72377249999999993</v>
      </c>
      <c r="S1344" s="181">
        <v>0</v>
      </c>
      <c r="T1344" s="182">
        <f>S1344*H1344</f>
        <v>0</v>
      </c>
      <c r="U1344" s="35"/>
      <c r="V1344" s="35"/>
      <c r="W1344" s="35"/>
      <c r="X1344" s="35"/>
      <c r="Y1344" s="35"/>
      <c r="Z1344" s="35"/>
      <c r="AA1344" s="35"/>
      <c r="AB1344" s="35"/>
      <c r="AC1344" s="35"/>
      <c r="AD1344" s="35"/>
      <c r="AE1344" s="35"/>
      <c r="AR1344" s="183" t="s">
        <v>259</v>
      </c>
      <c r="AT1344" s="183" t="s">
        <v>159</v>
      </c>
      <c r="AU1344" s="183" t="s">
        <v>83</v>
      </c>
      <c r="AY1344" s="18" t="s">
        <v>156</v>
      </c>
      <c r="BE1344" s="184">
        <f>IF(N1344="základní",J1344,0)</f>
        <v>0</v>
      </c>
      <c r="BF1344" s="184">
        <f>IF(N1344="snížená",J1344,0)</f>
        <v>0</v>
      </c>
      <c r="BG1344" s="184">
        <f>IF(N1344="zákl. přenesená",J1344,0)</f>
        <v>0</v>
      </c>
      <c r="BH1344" s="184">
        <f>IF(N1344="sníž. přenesená",J1344,0)</f>
        <v>0</v>
      </c>
      <c r="BI1344" s="184">
        <f>IF(N1344="nulová",J1344,0)</f>
        <v>0</v>
      </c>
      <c r="BJ1344" s="18" t="s">
        <v>81</v>
      </c>
      <c r="BK1344" s="184">
        <f>ROUND(I1344*H1344,2)</f>
        <v>0</v>
      </c>
      <c r="BL1344" s="18" t="s">
        <v>259</v>
      </c>
      <c r="BM1344" s="183" t="s">
        <v>2026</v>
      </c>
    </row>
    <row r="1345" spans="1:65" s="2" customFormat="1">
      <c r="A1345" s="35"/>
      <c r="B1345" s="36"/>
      <c r="C1345" s="37"/>
      <c r="D1345" s="185" t="s">
        <v>165</v>
      </c>
      <c r="E1345" s="37"/>
      <c r="F1345" s="186" t="s">
        <v>2027</v>
      </c>
      <c r="G1345" s="37"/>
      <c r="H1345" s="37"/>
      <c r="I1345" s="187"/>
      <c r="J1345" s="37"/>
      <c r="K1345" s="37"/>
      <c r="L1345" s="40"/>
      <c r="M1345" s="188"/>
      <c r="N1345" s="189"/>
      <c r="O1345" s="65"/>
      <c r="P1345" s="65"/>
      <c r="Q1345" s="65"/>
      <c r="R1345" s="65"/>
      <c r="S1345" s="65"/>
      <c r="T1345" s="66"/>
      <c r="U1345" s="35"/>
      <c r="V1345" s="35"/>
      <c r="W1345" s="35"/>
      <c r="X1345" s="35"/>
      <c r="Y1345" s="35"/>
      <c r="Z1345" s="35"/>
      <c r="AA1345" s="35"/>
      <c r="AB1345" s="35"/>
      <c r="AC1345" s="35"/>
      <c r="AD1345" s="35"/>
      <c r="AE1345" s="35"/>
      <c r="AT1345" s="18" t="s">
        <v>165</v>
      </c>
      <c r="AU1345" s="18" t="s">
        <v>83</v>
      </c>
    </row>
    <row r="1346" spans="1:65" s="13" customFormat="1">
      <c r="B1346" s="190"/>
      <c r="C1346" s="191"/>
      <c r="D1346" s="192" t="s">
        <v>167</v>
      </c>
      <c r="E1346" s="193" t="s">
        <v>19</v>
      </c>
      <c r="F1346" s="194" t="s">
        <v>505</v>
      </c>
      <c r="G1346" s="191"/>
      <c r="H1346" s="193" t="s">
        <v>19</v>
      </c>
      <c r="I1346" s="195"/>
      <c r="J1346" s="191"/>
      <c r="K1346" s="191"/>
      <c r="L1346" s="196"/>
      <c r="M1346" s="197"/>
      <c r="N1346" s="198"/>
      <c r="O1346" s="198"/>
      <c r="P1346" s="198"/>
      <c r="Q1346" s="198"/>
      <c r="R1346" s="198"/>
      <c r="S1346" s="198"/>
      <c r="T1346" s="199"/>
      <c r="AT1346" s="200" t="s">
        <v>167</v>
      </c>
      <c r="AU1346" s="200" t="s">
        <v>83</v>
      </c>
      <c r="AV1346" s="13" t="s">
        <v>81</v>
      </c>
      <c r="AW1346" s="13" t="s">
        <v>34</v>
      </c>
      <c r="AX1346" s="13" t="s">
        <v>73</v>
      </c>
      <c r="AY1346" s="200" t="s">
        <v>156</v>
      </c>
    </row>
    <row r="1347" spans="1:65" s="14" customFormat="1">
      <c r="B1347" s="201"/>
      <c r="C1347" s="202"/>
      <c r="D1347" s="192" t="s">
        <v>167</v>
      </c>
      <c r="E1347" s="203" t="s">
        <v>19</v>
      </c>
      <c r="F1347" s="204" t="s">
        <v>2028</v>
      </c>
      <c r="G1347" s="202"/>
      <c r="H1347" s="205">
        <v>1.353</v>
      </c>
      <c r="I1347" s="206"/>
      <c r="J1347" s="202"/>
      <c r="K1347" s="202"/>
      <c r="L1347" s="207"/>
      <c r="M1347" s="208"/>
      <c r="N1347" s="209"/>
      <c r="O1347" s="209"/>
      <c r="P1347" s="209"/>
      <c r="Q1347" s="209"/>
      <c r="R1347" s="209"/>
      <c r="S1347" s="209"/>
      <c r="T1347" s="210"/>
      <c r="AT1347" s="211" t="s">
        <v>167</v>
      </c>
      <c r="AU1347" s="211" t="s">
        <v>83</v>
      </c>
      <c r="AV1347" s="14" t="s">
        <v>83</v>
      </c>
      <c r="AW1347" s="14" t="s">
        <v>34</v>
      </c>
      <c r="AX1347" s="14" t="s">
        <v>73</v>
      </c>
      <c r="AY1347" s="211" t="s">
        <v>156</v>
      </c>
    </row>
    <row r="1348" spans="1:65" s="14" customFormat="1">
      <c r="B1348" s="201"/>
      <c r="C1348" s="202"/>
      <c r="D1348" s="192" t="s">
        <v>167</v>
      </c>
      <c r="E1348" s="203" t="s">
        <v>19</v>
      </c>
      <c r="F1348" s="204" t="s">
        <v>2029</v>
      </c>
      <c r="G1348" s="202"/>
      <c r="H1348" s="205">
        <v>95.15</v>
      </c>
      <c r="I1348" s="206"/>
      <c r="J1348" s="202"/>
      <c r="K1348" s="202"/>
      <c r="L1348" s="207"/>
      <c r="M1348" s="208"/>
      <c r="N1348" s="209"/>
      <c r="O1348" s="209"/>
      <c r="P1348" s="209"/>
      <c r="Q1348" s="209"/>
      <c r="R1348" s="209"/>
      <c r="S1348" s="209"/>
      <c r="T1348" s="210"/>
      <c r="AT1348" s="211" t="s">
        <v>167</v>
      </c>
      <c r="AU1348" s="211" t="s">
        <v>83</v>
      </c>
      <c r="AV1348" s="14" t="s">
        <v>83</v>
      </c>
      <c r="AW1348" s="14" t="s">
        <v>34</v>
      </c>
      <c r="AX1348" s="14" t="s">
        <v>73</v>
      </c>
      <c r="AY1348" s="211" t="s">
        <v>156</v>
      </c>
    </row>
    <row r="1349" spans="1:65" s="15" customFormat="1">
      <c r="B1349" s="212"/>
      <c r="C1349" s="213"/>
      <c r="D1349" s="192" t="s">
        <v>167</v>
      </c>
      <c r="E1349" s="214" t="s">
        <v>19</v>
      </c>
      <c r="F1349" s="215" t="s">
        <v>170</v>
      </c>
      <c r="G1349" s="213"/>
      <c r="H1349" s="216">
        <v>96.503</v>
      </c>
      <c r="I1349" s="217"/>
      <c r="J1349" s="213"/>
      <c r="K1349" s="213"/>
      <c r="L1349" s="218"/>
      <c r="M1349" s="219"/>
      <c r="N1349" s="220"/>
      <c r="O1349" s="220"/>
      <c r="P1349" s="220"/>
      <c r="Q1349" s="220"/>
      <c r="R1349" s="220"/>
      <c r="S1349" s="220"/>
      <c r="T1349" s="221"/>
      <c r="AT1349" s="222" t="s">
        <v>167</v>
      </c>
      <c r="AU1349" s="222" t="s">
        <v>83</v>
      </c>
      <c r="AV1349" s="15" t="s">
        <v>163</v>
      </c>
      <c r="AW1349" s="15" t="s">
        <v>34</v>
      </c>
      <c r="AX1349" s="15" t="s">
        <v>81</v>
      </c>
      <c r="AY1349" s="222" t="s">
        <v>156</v>
      </c>
    </row>
    <row r="1350" spans="1:65" s="2" customFormat="1" ht="44.25" customHeight="1">
      <c r="A1350" s="35"/>
      <c r="B1350" s="36"/>
      <c r="C1350" s="171" t="s">
        <v>2030</v>
      </c>
      <c r="D1350" s="171" t="s">
        <v>159</v>
      </c>
      <c r="E1350" s="172" t="s">
        <v>2031</v>
      </c>
      <c r="F1350" s="173" t="s">
        <v>2032</v>
      </c>
      <c r="G1350" s="174" t="s">
        <v>193</v>
      </c>
      <c r="H1350" s="175">
        <v>115.065</v>
      </c>
      <c r="I1350" s="176"/>
      <c r="J1350" s="177">
        <f>ROUND(I1350*H1350,2)</f>
        <v>0</v>
      </c>
      <c r="K1350" s="178"/>
      <c r="L1350" s="40"/>
      <c r="M1350" s="179" t="s">
        <v>19</v>
      </c>
      <c r="N1350" s="180" t="s">
        <v>44</v>
      </c>
      <c r="O1350" s="65"/>
      <c r="P1350" s="181">
        <f>O1350*H1350</f>
        <v>0</v>
      </c>
      <c r="Q1350" s="181">
        <v>3.0000000000000001E-5</v>
      </c>
      <c r="R1350" s="181">
        <f>Q1350*H1350</f>
        <v>3.4519500000000001E-3</v>
      </c>
      <c r="S1350" s="181">
        <v>0</v>
      </c>
      <c r="T1350" s="182">
        <f>S1350*H1350</f>
        <v>0</v>
      </c>
      <c r="U1350" s="35"/>
      <c r="V1350" s="35"/>
      <c r="W1350" s="35"/>
      <c r="X1350" s="35"/>
      <c r="Y1350" s="35"/>
      <c r="Z1350" s="35"/>
      <c r="AA1350" s="35"/>
      <c r="AB1350" s="35"/>
      <c r="AC1350" s="35"/>
      <c r="AD1350" s="35"/>
      <c r="AE1350" s="35"/>
      <c r="AR1350" s="183" t="s">
        <v>259</v>
      </c>
      <c r="AT1350" s="183" t="s">
        <v>159</v>
      </c>
      <c r="AU1350" s="183" t="s">
        <v>83</v>
      </c>
      <c r="AY1350" s="18" t="s">
        <v>156</v>
      </c>
      <c r="BE1350" s="184">
        <f>IF(N1350="základní",J1350,0)</f>
        <v>0</v>
      </c>
      <c r="BF1350" s="184">
        <f>IF(N1350="snížená",J1350,0)</f>
        <v>0</v>
      </c>
      <c r="BG1350" s="184">
        <f>IF(N1350="zákl. přenesená",J1350,0)</f>
        <v>0</v>
      </c>
      <c r="BH1350" s="184">
        <f>IF(N1350="sníž. přenesená",J1350,0)</f>
        <v>0</v>
      </c>
      <c r="BI1350" s="184">
        <f>IF(N1350="nulová",J1350,0)</f>
        <v>0</v>
      </c>
      <c r="BJ1350" s="18" t="s">
        <v>81</v>
      </c>
      <c r="BK1350" s="184">
        <f>ROUND(I1350*H1350,2)</f>
        <v>0</v>
      </c>
      <c r="BL1350" s="18" t="s">
        <v>259</v>
      </c>
      <c r="BM1350" s="183" t="s">
        <v>2033</v>
      </c>
    </row>
    <row r="1351" spans="1:65" s="2" customFormat="1">
      <c r="A1351" s="35"/>
      <c r="B1351" s="36"/>
      <c r="C1351" s="37"/>
      <c r="D1351" s="185" t="s">
        <v>165</v>
      </c>
      <c r="E1351" s="37"/>
      <c r="F1351" s="186" t="s">
        <v>2034</v>
      </c>
      <c r="G1351" s="37"/>
      <c r="H1351" s="37"/>
      <c r="I1351" s="187"/>
      <c r="J1351" s="37"/>
      <c r="K1351" s="37"/>
      <c r="L1351" s="40"/>
      <c r="M1351" s="188"/>
      <c r="N1351" s="189"/>
      <c r="O1351" s="65"/>
      <c r="P1351" s="65"/>
      <c r="Q1351" s="65"/>
      <c r="R1351" s="65"/>
      <c r="S1351" s="65"/>
      <c r="T1351" s="66"/>
      <c r="U1351" s="35"/>
      <c r="V1351" s="35"/>
      <c r="W1351" s="35"/>
      <c r="X1351" s="35"/>
      <c r="Y1351" s="35"/>
      <c r="Z1351" s="35"/>
      <c r="AA1351" s="35"/>
      <c r="AB1351" s="35"/>
      <c r="AC1351" s="35"/>
      <c r="AD1351" s="35"/>
      <c r="AE1351" s="35"/>
      <c r="AT1351" s="18" t="s">
        <v>165</v>
      </c>
      <c r="AU1351" s="18" t="s">
        <v>83</v>
      </c>
    </row>
    <row r="1352" spans="1:65" s="13" customFormat="1">
      <c r="B1352" s="190"/>
      <c r="C1352" s="191"/>
      <c r="D1352" s="192" t="s">
        <v>167</v>
      </c>
      <c r="E1352" s="193" t="s">
        <v>19</v>
      </c>
      <c r="F1352" s="194" t="s">
        <v>1726</v>
      </c>
      <c r="G1352" s="191"/>
      <c r="H1352" s="193" t="s">
        <v>19</v>
      </c>
      <c r="I1352" s="195"/>
      <c r="J1352" s="191"/>
      <c r="K1352" s="191"/>
      <c r="L1352" s="196"/>
      <c r="M1352" s="197"/>
      <c r="N1352" s="198"/>
      <c r="O1352" s="198"/>
      <c r="P1352" s="198"/>
      <c r="Q1352" s="198"/>
      <c r="R1352" s="198"/>
      <c r="S1352" s="198"/>
      <c r="T1352" s="199"/>
      <c r="AT1352" s="200" t="s">
        <v>167</v>
      </c>
      <c r="AU1352" s="200" t="s">
        <v>83</v>
      </c>
      <c r="AV1352" s="13" t="s">
        <v>81</v>
      </c>
      <c r="AW1352" s="13" t="s">
        <v>34</v>
      </c>
      <c r="AX1352" s="13" t="s">
        <v>73</v>
      </c>
      <c r="AY1352" s="200" t="s">
        <v>156</v>
      </c>
    </row>
    <row r="1353" spans="1:65" s="14" customFormat="1">
      <c r="B1353" s="201"/>
      <c r="C1353" s="202"/>
      <c r="D1353" s="192" t="s">
        <v>167</v>
      </c>
      <c r="E1353" s="203" t="s">
        <v>19</v>
      </c>
      <c r="F1353" s="204" t="s">
        <v>2035</v>
      </c>
      <c r="G1353" s="202"/>
      <c r="H1353" s="205">
        <v>9.5449999999999999</v>
      </c>
      <c r="I1353" s="206"/>
      <c r="J1353" s="202"/>
      <c r="K1353" s="202"/>
      <c r="L1353" s="207"/>
      <c r="M1353" s="208"/>
      <c r="N1353" s="209"/>
      <c r="O1353" s="209"/>
      <c r="P1353" s="209"/>
      <c r="Q1353" s="209"/>
      <c r="R1353" s="209"/>
      <c r="S1353" s="209"/>
      <c r="T1353" s="210"/>
      <c r="AT1353" s="211" t="s">
        <v>167</v>
      </c>
      <c r="AU1353" s="211" t="s">
        <v>83</v>
      </c>
      <c r="AV1353" s="14" t="s">
        <v>83</v>
      </c>
      <c r="AW1353" s="14" t="s">
        <v>34</v>
      </c>
      <c r="AX1353" s="14" t="s">
        <v>73</v>
      </c>
      <c r="AY1353" s="211" t="s">
        <v>156</v>
      </c>
    </row>
    <row r="1354" spans="1:65" s="14" customFormat="1">
      <c r="B1354" s="201"/>
      <c r="C1354" s="202"/>
      <c r="D1354" s="192" t="s">
        <v>167</v>
      </c>
      <c r="E1354" s="203" t="s">
        <v>19</v>
      </c>
      <c r="F1354" s="204" t="s">
        <v>2036</v>
      </c>
      <c r="G1354" s="202"/>
      <c r="H1354" s="205">
        <v>11.215</v>
      </c>
      <c r="I1354" s="206"/>
      <c r="J1354" s="202"/>
      <c r="K1354" s="202"/>
      <c r="L1354" s="207"/>
      <c r="M1354" s="208"/>
      <c r="N1354" s="209"/>
      <c r="O1354" s="209"/>
      <c r="P1354" s="209"/>
      <c r="Q1354" s="209"/>
      <c r="R1354" s="209"/>
      <c r="S1354" s="209"/>
      <c r="T1354" s="210"/>
      <c r="AT1354" s="211" t="s">
        <v>167</v>
      </c>
      <c r="AU1354" s="211" t="s">
        <v>83</v>
      </c>
      <c r="AV1354" s="14" t="s">
        <v>83</v>
      </c>
      <c r="AW1354" s="14" t="s">
        <v>34</v>
      </c>
      <c r="AX1354" s="14" t="s">
        <v>73</v>
      </c>
      <c r="AY1354" s="211" t="s">
        <v>156</v>
      </c>
    </row>
    <row r="1355" spans="1:65" s="14" customFormat="1">
      <c r="B1355" s="201"/>
      <c r="C1355" s="202"/>
      <c r="D1355" s="192" t="s">
        <v>167</v>
      </c>
      <c r="E1355" s="203" t="s">
        <v>19</v>
      </c>
      <c r="F1355" s="204" t="s">
        <v>2037</v>
      </c>
      <c r="G1355" s="202"/>
      <c r="H1355" s="205">
        <v>15.475</v>
      </c>
      <c r="I1355" s="206"/>
      <c r="J1355" s="202"/>
      <c r="K1355" s="202"/>
      <c r="L1355" s="207"/>
      <c r="M1355" s="208"/>
      <c r="N1355" s="209"/>
      <c r="O1355" s="209"/>
      <c r="P1355" s="209"/>
      <c r="Q1355" s="209"/>
      <c r="R1355" s="209"/>
      <c r="S1355" s="209"/>
      <c r="T1355" s="210"/>
      <c r="AT1355" s="211" t="s">
        <v>167</v>
      </c>
      <c r="AU1355" s="211" t="s">
        <v>83</v>
      </c>
      <c r="AV1355" s="14" t="s">
        <v>83</v>
      </c>
      <c r="AW1355" s="14" t="s">
        <v>34</v>
      </c>
      <c r="AX1355" s="14" t="s">
        <v>73</v>
      </c>
      <c r="AY1355" s="211" t="s">
        <v>156</v>
      </c>
    </row>
    <row r="1356" spans="1:65" s="14" customFormat="1" ht="22.5">
      <c r="B1356" s="201"/>
      <c r="C1356" s="202"/>
      <c r="D1356" s="192" t="s">
        <v>167</v>
      </c>
      <c r="E1356" s="203" t="s">
        <v>19</v>
      </c>
      <c r="F1356" s="204" t="s">
        <v>2038</v>
      </c>
      <c r="G1356" s="202"/>
      <c r="H1356" s="205">
        <v>12.18</v>
      </c>
      <c r="I1356" s="206"/>
      <c r="J1356" s="202"/>
      <c r="K1356" s="202"/>
      <c r="L1356" s="207"/>
      <c r="M1356" s="208"/>
      <c r="N1356" s="209"/>
      <c r="O1356" s="209"/>
      <c r="P1356" s="209"/>
      <c r="Q1356" s="209"/>
      <c r="R1356" s="209"/>
      <c r="S1356" s="209"/>
      <c r="T1356" s="210"/>
      <c r="AT1356" s="211" t="s">
        <v>167</v>
      </c>
      <c r="AU1356" s="211" t="s">
        <v>83</v>
      </c>
      <c r="AV1356" s="14" t="s">
        <v>83</v>
      </c>
      <c r="AW1356" s="14" t="s">
        <v>34</v>
      </c>
      <c r="AX1356" s="14" t="s">
        <v>73</v>
      </c>
      <c r="AY1356" s="211" t="s">
        <v>156</v>
      </c>
    </row>
    <row r="1357" spans="1:65" s="14" customFormat="1">
      <c r="B1357" s="201"/>
      <c r="C1357" s="202"/>
      <c r="D1357" s="192" t="s">
        <v>167</v>
      </c>
      <c r="E1357" s="203" t="s">
        <v>19</v>
      </c>
      <c r="F1357" s="204" t="s">
        <v>2039</v>
      </c>
      <c r="G1357" s="202"/>
      <c r="H1357" s="205">
        <v>6.72</v>
      </c>
      <c r="I1357" s="206"/>
      <c r="J1357" s="202"/>
      <c r="K1357" s="202"/>
      <c r="L1357" s="207"/>
      <c r="M1357" s="208"/>
      <c r="N1357" s="209"/>
      <c r="O1357" s="209"/>
      <c r="P1357" s="209"/>
      <c r="Q1357" s="209"/>
      <c r="R1357" s="209"/>
      <c r="S1357" s="209"/>
      <c r="T1357" s="210"/>
      <c r="AT1357" s="211" t="s">
        <v>167</v>
      </c>
      <c r="AU1357" s="211" t="s">
        <v>83</v>
      </c>
      <c r="AV1357" s="14" t="s">
        <v>83</v>
      </c>
      <c r="AW1357" s="14" t="s">
        <v>34</v>
      </c>
      <c r="AX1357" s="14" t="s">
        <v>73</v>
      </c>
      <c r="AY1357" s="211" t="s">
        <v>156</v>
      </c>
    </row>
    <row r="1358" spans="1:65" s="16" customFormat="1">
      <c r="B1358" s="234"/>
      <c r="C1358" s="235"/>
      <c r="D1358" s="192" t="s">
        <v>167</v>
      </c>
      <c r="E1358" s="236" t="s">
        <v>19</v>
      </c>
      <c r="F1358" s="237" t="s">
        <v>299</v>
      </c>
      <c r="G1358" s="235"/>
      <c r="H1358" s="238">
        <v>55.134999999999998</v>
      </c>
      <c r="I1358" s="239"/>
      <c r="J1358" s="235"/>
      <c r="K1358" s="235"/>
      <c r="L1358" s="240"/>
      <c r="M1358" s="241"/>
      <c r="N1358" s="242"/>
      <c r="O1358" s="242"/>
      <c r="P1358" s="242"/>
      <c r="Q1358" s="242"/>
      <c r="R1358" s="242"/>
      <c r="S1358" s="242"/>
      <c r="T1358" s="243"/>
      <c r="AT1358" s="244" t="s">
        <v>167</v>
      </c>
      <c r="AU1358" s="244" t="s">
        <v>83</v>
      </c>
      <c r="AV1358" s="16" t="s">
        <v>157</v>
      </c>
      <c r="AW1358" s="16" t="s">
        <v>34</v>
      </c>
      <c r="AX1358" s="16" t="s">
        <v>73</v>
      </c>
      <c r="AY1358" s="244" t="s">
        <v>156</v>
      </c>
    </row>
    <row r="1359" spans="1:65" s="13" customFormat="1">
      <c r="B1359" s="190"/>
      <c r="C1359" s="191"/>
      <c r="D1359" s="192" t="s">
        <v>167</v>
      </c>
      <c r="E1359" s="193" t="s">
        <v>19</v>
      </c>
      <c r="F1359" s="194" t="s">
        <v>505</v>
      </c>
      <c r="G1359" s="191"/>
      <c r="H1359" s="193" t="s">
        <v>19</v>
      </c>
      <c r="I1359" s="195"/>
      <c r="J1359" s="191"/>
      <c r="K1359" s="191"/>
      <c r="L1359" s="196"/>
      <c r="M1359" s="197"/>
      <c r="N1359" s="198"/>
      <c r="O1359" s="198"/>
      <c r="P1359" s="198"/>
      <c r="Q1359" s="198"/>
      <c r="R1359" s="198"/>
      <c r="S1359" s="198"/>
      <c r="T1359" s="199"/>
      <c r="AT1359" s="200" t="s">
        <v>167</v>
      </c>
      <c r="AU1359" s="200" t="s">
        <v>83</v>
      </c>
      <c r="AV1359" s="13" t="s">
        <v>81</v>
      </c>
      <c r="AW1359" s="13" t="s">
        <v>34</v>
      </c>
      <c r="AX1359" s="13" t="s">
        <v>73</v>
      </c>
      <c r="AY1359" s="200" t="s">
        <v>156</v>
      </c>
    </row>
    <row r="1360" spans="1:65" s="14" customFormat="1">
      <c r="B1360" s="201"/>
      <c r="C1360" s="202"/>
      <c r="D1360" s="192" t="s">
        <v>167</v>
      </c>
      <c r="E1360" s="203" t="s">
        <v>19</v>
      </c>
      <c r="F1360" s="204" t="s">
        <v>2040</v>
      </c>
      <c r="G1360" s="202"/>
      <c r="H1360" s="205">
        <v>3.73</v>
      </c>
      <c r="I1360" s="206"/>
      <c r="J1360" s="202"/>
      <c r="K1360" s="202"/>
      <c r="L1360" s="207"/>
      <c r="M1360" s="208"/>
      <c r="N1360" s="209"/>
      <c r="O1360" s="209"/>
      <c r="P1360" s="209"/>
      <c r="Q1360" s="209"/>
      <c r="R1360" s="209"/>
      <c r="S1360" s="209"/>
      <c r="T1360" s="210"/>
      <c r="AT1360" s="211" t="s">
        <v>167</v>
      </c>
      <c r="AU1360" s="211" t="s">
        <v>83</v>
      </c>
      <c r="AV1360" s="14" t="s">
        <v>83</v>
      </c>
      <c r="AW1360" s="14" t="s">
        <v>34</v>
      </c>
      <c r="AX1360" s="14" t="s">
        <v>73</v>
      </c>
      <c r="AY1360" s="211" t="s">
        <v>156</v>
      </c>
    </row>
    <row r="1361" spans="1:65" s="16" customFormat="1">
      <c r="B1361" s="234"/>
      <c r="C1361" s="235"/>
      <c r="D1361" s="192" t="s">
        <v>167</v>
      </c>
      <c r="E1361" s="236" t="s">
        <v>19</v>
      </c>
      <c r="F1361" s="237" t="s">
        <v>299</v>
      </c>
      <c r="G1361" s="235"/>
      <c r="H1361" s="238">
        <v>3.73</v>
      </c>
      <c r="I1361" s="239"/>
      <c r="J1361" s="235"/>
      <c r="K1361" s="235"/>
      <c r="L1361" s="240"/>
      <c r="M1361" s="241"/>
      <c r="N1361" s="242"/>
      <c r="O1361" s="242"/>
      <c r="P1361" s="242"/>
      <c r="Q1361" s="242"/>
      <c r="R1361" s="242"/>
      <c r="S1361" s="242"/>
      <c r="T1361" s="243"/>
      <c r="AT1361" s="244" t="s">
        <v>167</v>
      </c>
      <c r="AU1361" s="244" t="s">
        <v>83</v>
      </c>
      <c r="AV1361" s="16" t="s">
        <v>157</v>
      </c>
      <c r="AW1361" s="16" t="s">
        <v>34</v>
      </c>
      <c r="AX1361" s="16" t="s">
        <v>73</v>
      </c>
      <c r="AY1361" s="244" t="s">
        <v>156</v>
      </c>
    </row>
    <row r="1362" spans="1:65" s="14" customFormat="1">
      <c r="B1362" s="201"/>
      <c r="C1362" s="202"/>
      <c r="D1362" s="192" t="s">
        <v>167</v>
      </c>
      <c r="E1362" s="203" t="s">
        <v>19</v>
      </c>
      <c r="F1362" s="204" t="s">
        <v>2041</v>
      </c>
      <c r="G1362" s="202"/>
      <c r="H1362" s="205">
        <v>56.2</v>
      </c>
      <c r="I1362" s="206"/>
      <c r="J1362" s="202"/>
      <c r="K1362" s="202"/>
      <c r="L1362" s="207"/>
      <c r="M1362" s="208"/>
      <c r="N1362" s="209"/>
      <c r="O1362" s="209"/>
      <c r="P1362" s="209"/>
      <c r="Q1362" s="209"/>
      <c r="R1362" s="209"/>
      <c r="S1362" s="209"/>
      <c r="T1362" s="210"/>
      <c r="AT1362" s="211" t="s">
        <v>167</v>
      </c>
      <c r="AU1362" s="211" t="s">
        <v>83</v>
      </c>
      <c r="AV1362" s="14" t="s">
        <v>83</v>
      </c>
      <c r="AW1362" s="14" t="s">
        <v>34</v>
      </c>
      <c r="AX1362" s="14" t="s">
        <v>73</v>
      </c>
      <c r="AY1362" s="211" t="s">
        <v>156</v>
      </c>
    </row>
    <row r="1363" spans="1:65" s="15" customFormat="1">
      <c r="B1363" s="212"/>
      <c r="C1363" s="213"/>
      <c r="D1363" s="192" t="s">
        <v>167</v>
      </c>
      <c r="E1363" s="214" t="s">
        <v>19</v>
      </c>
      <c r="F1363" s="215" t="s">
        <v>170</v>
      </c>
      <c r="G1363" s="213"/>
      <c r="H1363" s="216">
        <v>115.065</v>
      </c>
      <c r="I1363" s="217"/>
      <c r="J1363" s="213"/>
      <c r="K1363" s="213"/>
      <c r="L1363" s="218"/>
      <c r="M1363" s="219"/>
      <c r="N1363" s="220"/>
      <c r="O1363" s="220"/>
      <c r="P1363" s="220"/>
      <c r="Q1363" s="220"/>
      <c r="R1363" s="220"/>
      <c r="S1363" s="220"/>
      <c r="T1363" s="221"/>
      <c r="AT1363" s="222" t="s">
        <v>167</v>
      </c>
      <c r="AU1363" s="222" t="s">
        <v>83</v>
      </c>
      <c r="AV1363" s="15" t="s">
        <v>163</v>
      </c>
      <c r="AW1363" s="15" t="s">
        <v>34</v>
      </c>
      <c r="AX1363" s="15" t="s">
        <v>81</v>
      </c>
      <c r="AY1363" s="222" t="s">
        <v>156</v>
      </c>
    </row>
    <row r="1364" spans="1:65" s="2" customFormat="1" ht="16.5" customHeight="1">
      <c r="A1364" s="35"/>
      <c r="B1364" s="36"/>
      <c r="C1364" s="223" t="s">
        <v>2042</v>
      </c>
      <c r="D1364" s="223" t="s">
        <v>223</v>
      </c>
      <c r="E1364" s="224" t="s">
        <v>2043</v>
      </c>
      <c r="F1364" s="225" t="s">
        <v>2044</v>
      </c>
      <c r="G1364" s="226" t="s">
        <v>193</v>
      </c>
      <c r="H1364" s="227">
        <v>119.667</v>
      </c>
      <c r="I1364" s="228"/>
      <c r="J1364" s="229">
        <f>ROUND(I1364*H1364,2)</f>
        <v>0</v>
      </c>
      <c r="K1364" s="230"/>
      <c r="L1364" s="231"/>
      <c r="M1364" s="232" t="s">
        <v>19</v>
      </c>
      <c r="N1364" s="233" t="s">
        <v>44</v>
      </c>
      <c r="O1364" s="65"/>
      <c r="P1364" s="181">
        <f>O1364*H1364</f>
        <v>0</v>
      </c>
      <c r="Q1364" s="181">
        <v>2.0000000000000001E-4</v>
      </c>
      <c r="R1364" s="181">
        <f>Q1364*H1364</f>
        <v>2.3933400000000001E-2</v>
      </c>
      <c r="S1364" s="181">
        <v>0</v>
      </c>
      <c r="T1364" s="182">
        <f>S1364*H1364</f>
        <v>0</v>
      </c>
      <c r="U1364" s="35"/>
      <c r="V1364" s="35"/>
      <c r="W1364" s="35"/>
      <c r="X1364" s="35"/>
      <c r="Y1364" s="35"/>
      <c r="Z1364" s="35"/>
      <c r="AA1364" s="35"/>
      <c r="AB1364" s="35"/>
      <c r="AC1364" s="35"/>
      <c r="AD1364" s="35"/>
      <c r="AE1364" s="35"/>
      <c r="AR1364" s="183" t="s">
        <v>901</v>
      </c>
      <c r="AT1364" s="183" t="s">
        <v>223</v>
      </c>
      <c r="AU1364" s="183" t="s">
        <v>83</v>
      </c>
      <c r="AY1364" s="18" t="s">
        <v>156</v>
      </c>
      <c r="BE1364" s="184">
        <f>IF(N1364="základní",J1364,0)</f>
        <v>0</v>
      </c>
      <c r="BF1364" s="184">
        <f>IF(N1364="snížená",J1364,0)</f>
        <v>0</v>
      </c>
      <c r="BG1364" s="184">
        <f>IF(N1364="zákl. přenesená",J1364,0)</f>
        <v>0</v>
      </c>
      <c r="BH1364" s="184">
        <f>IF(N1364="sníž. přenesená",J1364,0)</f>
        <v>0</v>
      </c>
      <c r="BI1364" s="184">
        <f>IF(N1364="nulová",J1364,0)</f>
        <v>0</v>
      </c>
      <c r="BJ1364" s="18" t="s">
        <v>81</v>
      </c>
      <c r="BK1364" s="184">
        <f>ROUND(I1364*H1364,2)</f>
        <v>0</v>
      </c>
      <c r="BL1364" s="18" t="s">
        <v>259</v>
      </c>
      <c r="BM1364" s="183" t="s">
        <v>2045</v>
      </c>
    </row>
    <row r="1365" spans="1:65" s="14" customFormat="1">
      <c r="B1365" s="201"/>
      <c r="C1365" s="202"/>
      <c r="D1365" s="192" t="s">
        <v>167</v>
      </c>
      <c r="E1365" s="203" t="s">
        <v>19</v>
      </c>
      <c r="F1365" s="204" t="s">
        <v>2046</v>
      </c>
      <c r="G1365" s="202"/>
      <c r="H1365" s="205">
        <v>119.667</v>
      </c>
      <c r="I1365" s="206"/>
      <c r="J1365" s="202"/>
      <c r="K1365" s="202"/>
      <c r="L1365" s="207"/>
      <c r="M1365" s="208"/>
      <c r="N1365" s="209"/>
      <c r="O1365" s="209"/>
      <c r="P1365" s="209"/>
      <c r="Q1365" s="209"/>
      <c r="R1365" s="209"/>
      <c r="S1365" s="209"/>
      <c r="T1365" s="210"/>
      <c r="AT1365" s="211" t="s">
        <v>167</v>
      </c>
      <c r="AU1365" s="211" t="s">
        <v>83</v>
      </c>
      <c r="AV1365" s="14" t="s">
        <v>83</v>
      </c>
      <c r="AW1365" s="14" t="s">
        <v>34</v>
      </c>
      <c r="AX1365" s="14" t="s">
        <v>81</v>
      </c>
      <c r="AY1365" s="211" t="s">
        <v>156</v>
      </c>
    </row>
    <row r="1366" spans="1:65" s="2" customFormat="1" ht="16.5" customHeight="1">
      <c r="A1366" s="35"/>
      <c r="B1366" s="36"/>
      <c r="C1366" s="171" t="s">
        <v>2047</v>
      </c>
      <c r="D1366" s="171" t="s">
        <v>159</v>
      </c>
      <c r="E1366" s="172" t="s">
        <v>2048</v>
      </c>
      <c r="F1366" s="173" t="s">
        <v>2049</v>
      </c>
      <c r="G1366" s="174" t="s">
        <v>193</v>
      </c>
      <c r="H1366" s="175">
        <v>4.3</v>
      </c>
      <c r="I1366" s="176"/>
      <c r="J1366" s="177">
        <f>ROUND(I1366*H1366,2)</f>
        <v>0</v>
      </c>
      <c r="K1366" s="178"/>
      <c r="L1366" s="40"/>
      <c r="M1366" s="179" t="s">
        <v>19</v>
      </c>
      <c r="N1366" s="180" t="s">
        <v>44</v>
      </c>
      <c r="O1366" s="65"/>
      <c r="P1366" s="181">
        <f>O1366*H1366</f>
        <v>0</v>
      </c>
      <c r="Q1366" s="181">
        <v>4.1999999999999998E-5</v>
      </c>
      <c r="R1366" s="181">
        <f>Q1366*H1366</f>
        <v>1.8059999999999997E-4</v>
      </c>
      <c r="S1366" s="181">
        <v>0</v>
      </c>
      <c r="T1366" s="182">
        <f>S1366*H1366</f>
        <v>0</v>
      </c>
      <c r="U1366" s="35"/>
      <c r="V1366" s="35"/>
      <c r="W1366" s="35"/>
      <c r="X1366" s="35"/>
      <c r="Y1366" s="35"/>
      <c r="Z1366" s="35"/>
      <c r="AA1366" s="35"/>
      <c r="AB1366" s="35"/>
      <c r="AC1366" s="35"/>
      <c r="AD1366" s="35"/>
      <c r="AE1366" s="35"/>
      <c r="AR1366" s="183" t="s">
        <v>259</v>
      </c>
      <c r="AT1366" s="183" t="s">
        <v>159</v>
      </c>
      <c r="AU1366" s="183" t="s">
        <v>83</v>
      </c>
      <c r="AY1366" s="18" t="s">
        <v>156</v>
      </c>
      <c r="BE1366" s="184">
        <f>IF(N1366="základní",J1366,0)</f>
        <v>0</v>
      </c>
      <c r="BF1366" s="184">
        <f>IF(N1366="snížená",J1366,0)</f>
        <v>0</v>
      </c>
      <c r="BG1366" s="184">
        <f>IF(N1366="zákl. přenesená",J1366,0)</f>
        <v>0</v>
      </c>
      <c r="BH1366" s="184">
        <f>IF(N1366="sníž. přenesená",J1366,0)</f>
        <v>0</v>
      </c>
      <c r="BI1366" s="184">
        <f>IF(N1366="nulová",J1366,0)</f>
        <v>0</v>
      </c>
      <c r="BJ1366" s="18" t="s">
        <v>81</v>
      </c>
      <c r="BK1366" s="184">
        <f>ROUND(I1366*H1366,2)</f>
        <v>0</v>
      </c>
      <c r="BL1366" s="18" t="s">
        <v>259</v>
      </c>
      <c r="BM1366" s="183" t="s">
        <v>2050</v>
      </c>
    </row>
    <row r="1367" spans="1:65" s="14" customFormat="1">
      <c r="B1367" s="201"/>
      <c r="C1367" s="202"/>
      <c r="D1367" s="192" t="s">
        <v>167</v>
      </c>
      <c r="E1367" s="203" t="s">
        <v>19</v>
      </c>
      <c r="F1367" s="204" t="s">
        <v>2051</v>
      </c>
      <c r="G1367" s="202"/>
      <c r="H1367" s="205">
        <v>4.3</v>
      </c>
      <c r="I1367" s="206"/>
      <c r="J1367" s="202"/>
      <c r="K1367" s="202"/>
      <c r="L1367" s="207"/>
      <c r="M1367" s="208"/>
      <c r="N1367" s="209"/>
      <c r="O1367" s="209"/>
      <c r="P1367" s="209"/>
      <c r="Q1367" s="209"/>
      <c r="R1367" s="209"/>
      <c r="S1367" s="209"/>
      <c r="T1367" s="210"/>
      <c r="AT1367" s="211" t="s">
        <v>167</v>
      </c>
      <c r="AU1367" s="211" t="s">
        <v>83</v>
      </c>
      <c r="AV1367" s="14" t="s">
        <v>83</v>
      </c>
      <c r="AW1367" s="14" t="s">
        <v>34</v>
      </c>
      <c r="AX1367" s="14" t="s">
        <v>73</v>
      </c>
      <c r="AY1367" s="211" t="s">
        <v>156</v>
      </c>
    </row>
    <row r="1368" spans="1:65" s="15" customFormat="1">
      <c r="B1368" s="212"/>
      <c r="C1368" s="213"/>
      <c r="D1368" s="192" t="s">
        <v>167</v>
      </c>
      <c r="E1368" s="214" t="s">
        <v>19</v>
      </c>
      <c r="F1368" s="215" t="s">
        <v>170</v>
      </c>
      <c r="G1368" s="213"/>
      <c r="H1368" s="216">
        <v>4.3</v>
      </c>
      <c r="I1368" s="217"/>
      <c r="J1368" s="213"/>
      <c r="K1368" s="213"/>
      <c r="L1368" s="218"/>
      <c r="M1368" s="219"/>
      <c r="N1368" s="220"/>
      <c r="O1368" s="220"/>
      <c r="P1368" s="220"/>
      <c r="Q1368" s="220"/>
      <c r="R1368" s="220"/>
      <c r="S1368" s="220"/>
      <c r="T1368" s="221"/>
      <c r="AT1368" s="222" t="s">
        <v>167</v>
      </c>
      <c r="AU1368" s="222" t="s">
        <v>83</v>
      </c>
      <c r="AV1368" s="15" t="s">
        <v>163</v>
      </c>
      <c r="AW1368" s="15" t="s">
        <v>34</v>
      </c>
      <c r="AX1368" s="15" t="s">
        <v>81</v>
      </c>
      <c r="AY1368" s="222" t="s">
        <v>156</v>
      </c>
    </row>
    <row r="1369" spans="1:65" s="2" customFormat="1" ht="21.75" customHeight="1">
      <c r="A1369" s="35"/>
      <c r="B1369" s="36"/>
      <c r="C1369" s="223" t="s">
        <v>2052</v>
      </c>
      <c r="D1369" s="223" t="s">
        <v>223</v>
      </c>
      <c r="E1369" s="224" t="s">
        <v>2053</v>
      </c>
      <c r="F1369" s="225" t="s">
        <v>2054</v>
      </c>
      <c r="G1369" s="226" t="s">
        <v>193</v>
      </c>
      <c r="H1369" s="227">
        <v>4.5149999999999997</v>
      </c>
      <c r="I1369" s="228"/>
      <c r="J1369" s="229">
        <f>ROUND(I1369*H1369,2)</f>
        <v>0</v>
      </c>
      <c r="K1369" s="230"/>
      <c r="L1369" s="231"/>
      <c r="M1369" s="232" t="s">
        <v>19</v>
      </c>
      <c r="N1369" s="233" t="s">
        <v>44</v>
      </c>
      <c r="O1369" s="65"/>
      <c r="P1369" s="181">
        <f>O1369*H1369</f>
        <v>0</v>
      </c>
      <c r="Q1369" s="181">
        <v>1.4999999999999999E-4</v>
      </c>
      <c r="R1369" s="181">
        <f>Q1369*H1369</f>
        <v>6.772499999999999E-4</v>
      </c>
      <c r="S1369" s="181">
        <v>0</v>
      </c>
      <c r="T1369" s="182">
        <f>S1369*H1369</f>
        <v>0</v>
      </c>
      <c r="U1369" s="35"/>
      <c r="V1369" s="35"/>
      <c r="W1369" s="35"/>
      <c r="X1369" s="35"/>
      <c r="Y1369" s="35"/>
      <c r="Z1369" s="35"/>
      <c r="AA1369" s="35"/>
      <c r="AB1369" s="35"/>
      <c r="AC1369" s="35"/>
      <c r="AD1369" s="35"/>
      <c r="AE1369" s="35"/>
      <c r="AR1369" s="183" t="s">
        <v>901</v>
      </c>
      <c r="AT1369" s="183" t="s">
        <v>223</v>
      </c>
      <c r="AU1369" s="183" t="s">
        <v>83</v>
      </c>
      <c r="AY1369" s="18" t="s">
        <v>156</v>
      </c>
      <c r="BE1369" s="184">
        <f>IF(N1369="základní",J1369,0)</f>
        <v>0</v>
      </c>
      <c r="BF1369" s="184">
        <f>IF(N1369="snížená",J1369,0)</f>
        <v>0</v>
      </c>
      <c r="BG1369" s="184">
        <f>IF(N1369="zákl. přenesená",J1369,0)</f>
        <v>0</v>
      </c>
      <c r="BH1369" s="184">
        <f>IF(N1369="sníž. přenesená",J1369,0)</f>
        <v>0</v>
      </c>
      <c r="BI1369" s="184">
        <f>IF(N1369="nulová",J1369,0)</f>
        <v>0</v>
      </c>
      <c r="BJ1369" s="18" t="s">
        <v>81</v>
      </c>
      <c r="BK1369" s="184">
        <f>ROUND(I1369*H1369,2)</f>
        <v>0</v>
      </c>
      <c r="BL1369" s="18" t="s">
        <v>259</v>
      </c>
      <c r="BM1369" s="183" t="s">
        <v>2055</v>
      </c>
    </row>
    <row r="1370" spans="1:65" s="14" customFormat="1">
      <c r="B1370" s="201"/>
      <c r="C1370" s="202"/>
      <c r="D1370" s="192" t="s">
        <v>167</v>
      </c>
      <c r="E1370" s="203" t="s">
        <v>19</v>
      </c>
      <c r="F1370" s="204" t="s">
        <v>2056</v>
      </c>
      <c r="G1370" s="202"/>
      <c r="H1370" s="205">
        <v>4.5149999999999997</v>
      </c>
      <c r="I1370" s="206"/>
      <c r="J1370" s="202"/>
      <c r="K1370" s="202"/>
      <c r="L1370" s="207"/>
      <c r="M1370" s="208"/>
      <c r="N1370" s="209"/>
      <c r="O1370" s="209"/>
      <c r="P1370" s="209"/>
      <c r="Q1370" s="209"/>
      <c r="R1370" s="209"/>
      <c r="S1370" s="209"/>
      <c r="T1370" s="210"/>
      <c r="AT1370" s="211" t="s">
        <v>167</v>
      </c>
      <c r="AU1370" s="211" t="s">
        <v>83</v>
      </c>
      <c r="AV1370" s="14" t="s">
        <v>83</v>
      </c>
      <c r="AW1370" s="14" t="s">
        <v>34</v>
      </c>
      <c r="AX1370" s="14" t="s">
        <v>73</v>
      </c>
      <c r="AY1370" s="211" t="s">
        <v>156</v>
      </c>
    </row>
    <row r="1371" spans="1:65" s="15" customFormat="1">
      <c r="B1371" s="212"/>
      <c r="C1371" s="213"/>
      <c r="D1371" s="192" t="s">
        <v>167</v>
      </c>
      <c r="E1371" s="214" t="s">
        <v>19</v>
      </c>
      <c r="F1371" s="215" t="s">
        <v>170</v>
      </c>
      <c r="G1371" s="213"/>
      <c r="H1371" s="216">
        <v>4.5149999999999997</v>
      </c>
      <c r="I1371" s="217"/>
      <c r="J1371" s="213"/>
      <c r="K1371" s="213"/>
      <c r="L1371" s="218"/>
      <c r="M1371" s="219"/>
      <c r="N1371" s="220"/>
      <c r="O1371" s="220"/>
      <c r="P1371" s="220"/>
      <c r="Q1371" s="220"/>
      <c r="R1371" s="220"/>
      <c r="S1371" s="220"/>
      <c r="T1371" s="221"/>
      <c r="AT1371" s="222" t="s">
        <v>167</v>
      </c>
      <c r="AU1371" s="222" t="s">
        <v>83</v>
      </c>
      <c r="AV1371" s="15" t="s">
        <v>163</v>
      </c>
      <c r="AW1371" s="15" t="s">
        <v>34</v>
      </c>
      <c r="AX1371" s="15" t="s">
        <v>81</v>
      </c>
      <c r="AY1371" s="222" t="s">
        <v>156</v>
      </c>
    </row>
    <row r="1372" spans="1:65" s="2" customFormat="1" ht="55.5" customHeight="1">
      <c r="A1372" s="35"/>
      <c r="B1372" s="36"/>
      <c r="C1372" s="171" t="s">
        <v>2057</v>
      </c>
      <c r="D1372" s="171" t="s">
        <v>159</v>
      </c>
      <c r="E1372" s="172" t="s">
        <v>2058</v>
      </c>
      <c r="F1372" s="173" t="s">
        <v>2059</v>
      </c>
      <c r="G1372" s="174" t="s">
        <v>206</v>
      </c>
      <c r="H1372" s="175">
        <v>96.503</v>
      </c>
      <c r="I1372" s="176"/>
      <c r="J1372" s="177">
        <f>ROUND(I1372*H1372,2)</f>
        <v>0</v>
      </c>
      <c r="K1372" s="178"/>
      <c r="L1372" s="40"/>
      <c r="M1372" s="179" t="s">
        <v>19</v>
      </c>
      <c r="N1372" s="180" t="s">
        <v>44</v>
      </c>
      <c r="O1372" s="65"/>
      <c r="P1372" s="181">
        <f>O1372*H1372</f>
        <v>0</v>
      </c>
      <c r="Q1372" s="181">
        <v>1.7610000000000001E-2</v>
      </c>
      <c r="R1372" s="181">
        <f>Q1372*H1372</f>
        <v>1.69941783</v>
      </c>
      <c r="S1372" s="181">
        <v>0</v>
      </c>
      <c r="T1372" s="182">
        <f>S1372*H1372</f>
        <v>0</v>
      </c>
      <c r="U1372" s="35"/>
      <c r="V1372" s="35"/>
      <c r="W1372" s="35"/>
      <c r="X1372" s="35"/>
      <c r="Y1372" s="35"/>
      <c r="Z1372" s="35"/>
      <c r="AA1372" s="35"/>
      <c r="AB1372" s="35"/>
      <c r="AC1372" s="35"/>
      <c r="AD1372" s="35"/>
      <c r="AE1372" s="35"/>
      <c r="AR1372" s="183" t="s">
        <v>259</v>
      </c>
      <c r="AT1372" s="183" t="s">
        <v>159</v>
      </c>
      <c r="AU1372" s="183" t="s">
        <v>83</v>
      </c>
      <c r="AY1372" s="18" t="s">
        <v>156</v>
      </c>
      <c r="BE1372" s="184">
        <f>IF(N1372="základní",J1372,0)</f>
        <v>0</v>
      </c>
      <c r="BF1372" s="184">
        <f>IF(N1372="snížená",J1372,0)</f>
        <v>0</v>
      </c>
      <c r="BG1372" s="184">
        <f>IF(N1372="zákl. přenesená",J1372,0)</f>
        <v>0</v>
      </c>
      <c r="BH1372" s="184">
        <f>IF(N1372="sníž. přenesená",J1372,0)</f>
        <v>0</v>
      </c>
      <c r="BI1372" s="184">
        <f>IF(N1372="nulová",J1372,0)</f>
        <v>0</v>
      </c>
      <c r="BJ1372" s="18" t="s">
        <v>81</v>
      </c>
      <c r="BK1372" s="184">
        <f>ROUND(I1372*H1372,2)</f>
        <v>0</v>
      </c>
      <c r="BL1372" s="18" t="s">
        <v>259</v>
      </c>
      <c r="BM1372" s="183" t="s">
        <v>2060</v>
      </c>
    </row>
    <row r="1373" spans="1:65" s="2" customFormat="1">
      <c r="A1373" s="35"/>
      <c r="B1373" s="36"/>
      <c r="C1373" s="37"/>
      <c r="D1373" s="185" t="s">
        <v>165</v>
      </c>
      <c r="E1373" s="37"/>
      <c r="F1373" s="186" t="s">
        <v>2061</v>
      </c>
      <c r="G1373" s="37"/>
      <c r="H1373" s="37"/>
      <c r="I1373" s="187"/>
      <c r="J1373" s="37"/>
      <c r="K1373" s="37"/>
      <c r="L1373" s="40"/>
      <c r="M1373" s="188"/>
      <c r="N1373" s="189"/>
      <c r="O1373" s="65"/>
      <c r="P1373" s="65"/>
      <c r="Q1373" s="65"/>
      <c r="R1373" s="65"/>
      <c r="S1373" s="65"/>
      <c r="T1373" s="66"/>
      <c r="U1373" s="35"/>
      <c r="V1373" s="35"/>
      <c r="W1373" s="35"/>
      <c r="X1373" s="35"/>
      <c r="Y1373" s="35"/>
      <c r="Z1373" s="35"/>
      <c r="AA1373" s="35"/>
      <c r="AB1373" s="35"/>
      <c r="AC1373" s="35"/>
      <c r="AD1373" s="35"/>
      <c r="AE1373" s="35"/>
      <c r="AT1373" s="18" t="s">
        <v>165</v>
      </c>
      <c r="AU1373" s="18" t="s">
        <v>83</v>
      </c>
    </row>
    <row r="1374" spans="1:65" s="14" customFormat="1">
      <c r="B1374" s="201"/>
      <c r="C1374" s="202"/>
      <c r="D1374" s="192" t="s">
        <v>167</v>
      </c>
      <c r="E1374" s="203" t="s">
        <v>19</v>
      </c>
      <c r="F1374" s="204" t="s">
        <v>2062</v>
      </c>
      <c r="G1374" s="202"/>
      <c r="H1374" s="205">
        <v>96.503</v>
      </c>
      <c r="I1374" s="206"/>
      <c r="J1374" s="202"/>
      <c r="K1374" s="202"/>
      <c r="L1374" s="207"/>
      <c r="M1374" s="208"/>
      <c r="N1374" s="209"/>
      <c r="O1374" s="209"/>
      <c r="P1374" s="209"/>
      <c r="Q1374" s="209"/>
      <c r="R1374" s="209"/>
      <c r="S1374" s="209"/>
      <c r="T1374" s="210"/>
      <c r="AT1374" s="211" t="s">
        <v>167</v>
      </c>
      <c r="AU1374" s="211" t="s">
        <v>83</v>
      </c>
      <c r="AV1374" s="14" t="s">
        <v>83</v>
      </c>
      <c r="AW1374" s="14" t="s">
        <v>34</v>
      </c>
      <c r="AX1374" s="14" t="s">
        <v>81</v>
      </c>
      <c r="AY1374" s="211" t="s">
        <v>156</v>
      </c>
    </row>
    <row r="1375" spans="1:65" s="2" customFormat="1" ht="21.75" customHeight="1">
      <c r="A1375" s="35"/>
      <c r="B1375" s="36"/>
      <c r="C1375" s="171" t="s">
        <v>2063</v>
      </c>
      <c r="D1375" s="171" t="s">
        <v>159</v>
      </c>
      <c r="E1375" s="172" t="s">
        <v>2064</v>
      </c>
      <c r="F1375" s="173" t="s">
        <v>2065</v>
      </c>
      <c r="G1375" s="174" t="s">
        <v>206</v>
      </c>
      <c r="H1375" s="175">
        <v>41</v>
      </c>
      <c r="I1375" s="176"/>
      <c r="J1375" s="177">
        <f>ROUND(I1375*H1375,2)</f>
        <v>0</v>
      </c>
      <c r="K1375" s="178"/>
      <c r="L1375" s="40"/>
      <c r="M1375" s="179" t="s">
        <v>19</v>
      </c>
      <c r="N1375" s="180" t="s">
        <v>44</v>
      </c>
      <c r="O1375" s="65"/>
      <c r="P1375" s="181">
        <f>O1375*H1375</f>
        <v>0</v>
      </c>
      <c r="Q1375" s="181">
        <v>0</v>
      </c>
      <c r="R1375" s="181">
        <f>Q1375*H1375</f>
        <v>0</v>
      </c>
      <c r="S1375" s="181">
        <v>1.4999999999999999E-2</v>
      </c>
      <c r="T1375" s="182">
        <f>S1375*H1375</f>
        <v>0.61499999999999999</v>
      </c>
      <c r="U1375" s="35"/>
      <c r="V1375" s="35"/>
      <c r="W1375" s="35"/>
      <c r="X1375" s="35"/>
      <c r="Y1375" s="35"/>
      <c r="Z1375" s="35"/>
      <c r="AA1375" s="35"/>
      <c r="AB1375" s="35"/>
      <c r="AC1375" s="35"/>
      <c r="AD1375" s="35"/>
      <c r="AE1375" s="35"/>
      <c r="AR1375" s="183" t="s">
        <v>259</v>
      </c>
      <c r="AT1375" s="183" t="s">
        <v>159</v>
      </c>
      <c r="AU1375" s="183" t="s">
        <v>83</v>
      </c>
      <c r="AY1375" s="18" t="s">
        <v>156</v>
      </c>
      <c r="BE1375" s="184">
        <f>IF(N1375="základní",J1375,0)</f>
        <v>0</v>
      </c>
      <c r="BF1375" s="184">
        <f>IF(N1375="snížená",J1375,0)</f>
        <v>0</v>
      </c>
      <c r="BG1375" s="184">
        <f>IF(N1375="zákl. přenesená",J1375,0)</f>
        <v>0</v>
      </c>
      <c r="BH1375" s="184">
        <f>IF(N1375="sníž. přenesená",J1375,0)</f>
        <v>0</v>
      </c>
      <c r="BI1375" s="184">
        <f>IF(N1375="nulová",J1375,0)</f>
        <v>0</v>
      </c>
      <c r="BJ1375" s="18" t="s">
        <v>81</v>
      </c>
      <c r="BK1375" s="184">
        <f>ROUND(I1375*H1375,2)</f>
        <v>0</v>
      </c>
      <c r="BL1375" s="18" t="s">
        <v>259</v>
      </c>
      <c r="BM1375" s="183" t="s">
        <v>2066</v>
      </c>
    </row>
    <row r="1376" spans="1:65" s="2" customFormat="1">
      <c r="A1376" s="35"/>
      <c r="B1376" s="36"/>
      <c r="C1376" s="37"/>
      <c r="D1376" s="185" t="s">
        <v>165</v>
      </c>
      <c r="E1376" s="37"/>
      <c r="F1376" s="186" t="s">
        <v>2067</v>
      </c>
      <c r="G1376" s="37"/>
      <c r="H1376" s="37"/>
      <c r="I1376" s="187"/>
      <c r="J1376" s="37"/>
      <c r="K1376" s="37"/>
      <c r="L1376" s="40"/>
      <c r="M1376" s="188"/>
      <c r="N1376" s="189"/>
      <c r="O1376" s="65"/>
      <c r="P1376" s="65"/>
      <c r="Q1376" s="65"/>
      <c r="R1376" s="65"/>
      <c r="S1376" s="65"/>
      <c r="T1376" s="66"/>
      <c r="U1376" s="35"/>
      <c r="V1376" s="35"/>
      <c r="W1376" s="35"/>
      <c r="X1376" s="35"/>
      <c r="Y1376" s="35"/>
      <c r="Z1376" s="35"/>
      <c r="AA1376" s="35"/>
      <c r="AB1376" s="35"/>
      <c r="AC1376" s="35"/>
      <c r="AD1376" s="35"/>
      <c r="AE1376" s="35"/>
      <c r="AT1376" s="18" t="s">
        <v>165</v>
      </c>
      <c r="AU1376" s="18" t="s">
        <v>83</v>
      </c>
    </row>
    <row r="1377" spans="1:65" s="14" customFormat="1">
      <c r="B1377" s="201"/>
      <c r="C1377" s="202"/>
      <c r="D1377" s="192" t="s">
        <v>167</v>
      </c>
      <c r="E1377" s="203" t="s">
        <v>19</v>
      </c>
      <c r="F1377" s="204" t="s">
        <v>551</v>
      </c>
      <c r="G1377" s="202"/>
      <c r="H1377" s="205">
        <v>41</v>
      </c>
      <c r="I1377" s="206"/>
      <c r="J1377" s="202"/>
      <c r="K1377" s="202"/>
      <c r="L1377" s="207"/>
      <c r="M1377" s="208"/>
      <c r="N1377" s="209"/>
      <c r="O1377" s="209"/>
      <c r="P1377" s="209"/>
      <c r="Q1377" s="209"/>
      <c r="R1377" s="209"/>
      <c r="S1377" s="209"/>
      <c r="T1377" s="210"/>
      <c r="AT1377" s="211" t="s">
        <v>167</v>
      </c>
      <c r="AU1377" s="211" t="s">
        <v>83</v>
      </c>
      <c r="AV1377" s="14" t="s">
        <v>83</v>
      </c>
      <c r="AW1377" s="14" t="s">
        <v>34</v>
      </c>
      <c r="AX1377" s="14" t="s">
        <v>81</v>
      </c>
      <c r="AY1377" s="211" t="s">
        <v>156</v>
      </c>
    </row>
    <row r="1378" spans="1:65" s="2" customFormat="1" ht="24.2" customHeight="1">
      <c r="A1378" s="35"/>
      <c r="B1378" s="36"/>
      <c r="C1378" s="171" t="s">
        <v>2068</v>
      </c>
      <c r="D1378" s="171" t="s">
        <v>159</v>
      </c>
      <c r="E1378" s="172" t="s">
        <v>2069</v>
      </c>
      <c r="F1378" s="173" t="s">
        <v>2070</v>
      </c>
      <c r="G1378" s="174" t="s">
        <v>206</v>
      </c>
      <c r="H1378" s="175">
        <v>96.503</v>
      </c>
      <c r="I1378" s="176"/>
      <c r="J1378" s="177">
        <f>ROUND(I1378*H1378,2)</f>
        <v>0</v>
      </c>
      <c r="K1378" s="178"/>
      <c r="L1378" s="40"/>
      <c r="M1378" s="179" t="s">
        <v>19</v>
      </c>
      <c r="N1378" s="180" t="s">
        <v>44</v>
      </c>
      <c r="O1378" s="65"/>
      <c r="P1378" s="181">
        <f>O1378*H1378</f>
        <v>0</v>
      </c>
      <c r="Q1378" s="181">
        <v>1E-4</v>
      </c>
      <c r="R1378" s="181">
        <f>Q1378*H1378</f>
        <v>9.6503000000000005E-3</v>
      </c>
      <c r="S1378" s="181">
        <v>0</v>
      </c>
      <c r="T1378" s="182">
        <f>S1378*H1378</f>
        <v>0</v>
      </c>
      <c r="U1378" s="35"/>
      <c r="V1378" s="35"/>
      <c r="W1378" s="35"/>
      <c r="X1378" s="35"/>
      <c r="Y1378" s="35"/>
      <c r="Z1378" s="35"/>
      <c r="AA1378" s="35"/>
      <c r="AB1378" s="35"/>
      <c r="AC1378" s="35"/>
      <c r="AD1378" s="35"/>
      <c r="AE1378" s="35"/>
      <c r="AR1378" s="183" t="s">
        <v>259</v>
      </c>
      <c r="AT1378" s="183" t="s">
        <v>159</v>
      </c>
      <c r="AU1378" s="183" t="s">
        <v>83</v>
      </c>
      <c r="AY1378" s="18" t="s">
        <v>156</v>
      </c>
      <c r="BE1378" s="184">
        <f>IF(N1378="základní",J1378,0)</f>
        <v>0</v>
      </c>
      <c r="BF1378" s="184">
        <f>IF(N1378="snížená",J1378,0)</f>
        <v>0</v>
      </c>
      <c r="BG1378" s="184">
        <f>IF(N1378="zákl. přenesená",J1378,0)</f>
        <v>0</v>
      </c>
      <c r="BH1378" s="184">
        <f>IF(N1378="sníž. přenesená",J1378,0)</f>
        <v>0</v>
      </c>
      <c r="BI1378" s="184">
        <f>IF(N1378="nulová",J1378,0)</f>
        <v>0</v>
      </c>
      <c r="BJ1378" s="18" t="s">
        <v>81</v>
      </c>
      <c r="BK1378" s="184">
        <f>ROUND(I1378*H1378,2)</f>
        <v>0</v>
      </c>
      <c r="BL1378" s="18" t="s">
        <v>259</v>
      </c>
      <c r="BM1378" s="183" t="s">
        <v>2071</v>
      </c>
    </row>
    <row r="1379" spans="1:65" s="2" customFormat="1">
      <c r="A1379" s="35"/>
      <c r="B1379" s="36"/>
      <c r="C1379" s="37"/>
      <c r="D1379" s="185" t="s">
        <v>165</v>
      </c>
      <c r="E1379" s="37"/>
      <c r="F1379" s="186" t="s">
        <v>2072</v>
      </c>
      <c r="G1379" s="37"/>
      <c r="H1379" s="37"/>
      <c r="I1379" s="187"/>
      <c r="J1379" s="37"/>
      <c r="K1379" s="37"/>
      <c r="L1379" s="40"/>
      <c r="M1379" s="188"/>
      <c r="N1379" s="189"/>
      <c r="O1379" s="65"/>
      <c r="P1379" s="65"/>
      <c r="Q1379" s="65"/>
      <c r="R1379" s="65"/>
      <c r="S1379" s="65"/>
      <c r="T1379" s="66"/>
      <c r="U1379" s="35"/>
      <c r="V1379" s="35"/>
      <c r="W1379" s="35"/>
      <c r="X1379" s="35"/>
      <c r="Y1379" s="35"/>
      <c r="Z1379" s="35"/>
      <c r="AA1379" s="35"/>
      <c r="AB1379" s="35"/>
      <c r="AC1379" s="35"/>
      <c r="AD1379" s="35"/>
      <c r="AE1379" s="35"/>
      <c r="AT1379" s="18" t="s">
        <v>165</v>
      </c>
      <c r="AU1379" s="18" t="s">
        <v>83</v>
      </c>
    </row>
    <row r="1380" spans="1:65" s="14" customFormat="1">
      <c r="B1380" s="201"/>
      <c r="C1380" s="202"/>
      <c r="D1380" s="192" t="s">
        <v>167</v>
      </c>
      <c r="E1380" s="203" t="s">
        <v>19</v>
      </c>
      <c r="F1380" s="204" t="s">
        <v>2062</v>
      </c>
      <c r="G1380" s="202"/>
      <c r="H1380" s="205">
        <v>96.503</v>
      </c>
      <c r="I1380" s="206"/>
      <c r="J1380" s="202"/>
      <c r="K1380" s="202"/>
      <c r="L1380" s="207"/>
      <c r="M1380" s="208"/>
      <c r="N1380" s="209"/>
      <c r="O1380" s="209"/>
      <c r="P1380" s="209"/>
      <c r="Q1380" s="209"/>
      <c r="R1380" s="209"/>
      <c r="S1380" s="209"/>
      <c r="T1380" s="210"/>
      <c r="AT1380" s="211" t="s">
        <v>167</v>
      </c>
      <c r="AU1380" s="211" t="s">
        <v>83</v>
      </c>
      <c r="AV1380" s="14" t="s">
        <v>83</v>
      </c>
      <c r="AW1380" s="14" t="s">
        <v>34</v>
      </c>
      <c r="AX1380" s="14" t="s">
        <v>81</v>
      </c>
      <c r="AY1380" s="211" t="s">
        <v>156</v>
      </c>
    </row>
    <row r="1381" spans="1:65" s="2" customFormat="1" ht="16.5" customHeight="1">
      <c r="A1381" s="35"/>
      <c r="B1381" s="36"/>
      <c r="C1381" s="171" t="s">
        <v>2073</v>
      </c>
      <c r="D1381" s="171" t="s">
        <v>159</v>
      </c>
      <c r="E1381" s="172" t="s">
        <v>2074</v>
      </c>
      <c r="F1381" s="173" t="s">
        <v>2075</v>
      </c>
      <c r="G1381" s="174" t="s">
        <v>206</v>
      </c>
      <c r="H1381" s="175">
        <v>96.503</v>
      </c>
      <c r="I1381" s="176"/>
      <c r="J1381" s="177">
        <f>ROUND(I1381*H1381,2)</f>
        <v>0</v>
      </c>
      <c r="K1381" s="178"/>
      <c r="L1381" s="40"/>
      <c r="M1381" s="179" t="s">
        <v>19</v>
      </c>
      <c r="N1381" s="180" t="s">
        <v>44</v>
      </c>
      <c r="O1381" s="65"/>
      <c r="P1381" s="181">
        <f>O1381*H1381</f>
        <v>0</v>
      </c>
      <c r="Q1381" s="181">
        <v>2.9999999999999997E-4</v>
      </c>
      <c r="R1381" s="181">
        <f>Q1381*H1381</f>
        <v>2.8950899999999998E-2</v>
      </c>
      <c r="S1381" s="181">
        <v>0</v>
      </c>
      <c r="T1381" s="182">
        <f>S1381*H1381</f>
        <v>0</v>
      </c>
      <c r="U1381" s="35"/>
      <c r="V1381" s="35"/>
      <c r="W1381" s="35"/>
      <c r="X1381" s="35"/>
      <c r="Y1381" s="35"/>
      <c r="Z1381" s="35"/>
      <c r="AA1381" s="35"/>
      <c r="AB1381" s="35"/>
      <c r="AC1381" s="35"/>
      <c r="AD1381" s="35"/>
      <c r="AE1381" s="35"/>
      <c r="AR1381" s="183" t="s">
        <v>259</v>
      </c>
      <c r="AT1381" s="183" t="s">
        <v>159</v>
      </c>
      <c r="AU1381" s="183" t="s">
        <v>83</v>
      </c>
      <c r="AY1381" s="18" t="s">
        <v>156</v>
      </c>
      <c r="BE1381" s="184">
        <f>IF(N1381="základní",J1381,0)</f>
        <v>0</v>
      </c>
      <c r="BF1381" s="184">
        <f>IF(N1381="snížená",J1381,0)</f>
        <v>0</v>
      </c>
      <c r="BG1381" s="184">
        <f>IF(N1381="zákl. přenesená",J1381,0)</f>
        <v>0</v>
      </c>
      <c r="BH1381" s="184">
        <f>IF(N1381="sníž. přenesená",J1381,0)</f>
        <v>0</v>
      </c>
      <c r="BI1381" s="184">
        <f>IF(N1381="nulová",J1381,0)</f>
        <v>0</v>
      </c>
      <c r="BJ1381" s="18" t="s">
        <v>81</v>
      </c>
      <c r="BK1381" s="184">
        <f>ROUND(I1381*H1381,2)</f>
        <v>0</v>
      </c>
      <c r="BL1381" s="18" t="s">
        <v>259</v>
      </c>
      <c r="BM1381" s="183" t="s">
        <v>2076</v>
      </c>
    </row>
    <row r="1382" spans="1:65" s="13" customFormat="1">
      <c r="B1382" s="190"/>
      <c r="C1382" s="191"/>
      <c r="D1382" s="192" t="s">
        <v>167</v>
      </c>
      <c r="E1382" s="193" t="s">
        <v>19</v>
      </c>
      <c r="F1382" s="194" t="s">
        <v>505</v>
      </c>
      <c r="G1382" s="191"/>
      <c r="H1382" s="193" t="s">
        <v>19</v>
      </c>
      <c r="I1382" s="195"/>
      <c r="J1382" s="191"/>
      <c r="K1382" s="191"/>
      <c r="L1382" s="196"/>
      <c r="M1382" s="197"/>
      <c r="N1382" s="198"/>
      <c r="O1382" s="198"/>
      <c r="P1382" s="198"/>
      <c r="Q1382" s="198"/>
      <c r="R1382" s="198"/>
      <c r="S1382" s="198"/>
      <c r="T1382" s="199"/>
      <c r="AT1382" s="200" t="s">
        <v>167</v>
      </c>
      <c r="AU1382" s="200" t="s">
        <v>83</v>
      </c>
      <c r="AV1382" s="13" t="s">
        <v>81</v>
      </c>
      <c r="AW1382" s="13" t="s">
        <v>34</v>
      </c>
      <c r="AX1382" s="13" t="s">
        <v>73</v>
      </c>
      <c r="AY1382" s="200" t="s">
        <v>156</v>
      </c>
    </row>
    <row r="1383" spans="1:65" s="14" customFormat="1">
      <c r="B1383" s="201"/>
      <c r="C1383" s="202"/>
      <c r="D1383" s="192" t="s">
        <v>167</v>
      </c>
      <c r="E1383" s="203" t="s">
        <v>19</v>
      </c>
      <c r="F1383" s="204" t="s">
        <v>2028</v>
      </c>
      <c r="G1383" s="202"/>
      <c r="H1383" s="205">
        <v>1.353</v>
      </c>
      <c r="I1383" s="206"/>
      <c r="J1383" s="202"/>
      <c r="K1383" s="202"/>
      <c r="L1383" s="207"/>
      <c r="M1383" s="208"/>
      <c r="N1383" s="209"/>
      <c r="O1383" s="209"/>
      <c r="P1383" s="209"/>
      <c r="Q1383" s="209"/>
      <c r="R1383" s="209"/>
      <c r="S1383" s="209"/>
      <c r="T1383" s="210"/>
      <c r="AT1383" s="211" t="s">
        <v>167</v>
      </c>
      <c r="AU1383" s="211" t="s">
        <v>83</v>
      </c>
      <c r="AV1383" s="14" t="s">
        <v>83</v>
      </c>
      <c r="AW1383" s="14" t="s">
        <v>34</v>
      </c>
      <c r="AX1383" s="14" t="s">
        <v>73</v>
      </c>
      <c r="AY1383" s="211" t="s">
        <v>156</v>
      </c>
    </row>
    <row r="1384" spans="1:65" s="14" customFormat="1">
      <c r="B1384" s="201"/>
      <c r="C1384" s="202"/>
      <c r="D1384" s="192" t="s">
        <v>167</v>
      </c>
      <c r="E1384" s="203" t="s">
        <v>19</v>
      </c>
      <c r="F1384" s="204" t="s">
        <v>2029</v>
      </c>
      <c r="G1384" s="202"/>
      <c r="H1384" s="205">
        <v>95.15</v>
      </c>
      <c r="I1384" s="206"/>
      <c r="J1384" s="202"/>
      <c r="K1384" s="202"/>
      <c r="L1384" s="207"/>
      <c r="M1384" s="208"/>
      <c r="N1384" s="209"/>
      <c r="O1384" s="209"/>
      <c r="P1384" s="209"/>
      <c r="Q1384" s="209"/>
      <c r="R1384" s="209"/>
      <c r="S1384" s="209"/>
      <c r="T1384" s="210"/>
      <c r="AT1384" s="211" t="s">
        <v>167</v>
      </c>
      <c r="AU1384" s="211" t="s">
        <v>83</v>
      </c>
      <c r="AV1384" s="14" t="s">
        <v>83</v>
      </c>
      <c r="AW1384" s="14" t="s">
        <v>34</v>
      </c>
      <c r="AX1384" s="14" t="s">
        <v>73</v>
      </c>
      <c r="AY1384" s="211" t="s">
        <v>156</v>
      </c>
    </row>
    <row r="1385" spans="1:65" s="15" customFormat="1">
      <c r="B1385" s="212"/>
      <c r="C1385" s="213"/>
      <c r="D1385" s="192" t="s">
        <v>167</v>
      </c>
      <c r="E1385" s="214" t="s">
        <v>19</v>
      </c>
      <c r="F1385" s="215" t="s">
        <v>170</v>
      </c>
      <c r="G1385" s="213"/>
      <c r="H1385" s="216">
        <v>96.503</v>
      </c>
      <c r="I1385" s="217"/>
      <c r="J1385" s="213"/>
      <c r="K1385" s="213"/>
      <c r="L1385" s="218"/>
      <c r="M1385" s="219"/>
      <c r="N1385" s="220"/>
      <c r="O1385" s="220"/>
      <c r="P1385" s="220"/>
      <c r="Q1385" s="220"/>
      <c r="R1385" s="220"/>
      <c r="S1385" s="220"/>
      <c r="T1385" s="221"/>
      <c r="AT1385" s="222" t="s">
        <v>167</v>
      </c>
      <c r="AU1385" s="222" t="s">
        <v>83</v>
      </c>
      <c r="AV1385" s="15" t="s">
        <v>163</v>
      </c>
      <c r="AW1385" s="15" t="s">
        <v>34</v>
      </c>
      <c r="AX1385" s="15" t="s">
        <v>81</v>
      </c>
      <c r="AY1385" s="222" t="s">
        <v>156</v>
      </c>
    </row>
    <row r="1386" spans="1:65" s="2" customFormat="1" ht="44.25" customHeight="1">
      <c r="A1386" s="35"/>
      <c r="B1386" s="36"/>
      <c r="C1386" s="171" t="s">
        <v>2077</v>
      </c>
      <c r="D1386" s="171" t="s">
        <v>159</v>
      </c>
      <c r="E1386" s="172" t="s">
        <v>2078</v>
      </c>
      <c r="F1386" s="173" t="s">
        <v>2079</v>
      </c>
      <c r="G1386" s="174" t="s">
        <v>215</v>
      </c>
      <c r="H1386" s="175">
        <v>1.738</v>
      </c>
      <c r="I1386" s="176"/>
      <c r="J1386" s="177">
        <f>ROUND(I1386*H1386,2)</f>
        <v>0</v>
      </c>
      <c r="K1386" s="178"/>
      <c r="L1386" s="40"/>
      <c r="M1386" s="179" t="s">
        <v>19</v>
      </c>
      <c r="N1386" s="180" t="s">
        <v>44</v>
      </c>
      <c r="O1386" s="65"/>
      <c r="P1386" s="181">
        <f>O1386*H1386</f>
        <v>0</v>
      </c>
      <c r="Q1386" s="181">
        <v>0</v>
      </c>
      <c r="R1386" s="181">
        <f>Q1386*H1386</f>
        <v>0</v>
      </c>
      <c r="S1386" s="181">
        <v>0</v>
      </c>
      <c r="T1386" s="182">
        <f>S1386*H1386</f>
        <v>0</v>
      </c>
      <c r="U1386" s="35"/>
      <c r="V1386" s="35"/>
      <c r="W1386" s="35"/>
      <c r="X1386" s="35"/>
      <c r="Y1386" s="35"/>
      <c r="Z1386" s="35"/>
      <c r="AA1386" s="35"/>
      <c r="AB1386" s="35"/>
      <c r="AC1386" s="35"/>
      <c r="AD1386" s="35"/>
      <c r="AE1386" s="35"/>
      <c r="AR1386" s="183" t="s">
        <v>259</v>
      </c>
      <c r="AT1386" s="183" t="s">
        <v>159</v>
      </c>
      <c r="AU1386" s="183" t="s">
        <v>83</v>
      </c>
      <c r="AY1386" s="18" t="s">
        <v>156</v>
      </c>
      <c r="BE1386" s="184">
        <f>IF(N1386="základní",J1386,0)</f>
        <v>0</v>
      </c>
      <c r="BF1386" s="184">
        <f>IF(N1386="snížená",J1386,0)</f>
        <v>0</v>
      </c>
      <c r="BG1386" s="184">
        <f>IF(N1386="zákl. přenesená",J1386,0)</f>
        <v>0</v>
      </c>
      <c r="BH1386" s="184">
        <f>IF(N1386="sníž. přenesená",J1386,0)</f>
        <v>0</v>
      </c>
      <c r="BI1386" s="184">
        <f>IF(N1386="nulová",J1386,0)</f>
        <v>0</v>
      </c>
      <c r="BJ1386" s="18" t="s">
        <v>81</v>
      </c>
      <c r="BK1386" s="184">
        <f>ROUND(I1386*H1386,2)</f>
        <v>0</v>
      </c>
      <c r="BL1386" s="18" t="s">
        <v>259</v>
      </c>
      <c r="BM1386" s="183" t="s">
        <v>2080</v>
      </c>
    </row>
    <row r="1387" spans="1:65" s="2" customFormat="1">
      <c r="A1387" s="35"/>
      <c r="B1387" s="36"/>
      <c r="C1387" s="37"/>
      <c r="D1387" s="185" t="s">
        <v>165</v>
      </c>
      <c r="E1387" s="37"/>
      <c r="F1387" s="186" t="s">
        <v>2081</v>
      </c>
      <c r="G1387" s="37"/>
      <c r="H1387" s="37"/>
      <c r="I1387" s="187"/>
      <c r="J1387" s="37"/>
      <c r="K1387" s="37"/>
      <c r="L1387" s="40"/>
      <c r="M1387" s="188"/>
      <c r="N1387" s="189"/>
      <c r="O1387" s="65"/>
      <c r="P1387" s="65"/>
      <c r="Q1387" s="65"/>
      <c r="R1387" s="65"/>
      <c r="S1387" s="65"/>
      <c r="T1387" s="66"/>
      <c r="U1387" s="35"/>
      <c r="V1387" s="35"/>
      <c r="W1387" s="35"/>
      <c r="X1387" s="35"/>
      <c r="Y1387" s="35"/>
      <c r="Z1387" s="35"/>
      <c r="AA1387" s="35"/>
      <c r="AB1387" s="35"/>
      <c r="AC1387" s="35"/>
      <c r="AD1387" s="35"/>
      <c r="AE1387" s="35"/>
      <c r="AT1387" s="18" t="s">
        <v>165</v>
      </c>
      <c r="AU1387" s="18" t="s">
        <v>83</v>
      </c>
    </row>
    <row r="1388" spans="1:65" s="12" customFormat="1" ht="22.9" customHeight="1">
      <c r="B1388" s="155"/>
      <c r="C1388" s="156"/>
      <c r="D1388" s="157" t="s">
        <v>72</v>
      </c>
      <c r="E1388" s="169" t="s">
        <v>2082</v>
      </c>
      <c r="F1388" s="169" t="s">
        <v>2083</v>
      </c>
      <c r="G1388" s="156"/>
      <c r="H1388" s="156"/>
      <c r="I1388" s="159"/>
      <c r="J1388" s="170">
        <f>BK1388</f>
        <v>0</v>
      </c>
      <c r="K1388" s="156"/>
      <c r="L1388" s="161"/>
      <c r="M1388" s="162"/>
      <c r="N1388" s="163"/>
      <c r="O1388" s="163"/>
      <c r="P1388" s="164">
        <f>SUM(P1389:P1465)</f>
        <v>0</v>
      </c>
      <c r="Q1388" s="163"/>
      <c r="R1388" s="164">
        <f>SUM(R1389:R1465)</f>
        <v>0</v>
      </c>
      <c r="S1388" s="163"/>
      <c r="T1388" s="165">
        <f>SUM(T1389:T1465)</f>
        <v>0.80322250000000006</v>
      </c>
      <c r="AR1388" s="166" t="s">
        <v>83</v>
      </c>
      <c r="AT1388" s="167" t="s">
        <v>72</v>
      </c>
      <c r="AU1388" s="167" t="s">
        <v>81</v>
      </c>
      <c r="AY1388" s="166" t="s">
        <v>156</v>
      </c>
      <c r="BK1388" s="168">
        <f>SUM(BK1389:BK1465)</f>
        <v>0</v>
      </c>
    </row>
    <row r="1389" spans="1:65" s="2" customFormat="1" ht="24.2" customHeight="1">
      <c r="A1389" s="35"/>
      <c r="B1389" s="36"/>
      <c r="C1389" s="171" t="s">
        <v>2084</v>
      </c>
      <c r="D1389" s="171" t="s">
        <v>159</v>
      </c>
      <c r="E1389" s="172" t="s">
        <v>2085</v>
      </c>
      <c r="F1389" s="173" t="s">
        <v>2086</v>
      </c>
      <c r="G1389" s="174" t="s">
        <v>206</v>
      </c>
      <c r="H1389" s="175">
        <v>286.83</v>
      </c>
      <c r="I1389" s="176"/>
      <c r="J1389" s="177">
        <f>ROUND(I1389*H1389,2)</f>
        <v>0</v>
      </c>
      <c r="K1389" s="178"/>
      <c r="L1389" s="40"/>
      <c r="M1389" s="179" t="s">
        <v>19</v>
      </c>
      <c r="N1389" s="180" t="s">
        <v>44</v>
      </c>
      <c r="O1389" s="65"/>
      <c r="P1389" s="181">
        <f>O1389*H1389</f>
        <v>0</v>
      </c>
      <c r="Q1389" s="181">
        <v>0</v>
      </c>
      <c r="R1389" s="181">
        <f>Q1389*H1389</f>
        <v>0</v>
      </c>
      <c r="S1389" s="181">
        <v>2.5000000000000001E-3</v>
      </c>
      <c r="T1389" s="182">
        <f>S1389*H1389</f>
        <v>0.71707500000000002</v>
      </c>
      <c r="U1389" s="35"/>
      <c r="V1389" s="35"/>
      <c r="W1389" s="35"/>
      <c r="X1389" s="35"/>
      <c r="Y1389" s="35"/>
      <c r="Z1389" s="35"/>
      <c r="AA1389" s="35"/>
      <c r="AB1389" s="35"/>
      <c r="AC1389" s="35"/>
      <c r="AD1389" s="35"/>
      <c r="AE1389" s="35"/>
      <c r="AR1389" s="183" t="s">
        <v>259</v>
      </c>
      <c r="AT1389" s="183" t="s">
        <v>159</v>
      </c>
      <c r="AU1389" s="183" t="s">
        <v>83</v>
      </c>
      <c r="AY1389" s="18" t="s">
        <v>156</v>
      </c>
      <c r="BE1389" s="184">
        <f>IF(N1389="základní",J1389,0)</f>
        <v>0</v>
      </c>
      <c r="BF1389" s="184">
        <f>IF(N1389="snížená",J1389,0)</f>
        <v>0</v>
      </c>
      <c r="BG1389" s="184">
        <f>IF(N1389="zákl. přenesená",J1389,0)</f>
        <v>0</v>
      </c>
      <c r="BH1389" s="184">
        <f>IF(N1389="sníž. přenesená",J1389,0)</f>
        <v>0</v>
      </c>
      <c r="BI1389" s="184">
        <f>IF(N1389="nulová",J1389,0)</f>
        <v>0</v>
      </c>
      <c r="BJ1389" s="18" t="s">
        <v>81</v>
      </c>
      <c r="BK1389" s="184">
        <f>ROUND(I1389*H1389,2)</f>
        <v>0</v>
      </c>
      <c r="BL1389" s="18" t="s">
        <v>259</v>
      </c>
      <c r="BM1389" s="183" t="s">
        <v>2087</v>
      </c>
    </row>
    <row r="1390" spans="1:65" s="2" customFormat="1">
      <c r="A1390" s="35"/>
      <c r="B1390" s="36"/>
      <c r="C1390" s="37"/>
      <c r="D1390" s="185" t="s">
        <v>165</v>
      </c>
      <c r="E1390" s="37"/>
      <c r="F1390" s="186" t="s">
        <v>2088</v>
      </c>
      <c r="G1390" s="37"/>
      <c r="H1390" s="37"/>
      <c r="I1390" s="187"/>
      <c r="J1390" s="37"/>
      <c r="K1390" s="37"/>
      <c r="L1390" s="40"/>
      <c r="M1390" s="188"/>
      <c r="N1390" s="189"/>
      <c r="O1390" s="65"/>
      <c r="P1390" s="65"/>
      <c r="Q1390" s="65"/>
      <c r="R1390" s="65"/>
      <c r="S1390" s="65"/>
      <c r="T1390" s="66"/>
      <c r="U1390" s="35"/>
      <c r="V1390" s="35"/>
      <c r="W1390" s="35"/>
      <c r="X1390" s="35"/>
      <c r="Y1390" s="35"/>
      <c r="Z1390" s="35"/>
      <c r="AA1390" s="35"/>
      <c r="AB1390" s="35"/>
      <c r="AC1390" s="35"/>
      <c r="AD1390" s="35"/>
      <c r="AE1390" s="35"/>
      <c r="AT1390" s="18" t="s">
        <v>165</v>
      </c>
      <c r="AU1390" s="18" t="s">
        <v>83</v>
      </c>
    </row>
    <row r="1391" spans="1:65" s="14" customFormat="1">
      <c r="B1391" s="201"/>
      <c r="C1391" s="202"/>
      <c r="D1391" s="192" t="s">
        <v>167</v>
      </c>
      <c r="E1391" s="203" t="s">
        <v>19</v>
      </c>
      <c r="F1391" s="204" t="s">
        <v>2089</v>
      </c>
      <c r="G1391" s="202"/>
      <c r="H1391" s="205">
        <v>171.5</v>
      </c>
      <c r="I1391" s="206"/>
      <c r="J1391" s="202"/>
      <c r="K1391" s="202"/>
      <c r="L1391" s="207"/>
      <c r="M1391" s="208"/>
      <c r="N1391" s="209"/>
      <c r="O1391" s="209"/>
      <c r="P1391" s="209"/>
      <c r="Q1391" s="209"/>
      <c r="R1391" s="209"/>
      <c r="S1391" s="209"/>
      <c r="T1391" s="210"/>
      <c r="AT1391" s="211" t="s">
        <v>167</v>
      </c>
      <c r="AU1391" s="211" t="s">
        <v>83</v>
      </c>
      <c r="AV1391" s="14" t="s">
        <v>83</v>
      </c>
      <c r="AW1391" s="14" t="s">
        <v>34</v>
      </c>
      <c r="AX1391" s="14" t="s">
        <v>73</v>
      </c>
      <c r="AY1391" s="211" t="s">
        <v>156</v>
      </c>
    </row>
    <row r="1392" spans="1:65" s="14" customFormat="1">
      <c r="B1392" s="201"/>
      <c r="C1392" s="202"/>
      <c r="D1392" s="192" t="s">
        <v>167</v>
      </c>
      <c r="E1392" s="203" t="s">
        <v>19</v>
      </c>
      <c r="F1392" s="204" t="s">
        <v>2090</v>
      </c>
      <c r="G1392" s="202"/>
      <c r="H1392" s="205">
        <v>115.33</v>
      </c>
      <c r="I1392" s="206"/>
      <c r="J1392" s="202"/>
      <c r="K1392" s="202"/>
      <c r="L1392" s="207"/>
      <c r="M1392" s="208"/>
      <c r="N1392" s="209"/>
      <c r="O1392" s="209"/>
      <c r="P1392" s="209"/>
      <c r="Q1392" s="209"/>
      <c r="R1392" s="209"/>
      <c r="S1392" s="209"/>
      <c r="T1392" s="210"/>
      <c r="AT1392" s="211" t="s">
        <v>167</v>
      </c>
      <c r="AU1392" s="211" t="s">
        <v>83</v>
      </c>
      <c r="AV1392" s="14" t="s">
        <v>83</v>
      </c>
      <c r="AW1392" s="14" t="s">
        <v>34</v>
      </c>
      <c r="AX1392" s="14" t="s">
        <v>73</v>
      </c>
      <c r="AY1392" s="211" t="s">
        <v>156</v>
      </c>
    </row>
    <row r="1393" spans="1:65" s="15" customFormat="1">
      <c r="B1393" s="212"/>
      <c r="C1393" s="213"/>
      <c r="D1393" s="192" t="s">
        <v>167</v>
      </c>
      <c r="E1393" s="214" t="s">
        <v>19</v>
      </c>
      <c r="F1393" s="215" t="s">
        <v>170</v>
      </c>
      <c r="G1393" s="213"/>
      <c r="H1393" s="216">
        <v>286.83</v>
      </c>
      <c r="I1393" s="217"/>
      <c r="J1393" s="213"/>
      <c r="K1393" s="213"/>
      <c r="L1393" s="218"/>
      <c r="M1393" s="219"/>
      <c r="N1393" s="220"/>
      <c r="O1393" s="220"/>
      <c r="P1393" s="220"/>
      <c r="Q1393" s="220"/>
      <c r="R1393" s="220"/>
      <c r="S1393" s="220"/>
      <c r="T1393" s="221"/>
      <c r="AT1393" s="222" t="s">
        <v>167</v>
      </c>
      <c r="AU1393" s="222" t="s">
        <v>83</v>
      </c>
      <c r="AV1393" s="15" t="s">
        <v>163</v>
      </c>
      <c r="AW1393" s="15" t="s">
        <v>34</v>
      </c>
      <c r="AX1393" s="15" t="s">
        <v>81</v>
      </c>
      <c r="AY1393" s="222" t="s">
        <v>156</v>
      </c>
    </row>
    <row r="1394" spans="1:65" s="2" customFormat="1" ht="24.2" customHeight="1">
      <c r="A1394" s="35"/>
      <c r="B1394" s="36"/>
      <c r="C1394" s="171" t="s">
        <v>2091</v>
      </c>
      <c r="D1394" s="171" t="s">
        <v>159</v>
      </c>
      <c r="E1394" s="172" t="s">
        <v>2092</v>
      </c>
      <c r="F1394" s="173" t="s">
        <v>2093</v>
      </c>
      <c r="G1394" s="174" t="s">
        <v>193</v>
      </c>
      <c r="H1394" s="175">
        <v>24.2</v>
      </c>
      <c r="I1394" s="176"/>
      <c r="J1394" s="177">
        <f>ROUND(I1394*H1394,2)</f>
        <v>0</v>
      </c>
      <c r="K1394" s="178"/>
      <c r="L1394" s="40"/>
      <c r="M1394" s="179" t="s">
        <v>19</v>
      </c>
      <c r="N1394" s="180" t="s">
        <v>44</v>
      </c>
      <c r="O1394" s="65"/>
      <c r="P1394" s="181">
        <f>O1394*H1394</f>
        <v>0</v>
      </c>
      <c r="Q1394" s="181">
        <v>0</v>
      </c>
      <c r="R1394" s="181">
        <f>Q1394*H1394</f>
        <v>0</v>
      </c>
      <c r="S1394" s="181">
        <v>2.3E-3</v>
      </c>
      <c r="T1394" s="182">
        <f>S1394*H1394</f>
        <v>5.5659999999999994E-2</v>
      </c>
      <c r="U1394" s="35"/>
      <c r="V1394" s="35"/>
      <c r="W1394" s="35"/>
      <c r="X1394" s="35"/>
      <c r="Y1394" s="35"/>
      <c r="Z1394" s="35"/>
      <c r="AA1394" s="35"/>
      <c r="AB1394" s="35"/>
      <c r="AC1394" s="35"/>
      <c r="AD1394" s="35"/>
      <c r="AE1394" s="35"/>
      <c r="AR1394" s="183" t="s">
        <v>259</v>
      </c>
      <c r="AT1394" s="183" t="s">
        <v>159</v>
      </c>
      <c r="AU1394" s="183" t="s">
        <v>83</v>
      </c>
      <c r="AY1394" s="18" t="s">
        <v>156</v>
      </c>
      <c r="BE1394" s="184">
        <f>IF(N1394="základní",J1394,0)</f>
        <v>0</v>
      </c>
      <c r="BF1394" s="184">
        <f>IF(N1394="snížená",J1394,0)</f>
        <v>0</v>
      </c>
      <c r="BG1394" s="184">
        <f>IF(N1394="zákl. přenesená",J1394,0)</f>
        <v>0</v>
      </c>
      <c r="BH1394" s="184">
        <f>IF(N1394="sníž. přenesená",J1394,0)</f>
        <v>0</v>
      </c>
      <c r="BI1394" s="184">
        <f>IF(N1394="nulová",J1394,0)</f>
        <v>0</v>
      </c>
      <c r="BJ1394" s="18" t="s">
        <v>81</v>
      </c>
      <c r="BK1394" s="184">
        <f>ROUND(I1394*H1394,2)</f>
        <v>0</v>
      </c>
      <c r="BL1394" s="18" t="s">
        <v>259</v>
      </c>
      <c r="BM1394" s="183" t="s">
        <v>2094</v>
      </c>
    </row>
    <row r="1395" spans="1:65" s="2" customFormat="1">
      <c r="A1395" s="35"/>
      <c r="B1395" s="36"/>
      <c r="C1395" s="37"/>
      <c r="D1395" s="185" t="s">
        <v>165</v>
      </c>
      <c r="E1395" s="37"/>
      <c r="F1395" s="186" t="s">
        <v>2095</v>
      </c>
      <c r="G1395" s="37"/>
      <c r="H1395" s="37"/>
      <c r="I1395" s="187"/>
      <c r="J1395" s="37"/>
      <c r="K1395" s="37"/>
      <c r="L1395" s="40"/>
      <c r="M1395" s="188"/>
      <c r="N1395" s="189"/>
      <c r="O1395" s="65"/>
      <c r="P1395" s="65"/>
      <c r="Q1395" s="65"/>
      <c r="R1395" s="65"/>
      <c r="S1395" s="65"/>
      <c r="T1395" s="66"/>
      <c r="U1395" s="35"/>
      <c r="V1395" s="35"/>
      <c r="W1395" s="35"/>
      <c r="X1395" s="35"/>
      <c r="Y1395" s="35"/>
      <c r="Z1395" s="35"/>
      <c r="AA1395" s="35"/>
      <c r="AB1395" s="35"/>
      <c r="AC1395" s="35"/>
      <c r="AD1395" s="35"/>
      <c r="AE1395" s="35"/>
      <c r="AT1395" s="18" t="s">
        <v>165</v>
      </c>
      <c r="AU1395" s="18" t="s">
        <v>83</v>
      </c>
    </row>
    <row r="1396" spans="1:65" s="13" customFormat="1">
      <c r="B1396" s="190"/>
      <c r="C1396" s="191"/>
      <c r="D1396" s="192" t="s">
        <v>167</v>
      </c>
      <c r="E1396" s="193" t="s">
        <v>19</v>
      </c>
      <c r="F1396" s="194" t="s">
        <v>1968</v>
      </c>
      <c r="G1396" s="191"/>
      <c r="H1396" s="193" t="s">
        <v>19</v>
      </c>
      <c r="I1396" s="195"/>
      <c r="J1396" s="191"/>
      <c r="K1396" s="191"/>
      <c r="L1396" s="196"/>
      <c r="M1396" s="197"/>
      <c r="N1396" s="198"/>
      <c r="O1396" s="198"/>
      <c r="P1396" s="198"/>
      <c r="Q1396" s="198"/>
      <c r="R1396" s="198"/>
      <c r="S1396" s="198"/>
      <c r="T1396" s="199"/>
      <c r="AT1396" s="200" t="s">
        <v>167</v>
      </c>
      <c r="AU1396" s="200" t="s">
        <v>83</v>
      </c>
      <c r="AV1396" s="13" t="s">
        <v>81</v>
      </c>
      <c r="AW1396" s="13" t="s">
        <v>34</v>
      </c>
      <c r="AX1396" s="13" t="s">
        <v>73</v>
      </c>
      <c r="AY1396" s="200" t="s">
        <v>156</v>
      </c>
    </row>
    <row r="1397" spans="1:65" s="14" customFormat="1">
      <c r="B1397" s="201"/>
      <c r="C1397" s="202"/>
      <c r="D1397" s="192" t="s">
        <v>167</v>
      </c>
      <c r="E1397" s="203" t="s">
        <v>19</v>
      </c>
      <c r="F1397" s="204" t="s">
        <v>1969</v>
      </c>
      <c r="G1397" s="202"/>
      <c r="H1397" s="205">
        <v>3.25</v>
      </c>
      <c r="I1397" s="206"/>
      <c r="J1397" s="202"/>
      <c r="K1397" s="202"/>
      <c r="L1397" s="207"/>
      <c r="M1397" s="208"/>
      <c r="N1397" s="209"/>
      <c r="O1397" s="209"/>
      <c r="P1397" s="209"/>
      <c r="Q1397" s="209"/>
      <c r="R1397" s="209"/>
      <c r="S1397" s="209"/>
      <c r="T1397" s="210"/>
      <c r="AT1397" s="211" t="s">
        <v>167</v>
      </c>
      <c r="AU1397" s="211" t="s">
        <v>83</v>
      </c>
      <c r="AV1397" s="14" t="s">
        <v>83</v>
      </c>
      <c r="AW1397" s="14" t="s">
        <v>34</v>
      </c>
      <c r="AX1397" s="14" t="s">
        <v>73</v>
      </c>
      <c r="AY1397" s="211" t="s">
        <v>156</v>
      </c>
    </row>
    <row r="1398" spans="1:65" s="14" customFormat="1">
      <c r="B1398" s="201"/>
      <c r="C1398" s="202"/>
      <c r="D1398" s="192" t="s">
        <v>167</v>
      </c>
      <c r="E1398" s="203" t="s">
        <v>19</v>
      </c>
      <c r="F1398" s="204" t="s">
        <v>1970</v>
      </c>
      <c r="G1398" s="202"/>
      <c r="H1398" s="205">
        <v>2.2599999999999998</v>
      </c>
      <c r="I1398" s="206"/>
      <c r="J1398" s="202"/>
      <c r="K1398" s="202"/>
      <c r="L1398" s="207"/>
      <c r="M1398" s="208"/>
      <c r="N1398" s="209"/>
      <c r="O1398" s="209"/>
      <c r="P1398" s="209"/>
      <c r="Q1398" s="209"/>
      <c r="R1398" s="209"/>
      <c r="S1398" s="209"/>
      <c r="T1398" s="210"/>
      <c r="AT1398" s="211" t="s">
        <v>167</v>
      </c>
      <c r="AU1398" s="211" t="s">
        <v>83</v>
      </c>
      <c r="AV1398" s="14" t="s">
        <v>83</v>
      </c>
      <c r="AW1398" s="14" t="s">
        <v>34</v>
      </c>
      <c r="AX1398" s="14" t="s">
        <v>73</v>
      </c>
      <c r="AY1398" s="211" t="s">
        <v>156</v>
      </c>
    </row>
    <row r="1399" spans="1:65" s="14" customFormat="1">
      <c r="B1399" s="201"/>
      <c r="C1399" s="202"/>
      <c r="D1399" s="192" t="s">
        <v>167</v>
      </c>
      <c r="E1399" s="203" t="s">
        <v>19</v>
      </c>
      <c r="F1399" s="204" t="s">
        <v>1971</v>
      </c>
      <c r="G1399" s="202"/>
      <c r="H1399" s="205">
        <v>1.96</v>
      </c>
      <c r="I1399" s="206"/>
      <c r="J1399" s="202"/>
      <c r="K1399" s="202"/>
      <c r="L1399" s="207"/>
      <c r="M1399" s="208"/>
      <c r="N1399" s="209"/>
      <c r="O1399" s="209"/>
      <c r="P1399" s="209"/>
      <c r="Q1399" s="209"/>
      <c r="R1399" s="209"/>
      <c r="S1399" s="209"/>
      <c r="T1399" s="210"/>
      <c r="AT1399" s="211" t="s">
        <v>167</v>
      </c>
      <c r="AU1399" s="211" t="s">
        <v>83</v>
      </c>
      <c r="AV1399" s="14" t="s">
        <v>83</v>
      </c>
      <c r="AW1399" s="14" t="s">
        <v>34</v>
      </c>
      <c r="AX1399" s="14" t="s">
        <v>73</v>
      </c>
      <c r="AY1399" s="211" t="s">
        <v>156</v>
      </c>
    </row>
    <row r="1400" spans="1:65" s="14" customFormat="1">
      <c r="B1400" s="201"/>
      <c r="C1400" s="202"/>
      <c r="D1400" s="192" t="s">
        <v>167</v>
      </c>
      <c r="E1400" s="203" t="s">
        <v>19</v>
      </c>
      <c r="F1400" s="204" t="s">
        <v>1972</v>
      </c>
      <c r="G1400" s="202"/>
      <c r="H1400" s="205">
        <v>1.86</v>
      </c>
      <c r="I1400" s="206"/>
      <c r="J1400" s="202"/>
      <c r="K1400" s="202"/>
      <c r="L1400" s="207"/>
      <c r="M1400" s="208"/>
      <c r="N1400" s="209"/>
      <c r="O1400" s="209"/>
      <c r="P1400" s="209"/>
      <c r="Q1400" s="209"/>
      <c r="R1400" s="209"/>
      <c r="S1400" s="209"/>
      <c r="T1400" s="210"/>
      <c r="AT1400" s="211" t="s">
        <v>167</v>
      </c>
      <c r="AU1400" s="211" t="s">
        <v>83</v>
      </c>
      <c r="AV1400" s="14" t="s">
        <v>83</v>
      </c>
      <c r="AW1400" s="14" t="s">
        <v>34</v>
      </c>
      <c r="AX1400" s="14" t="s">
        <v>73</v>
      </c>
      <c r="AY1400" s="211" t="s">
        <v>156</v>
      </c>
    </row>
    <row r="1401" spans="1:65" s="14" customFormat="1">
      <c r="B1401" s="201"/>
      <c r="C1401" s="202"/>
      <c r="D1401" s="192" t="s">
        <v>167</v>
      </c>
      <c r="E1401" s="203" t="s">
        <v>19</v>
      </c>
      <c r="F1401" s="204" t="s">
        <v>1973</v>
      </c>
      <c r="G1401" s="202"/>
      <c r="H1401" s="205">
        <v>1.6</v>
      </c>
      <c r="I1401" s="206"/>
      <c r="J1401" s="202"/>
      <c r="K1401" s="202"/>
      <c r="L1401" s="207"/>
      <c r="M1401" s="208"/>
      <c r="N1401" s="209"/>
      <c r="O1401" s="209"/>
      <c r="P1401" s="209"/>
      <c r="Q1401" s="209"/>
      <c r="R1401" s="209"/>
      <c r="S1401" s="209"/>
      <c r="T1401" s="210"/>
      <c r="AT1401" s="211" t="s">
        <v>167</v>
      </c>
      <c r="AU1401" s="211" t="s">
        <v>83</v>
      </c>
      <c r="AV1401" s="14" t="s">
        <v>83</v>
      </c>
      <c r="AW1401" s="14" t="s">
        <v>34</v>
      </c>
      <c r="AX1401" s="14" t="s">
        <v>73</v>
      </c>
      <c r="AY1401" s="211" t="s">
        <v>156</v>
      </c>
    </row>
    <row r="1402" spans="1:65" s="14" customFormat="1">
      <c r="B1402" s="201"/>
      <c r="C1402" s="202"/>
      <c r="D1402" s="192" t="s">
        <v>167</v>
      </c>
      <c r="E1402" s="203" t="s">
        <v>19</v>
      </c>
      <c r="F1402" s="204" t="s">
        <v>1974</v>
      </c>
      <c r="G1402" s="202"/>
      <c r="H1402" s="205">
        <v>4.84</v>
      </c>
      <c r="I1402" s="206"/>
      <c r="J1402" s="202"/>
      <c r="K1402" s="202"/>
      <c r="L1402" s="207"/>
      <c r="M1402" s="208"/>
      <c r="N1402" s="209"/>
      <c r="O1402" s="209"/>
      <c r="P1402" s="209"/>
      <c r="Q1402" s="209"/>
      <c r="R1402" s="209"/>
      <c r="S1402" s="209"/>
      <c r="T1402" s="210"/>
      <c r="AT1402" s="211" t="s">
        <v>167</v>
      </c>
      <c r="AU1402" s="211" t="s">
        <v>83</v>
      </c>
      <c r="AV1402" s="14" t="s">
        <v>83</v>
      </c>
      <c r="AW1402" s="14" t="s">
        <v>34</v>
      </c>
      <c r="AX1402" s="14" t="s">
        <v>73</v>
      </c>
      <c r="AY1402" s="211" t="s">
        <v>156</v>
      </c>
    </row>
    <row r="1403" spans="1:65" s="16" customFormat="1">
      <c r="B1403" s="234"/>
      <c r="C1403" s="235"/>
      <c r="D1403" s="192" t="s">
        <v>167</v>
      </c>
      <c r="E1403" s="236" t="s">
        <v>19</v>
      </c>
      <c r="F1403" s="237" t="s">
        <v>299</v>
      </c>
      <c r="G1403" s="235"/>
      <c r="H1403" s="238">
        <v>15.77</v>
      </c>
      <c r="I1403" s="239"/>
      <c r="J1403" s="235"/>
      <c r="K1403" s="235"/>
      <c r="L1403" s="240"/>
      <c r="M1403" s="241"/>
      <c r="N1403" s="242"/>
      <c r="O1403" s="242"/>
      <c r="P1403" s="242"/>
      <c r="Q1403" s="242"/>
      <c r="R1403" s="242"/>
      <c r="S1403" s="242"/>
      <c r="T1403" s="243"/>
      <c r="AT1403" s="244" t="s">
        <v>167</v>
      </c>
      <c r="AU1403" s="244" t="s">
        <v>83</v>
      </c>
      <c r="AV1403" s="16" t="s">
        <v>157</v>
      </c>
      <c r="AW1403" s="16" t="s">
        <v>34</v>
      </c>
      <c r="AX1403" s="16" t="s">
        <v>73</v>
      </c>
      <c r="AY1403" s="244" t="s">
        <v>156</v>
      </c>
    </row>
    <row r="1404" spans="1:65" s="13" customFormat="1">
      <c r="B1404" s="190"/>
      <c r="C1404" s="191"/>
      <c r="D1404" s="192" t="s">
        <v>167</v>
      </c>
      <c r="E1404" s="193" t="s">
        <v>19</v>
      </c>
      <c r="F1404" s="194" t="s">
        <v>584</v>
      </c>
      <c r="G1404" s="191"/>
      <c r="H1404" s="193" t="s">
        <v>19</v>
      </c>
      <c r="I1404" s="195"/>
      <c r="J1404" s="191"/>
      <c r="K1404" s="191"/>
      <c r="L1404" s="196"/>
      <c r="M1404" s="197"/>
      <c r="N1404" s="198"/>
      <c r="O1404" s="198"/>
      <c r="P1404" s="198"/>
      <c r="Q1404" s="198"/>
      <c r="R1404" s="198"/>
      <c r="S1404" s="198"/>
      <c r="T1404" s="199"/>
      <c r="AT1404" s="200" t="s">
        <v>167</v>
      </c>
      <c r="AU1404" s="200" t="s">
        <v>83</v>
      </c>
      <c r="AV1404" s="13" t="s">
        <v>81</v>
      </c>
      <c r="AW1404" s="13" t="s">
        <v>34</v>
      </c>
      <c r="AX1404" s="13" t="s">
        <v>73</v>
      </c>
      <c r="AY1404" s="200" t="s">
        <v>156</v>
      </c>
    </row>
    <row r="1405" spans="1:65" s="14" customFormat="1">
      <c r="B1405" s="201"/>
      <c r="C1405" s="202"/>
      <c r="D1405" s="192" t="s">
        <v>167</v>
      </c>
      <c r="E1405" s="203" t="s">
        <v>19</v>
      </c>
      <c r="F1405" s="204" t="s">
        <v>1975</v>
      </c>
      <c r="G1405" s="202"/>
      <c r="H1405" s="205">
        <v>3.69</v>
      </c>
      <c r="I1405" s="206"/>
      <c r="J1405" s="202"/>
      <c r="K1405" s="202"/>
      <c r="L1405" s="207"/>
      <c r="M1405" s="208"/>
      <c r="N1405" s="209"/>
      <c r="O1405" s="209"/>
      <c r="P1405" s="209"/>
      <c r="Q1405" s="209"/>
      <c r="R1405" s="209"/>
      <c r="S1405" s="209"/>
      <c r="T1405" s="210"/>
      <c r="AT1405" s="211" t="s">
        <v>167</v>
      </c>
      <c r="AU1405" s="211" t="s">
        <v>83</v>
      </c>
      <c r="AV1405" s="14" t="s">
        <v>83</v>
      </c>
      <c r="AW1405" s="14" t="s">
        <v>34</v>
      </c>
      <c r="AX1405" s="14" t="s">
        <v>73</v>
      </c>
      <c r="AY1405" s="211" t="s">
        <v>156</v>
      </c>
    </row>
    <row r="1406" spans="1:65" s="16" customFormat="1">
      <c r="B1406" s="234"/>
      <c r="C1406" s="235"/>
      <c r="D1406" s="192" t="s">
        <v>167</v>
      </c>
      <c r="E1406" s="236" t="s">
        <v>19</v>
      </c>
      <c r="F1406" s="237" t="s">
        <v>299</v>
      </c>
      <c r="G1406" s="235"/>
      <c r="H1406" s="238">
        <v>3.69</v>
      </c>
      <c r="I1406" s="239"/>
      <c r="J1406" s="235"/>
      <c r="K1406" s="235"/>
      <c r="L1406" s="240"/>
      <c r="M1406" s="241"/>
      <c r="N1406" s="242"/>
      <c r="O1406" s="242"/>
      <c r="P1406" s="242"/>
      <c r="Q1406" s="242"/>
      <c r="R1406" s="242"/>
      <c r="S1406" s="242"/>
      <c r="T1406" s="243"/>
      <c r="AT1406" s="244" t="s">
        <v>167</v>
      </c>
      <c r="AU1406" s="244" t="s">
        <v>83</v>
      </c>
      <c r="AV1406" s="16" t="s">
        <v>157</v>
      </c>
      <c r="AW1406" s="16" t="s">
        <v>34</v>
      </c>
      <c r="AX1406" s="16" t="s">
        <v>73</v>
      </c>
      <c r="AY1406" s="244" t="s">
        <v>156</v>
      </c>
    </row>
    <row r="1407" spans="1:65" s="13" customFormat="1">
      <c r="B1407" s="190"/>
      <c r="C1407" s="191"/>
      <c r="D1407" s="192" t="s">
        <v>167</v>
      </c>
      <c r="E1407" s="193" t="s">
        <v>19</v>
      </c>
      <c r="F1407" s="194" t="s">
        <v>2096</v>
      </c>
      <c r="G1407" s="191"/>
      <c r="H1407" s="193" t="s">
        <v>19</v>
      </c>
      <c r="I1407" s="195"/>
      <c r="J1407" s="191"/>
      <c r="K1407" s="191"/>
      <c r="L1407" s="196"/>
      <c r="M1407" s="197"/>
      <c r="N1407" s="198"/>
      <c r="O1407" s="198"/>
      <c r="P1407" s="198"/>
      <c r="Q1407" s="198"/>
      <c r="R1407" s="198"/>
      <c r="S1407" s="198"/>
      <c r="T1407" s="199"/>
      <c r="AT1407" s="200" t="s">
        <v>167</v>
      </c>
      <c r="AU1407" s="200" t="s">
        <v>83</v>
      </c>
      <c r="AV1407" s="13" t="s">
        <v>81</v>
      </c>
      <c r="AW1407" s="13" t="s">
        <v>34</v>
      </c>
      <c r="AX1407" s="13" t="s">
        <v>73</v>
      </c>
      <c r="AY1407" s="200" t="s">
        <v>156</v>
      </c>
    </row>
    <row r="1408" spans="1:65" s="14" customFormat="1">
      <c r="B1408" s="201"/>
      <c r="C1408" s="202"/>
      <c r="D1408" s="192" t="s">
        <v>167</v>
      </c>
      <c r="E1408" s="203" t="s">
        <v>19</v>
      </c>
      <c r="F1408" s="204" t="s">
        <v>2097</v>
      </c>
      <c r="G1408" s="202"/>
      <c r="H1408" s="205">
        <v>4.74</v>
      </c>
      <c r="I1408" s="206"/>
      <c r="J1408" s="202"/>
      <c r="K1408" s="202"/>
      <c r="L1408" s="207"/>
      <c r="M1408" s="208"/>
      <c r="N1408" s="209"/>
      <c r="O1408" s="209"/>
      <c r="P1408" s="209"/>
      <c r="Q1408" s="209"/>
      <c r="R1408" s="209"/>
      <c r="S1408" s="209"/>
      <c r="T1408" s="210"/>
      <c r="AT1408" s="211" t="s">
        <v>167</v>
      </c>
      <c r="AU1408" s="211" t="s">
        <v>83</v>
      </c>
      <c r="AV1408" s="14" t="s">
        <v>83</v>
      </c>
      <c r="AW1408" s="14" t="s">
        <v>34</v>
      </c>
      <c r="AX1408" s="14" t="s">
        <v>73</v>
      </c>
      <c r="AY1408" s="211" t="s">
        <v>156</v>
      </c>
    </row>
    <row r="1409" spans="1:65" s="16" customFormat="1">
      <c r="B1409" s="234"/>
      <c r="C1409" s="235"/>
      <c r="D1409" s="192" t="s">
        <v>167</v>
      </c>
      <c r="E1409" s="236" t="s">
        <v>19</v>
      </c>
      <c r="F1409" s="237" t="s">
        <v>299</v>
      </c>
      <c r="G1409" s="235"/>
      <c r="H1409" s="238">
        <v>4.74</v>
      </c>
      <c r="I1409" s="239"/>
      <c r="J1409" s="235"/>
      <c r="K1409" s="235"/>
      <c r="L1409" s="240"/>
      <c r="M1409" s="241"/>
      <c r="N1409" s="242"/>
      <c r="O1409" s="242"/>
      <c r="P1409" s="242"/>
      <c r="Q1409" s="242"/>
      <c r="R1409" s="242"/>
      <c r="S1409" s="242"/>
      <c r="T1409" s="243"/>
      <c r="AT1409" s="244" t="s">
        <v>167</v>
      </c>
      <c r="AU1409" s="244" t="s">
        <v>83</v>
      </c>
      <c r="AV1409" s="16" t="s">
        <v>157</v>
      </c>
      <c r="AW1409" s="16" t="s">
        <v>34</v>
      </c>
      <c r="AX1409" s="16" t="s">
        <v>73</v>
      </c>
      <c r="AY1409" s="244" t="s">
        <v>156</v>
      </c>
    </row>
    <row r="1410" spans="1:65" s="15" customFormat="1">
      <c r="B1410" s="212"/>
      <c r="C1410" s="213"/>
      <c r="D1410" s="192" t="s">
        <v>167</v>
      </c>
      <c r="E1410" s="214" t="s">
        <v>19</v>
      </c>
      <c r="F1410" s="215" t="s">
        <v>170</v>
      </c>
      <c r="G1410" s="213"/>
      <c r="H1410" s="216">
        <v>24.2</v>
      </c>
      <c r="I1410" s="217"/>
      <c r="J1410" s="213"/>
      <c r="K1410" s="213"/>
      <c r="L1410" s="218"/>
      <c r="M1410" s="219"/>
      <c r="N1410" s="220"/>
      <c r="O1410" s="220"/>
      <c r="P1410" s="220"/>
      <c r="Q1410" s="220"/>
      <c r="R1410" s="220"/>
      <c r="S1410" s="220"/>
      <c r="T1410" s="221"/>
      <c r="AT1410" s="222" t="s">
        <v>167</v>
      </c>
      <c r="AU1410" s="222" t="s">
        <v>83</v>
      </c>
      <c r="AV1410" s="15" t="s">
        <v>163</v>
      </c>
      <c r="AW1410" s="15" t="s">
        <v>34</v>
      </c>
      <c r="AX1410" s="15" t="s">
        <v>81</v>
      </c>
      <c r="AY1410" s="222" t="s">
        <v>156</v>
      </c>
    </row>
    <row r="1411" spans="1:65" s="2" customFormat="1" ht="21.75" customHeight="1">
      <c r="A1411" s="35"/>
      <c r="B1411" s="36"/>
      <c r="C1411" s="171" t="s">
        <v>2098</v>
      </c>
      <c r="D1411" s="171" t="s">
        <v>159</v>
      </c>
      <c r="E1411" s="172" t="s">
        <v>2099</v>
      </c>
      <c r="F1411" s="173" t="s">
        <v>2100</v>
      </c>
      <c r="G1411" s="174" t="s">
        <v>193</v>
      </c>
      <c r="H1411" s="175">
        <v>76.234999999999999</v>
      </c>
      <c r="I1411" s="176"/>
      <c r="J1411" s="177">
        <f>ROUND(I1411*H1411,2)</f>
        <v>0</v>
      </c>
      <c r="K1411" s="178"/>
      <c r="L1411" s="40"/>
      <c r="M1411" s="179" t="s">
        <v>19</v>
      </c>
      <c r="N1411" s="180" t="s">
        <v>44</v>
      </c>
      <c r="O1411" s="65"/>
      <c r="P1411" s="181">
        <f>O1411*H1411</f>
        <v>0</v>
      </c>
      <c r="Q1411" s="181">
        <v>0</v>
      </c>
      <c r="R1411" s="181">
        <f>Q1411*H1411</f>
        <v>0</v>
      </c>
      <c r="S1411" s="181">
        <v>2.9999999999999997E-4</v>
      </c>
      <c r="T1411" s="182">
        <f>S1411*H1411</f>
        <v>2.2870499999999998E-2</v>
      </c>
      <c r="U1411" s="35"/>
      <c r="V1411" s="35"/>
      <c r="W1411" s="35"/>
      <c r="X1411" s="35"/>
      <c r="Y1411" s="35"/>
      <c r="Z1411" s="35"/>
      <c r="AA1411" s="35"/>
      <c r="AB1411" s="35"/>
      <c r="AC1411" s="35"/>
      <c r="AD1411" s="35"/>
      <c r="AE1411" s="35"/>
      <c r="AR1411" s="183" t="s">
        <v>259</v>
      </c>
      <c r="AT1411" s="183" t="s">
        <v>159</v>
      </c>
      <c r="AU1411" s="183" t="s">
        <v>83</v>
      </c>
      <c r="AY1411" s="18" t="s">
        <v>156</v>
      </c>
      <c r="BE1411" s="184">
        <f>IF(N1411="základní",J1411,0)</f>
        <v>0</v>
      </c>
      <c r="BF1411" s="184">
        <f>IF(N1411="snížená",J1411,0)</f>
        <v>0</v>
      </c>
      <c r="BG1411" s="184">
        <f>IF(N1411="zákl. přenesená",J1411,0)</f>
        <v>0</v>
      </c>
      <c r="BH1411" s="184">
        <f>IF(N1411="sníž. přenesená",J1411,0)</f>
        <v>0</v>
      </c>
      <c r="BI1411" s="184">
        <f>IF(N1411="nulová",J1411,0)</f>
        <v>0</v>
      </c>
      <c r="BJ1411" s="18" t="s">
        <v>81</v>
      </c>
      <c r="BK1411" s="184">
        <f>ROUND(I1411*H1411,2)</f>
        <v>0</v>
      </c>
      <c r="BL1411" s="18" t="s">
        <v>259</v>
      </c>
      <c r="BM1411" s="183" t="s">
        <v>2101</v>
      </c>
    </row>
    <row r="1412" spans="1:65" s="2" customFormat="1">
      <c r="A1412" s="35"/>
      <c r="B1412" s="36"/>
      <c r="C1412" s="37"/>
      <c r="D1412" s="185" t="s">
        <v>165</v>
      </c>
      <c r="E1412" s="37"/>
      <c r="F1412" s="186" t="s">
        <v>2102</v>
      </c>
      <c r="G1412" s="37"/>
      <c r="H1412" s="37"/>
      <c r="I1412" s="187"/>
      <c r="J1412" s="37"/>
      <c r="K1412" s="37"/>
      <c r="L1412" s="40"/>
      <c r="M1412" s="188"/>
      <c r="N1412" s="189"/>
      <c r="O1412" s="65"/>
      <c r="P1412" s="65"/>
      <c r="Q1412" s="65"/>
      <c r="R1412" s="65"/>
      <c r="S1412" s="65"/>
      <c r="T1412" s="66"/>
      <c r="U1412" s="35"/>
      <c r="V1412" s="35"/>
      <c r="W1412" s="35"/>
      <c r="X1412" s="35"/>
      <c r="Y1412" s="35"/>
      <c r="Z1412" s="35"/>
      <c r="AA1412" s="35"/>
      <c r="AB1412" s="35"/>
      <c r="AC1412" s="35"/>
      <c r="AD1412" s="35"/>
      <c r="AE1412" s="35"/>
      <c r="AT1412" s="18" t="s">
        <v>165</v>
      </c>
      <c r="AU1412" s="18" t="s">
        <v>83</v>
      </c>
    </row>
    <row r="1413" spans="1:65" s="13" customFormat="1">
      <c r="B1413" s="190"/>
      <c r="C1413" s="191"/>
      <c r="D1413" s="192" t="s">
        <v>167</v>
      </c>
      <c r="E1413" s="193" t="s">
        <v>19</v>
      </c>
      <c r="F1413" s="194" t="s">
        <v>1726</v>
      </c>
      <c r="G1413" s="191"/>
      <c r="H1413" s="193" t="s">
        <v>19</v>
      </c>
      <c r="I1413" s="195"/>
      <c r="J1413" s="191"/>
      <c r="K1413" s="191"/>
      <c r="L1413" s="196"/>
      <c r="M1413" s="197"/>
      <c r="N1413" s="198"/>
      <c r="O1413" s="198"/>
      <c r="P1413" s="198"/>
      <c r="Q1413" s="198"/>
      <c r="R1413" s="198"/>
      <c r="S1413" s="198"/>
      <c r="T1413" s="199"/>
      <c r="AT1413" s="200" t="s">
        <v>167</v>
      </c>
      <c r="AU1413" s="200" t="s">
        <v>83</v>
      </c>
      <c r="AV1413" s="13" t="s">
        <v>81</v>
      </c>
      <c r="AW1413" s="13" t="s">
        <v>34</v>
      </c>
      <c r="AX1413" s="13" t="s">
        <v>73</v>
      </c>
      <c r="AY1413" s="200" t="s">
        <v>156</v>
      </c>
    </row>
    <row r="1414" spans="1:65" s="14" customFormat="1">
      <c r="B1414" s="201"/>
      <c r="C1414" s="202"/>
      <c r="D1414" s="192" t="s">
        <v>167</v>
      </c>
      <c r="E1414" s="203" t="s">
        <v>19</v>
      </c>
      <c r="F1414" s="204" t="s">
        <v>2103</v>
      </c>
      <c r="G1414" s="202"/>
      <c r="H1414" s="205">
        <v>9.7449999999999992</v>
      </c>
      <c r="I1414" s="206"/>
      <c r="J1414" s="202"/>
      <c r="K1414" s="202"/>
      <c r="L1414" s="207"/>
      <c r="M1414" s="208"/>
      <c r="N1414" s="209"/>
      <c r="O1414" s="209"/>
      <c r="P1414" s="209"/>
      <c r="Q1414" s="209"/>
      <c r="R1414" s="209"/>
      <c r="S1414" s="209"/>
      <c r="T1414" s="210"/>
      <c r="AT1414" s="211" t="s">
        <v>167</v>
      </c>
      <c r="AU1414" s="211" t="s">
        <v>83</v>
      </c>
      <c r="AV1414" s="14" t="s">
        <v>83</v>
      </c>
      <c r="AW1414" s="14" t="s">
        <v>34</v>
      </c>
      <c r="AX1414" s="14" t="s">
        <v>73</v>
      </c>
      <c r="AY1414" s="211" t="s">
        <v>156</v>
      </c>
    </row>
    <row r="1415" spans="1:65" s="14" customFormat="1">
      <c r="B1415" s="201"/>
      <c r="C1415" s="202"/>
      <c r="D1415" s="192" t="s">
        <v>167</v>
      </c>
      <c r="E1415" s="203" t="s">
        <v>19</v>
      </c>
      <c r="F1415" s="204" t="s">
        <v>2036</v>
      </c>
      <c r="G1415" s="202"/>
      <c r="H1415" s="205">
        <v>11.215</v>
      </c>
      <c r="I1415" s="206"/>
      <c r="J1415" s="202"/>
      <c r="K1415" s="202"/>
      <c r="L1415" s="207"/>
      <c r="M1415" s="208"/>
      <c r="N1415" s="209"/>
      <c r="O1415" s="209"/>
      <c r="P1415" s="209"/>
      <c r="Q1415" s="209"/>
      <c r="R1415" s="209"/>
      <c r="S1415" s="209"/>
      <c r="T1415" s="210"/>
      <c r="AT1415" s="211" t="s">
        <v>167</v>
      </c>
      <c r="AU1415" s="211" t="s">
        <v>83</v>
      </c>
      <c r="AV1415" s="14" t="s">
        <v>83</v>
      </c>
      <c r="AW1415" s="14" t="s">
        <v>34</v>
      </c>
      <c r="AX1415" s="14" t="s">
        <v>73</v>
      </c>
      <c r="AY1415" s="211" t="s">
        <v>156</v>
      </c>
    </row>
    <row r="1416" spans="1:65" s="14" customFormat="1">
      <c r="B1416" s="201"/>
      <c r="C1416" s="202"/>
      <c r="D1416" s="192" t="s">
        <v>167</v>
      </c>
      <c r="E1416" s="203" t="s">
        <v>19</v>
      </c>
      <c r="F1416" s="204" t="s">
        <v>2037</v>
      </c>
      <c r="G1416" s="202"/>
      <c r="H1416" s="205">
        <v>15.475</v>
      </c>
      <c r="I1416" s="206"/>
      <c r="J1416" s="202"/>
      <c r="K1416" s="202"/>
      <c r="L1416" s="207"/>
      <c r="M1416" s="208"/>
      <c r="N1416" s="209"/>
      <c r="O1416" s="209"/>
      <c r="P1416" s="209"/>
      <c r="Q1416" s="209"/>
      <c r="R1416" s="209"/>
      <c r="S1416" s="209"/>
      <c r="T1416" s="210"/>
      <c r="AT1416" s="211" t="s">
        <v>167</v>
      </c>
      <c r="AU1416" s="211" t="s">
        <v>83</v>
      </c>
      <c r="AV1416" s="14" t="s">
        <v>83</v>
      </c>
      <c r="AW1416" s="14" t="s">
        <v>34</v>
      </c>
      <c r="AX1416" s="14" t="s">
        <v>73</v>
      </c>
      <c r="AY1416" s="211" t="s">
        <v>156</v>
      </c>
    </row>
    <row r="1417" spans="1:65" s="14" customFormat="1" ht="22.5">
      <c r="B1417" s="201"/>
      <c r="C1417" s="202"/>
      <c r="D1417" s="192" t="s">
        <v>167</v>
      </c>
      <c r="E1417" s="203" t="s">
        <v>19</v>
      </c>
      <c r="F1417" s="204" t="s">
        <v>2038</v>
      </c>
      <c r="G1417" s="202"/>
      <c r="H1417" s="205">
        <v>12.18</v>
      </c>
      <c r="I1417" s="206"/>
      <c r="J1417" s="202"/>
      <c r="K1417" s="202"/>
      <c r="L1417" s="207"/>
      <c r="M1417" s="208"/>
      <c r="N1417" s="209"/>
      <c r="O1417" s="209"/>
      <c r="P1417" s="209"/>
      <c r="Q1417" s="209"/>
      <c r="R1417" s="209"/>
      <c r="S1417" s="209"/>
      <c r="T1417" s="210"/>
      <c r="AT1417" s="211" t="s">
        <v>167</v>
      </c>
      <c r="AU1417" s="211" t="s">
        <v>83</v>
      </c>
      <c r="AV1417" s="14" t="s">
        <v>83</v>
      </c>
      <c r="AW1417" s="14" t="s">
        <v>34</v>
      </c>
      <c r="AX1417" s="14" t="s">
        <v>73</v>
      </c>
      <c r="AY1417" s="211" t="s">
        <v>156</v>
      </c>
    </row>
    <row r="1418" spans="1:65" s="14" customFormat="1">
      <c r="B1418" s="201"/>
      <c r="C1418" s="202"/>
      <c r="D1418" s="192" t="s">
        <v>167</v>
      </c>
      <c r="E1418" s="203" t="s">
        <v>19</v>
      </c>
      <c r="F1418" s="204" t="s">
        <v>2039</v>
      </c>
      <c r="G1418" s="202"/>
      <c r="H1418" s="205">
        <v>6.72</v>
      </c>
      <c r="I1418" s="206"/>
      <c r="J1418" s="202"/>
      <c r="K1418" s="202"/>
      <c r="L1418" s="207"/>
      <c r="M1418" s="208"/>
      <c r="N1418" s="209"/>
      <c r="O1418" s="209"/>
      <c r="P1418" s="209"/>
      <c r="Q1418" s="209"/>
      <c r="R1418" s="209"/>
      <c r="S1418" s="209"/>
      <c r="T1418" s="210"/>
      <c r="AT1418" s="211" t="s">
        <v>167</v>
      </c>
      <c r="AU1418" s="211" t="s">
        <v>83</v>
      </c>
      <c r="AV1418" s="14" t="s">
        <v>83</v>
      </c>
      <c r="AW1418" s="14" t="s">
        <v>34</v>
      </c>
      <c r="AX1418" s="14" t="s">
        <v>73</v>
      </c>
      <c r="AY1418" s="211" t="s">
        <v>156</v>
      </c>
    </row>
    <row r="1419" spans="1:65" s="16" customFormat="1">
      <c r="B1419" s="234"/>
      <c r="C1419" s="235"/>
      <c r="D1419" s="192" t="s">
        <v>167</v>
      </c>
      <c r="E1419" s="236" t="s">
        <v>19</v>
      </c>
      <c r="F1419" s="237" t="s">
        <v>299</v>
      </c>
      <c r="G1419" s="235"/>
      <c r="H1419" s="238">
        <v>55.335000000000001</v>
      </c>
      <c r="I1419" s="239"/>
      <c r="J1419" s="235"/>
      <c r="K1419" s="235"/>
      <c r="L1419" s="240"/>
      <c r="M1419" s="241"/>
      <c r="N1419" s="242"/>
      <c r="O1419" s="242"/>
      <c r="P1419" s="242"/>
      <c r="Q1419" s="242"/>
      <c r="R1419" s="242"/>
      <c r="S1419" s="242"/>
      <c r="T1419" s="243"/>
      <c r="AT1419" s="244" t="s">
        <v>167</v>
      </c>
      <c r="AU1419" s="244" t="s">
        <v>83</v>
      </c>
      <c r="AV1419" s="16" t="s">
        <v>157</v>
      </c>
      <c r="AW1419" s="16" t="s">
        <v>34</v>
      </c>
      <c r="AX1419" s="16" t="s">
        <v>73</v>
      </c>
      <c r="AY1419" s="244" t="s">
        <v>156</v>
      </c>
    </row>
    <row r="1420" spans="1:65" s="13" customFormat="1">
      <c r="B1420" s="190"/>
      <c r="C1420" s="191"/>
      <c r="D1420" s="192" t="s">
        <v>167</v>
      </c>
      <c r="E1420" s="193" t="s">
        <v>19</v>
      </c>
      <c r="F1420" s="194" t="s">
        <v>505</v>
      </c>
      <c r="G1420" s="191"/>
      <c r="H1420" s="193" t="s">
        <v>19</v>
      </c>
      <c r="I1420" s="195"/>
      <c r="J1420" s="191"/>
      <c r="K1420" s="191"/>
      <c r="L1420" s="196"/>
      <c r="M1420" s="197"/>
      <c r="N1420" s="198"/>
      <c r="O1420" s="198"/>
      <c r="P1420" s="198"/>
      <c r="Q1420" s="198"/>
      <c r="R1420" s="198"/>
      <c r="S1420" s="198"/>
      <c r="T1420" s="199"/>
      <c r="AT1420" s="200" t="s">
        <v>167</v>
      </c>
      <c r="AU1420" s="200" t="s">
        <v>83</v>
      </c>
      <c r="AV1420" s="13" t="s">
        <v>81</v>
      </c>
      <c r="AW1420" s="13" t="s">
        <v>34</v>
      </c>
      <c r="AX1420" s="13" t="s">
        <v>73</v>
      </c>
      <c r="AY1420" s="200" t="s">
        <v>156</v>
      </c>
    </row>
    <row r="1421" spans="1:65" s="14" customFormat="1">
      <c r="B1421" s="201"/>
      <c r="C1421" s="202"/>
      <c r="D1421" s="192" t="s">
        <v>167</v>
      </c>
      <c r="E1421" s="203" t="s">
        <v>19</v>
      </c>
      <c r="F1421" s="204" t="s">
        <v>2040</v>
      </c>
      <c r="G1421" s="202"/>
      <c r="H1421" s="205">
        <v>3.73</v>
      </c>
      <c r="I1421" s="206"/>
      <c r="J1421" s="202"/>
      <c r="K1421" s="202"/>
      <c r="L1421" s="207"/>
      <c r="M1421" s="208"/>
      <c r="N1421" s="209"/>
      <c r="O1421" s="209"/>
      <c r="P1421" s="209"/>
      <c r="Q1421" s="209"/>
      <c r="R1421" s="209"/>
      <c r="S1421" s="209"/>
      <c r="T1421" s="210"/>
      <c r="AT1421" s="211" t="s">
        <v>167</v>
      </c>
      <c r="AU1421" s="211" t="s">
        <v>83</v>
      </c>
      <c r="AV1421" s="14" t="s">
        <v>83</v>
      </c>
      <c r="AW1421" s="14" t="s">
        <v>34</v>
      </c>
      <c r="AX1421" s="14" t="s">
        <v>73</v>
      </c>
      <c r="AY1421" s="211" t="s">
        <v>156</v>
      </c>
    </row>
    <row r="1422" spans="1:65" s="16" customFormat="1">
      <c r="B1422" s="234"/>
      <c r="C1422" s="235"/>
      <c r="D1422" s="192" t="s">
        <v>167</v>
      </c>
      <c r="E1422" s="236" t="s">
        <v>19</v>
      </c>
      <c r="F1422" s="237" t="s">
        <v>299</v>
      </c>
      <c r="G1422" s="235"/>
      <c r="H1422" s="238">
        <v>3.73</v>
      </c>
      <c r="I1422" s="239"/>
      <c r="J1422" s="235"/>
      <c r="K1422" s="235"/>
      <c r="L1422" s="240"/>
      <c r="M1422" s="241"/>
      <c r="N1422" s="242"/>
      <c r="O1422" s="242"/>
      <c r="P1422" s="242"/>
      <c r="Q1422" s="242"/>
      <c r="R1422" s="242"/>
      <c r="S1422" s="242"/>
      <c r="T1422" s="243"/>
      <c r="AT1422" s="244" t="s">
        <v>167</v>
      </c>
      <c r="AU1422" s="244" t="s">
        <v>83</v>
      </c>
      <c r="AV1422" s="16" t="s">
        <v>157</v>
      </c>
      <c r="AW1422" s="16" t="s">
        <v>34</v>
      </c>
      <c r="AX1422" s="16" t="s">
        <v>73</v>
      </c>
      <c r="AY1422" s="244" t="s">
        <v>156</v>
      </c>
    </row>
    <row r="1423" spans="1:65" s="13" customFormat="1">
      <c r="B1423" s="190"/>
      <c r="C1423" s="191"/>
      <c r="D1423" s="192" t="s">
        <v>167</v>
      </c>
      <c r="E1423" s="193" t="s">
        <v>19</v>
      </c>
      <c r="F1423" s="194" t="s">
        <v>596</v>
      </c>
      <c r="G1423" s="191"/>
      <c r="H1423" s="193" t="s">
        <v>19</v>
      </c>
      <c r="I1423" s="195"/>
      <c r="J1423" s="191"/>
      <c r="K1423" s="191"/>
      <c r="L1423" s="196"/>
      <c r="M1423" s="197"/>
      <c r="N1423" s="198"/>
      <c r="O1423" s="198"/>
      <c r="P1423" s="198"/>
      <c r="Q1423" s="198"/>
      <c r="R1423" s="198"/>
      <c r="S1423" s="198"/>
      <c r="T1423" s="199"/>
      <c r="AT1423" s="200" t="s">
        <v>167</v>
      </c>
      <c r="AU1423" s="200" t="s">
        <v>83</v>
      </c>
      <c r="AV1423" s="13" t="s">
        <v>81</v>
      </c>
      <c r="AW1423" s="13" t="s">
        <v>34</v>
      </c>
      <c r="AX1423" s="13" t="s">
        <v>73</v>
      </c>
      <c r="AY1423" s="200" t="s">
        <v>156</v>
      </c>
    </row>
    <row r="1424" spans="1:65" s="14" customFormat="1" ht="22.5">
      <c r="B1424" s="201"/>
      <c r="C1424" s="202"/>
      <c r="D1424" s="192" t="s">
        <v>167</v>
      </c>
      <c r="E1424" s="203" t="s">
        <v>19</v>
      </c>
      <c r="F1424" s="204" t="s">
        <v>2104</v>
      </c>
      <c r="G1424" s="202"/>
      <c r="H1424" s="205">
        <v>9.8550000000000004</v>
      </c>
      <c r="I1424" s="206"/>
      <c r="J1424" s="202"/>
      <c r="K1424" s="202"/>
      <c r="L1424" s="207"/>
      <c r="M1424" s="208"/>
      <c r="N1424" s="209"/>
      <c r="O1424" s="209"/>
      <c r="P1424" s="209"/>
      <c r="Q1424" s="209"/>
      <c r="R1424" s="209"/>
      <c r="S1424" s="209"/>
      <c r="T1424" s="210"/>
      <c r="AT1424" s="211" t="s">
        <v>167</v>
      </c>
      <c r="AU1424" s="211" t="s">
        <v>83</v>
      </c>
      <c r="AV1424" s="14" t="s">
        <v>83</v>
      </c>
      <c r="AW1424" s="14" t="s">
        <v>34</v>
      </c>
      <c r="AX1424" s="14" t="s">
        <v>73</v>
      </c>
      <c r="AY1424" s="211" t="s">
        <v>156</v>
      </c>
    </row>
    <row r="1425" spans="1:65" s="14" customFormat="1">
      <c r="B1425" s="201"/>
      <c r="C1425" s="202"/>
      <c r="D1425" s="192" t="s">
        <v>167</v>
      </c>
      <c r="E1425" s="203" t="s">
        <v>19</v>
      </c>
      <c r="F1425" s="204" t="s">
        <v>2105</v>
      </c>
      <c r="G1425" s="202"/>
      <c r="H1425" s="205">
        <v>1.875</v>
      </c>
      <c r="I1425" s="206"/>
      <c r="J1425" s="202"/>
      <c r="K1425" s="202"/>
      <c r="L1425" s="207"/>
      <c r="M1425" s="208"/>
      <c r="N1425" s="209"/>
      <c r="O1425" s="209"/>
      <c r="P1425" s="209"/>
      <c r="Q1425" s="209"/>
      <c r="R1425" s="209"/>
      <c r="S1425" s="209"/>
      <c r="T1425" s="210"/>
      <c r="AT1425" s="211" t="s">
        <v>167</v>
      </c>
      <c r="AU1425" s="211" t="s">
        <v>83</v>
      </c>
      <c r="AV1425" s="14" t="s">
        <v>83</v>
      </c>
      <c r="AW1425" s="14" t="s">
        <v>34</v>
      </c>
      <c r="AX1425" s="14" t="s">
        <v>73</v>
      </c>
      <c r="AY1425" s="211" t="s">
        <v>156</v>
      </c>
    </row>
    <row r="1426" spans="1:65" s="14" customFormat="1">
      <c r="B1426" s="201"/>
      <c r="C1426" s="202"/>
      <c r="D1426" s="192" t="s">
        <v>167</v>
      </c>
      <c r="E1426" s="203" t="s">
        <v>19</v>
      </c>
      <c r="F1426" s="204" t="s">
        <v>2106</v>
      </c>
      <c r="G1426" s="202"/>
      <c r="H1426" s="205">
        <v>4.08</v>
      </c>
      <c r="I1426" s="206"/>
      <c r="J1426" s="202"/>
      <c r="K1426" s="202"/>
      <c r="L1426" s="207"/>
      <c r="M1426" s="208"/>
      <c r="N1426" s="209"/>
      <c r="O1426" s="209"/>
      <c r="P1426" s="209"/>
      <c r="Q1426" s="209"/>
      <c r="R1426" s="209"/>
      <c r="S1426" s="209"/>
      <c r="T1426" s="210"/>
      <c r="AT1426" s="211" t="s">
        <v>167</v>
      </c>
      <c r="AU1426" s="211" t="s">
        <v>83</v>
      </c>
      <c r="AV1426" s="14" t="s">
        <v>83</v>
      </c>
      <c r="AW1426" s="14" t="s">
        <v>34</v>
      </c>
      <c r="AX1426" s="14" t="s">
        <v>73</v>
      </c>
      <c r="AY1426" s="211" t="s">
        <v>156</v>
      </c>
    </row>
    <row r="1427" spans="1:65" s="14" customFormat="1">
      <c r="B1427" s="201"/>
      <c r="C1427" s="202"/>
      <c r="D1427" s="192" t="s">
        <v>167</v>
      </c>
      <c r="E1427" s="203" t="s">
        <v>19</v>
      </c>
      <c r="F1427" s="204" t="s">
        <v>2107</v>
      </c>
      <c r="G1427" s="202"/>
      <c r="H1427" s="205">
        <v>1.36</v>
      </c>
      <c r="I1427" s="206"/>
      <c r="J1427" s="202"/>
      <c r="K1427" s="202"/>
      <c r="L1427" s="207"/>
      <c r="M1427" s="208"/>
      <c r="N1427" s="209"/>
      <c r="O1427" s="209"/>
      <c r="P1427" s="209"/>
      <c r="Q1427" s="209"/>
      <c r="R1427" s="209"/>
      <c r="S1427" s="209"/>
      <c r="T1427" s="210"/>
      <c r="AT1427" s="211" t="s">
        <v>167</v>
      </c>
      <c r="AU1427" s="211" t="s">
        <v>83</v>
      </c>
      <c r="AV1427" s="14" t="s">
        <v>83</v>
      </c>
      <c r="AW1427" s="14" t="s">
        <v>34</v>
      </c>
      <c r="AX1427" s="14" t="s">
        <v>73</v>
      </c>
      <c r="AY1427" s="211" t="s">
        <v>156</v>
      </c>
    </row>
    <row r="1428" spans="1:65" s="16" customFormat="1">
      <c r="B1428" s="234"/>
      <c r="C1428" s="235"/>
      <c r="D1428" s="192" t="s">
        <v>167</v>
      </c>
      <c r="E1428" s="236" t="s">
        <v>19</v>
      </c>
      <c r="F1428" s="237" t="s">
        <v>299</v>
      </c>
      <c r="G1428" s="235"/>
      <c r="H1428" s="238">
        <v>17.170000000000002</v>
      </c>
      <c r="I1428" s="239"/>
      <c r="J1428" s="235"/>
      <c r="K1428" s="235"/>
      <c r="L1428" s="240"/>
      <c r="M1428" s="241"/>
      <c r="N1428" s="242"/>
      <c r="O1428" s="242"/>
      <c r="P1428" s="242"/>
      <c r="Q1428" s="242"/>
      <c r="R1428" s="242"/>
      <c r="S1428" s="242"/>
      <c r="T1428" s="243"/>
      <c r="AT1428" s="244" t="s">
        <v>167</v>
      </c>
      <c r="AU1428" s="244" t="s">
        <v>83</v>
      </c>
      <c r="AV1428" s="16" t="s">
        <v>157</v>
      </c>
      <c r="AW1428" s="16" t="s">
        <v>34</v>
      </c>
      <c r="AX1428" s="16" t="s">
        <v>73</v>
      </c>
      <c r="AY1428" s="244" t="s">
        <v>156</v>
      </c>
    </row>
    <row r="1429" spans="1:65" s="15" customFormat="1">
      <c r="B1429" s="212"/>
      <c r="C1429" s="213"/>
      <c r="D1429" s="192" t="s">
        <v>167</v>
      </c>
      <c r="E1429" s="214" t="s">
        <v>19</v>
      </c>
      <c r="F1429" s="215" t="s">
        <v>170</v>
      </c>
      <c r="G1429" s="213"/>
      <c r="H1429" s="216">
        <v>76.234999999999999</v>
      </c>
      <c r="I1429" s="217"/>
      <c r="J1429" s="213"/>
      <c r="K1429" s="213"/>
      <c r="L1429" s="218"/>
      <c r="M1429" s="219"/>
      <c r="N1429" s="220"/>
      <c r="O1429" s="220"/>
      <c r="P1429" s="220"/>
      <c r="Q1429" s="220"/>
      <c r="R1429" s="220"/>
      <c r="S1429" s="220"/>
      <c r="T1429" s="221"/>
      <c r="AT1429" s="222" t="s">
        <v>167</v>
      </c>
      <c r="AU1429" s="222" t="s">
        <v>83</v>
      </c>
      <c r="AV1429" s="15" t="s">
        <v>163</v>
      </c>
      <c r="AW1429" s="15" t="s">
        <v>34</v>
      </c>
      <c r="AX1429" s="15" t="s">
        <v>81</v>
      </c>
      <c r="AY1429" s="222" t="s">
        <v>156</v>
      </c>
    </row>
    <row r="1430" spans="1:65" s="2" customFormat="1" ht="16.5" customHeight="1">
      <c r="A1430" s="35"/>
      <c r="B1430" s="36"/>
      <c r="C1430" s="171" t="s">
        <v>2108</v>
      </c>
      <c r="D1430" s="171" t="s">
        <v>159</v>
      </c>
      <c r="E1430" s="172" t="s">
        <v>2109</v>
      </c>
      <c r="F1430" s="173" t="s">
        <v>2110</v>
      </c>
      <c r="G1430" s="174" t="s">
        <v>193</v>
      </c>
      <c r="H1430" s="175">
        <v>25.39</v>
      </c>
      <c r="I1430" s="176"/>
      <c r="J1430" s="177">
        <f>ROUND(I1430*H1430,2)</f>
        <v>0</v>
      </c>
      <c r="K1430" s="178"/>
      <c r="L1430" s="40"/>
      <c r="M1430" s="179" t="s">
        <v>19</v>
      </c>
      <c r="N1430" s="180" t="s">
        <v>44</v>
      </c>
      <c r="O1430" s="65"/>
      <c r="P1430" s="181">
        <f>O1430*H1430</f>
        <v>0</v>
      </c>
      <c r="Q1430" s="181">
        <v>0</v>
      </c>
      <c r="R1430" s="181">
        <f>Q1430*H1430</f>
        <v>0</v>
      </c>
      <c r="S1430" s="181">
        <v>2.9999999999999997E-4</v>
      </c>
      <c r="T1430" s="182">
        <f>S1430*H1430</f>
        <v>7.6169999999999996E-3</v>
      </c>
      <c r="U1430" s="35"/>
      <c r="V1430" s="35"/>
      <c r="W1430" s="35"/>
      <c r="X1430" s="35"/>
      <c r="Y1430" s="35"/>
      <c r="Z1430" s="35"/>
      <c r="AA1430" s="35"/>
      <c r="AB1430" s="35"/>
      <c r="AC1430" s="35"/>
      <c r="AD1430" s="35"/>
      <c r="AE1430" s="35"/>
      <c r="AR1430" s="183" t="s">
        <v>259</v>
      </c>
      <c r="AT1430" s="183" t="s">
        <v>159</v>
      </c>
      <c r="AU1430" s="183" t="s">
        <v>83</v>
      </c>
      <c r="AY1430" s="18" t="s">
        <v>156</v>
      </c>
      <c r="BE1430" s="184">
        <f>IF(N1430="základní",J1430,0)</f>
        <v>0</v>
      </c>
      <c r="BF1430" s="184">
        <f>IF(N1430="snížená",J1430,0)</f>
        <v>0</v>
      </c>
      <c r="BG1430" s="184">
        <f>IF(N1430="zákl. přenesená",J1430,0)</f>
        <v>0</v>
      </c>
      <c r="BH1430" s="184">
        <f>IF(N1430="sníž. přenesená",J1430,0)</f>
        <v>0</v>
      </c>
      <c r="BI1430" s="184">
        <f>IF(N1430="nulová",J1430,0)</f>
        <v>0</v>
      </c>
      <c r="BJ1430" s="18" t="s">
        <v>81</v>
      </c>
      <c r="BK1430" s="184">
        <f>ROUND(I1430*H1430,2)</f>
        <v>0</v>
      </c>
      <c r="BL1430" s="18" t="s">
        <v>259</v>
      </c>
      <c r="BM1430" s="183" t="s">
        <v>2111</v>
      </c>
    </row>
    <row r="1431" spans="1:65" s="2" customFormat="1">
      <c r="A1431" s="35"/>
      <c r="B1431" s="36"/>
      <c r="C1431" s="37"/>
      <c r="D1431" s="185" t="s">
        <v>165</v>
      </c>
      <c r="E1431" s="37"/>
      <c r="F1431" s="186" t="s">
        <v>2112</v>
      </c>
      <c r="G1431" s="37"/>
      <c r="H1431" s="37"/>
      <c r="I1431" s="187"/>
      <c r="J1431" s="37"/>
      <c r="K1431" s="37"/>
      <c r="L1431" s="40"/>
      <c r="M1431" s="188"/>
      <c r="N1431" s="189"/>
      <c r="O1431" s="65"/>
      <c r="P1431" s="65"/>
      <c r="Q1431" s="65"/>
      <c r="R1431" s="65"/>
      <c r="S1431" s="65"/>
      <c r="T1431" s="66"/>
      <c r="U1431" s="35"/>
      <c r="V1431" s="35"/>
      <c r="W1431" s="35"/>
      <c r="X1431" s="35"/>
      <c r="Y1431" s="35"/>
      <c r="Z1431" s="35"/>
      <c r="AA1431" s="35"/>
      <c r="AB1431" s="35"/>
      <c r="AC1431" s="35"/>
      <c r="AD1431" s="35"/>
      <c r="AE1431" s="35"/>
      <c r="AT1431" s="18" t="s">
        <v>165</v>
      </c>
      <c r="AU1431" s="18" t="s">
        <v>83</v>
      </c>
    </row>
    <row r="1432" spans="1:65" s="13" customFormat="1">
      <c r="B1432" s="190"/>
      <c r="C1432" s="191"/>
      <c r="D1432" s="192" t="s">
        <v>167</v>
      </c>
      <c r="E1432" s="193" t="s">
        <v>19</v>
      </c>
      <c r="F1432" s="194" t="s">
        <v>1968</v>
      </c>
      <c r="G1432" s="191"/>
      <c r="H1432" s="193" t="s">
        <v>19</v>
      </c>
      <c r="I1432" s="195"/>
      <c r="J1432" s="191"/>
      <c r="K1432" s="191"/>
      <c r="L1432" s="196"/>
      <c r="M1432" s="197"/>
      <c r="N1432" s="198"/>
      <c r="O1432" s="198"/>
      <c r="P1432" s="198"/>
      <c r="Q1432" s="198"/>
      <c r="R1432" s="198"/>
      <c r="S1432" s="198"/>
      <c r="T1432" s="199"/>
      <c r="AT1432" s="200" t="s">
        <v>167</v>
      </c>
      <c r="AU1432" s="200" t="s">
        <v>83</v>
      </c>
      <c r="AV1432" s="13" t="s">
        <v>81</v>
      </c>
      <c r="AW1432" s="13" t="s">
        <v>34</v>
      </c>
      <c r="AX1432" s="13" t="s">
        <v>73</v>
      </c>
      <c r="AY1432" s="200" t="s">
        <v>156</v>
      </c>
    </row>
    <row r="1433" spans="1:65" s="14" customFormat="1">
      <c r="B1433" s="201"/>
      <c r="C1433" s="202"/>
      <c r="D1433" s="192" t="s">
        <v>167</v>
      </c>
      <c r="E1433" s="203" t="s">
        <v>19</v>
      </c>
      <c r="F1433" s="204" t="s">
        <v>1969</v>
      </c>
      <c r="G1433" s="202"/>
      <c r="H1433" s="205">
        <v>3.25</v>
      </c>
      <c r="I1433" s="206"/>
      <c r="J1433" s="202"/>
      <c r="K1433" s="202"/>
      <c r="L1433" s="207"/>
      <c r="M1433" s="208"/>
      <c r="N1433" s="209"/>
      <c r="O1433" s="209"/>
      <c r="P1433" s="209"/>
      <c r="Q1433" s="209"/>
      <c r="R1433" s="209"/>
      <c r="S1433" s="209"/>
      <c r="T1433" s="210"/>
      <c r="AT1433" s="211" t="s">
        <v>167</v>
      </c>
      <c r="AU1433" s="211" t="s">
        <v>83</v>
      </c>
      <c r="AV1433" s="14" t="s">
        <v>83</v>
      </c>
      <c r="AW1433" s="14" t="s">
        <v>34</v>
      </c>
      <c r="AX1433" s="14" t="s">
        <v>73</v>
      </c>
      <c r="AY1433" s="211" t="s">
        <v>156</v>
      </c>
    </row>
    <row r="1434" spans="1:65" s="14" customFormat="1">
      <c r="B1434" s="201"/>
      <c r="C1434" s="202"/>
      <c r="D1434" s="192" t="s">
        <v>167</v>
      </c>
      <c r="E1434" s="203" t="s">
        <v>19</v>
      </c>
      <c r="F1434" s="204" t="s">
        <v>1970</v>
      </c>
      <c r="G1434" s="202"/>
      <c r="H1434" s="205">
        <v>2.2599999999999998</v>
      </c>
      <c r="I1434" s="206"/>
      <c r="J1434" s="202"/>
      <c r="K1434" s="202"/>
      <c r="L1434" s="207"/>
      <c r="M1434" s="208"/>
      <c r="N1434" s="209"/>
      <c r="O1434" s="209"/>
      <c r="P1434" s="209"/>
      <c r="Q1434" s="209"/>
      <c r="R1434" s="209"/>
      <c r="S1434" s="209"/>
      <c r="T1434" s="210"/>
      <c r="AT1434" s="211" t="s">
        <v>167</v>
      </c>
      <c r="AU1434" s="211" t="s">
        <v>83</v>
      </c>
      <c r="AV1434" s="14" t="s">
        <v>83</v>
      </c>
      <c r="AW1434" s="14" t="s">
        <v>34</v>
      </c>
      <c r="AX1434" s="14" t="s">
        <v>73</v>
      </c>
      <c r="AY1434" s="211" t="s">
        <v>156</v>
      </c>
    </row>
    <row r="1435" spans="1:65" s="14" customFormat="1">
      <c r="B1435" s="201"/>
      <c r="C1435" s="202"/>
      <c r="D1435" s="192" t="s">
        <v>167</v>
      </c>
      <c r="E1435" s="203" t="s">
        <v>19</v>
      </c>
      <c r="F1435" s="204" t="s">
        <v>1971</v>
      </c>
      <c r="G1435" s="202"/>
      <c r="H1435" s="205">
        <v>1.96</v>
      </c>
      <c r="I1435" s="206"/>
      <c r="J1435" s="202"/>
      <c r="K1435" s="202"/>
      <c r="L1435" s="207"/>
      <c r="M1435" s="208"/>
      <c r="N1435" s="209"/>
      <c r="O1435" s="209"/>
      <c r="P1435" s="209"/>
      <c r="Q1435" s="209"/>
      <c r="R1435" s="209"/>
      <c r="S1435" s="209"/>
      <c r="T1435" s="210"/>
      <c r="AT1435" s="211" t="s">
        <v>167</v>
      </c>
      <c r="AU1435" s="211" t="s">
        <v>83</v>
      </c>
      <c r="AV1435" s="14" t="s">
        <v>83</v>
      </c>
      <c r="AW1435" s="14" t="s">
        <v>34</v>
      </c>
      <c r="AX1435" s="14" t="s">
        <v>73</v>
      </c>
      <c r="AY1435" s="211" t="s">
        <v>156</v>
      </c>
    </row>
    <row r="1436" spans="1:65" s="14" customFormat="1">
      <c r="B1436" s="201"/>
      <c r="C1436" s="202"/>
      <c r="D1436" s="192" t="s">
        <v>167</v>
      </c>
      <c r="E1436" s="203" t="s">
        <v>19</v>
      </c>
      <c r="F1436" s="204" t="s">
        <v>1972</v>
      </c>
      <c r="G1436" s="202"/>
      <c r="H1436" s="205">
        <v>1.86</v>
      </c>
      <c r="I1436" s="206"/>
      <c r="J1436" s="202"/>
      <c r="K1436" s="202"/>
      <c r="L1436" s="207"/>
      <c r="M1436" s="208"/>
      <c r="N1436" s="209"/>
      <c r="O1436" s="209"/>
      <c r="P1436" s="209"/>
      <c r="Q1436" s="209"/>
      <c r="R1436" s="209"/>
      <c r="S1436" s="209"/>
      <c r="T1436" s="210"/>
      <c r="AT1436" s="211" t="s">
        <v>167</v>
      </c>
      <c r="AU1436" s="211" t="s">
        <v>83</v>
      </c>
      <c r="AV1436" s="14" t="s">
        <v>83</v>
      </c>
      <c r="AW1436" s="14" t="s">
        <v>34</v>
      </c>
      <c r="AX1436" s="14" t="s">
        <v>73</v>
      </c>
      <c r="AY1436" s="211" t="s">
        <v>156</v>
      </c>
    </row>
    <row r="1437" spans="1:65" s="14" customFormat="1">
      <c r="B1437" s="201"/>
      <c r="C1437" s="202"/>
      <c r="D1437" s="192" t="s">
        <v>167</v>
      </c>
      <c r="E1437" s="203" t="s">
        <v>19</v>
      </c>
      <c r="F1437" s="204" t="s">
        <v>1973</v>
      </c>
      <c r="G1437" s="202"/>
      <c r="H1437" s="205">
        <v>1.6</v>
      </c>
      <c r="I1437" s="206"/>
      <c r="J1437" s="202"/>
      <c r="K1437" s="202"/>
      <c r="L1437" s="207"/>
      <c r="M1437" s="208"/>
      <c r="N1437" s="209"/>
      <c r="O1437" s="209"/>
      <c r="P1437" s="209"/>
      <c r="Q1437" s="209"/>
      <c r="R1437" s="209"/>
      <c r="S1437" s="209"/>
      <c r="T1437" s="210"/>
      <c r="AT1437" s="211" t="s">
        <v>167</v>
      </c>
      <c r="AU1437" s="211" t="s">
        <v>83</v>
      </c>
      <c r="AV1437" s="14" t="s">
        <v>83</v>
      </c>
      <c r="AW1437" s="14" t="s">
        <v>34</v>
      </c>
      <c r="AX1437" s="14" t="s">
        <v>73</v>
      </c>
      <c r="AY1437" s="211" t="s">
        <v>156</v>
      </c>
    </row>
    <row r="1438" spans="1:65" s="14" customFormat="1">
      <c r="B1438" s="201"/>
      <c r="C1438" s="202"/>
      <c r="D1438" s="192" t="s">
        <v>167</v>
      </c>
      <c r="E1438" s="203" t="s">
        <v>19</v>
      </c>
      <c r="F1438" s="204" t="s">
        <v>1974</v>
      </c>
      <c r="G1438" s="202"/>
      <c r="H1438" s="205">
        <v>4.84</v>
      </c>
      <c r="I1438" s="206"/>
      <c r="J1438" s="202"/>
      <c r="K1438" s="202"/>
      <c r="L1438" s="207"/>
      <c r="M1438" s="208"/>
      <c r="N1438" s="209"/>
      <c r="O1438" s="209"/>
      <c r="P1438" s="209"/>
      <c r="Q1438" s="209"/>
      <c r="R1438" s="209"/>
      <c r="S1438" s="209"/>
      <c r="T1438" s="210"/>
      <c r="AT1438" s="211" t="s">
        <v>167</v>
      </c>
      <c r="AU1438" s="211" t="s">
        <v>83</v>
      </c>
      <c r="AV1438" s="14" t="s">
        <v>83</v>
      </c>
      <c r="AW1438" s="14" t="s">
        <v>34</v>
      </c>
      <c r="AX1438" s="14" t="s">
        <v>73</v>
      </c>
      <c r="AY1438" s="211" t="s">
        <v>156</v>
      </c>
    </row>
    <row r="1439" spans="1:65" s="16" customFormat="1">
      <c r="B1439" s="234"/>
      <c r="C1439" s="235"/>
      <c r="D1439" s="192" t="s">
        <v>167</v>
      </c>
      <c r="E1439" s="236" t="s">
        <v>19</v>
      </c>
      <c r="F1439" s="237" t="s">
        <v>299</v>
      </c>
      <c r="G1439" s="235"/>
      <c r="H1439" s="238">
        <v>15.77</v>
      </c>
      <c r="I1439" s="239"/>
      <c r="J1439" s="235"/>
      <c r="K1439" s="235"/>
      <c r="L1439" s="240"/>
      <c r="M1439" s="241"/>
      <c r="N1439" s="242"/>
      <c r="O1439" s="242"/>
      <c r="P1439" s="242"/>
      <c r="Q1439" s="242"/>
      <c r="R1439" s="242"/>
      <c r="S1439" s="242"/>
      <c r="T1439" s="243"/>
      <c r="AT1439" s="244" t="s">
        <v>167</v>
      </c>
      <c r="AU1439" s="244" t="s">
        <v>83</v>
      </c>
      <c r="AV1439" s="16" t="s">
        <v>157</v>
      </c>
      <c r="AW1439" s="16" t="s">
        <v>34</v>
      </c>
      <c r="AX1439" s="16" t="s">
        <v>73</v>
      </c>
      <c r="AY1439" s="244" t="s">
        <v>156</v>
      </c>
    </row>
    <row r="1440" spans="1:65" s="13" customFormat="1">
      <c r="B1440" s="190"/>
      <c r="C1440" s="191"/>
      <c r="D1440" s="192" t="s">
        <v>167</v>
      </c>
      <c r="E1440" s="193" t="s">
        <v>19</v>
      </c>
      <c r="F1440" s="194" t="s">
        <v>584</v>
      </c>
      <c r="G1440" s="191"/>
      <c r="H1440" s="193" t="s">
        <v>19</v>
      </c>
      <c r="I1440" s="195"/>
      <c r="J1440" s="191"/>
      <c r="K1440" s="191"/>
      <c r="L1440" s="196"/>
      <c r="M1440" s="197"/>
      <c r="N1440" s="198"/>
      <c r="O1440" s="198"/>
      <c r="P1440" s="198"/>
      <c r="Q1440" s="198"/>
      <c r="R1440" s="198"/>
      <c r="S1440" s="198"/>
      <c r="T1440" s="199"/>
      <c r="AT1440" s="200" t="s">
        <v>167</v>
      </c>
      <c r="AU1440" s="200" t="s">
        <v>83</v>
      </c>
      <c r="AV1440" s="13" t="s">
        <v>81</v>
      </c>
      <c r="AW1440" s="13" t="s">
        <v>34</v>
      </c>
      <c r="AX1440" s="13" t="s">
        <v>73</v>
      </c>
      <c r="AY1440" s="200" t="s">
        <v>156</v>
      </c>
    </row>
    <row r="1441" spans="1:65" s="14" customFormat="1">
      <c r="B1441" s="201"/>
      <c r="C1441" s="202"/>
      <c r="D1441" s="192" t="s">
        <v>167</v>
      </c>
      <c r="E1441" s="203" t="s">
        <v>19</v>
      </c>
      <c r="F1441" s="204" t="s">
        <v>1975</v>
      </c>
      <c r="G1441" s="202"/>
      <c r="H1441" s="205">
        <v>3.69</v>
      </c>
      <c r="I1441" s="206"/>
      <c r="J1441" s="202"/>
      <c r="K1441" s="202"/>
      <c r="L1441" s="207"/>
      <c r="M1441" s="208"/>
      <c r="N1441" s="209"/>
      <c r="O1441" s="209"/>
      <c r="P1441" s="209"/>
      <c r="Q1441" s="209"/>
      <c r="R1441" s="209"/>
      <c r="S1441" s="209"/>
      <c r="T1441" s="210"/>
      <c r="AT1441" s="211" t="s">
        <v>167</v>
      </c>
      <c r="AU1441" s="211" t="s">
        <v>83</v>
      </c>
      <c r="AV1441" s="14" t="s">
        <v>83</v>
      </c>
      <c r="AW1441" s="14" t="s">
        <v>34</v>
      </c>
      <c r="AX1441" s="14" t="s">
        <v>73</v>
      </c>
      <c r="AY1441" s="211" t="s">
        <v>156</v>
      </c>
    </row>
    <row r="1442" spans="1:65" s="16" customFormat="1">
      <c r="B1442" s="234"/>
      <c r="C1442" s="235"/>
      <c r="D1442" s="192" t="s">
        <v>167</v>
      </c>
      <c r="E1442" s="236" t="s">
        <v>19</v>
      </c>
      <c r="F1442" s="237" t="s">
        <v>299</v>
      </c>
      <c r="G1442" s="235"/>
      <c r="H1442" s="238">
        <v>3.69</v>
      </c>
      <c r="I1442" s="239"/>
      <c r="J1442" s="235"/>
      <c r="K1442" s="235"/>
      <c r="L1442" s="240"/>
      <c r="M1442" s="241"/>
      <c r="N1442" s="242"/>
      <c r="O1442" s="242"/>
      <c r="P1442" s="242"/>
      <c r="Q1442" s="242"/>
      <c r="R1442" s="242"/>
      <c r="S1442" s="242"/>
      <c r="T1442" s="243"/>
      <c r="AT1442" s="244" t="s">
        <v>167</v>
      </c>
      <c r="AU1442" s="244" t="s">
        <v>83</v>
      </c>
      <c r="AV1442" s="16" t="s">
        <v>157</v>
      </c>
      <c r="AW1442" s="16" t="s">
        <v>34</v>
      </c>
      <c r="AX1442" s="16" t="s">
        <v>73</v>
      </c>
      <c r="AY1442" s="244" t="s">
        <v>156</v>
      </c>
    </row>
    <row r="1443" spans="1:65" s="13" customFormat="1">
      <c r="B1443" s="190"/>
      <c r="C1443" s="191"/>
      <c r="D1443" s="192" t="s">
        <v>167</v>
      </c>
      <c r="E1443" s="193" t="s">
        <v>19</v>
      </c>
      <c r="F1443" s="194" t="s">
        <v>2096</v>
      </c>
      <c r="G1443" s="191"/>
      <c r="H1443" s="193" t="s">
        <v>19</v>
      </c>
      <c r="I1443" s="195"/>
      <c r="J1443" s="191"/>
      <c r="K1443" s="191"/>
      <c r="L1443" s="196"/>
      <c r="M1443" s="197"/>
      <c r="N1443" s="198"/>
      <c r="O1443" s="198"/>
      <c r="P1443" s="198"/>
      <c r="Q1443" s="198"/>
      <c r="R1443" s="198"/>
      <c r="S1443" s="198"/>
      <c r="T1443" s="199"/>
      <c r="AT1443" s="200" t="s">
        <v>167</v>
      </c>
      <c r="AU1443" s="200" t="s">
        <v>83</v>
      </c>
      <c r="AV1443" s="13" t="s">
        <v>81</v>
      </c>
      <c r="AW1443" s="13" t="s">
        <v>34</v>
      </c>
      <c r="AX1443" s="13" t="s">
        <v>73</v>
      </c>
      <c r="AY1443" s="200" t="s">
        <v>156</v>
      </c>
    </row>
    <row r="1444" spans="1:65" s="14" customFormat="1">
      <c r="B1444" s="201"/>
      <c r="C1444" s="202"/>
      <c r="D1444" s="192" t="s">
        <v>167</v>
      </c>
      <c r="E1444" s="203" t="s">
        <v>19</v>
      </c>
      <c r="F1444" s="204" t="s">
        <v>2097</v>
      </c>
      <c r="G1444" s="202"/>
      <c r="H1444" s="205">
        <v>4.74</v>
      </c>
      <c r="I1444" s="206"/>
      <c r="J1444" s="202"/>
      <c r="K1444" s="202"/>
      <c r="L1444" s="207"/>
      <c r="M1444" s="208"/>
      <c r="N1444" s="209"/>
      <c r="O1444" s="209"/>
      <c r="P1444" s="209"/>
      <c r="Q1444" s="209"/>
      <c r="R1444" s="209"/>
      <c r="S1444" s="209"/>
      <c r="T1444" s="210"/>
      <c r="AT1444" s="211" t="s">
        <v>167</v>
      </c>
      <c r="AU1444" s="211" t="s">
        <v>83</v>
      </c>
      <c r="AV1444" s="14" t="s">
        <v>83</v>
      </c>
      <c r="AW1444" s="14" t="s">
        <v>34</v>
      </c>
      <c r="AX1444" s="14" t="s">
        <v>73</v>
      </c>
      <c r="AY1444" s="211" t="s">
        <v>156</v>
      </c>
    </row>
    <row r="1445" spans="1:65" s="14" customFormat="1">
      <c r="B1445" s="201"/>
      <c r="C1445" s="202"/>
      <c r="D1445" s="192" t="s">
        <v>167</v>
      </c>
      <c r="E1445" s="203" t="s">
        <v>19</v>
      </c>
      <c r="F1445" s="204" t="s">
        <v>2113</v>
      </c>
      <c r="G1445" s="202"/>
      <c r="H1445" s="205">
        <v>1.19</v>
      </c>
      <c r="I1445" s="206"/>
      <c r="J1445" s="202"/>
      <c r="K1445" s="202"/>
      <c r="L1445" s="207"/>
      <c r="M1445" s="208"/>
      <c r="N1445" s="209"/>
      <c r="O1445" s="209"/>
      <c r="P1445" s="209"/>
      <c r="Q1445" s="209"/>
      <c r="R1445" s="209"/>
      <c r="S1445" s="209"/>
      <c r="T1445" s="210"/>
      <c r="AT1445" s="211" t="s">
        <v>167</v>
      </c>
      <c r="AU1445" s="211" t="s">
        <v>83</v>
      </c>
      <c r="AV1445" s="14" t="s">
        <v>83</v>
      </c>
      <c r="AW1445" s="14" t="s">
        <v>34</v>
      </c>
      <c r="AX1445" s="14" t="s">
        <v>73</v>
      </c>
      <c r="AY1445" s="211" t="s">
        <v>156</v>
      </c>
    </row>
    <row r="1446" spans="1:65" s="16" customFormat="1">
      <c r="B1446" s="234"/>
      <c r="C1446" s="235"/>
      <c r="D1446" s="192" t="s">
        <v>167</v>
      </c>
      <c r="E1446" s="236" t="s">
        <v>19</v>
      </c>
      <c r="F1446" s="237" t="s">
        <v>299</v>
      </c>
      <c r="G1446" s="235"/>
      <c r="H1446" s="238">
        <v>5.93</v>
      </c>
      <c r="I1446" s="239"/>
      <c r="J1446" s="235"/>
      <c r="K1446" s="235"/>
      <c r="L1446" s="240"/>
      <c r="M1446" s="241"/>
      <c r="N1446" s="242"/>
      <c r="O1446" s="242"/>
      <c r="P1446" s="242"/>
      <c r="Q1446" s="242"/>
      <c r="R1446" s="242"/>
      <c r="S1446" s="242"/>
      <c r="T1446" s="243"/>
      <c r="AT1446" s="244" t="s">
        <v>167</v>
      </c>
      <c r="AU1446" s="244" t="s">
        <v>83</v>
      </c>
      <c r="AV1446" s="16" t="s">
        <v>157</v>
      </c>
      <c r="AW1446" s="16" t="s">
        <v>34</v>
      </c>
      <c r="AX1446" s="16" t="s">
        <v>73</v>
      </c>
      <c r="AY1446" s="244" t="s">
        <v>156</v>
      </c>
    </row>
    <row r="1447" spans="1:65" s="15" customFormat="1">
      <c r="B1447" s="212"/>
      <c r="C1447" s="213"/>
      <c r="D1447" s="192" t="s">
        <v>167</v>
      </c>
      <c r="E1447" s="214" t="s">
        <v>19</v>
      </c>
      <c r="F1447" s="215" t="s">
        <v>170</v>
      </c>
      <c r="G1447" s="213"/>
      <c r="H1447" s="216">
        <v>25.39</v>
      </c>
      <c r="I1447" s="217"/>
      <c r="J1447" s="213"/>
      <c r="K1447" s="213"/>
      <c r="L1447" s="218"/>
      <c r="M1447" s="219"/>
      <c r="N1447" s="220"/>
      <c r="O1447" s="220"/>
      <c r="P1447" s="220"/>
      <c r="Q1447" s="220"/>
      <c r="R1447" s="220"/>
      <c r="S1447" s="220"/>
      <c r="T1447" s="221"/>
      <c r="AT1447" s="222" t="s">
        <v>167</v>
      </c>
      <c r="AU1447" s="222" t="s">
        <v>83</v>
      </c>
      <c r="AV1447" s="15" t="s">
        <v>163</v>
      </c>
      <c r="AW1447" s="15" t="s">
        <v>34</v>
      </c>
      <c r="AX1447" s="15" t="s">
        <v>81</v>
      </c>
      <c r="AY1447" s="222" t="s">
        <v>156</v>
      </c>
    </row>
    <row r="1448" spans="1:65" s="2" customFormat="1" ht="24.2" customHeight="1">
      <c r="A1448" s="35"/>
      <c r="B1448" s="36"/>
      <c r="C1448" s="171" t="s">
        <v>2114</v>
      </c>
      <c r="D1448" s="171" t="s">
        <v>159</v>
      </c>
      <c r="E1448" s="172" t="s">
        <v>2115</v>
      </c>
      <c r="F1448" s="173" t="s">
        <v>2116</v>
      </c>
      <c r="G1448" s="174" t="s">
        <v>193</v>
      </c>
      <c r="H1448" s="175">
        <v>25.39</v>
      </c>
      <c r="I1448" s="176"/>
      <c r="J1448" s="177">
        <f>ROUND(I1448*H1448,2)</f>
        <v>0</v>
      </c>
      <c r="K1448" s="178"/>
      <c r="L1448" s="40"/>
      <c r="M1448" s="179" t="s">
        <v>19</v>
      </c>
      <c r="N1448" s="180" t="s">
        <v>44</v>
      </c>
      <c r="O1448" s="65"/>
      <c r="P1448" s="181">
        <f>O1448*H1448</f>
        <v>0</v>
      </c>
      <c r="Q1448" s="181">
        <v>0</v>
      </c>
      <c r="R1448" s="181">
        <f>Q1448*H1448</f>
        <v>0</v>
      </c>
      <c r="S1448" s="181">
        <v>0</v>
      </c>
      <c r="T1448" s="182">
        <f>S1448*H1448</f>
        <v>0</v>
      </c>
      <c r="U1448" s="35"/>
      <c r="V1448" s="35"/>
      <c r="W1448" s="35"/>
      <c r="X1448" s="35"/>
      <c r="Y1448" s="35"/>
      <c r="Z1448" s="35"/>
      <c r="AA1448" s="35"/>
      <c r="AB1448" s="35"/>
      <c r="AC1448" s="35"/>
      <c r="AD1448" s="35"/>
      <c r="AE1448" s="35"/>
      <c r="AR1448" s="183" t="s">
        <v>259</v>
      </c>
      <c r="AT1448" s="183" t="s">
        <v>159</v>
      </c>
      <c r="AU1448" s="183" t="s">
        <v>83</v>
      </c>
      <c r="AY1448" s="18" t="s">
        <v>156</v>
      </c>
      <c r="BE1448" s="184">
        <f>IF(N1448="základní",J1448,0)</f>
        <v>0</v>
      </c>
      <c r="BF1448" s="184">
        <f>IF(N1448="snížená",J1448,0)</f>
        <v>0</v>
      </c>
      <c r="BG1448" s="184">
        <f>IF(N1448="zákl. přenesená",J1448,0)</f>
        <v>0</v>
      </c>
      <c r="BH1448" s="184">
        <f>IF(N1448="sníž. přenesená",J1448,0)</f>
        <v>0</v>
      </c>
      <c r="BI1448" s="184">
        <f>IF(N1448="nulová",J1448,0)</f>
        <v>0</v>
      </c>
      <c r="BJ1448" s="18" t="s">
        <v>81</v>
      </c>
      <c r="BK1448" s="184">
        <f>ROUND(I1448*H1448,2)</f>
        <v>0</v>
      </c>
      <c r="BL1448" s="18" t="s">
        <v>259</v>
      </c>
      <c r="BM1448" s="183" t="s">
        <v>2117</v>
      </c>
    </row>
    <row r="1449" spans="1:65" s="2" customFormat="1">
      <c r="A1449" s="35"/>
      <c r="B1449" s="36"/>
      <c r="C1449" s="37"/>
      <c r="D1449" s="185" t="s">
        <v>165</v>
      </c>
      <c r="E1449" s="37"/>
      <c r="F1449" s="186" t="s">
        <v>2118</v>
      </c>
      <c r="G1449" s="37"/>
      <c r="H1449" s="37"/>
      <c r="I1449" s="187"/>
      <c r="J1449" s="37"/>
      <c r="K1449" s="37"/>
      <c r="L1449" s="40"/>
      <c r="M1449" s="188"/>
      <c r="N1449" s="189"/>
      <c r="O1449" s="65"/>
      <c r="P1449" s="65"/>
      <c r="Q1449" s="65"/>
      <c r="R1449" s="65"/>
      <c r="S1449" s="65"/>
      <c r="T1449" s="66"/>
      <c r="U1449" s="35"/>
      <c r="V1449" s="35"/>
      <c r="W1449" s="35"/>
      <c r="X1449" s="35"/>
      <c r="Y1449" s="35"/>
      <c r="Z1449" s="35"/>
      <c r="AA1449" s="35"/>
      <c r="AB1449" s="35"/>
      <c r="AC1449" s="35"/>
      <c r="AD1449" s="35"/>
      <c r="AE1449" s="35"/>
      <c r="AT1449" s="18" t="s">
        <v>165</v>
      </c>
      <c r="AU1449" s="18" t="s">
        <v>83</v>
      </c>
    </row>
    <row r="1450" spans="1:65" s="13" customFormat="1">
      <c r="B1450" s="190"/>
      <c r="C1450" s="191"/>
      <c r="D1450" s="192" t="s">
        <v>167</v>
      </c>
      <c r="E1450" s="193" t="s">
        <v>19</v>
      </c>
      <c r="F1450" s="194" t="s">
        <v>1968</v>
      </c>
      <c r="G1450" s="191"/>
      <c r="H1450" s="193" t="s">
        <v>19</v>
      </c>
      <c r="I1450" s="195"/>
      <c r="J1450" s="191"/>
      <c r="K1450" s="191"/>
      <c r="L1450" s="196"/>
      <c r="M1450" s="197"/>
      <c r="N1450" s="198"/>
      <c r="O1450" s="198"/>
      <c r="P1450" s="198"/>
      <c r="Q1450" s="198"/>
      <c r="R1450" s="198"/>
      <c r="S1450" s="198"/>
      <c r="T1450" s="199"/>
      <c r="AT1450" s="200" t="s">
        <v>167</v>
      </c>
      <c r="AU1450" s="200" t="s">
        <v>83</v>
      </c>
      <c r="AV1450" s="13" t="s">
        <v>81</v>
      </c>
      <c r="AW1450" s="13" t="s">
        <v>34</v>
      </c>
      <c r="AX1450" s="13" t="s">
        <v>73</v>
      </c>
      <c r="AY1450" s="200" t="s">
        <v>156</v>
      </c>
    </row>
    <row r="1451" spans="1:65" s="14" customFormat="1">
      <c r="B1451" s="201"/>
      <c r="C1451" s="202"/>
      <c r="D1451" s="192" t="s">
        <v>167</v>
      </c>
      <c r="E1451" s="203" t="s">
        <v>19</v>
      </c>
      <c r="F1451" s="204" t="s">
        <v>1969</v>
      </c>
      <c r="G1451" s="202"/>
      <c r="H1451" s="205">
        <v>3.25</v>
      </c>
      <c r="I1451" s="206"/>
      <c r="J1451" s="202"/>
      <c r="K1451" s="202"/>
      <c r="L1451" s="207"/>
      <c r="M1451" s="208"/>
      <c r="N1451" s="209"/>
      <c r="O1451" s="209"/>
      <c r="P1451" s="209"/>
      <c r="Q1451" s="209"/>
      <c r="R1451" s="209"/>
      <c r="S1451" s="209"/>
      <c r="T1451" s="210"/>
      <c r="AT1451" s="211" t="s">
        <v>167</v>
      </c>
      <c r="AU1451" s="211" t="s">
        <v>83</v>
      </c>
      <c r="AV1451" s="14" t="s">
        <v>83</v>
      </c>
      <c r="AW1451" s="14" t="s">
        <v>34</v>
      </c>
      <c r="AX1451" s="14" t="s">
        <v>73</v>
      </c>
      <c r="AY1451" s="211" t="s">
        <v>156</v>
      </c>
    </row>
    <row r="1452" spans="1:65" s="14" customFormat="1">
      <c r="B1452" s="201"/>
      <c r="C1452" s="202"/>
      <c r="D1452" s="192" t="s">
        <v>167</v>
      </c>
      <c r="E1452" s="203" t="s">
        <v>19</v>
      </c>
      <c r="F1452" s="204" t="s">
        <v>1970</v>
      </c>
      <c r="G1452" s="202"/>
      <c r="H1452" s="205">
        <v>2.2599999999999998</v>
      </c>
      <c r="I1452" s="206"/>
      <c r="J1452" s="202"/>
      <c r="K1452" s="202"/>
      <c r="L1452" s="207"/>
      <c r="M1452" s="208"/>
      <c r="N1452" s="209"/>
      <c r="O1452" s="209"/>
      <c r="P1452" s="209"/>
      <c r="Q1452" s="209"/>
      <c r="R1452" s="209"/>
      <c r="S1452" s="209"/>
      <c r="T1452" s="210"/>
      <c r="AT1452" s="211" t="s">
        <v>167</v>
      </c>
      <c r="AU1452" s="211" t="s">
        <v>83</v>
      </c>
      <c r="AV1452" s="14" t="s">
        <v>83</v>
      </c>
      <c r="AW1452" s="14" t="s">
        <v>34</v>
      </c>
      <c r="AX1452" s="14" t="s">
        <v>73</v>
      </c>
      <c r="AY1452" s="211" t="s">
        <v>156</v>
      </c>
    </row>
    <row r="1453" spans="1:65" s="14" customFormat="1">
      <c r="B1453" s="201"/>
      <c r="C1453" s="202"/>
      <c r="D1453" s="192" t="s">
        <v>167</v>
      </c>
      <c r="E1453" s="203" t="s">
        <v>19</v>
      </c>
      <c r="F1453" s="204" t="s">
        <v>1971</v>
      </c>
      <c r="G1453" s="202"/>
      <c r="H1453" s="205">
        <v>1.96</v>
      </c>
      <c r="I1453" s="206"/>
      <c r="J1453" s="202"/>
      <c r="K1453" s="202"/>
      <c r="L1453" s="207"/>
      <c r="M1453" s="208"/>
      <c r="N1453" s="209"/>
      <c r="O1453" s="209"/>
      <c r="P1453" s="209"/>
      <c r="Q1453" s="209"/>
      <c r="R1453" s="209"/>
      <c r="S1453" s="209"/>
      <c r="T1453" s="210"/>
      <c r="AT1453" s="211" t="s">
        <v>167</v>
      </c>
      <c r="AU1453" s="211" t="s">
        <v>83</v>
      </c>
      <c r="AV1453" s="14" t="s">
        <v>83</v>
      </c>
      <c r="AW1453" s="14" t="s">
        <v>34</v>
      </c>
      <c r="AX1453" s="14" t="s">
        <v>73</v>
      </c>
      <c r="AY1453" s="211" t="s">
        <v>156</v>
      </c>
    </row>
    <row r="1454" spans="1:65" s="14" customFormat="1">
      <c r="B1454" s="201"/>
      <c r="C1454" s="202"/>
      <c r="D1454" s="192" t="s">
        <v>167</v>
      </c>
      <c r="E1454" s="203" t="s">
        <v>19</v>
      </c>
      <c r="F1454" s="204" t="s">
        <v>1972</v>
      </c>
      <c r="G1454" s="202"/>
      <c r="H1454" s="205">
        <v>1.86</v>
      </c>
      <c r="I1454" s="206"/>
      <c r="J1454" s="202"/>
      <c r="K1454" s="202"/>
      <c r="L1454" s="207"/>
      <c r="M1454" s="208"/>
      <c r="N1454" s="209"/>
      <c r="O1454" s="209"/>
      <c r="P1454" s="209"/>
      <c r="Q1454" s="209"/>
      <c r="R1454" s="209"/>
      <c r="S1454" s="209"/>
      <c r="T1454" s="210"/>
      <c r="AT1454" s="211" t="s">
        <v>167</v>
      </c>
      <c r="AU1454" s="211" t="s">
        <v>83</v>
      </c>
      <c r="AV1454" s="14" t="s">
        <v>83</v>
      </c>
      <c r="AW1454" s="14" t="s">
        <v>34</v>
      </c>
      <c r="AX1454" s="14" t="s">
        <v>73</v>
      </c>
      <c r="AY1454" s="211" t="s">
        <v>156</v>
      </c>
    </row>
    <row r="1455" spans="1:65" s="14" customFormat="1">
      <c r="B1455" s="201"/>
      <c r="C1455" s="202"/>
      <c r="D1455" s="192" t="s">
        <v>167</v>
      </c>
      <c r="E1455" s="203" t="s">
        <v>19</v>
      </c>
      <c r="F1455" s="204" t="s">
        <v>1973</v>
      </c>
      <c r="G1455" s="202"/>
      <c r="H1455" s="205">
        <v>1.6</v>
      </c>
      <c r="I1455" s="206"/>
      <c r="J1455" s="202"/>
      <c r="K1455" s="202"/>
      <c r="L1455" s="207"/>
      <c r="M1455" s="208"/>
      <c r="N1455" s="209"/>
      <c r="O1455" s="209"/>
      <c r="P1455" s="209"/>
      <c r="Q1455" s="209"/>
      <c r="R1455" s="209"/>
      <c r="S1455" s="209"/>
      <c r="T1455" s="210"/>
      <c r="AT1455" s="211" t="s">
        <v>167</v>
      </c>
      <c r="AU1455" s="211" t="s">
        <v>83</v>
      </c>
      <c r="AV1455" s="14" t="s">
        <v>83</v>
      </c>
      <c r="AW1455" s="14" t="s">
        <v>34</v>
      </c>
      <c r="AX1455" s="14" t="s">
        <v>73</v>
      </c>
      <c r="AY1455" s="211" t="s">
        <v>156</v>
      </c>
    </row>
    <row r="1456" spans="1:65" s="14" customFormat="1">
      <c r="B1456" s="201"/>
      <c r="C1456" s="202"/>
      <c r="D1456" s="192" t="s">
        <v>167</v>
      </c>
      <c r="E1456" s="203" t="s">
        <v>19</v>
      </c>
      <c r="F1456" s="204" t="s">
        <v>1974</v>
      </c>
      <c r="G1456" s="202"/>
      <c r="H1456" s="205">
        <v>4.84</v>
      </c>
      <c r="I1456" s="206"/>
      <c r="J1456" s="202"/>
      <c r="K1456" s="202"/>
      <c r="L1456" s="207"/>
      <c r="M1456" s="208"/>
      <c r="N1456" s="209"/>
      <c r="O1456" s="209"/>
      <c r="P1456" s="209"/>
      <c r="Q1456" s="209"/>
      <c r="R1456" s="209"/>
      <c r="S1456" s="209"/>
      <c r="T1456" s="210"/>
      <c r="AT1456" s="211" t="s">
        <v>167</v>
      </c>
      <c r="AU1456" s="211" t="s">
        <v>83</v>
      </c>
      <c r="AV1456" s="14" t="s">
        <v>83</v>
      </c>
      <c r="AW1456" s="14" t="s">
        <v>34</v>
      </c>
      <c r="AX1456" s="14" t="s">
        <v>73</v>
      </c>
      <c r="AY1456" s="211" t="s">
        <v>156</v>
      </c>
    </row>
    <row r="1457" spans="1:65" s="16" customFormat="1">
      <c r="B1457" s="234"/>
      <c r="C1457" s="235"/>
      <c r="D1457" s="192" t="s">
        <v>167</v>
      </c>
      <c r="E1457" s="236" t="s">
        <v>19</v>
      </c>
      <c r="F1457" s="237" t="s">
        <v>299</v>
      </c>
      <c r="G1457" s="235"/>
      <c r="H1457" s="238">
        <v>15.77</v>
      </c>
      <c r="I1457" s="239"/>
      <c r="J1457" s="235"/>
      <c r="K1457" s="235"/>
      <c r="L1457" s="240"/>
      <c r="M1457" s="241"/>
      <c r="N1457" s="242"/>
      <c r="O1457" s="242"/>
      <c r="P1457" s="242"/>
      <c r="Q1457" s="242"/>
      <c r="R1457" s="242"/>
      <c r="S1457" s="242"/>
      <c r="T1457" s="243"/>
      <c r="AT1457" s="244" t="s">
        <v>167</v>
      </c>
      <c r="AU1457" s="244" t="s">
        <v>83</v>
      </c>
      <c r="AV1457" s="16" t="s">
        <v>157</v>
      </c>
      <c r="AW1457" s="16" t="s">
        <v>34</v>
      </c>
      <c r="AX1457" s="16" t="s">
        <v>73</v>
      </c>
      <c r="AY1457" s="244" t="s">
        <v>156</v>
      </c>
    </row>
    <row r="1458" spans="1:65" s="13" customFormat="1">
      <c r="B1458" s="190"/>
      <c r="C1458" s="191"/>
      <c r="D1458" s="192" t="s">
        <v>167</v>
      </c>
      <c r="E1458" s="193" t="s">
        <v>19</v>
      </c>
      <c r="F1458" s="194" t="s">
        <v>584</v>
      </c>
      <c r="G1458" s="191"/>
      <c r="H1458" s="193" t="s">
        <v>19</v>
      </c>
      <c r="I1458" s="195"/>
      <c r="J1458" s="191"/>
      <c r="K1458" s="191"/>
      <c r="L1458" s="196"/>
      <c r="M1458" s="197"/>
      <c r="N1458" s="198"/>
      <c r="O1458" s="198"/>
      <c r="P1458" s="198"/>
      <c r="Q1458" s="198"/>
      <c r="R1458" s="198"/>
      <c r="S1458" s="198"/>
      <c r="T1458" s="199"/>
      <c r="AT1458" s="200" t="s">
        <v>167</v>
      </c>
      <c r="AU1458" s="200" t="s">
        <v>83</v>
      </c>
      <c r="AV1458" s="13" t="s">
        <v>81</v>
      </c>
      <c r="AW1458" s="13" t="s">
        <v>34</v>
      </c>
      <c r="AX1458" s="13" t="s">
        <v>73</v>
      </c>
      <c r="AY1458" s="200" t="s">
        <v>156</v>
      </c>
    </row>
    <row r="1459" spans="1:65" s="14" customFormat="1">
      <c r="B1459" s="201"/>
      <c r="C1459" s="202"/>
      <c r="D1459" s="192" t="s">
        <v>167</v>
      </c>
      <c r="E1459" s="203" t="s">
        <v>19</v>
      </c>
      <c r="F1459" s="204" t="s">
        <v>1975</v>
      </c>
      <c r="G1459" s="202"/>
      <c r="H1459" s="205">
        <v>3.69</v>
      </c>
      <c r="I1459" s="206"/>
      <c r="J1459" s="202"/>
      <c r="K1459" s="202"/>
      <c r="L1459" s="207"/>
      <c r="M1459" s="208"/>
      <c r="N1459" s="209"/>
      <c r="O1459" s="209"/>
      <c r="P1459" s="209"/>
      <c r="Q1459" s="209"/>
      <c r="R1459" s="209"/>
      <c r="S1459" s="209"/>
      <c r="T1459" s="210"/>
      <c r="AT1459" s="211" t="s">
        <v>167</v>
      </c>
      <c r="AU1459" s="211" t="s">
        <v>83</v>
      </c>
      <c r="AV1459" s="14" t="s">
        <v>83</v>
      </c>
      <c r="AW1459" s="14" t="s">
        <v>34</v>
      </c>
      <c r="AX1459" s="14" t="s">
        <v>73</v>
      </c>
      <c r="AY1459" s="211" t="s">
        <v>156</v>
      </c>
    </row>
    <row r="1460" spans="1:65" s="16" customFormat="1">
      <c r="B1460" s="234"/>
      <c r="C1460" s="235"/>
      <c r="D1460" s="192" t="s">
        <v>167</v>
      </c>
      <c r="E1460" s="236" t="s">
        <v>19</v>
      </c>
      <c r="F1460" s="237" t="s">
        <v>299</v>
      </c>
      <c r="G1460" s="235"/>
      <c r="H1460" s="238">
        <v>3.69</v>
      </c>
      <c r="I1460" s="239"/>
      <c r="J1460" s="235"/>
      <c r="K1460" s="235"/>
      <c r="L1460" s="240"/>
      <c r="M1460" s="241"/>
      <c r="N1460" s="242"/>
      <c r="O1460" s="242"/>
      <c r="P1460" s="242"/>
      <c r="Q1460" s="242"/>
      <c r="R1460" s="242"/>
      <c r="S1460" s="242"/>
      <c r="T1460" s="243"/>
      <c r="AT1460" s="244" t="s">
        <v>167</v>
      </c>
      <c r="AU1460" s="244" t="s">
        <v>83</v>
      </c>
      <c r="AV1460" s="16" t="s">
        <v>157</v>
      </c>
      <c r="AW1460" s="16" t="s">
        <v>34</v>
      </c>
      <c r="AX1460" s="16" t="s">
        <v>73</v>
      </c>
      <c r="AY1460" s="244" t="s">
        <v>156</v>
      </c>
    </row>
    <row r="1461" spans="1:65" s="13" customFormat="1">
      <c r="B1461" s="190"/>
      <c r="C1461" s="191"/>
      <c r="D1461" s="192" t="s">
        <v>167</v>
      </c>
      <c r="E1461" s="193" t="s">
        <v>19</v>
      </c>
      <c r="F1461" s="194" t="s">
        <v>2096</v>
      </c>
      <c r="G1461" s="191"/>
      <c r="H1461" s="193" t="s">
        <v>19</v>
      </c>
      <c r="I1461" s="195"/>
      <c r="J1461" s="191"/>
      <c r="K1461" s="191"/>
      <c r="L1461" s="196"/>
      <c r="M1461" s="197"/>
      <c r="N1461" s="198"/>
      <c r="O1461" s="198"/>
      <c r="P1461" s="198"/>
      <c r="Q1461" s="198"/>
      <c r="R1461" s="198"/>
      <c r="S1461" s="198"/>
      <c r="T1461" s="199"/>
      <c r="AT1461" s="200" t="s">
        <v>167</v>
      </c>
      <c r="AU1461" s="200" t="s">
        <v>83</v>
      </c>
      <c r="AV1461" s="13" t="s">
        <v>81</v>
      </c>
      <c r="AW1461" s="13" t="s">
        <v>34</v>
      </c>
      <c r="AX1461" s="13" t="s">
        <v>73</v>
      </c>
      <c r="AY1461" s="200" t="s">
        <v>156</v>
      </c>
    </row>
    <row r="1462" spans="1:65" s="14" customFormat="1">
      <c r="B1462" s="201"/>
      <c r="C1462" s="202"/>
      <c r="D1462" s="192" t="s">
        <v>167</v>
      </c>
      <c r="E1462" s="203" t="s">
        <v>19</v>
      </c>
      <c r="F1462" s="204" t="s">
        <v>2097</v>
      </c>
      <c r="G1462" s="202"/>
      <c r="H1462" s="205">
        <v>4.74</v>
      </c>
      <c r="I1462" s="206"/>
      <c r="J1462" s="202"/>
      <c r="K1462" s="202"/>
      <c r="L1462" s="207"/>
      <c r="M1462" s="208"/>
      <c r="N1462" s="209"/>
      <c r="O1462" s="209"/>
      <c r="P1462" s="209"/>
      <c r="Q1462" s="209"/>
      <c r="R1462" s="209"/>
      <c r="S1462" s="209"/>
      <c r="T1462" s="210"/>
      <c r="AT1462" s="211" t="s">
        <v>167</v>
      </c>
      <c r="AU1462" s="211" t="s">
        <v>83</v>
      </c>
      <c r="AV1462" s="14" t="s">
        <v>83</v>
      </c>
      <c r="AW1462" s="14" t="s">
        <v>34</v>
      </c>
      <c r="AX1462" s="14" t="s">
        <v>73</v>
      </c>
      <c r="AY1462" s="211" t="s">
        <v>156</v>
      </c>
    </row>
    <row r="1463" spans="1:65" s="14" customFormat="1">
      <c r="B1463" s="201"/>
      <c r="C1463" s="202"/>
      <c r="D1463" s="192" t="s">
        <v>167</v>
      </c>
      <c r="E1463" s="203" t="s">
        <v>19</v>
      </c>
      <c r="F1463" s="204" t="s">
        <v>2113</v>
      </c>
      <c r="G1463" s="202"/>
      <c r="H1463" s="205">
        <v>1.19</v>
      </c>
      <c r="I1463" s="206"/>
      <c r="J1463" s="202"/>
      <c r="K1463" s="202"/>
      <c r="L1463" s="207"/>
      <c r="M1463" s="208"/>
      <c r="N1463" s="209"/>
      <c r="O1463" s="209"/>
      <c r="P1463" s="209"/>
      <c r="Q1463" s="209"/>
      <c r="R1463" s="209"/>
      <c r="S1463" s="209"/>
      <c r="T1463" s="210"/>
      <c r="AT1463" s="211" t="s">
        <v>167</v>
      </c>
      <c r="AU1463" s="211" t="s">
        <v>83</v>
      </c>
      <c r="AV1463" s="14" t="s">
        <v>83</v>
      </c>
      <c r="AW1463" s="14" t="s">
        <v>34</v>
      </c>
      <c r="AX1463" s="14" t="s">
        <v>73</v>
      </c>
      <c r="AY1463" s="211" t="s">
        <v>156</v>
      </c>
    </row>
    <row r="1464" spans="1:65" s="16" customFormat="1">
      <c r="B1464" s="234"/>
      <c r="C1464" s="235"/>
      <c r="D1464" s="192" t="s">
        <v>167</v>
      </c>
      <c r="E1464" s="236" t="s">
        <v>19</v>
      </c>
      <c r="F1464" s="237" t="s">
        <v>299</v>
      </c>
      <c r="G1464" s="235"/>
      <c r="H1464" s="238">
        <v>5.93</v>
      </c>
      <c r="I1464" s="239"/>
      <c r="J1464" s="235"/>
      <c r="K1464" s="235"/>
      <c r="L1464" s="240"/>
      <c r="M1464" s="241"/>
      <c r="N1464" s="242"/>
      <c r="O1464" s="242"/>
      <c r="P1464" s="242"/>
      <c r="Q1464" s="242"/>
      <c r="R1464" s="242"/>
      <c r="S1464" s="242"/>
      <c r="T1464" s="243"/>
      <c r="AT1464" s="244" t="s">
        <v>167</v>
      </c>
      <c r="AU1464" s="244" t="s">
        <v>83</v>
      </c>
      <c r="AV1464" s="16" t="s">
        <v>157</v>
      </c>
      <c r="AW1464" s="16" t="s">
        <v>34</v>
      </c>
      <c r="AX1464" s="16" t="s">
        <v>73</v>
      </c>
      <c r="AY1464" s="244" t="s">
        <v>156</v>
      </c>
    </row>
    <row r="1465" spans="1:65" s="15" customFormat="1">
      <c r="B1465" s="212"/>
      <c r="C1465" s="213"/>
      <c r="D1465" s="192" t="s">
        <v>167</v>
      </c>
      <c r="E1465" s="214" t="s">
        <v>19</v>
      </c>
      <c r="F1465" s="215" t="s">
        <v>170</v>
      </c>
      <c r="G1465" s="213"/>
      <c r="H1465" s="216">
        <v>25.39</v>
      </c>
      <c r="I1465" s="217"/>
      <c r="J1465" s="213"/>
      <c r="K1465" s="213"/>
      <c r="L1465" s="218"/>
      <c r="M1465" s="219"/>
      <c r="N1465" s="220"/>
      <c r="O1465" s="220"/>
      <c r="P1465" s="220"/>
      <c r="Q1465" s="220"/>
      <c r="R1465" s="220"/>
      <c r="S1465" s="220"/>
      <c r="T1465" s="221"/>
      <c r="AT1465" s="222" t="s">
        <v>167</v>
      </c>
      <c r="AU1465" s="222" t="s">
        <v>83</v>
      </c>
      <c r="AV1465" s="15" t="s">
        <v>163</v>
      </c>
      <c r="AW1465" s="15" t="s">
        <v>34</v>
      </c>
      <c r="AX1465" s="15" t="s">
        <v>81</v>
      </c>
      <c r="AY1465" s="222" t="s">
        <v>156</v>
      </c>
    </row>
    <row r="1466" spans="1:65" s="12" customFormat="1" ht="22.9" customHeight="1">
      <c r="B1466" s="155"/>
      <c r="C1466" s="156"/>
      <c r="D1466" s="157" t="s">
        <v>72</v>
      </c>
      <c r="E1466" s="169" t="s">
        <v>2119</v>
      </c>
      <c r="F1466" s="169" t="s">
        <v>2120</v>
      </c>
      <c r="G1466" s="156"/>
      <c r="H1466" s="156"/>
      <c r="I1466" s="159"/>
      <c r="J1466" s="170">
        <f>BK1466</f>
        <v>0</v>
      </c>
      <c r="K1466" s="156"/>
      <c r="L1466" s="161"/>
      <c r="M1466" s="162"/>
      <c r="N1466" s="163"/>
      <c r="O1466" s="163"/>
      <c r="P1466" s="164">
        <f>SUM(P1467:P1475)</f>
        <v>0</v>
      </c>
      <c r="Q1466" s="163"/>
      <c r="R1466" s="164">
        <f>SUM(R1467:R1475)</f>
        <v>8.6735999999999994E-2</v>
      </c>
      <c r="S1466" s="163"/>
      <c r="T1466" s="165">
        <f>SUM(T1467:T1475)</f>
        <v>0</v>
      </c>
      <c r="AR1466" s="166" t="s">
        <v>83</v>
      </c>
      <c r="AT1466" s="167" t="s">
        <v>72</v>
      </c>
      <c r="AU1466" s="167" t="s">
        <v>81</v>
      </c>
      <c r="AY1466" s="166" t="s">
        <v>156</v>
      </c>
      <c r="BK1466" s="168">
        <f>SUM(BK1467:BK1475)</f>
        <v>0</v>
      </c>
    </row>
    <row r="1467" spans="1:65" s="2" customFormat="1" ht="49.15" customHeight="1">
      <c r="A1467" s="35"/>
      <c r="B1467" s="36"/>
      <c r="C1467" s="171" t="s">
        <v>2121</v>
      </c>
      <c r="D1467" s="171" t="s">
        <v>159</v>
      </c>
      <c r="E1467" s="172" t="s">
        <v>2122</v>
      </c>
      <c r="F1467" s="173" t="s">
        <v>2123</v>
      </c>
      <c r="G1467" s="174" t="s">
        <v>206</v>
      </c>
      <c r="H1467" s="175">
        <v>0.95199999999999996</v>
      </c>
      <c r="I1467" s="176"/>
      <c r="J1467" s="177">
        <f>ROUND(I1467*H1467,2)</f>
        <v>0</v>
      </c>
      <c r="K1467" s="178"/>
      <c r="L1467" s="40"/>
      <c r="M1467" s="179" t="s">
        <v>19</v>
      </c>
      <c r="N1467" s="180" t="s">
        <v>44</v>
      </c>
      <c r="O1467" s="65"/>
      <c r="P1467" s="181">
        <f>O1467*H1467</f>
        <v>0</v>
      </c>
      <c r="Q1467" s="181">
        <v>3.3000000000000002E-2</v>
      </c>
      <c r="R1467" s="181">
        <f>Q1467*H1467</f>
        <v>3.1415999999999999E-2</v>
      </c>
      <c r="S1467" s="181">
        <v>0</v>
      </c>
      <c r="T1467" s="182">
        <f>S1467*H1467</f>
        <v>0</v>
      </c>
      <c r="U1467" s="35"/>
      <c r="V1467" s="35"/>
      <c r="W1467" s="35"/>
      <c r="X1467" s="35"/>
      <c r="Y1467" s="35"/>
      <c r="Z1467" s="35"/>
      <c r="AA1467" s="35"/>
      <c r="AB1467" s="35"/>
      <c r="AC1467" s="35"/>
      <c r="AD1467" s="35"/>
      <c r="AE1467" s="35"/>
      <c r="AR1467" s="183" t="s">
        <v>259</v>
      </c>
      <c r="AT1467" s="183" t="s">
        <v>159</v>
      </c>
      <c r="AU1467" s="183" t="s">
        <v>83</v>
      </c>
      <c r="AY1467" s="18" t="s">
        <v>156</v>
      </c>
      <c r="BE1467" s="184">
        <f>IF(N1467="základní",J1467,0)</f>
        <v>0</v>
      </c>
      <c r="BF1467" s="184">
        <f>IF(N1467="snížená",J1467,0)</f>
        <v>0</v>
      </c>
      <c r="BG1467" s="184">
        <f>IF(N1467="zákl. přenesená",J1467,0)</f>
        <v>0</v>
      </c>
      <c r="BH1467" s="184">
        <f>IF(N1467="sníž. přenesená",J1467,0)</f>
        <v>0</v>
      </c>
      <c r="BI1467" s="184">
        <f>IF(N1467="nulová",J1467,0)</f>
        <v>0</v>
      </c>
      <c r="BJ1467" s="18" t="s">
        <v>81</v>
      </c>
      <c r="BK1467" s="184">
        <f>ROUND(I1467*H1467,2)</f>
        <v>0</v>
      </c>
      <c r="BL1467" s="18" t="s">
        <v>259</v>
      </c>
      <c r="BM1467" s="183" t="s">
        <v>2124</v>
      </c>
    </row>
    <row r="1468" spans="1:65" s="2" customFormat="1">
      <c r="A1468" s="35"/>
      <c r="B1468" s="36"/>
      <c r="C1468" s="37"/>
      <c r="D1468" s="185" t="s">
        <v>165</v>
      </c>
      <c r="E1468" s="37"/>
      <c r="F1468" s="186" t="s">
        <v>2125</v>
      </c>
      <c r="G1468" s="37"/>
      <c r="H1468" s="37"/>
      <c r="I1468" s="187"/>
      <c r="J1468" s="37"/>
      <c r="K1468" s="37"/>
      <c r="L1468" s="40"/>
      <c r="M1468" s="188"/>
      <c r="N1468" s="189"/>
      <c r="O1468" s="65"/>
      <c r="P1468" s="65"/>
      <c r="Q1468" s="65"/>
      <c r="R1468" s="65"/>
      <c r="S1468" s="65"/>
      <c r="T1468" s="66"/>
      <c r="U1468" s="35"/>
      <c r="V1468" s="35"/>
      <c r="W1468" s="35"/>
      <c r="X1468" s="35"/>
      <c r="Y1468" s="35"/>
      <c r="Z1468" s="35"/>
      <c r="AA1468" s="35"/>
      <c r="AB1468" s="35"/>
      <c r="AC1468" s="35"/>
      <c r="AD1468" s="35"/>
      <c r="AE1468" s="35"/>
      <c r="AT1468" s="18" t="s">
        <v>165</v>
      </c>
      <c r="AU1468" s="18" t="s">
        <v>83</v>
      </c>
    </row>
    <row r="1469" spans="1:65" s="14" customFormat="1">
      <c r="B1469" s="201"/>
      <c r="C1469" s="202"/>
      <c r="D1469" s="192" t="s">
        <v>167</v>
      </c>
      <c r="E1469" s="203" t="s">
        <v>19</v>
      </c>
      <c r="F1469" s="204" t="s">
        <v>2126</v>
      </c>
      <c r="G1469" s="202"/>
      <c r="H1469" s="205">
        <v>0.95199999999999996</v>
      </c>
      <c r="I1469" s="206"/>
      <c r="J1469" s="202"/>
      <c r="K1469" s="202"/>
      <c r="L1469" s="207"/>
      <c r="M1469" s="208"/>
      <c r="N1469" s="209"/>
      <c r="O1469" s="209"/>
      <c r="P1469" s="209"/>
      <c r="Q1469" s="209"/>
      <c r="R1469" s="209"/>
      <c r="S1469" s="209"/>
      <c r="T1469" s="210"/>
      <c r="AT1469" s="211" t="s">
        <v>167</v>
      </c>
      <c r="AU1469" s="211" t="s">
        <v>83</v>
      </c>
      <c r="AV1469" s="14" t="s">
        <v>83</v>
      </c>
      <c r="AW1469" s="14" t="s">
        <v>34</v>
      </c>
      <c r="AX1469" s="14" t="s">
        <v>81</v>
      </c>
      <c r="AY1469" s="211" t="s">
        <v>156</v>
      </c>
    </row>
    <row r="1470" spans="1:65" s="2" customFormat="1" ht="16.5" customHeight="1">
      <c r="A1470" s="35"/>
      <c r="B1470" s="36"/>
      <c r="C1470" s="223" t="s">
        <v>2127</v>
      </c>
      <c r="D1470" s="223" t="s">
        <v>223</v>
      </c>
      <c r="E1470" s="224" t="s">
        <v>2128</v>
      </c>
      <c r="F1470" s="225" t="s">
        <v>2129</v>
      </c>
      <c r="G1470" s="226" t="s">
        <v>206</v>
      </c>
      <c r="H1470" s="227">
        <v>1</v>
      </c>
      <c r="I1470" s="228"/>
      <c r="J1470" s="229">
        <f>ROUND(I1470*H1470,2)</f>
        <v>0</v>
      </c>
      <c r="K1470" s="230"/>
      <c r="L1470" s="231"/>
      <c r="M1470" s="232" t="s">
        <v>19</v>
      </c>
      <c r="N1470" s="233" t="s">
        <v>44</v>
      </c>
      <c r="O1470" s="65"/>
      <c r="P1470" s="181">
        <f>O1470*H1470</f>
        <v>0</v>
      </c>
      <c r="Q1470" s="181">
        <v>5.3999999999999999E-2</v>
      </c>
      <c r="R1470" s="181">
        <f>Q1470*H1470</f>
        <v>5.3999999999999999E-2</v>
      </c>
      <c r="S1470" s="181">
        <v>0</v>
      </c>
      <c r="T1470" s="182">
        <f>S1470*H1470</f>
        <v>0</v>
      </c>
      <c r="U1470" s="35"/>
      <c r="V1470" s="35"/>
      <c r="W1470" s="35"/>
      <c r="X1470" s="35"/>
      <c r="Y1470" s="35"/>
      <c r="Z1470" s="35"/>
      <c r="AA1470" s="35"/>
      <c r="AB1470" s="35"/>
      <c r="AC1470" s="35"/>
      <c r="AD1470" s="35"/>
      <c r="AE1470" s="35"/>
      <c r="AR1470" s="183" t="s">
        <v>901</v>
      </c>
      <c r="AT1470" s="183" t="s">
        <v>223</v>
      </c>
      <c r="AU1470" s="183" t="s">
        <v>83</v>
      </c>
      <c r="AY1470" s="18" t="s">
        <v>156</v>
      </c>
      <c r="BE1470" s="184">
        <f>IF(N1470="základní",J1470,0)</f>
        <v>0</v>
      </c>
      <c r="BF1470" s="184">
        <f>IF(N1470="snížená",J1470,0)</f>
        <v>0</v>
      </c>
      <c r="BG1470" s="184">
        <f>IF(N1470="zákl. přenesená",J1470,0)</f>
        <v>0</v>
      </c>
      <c r="BH1470" s="184">
        <f>IF(N1470="sníž. přenesená",J1470,0)</f>
        <v>0</v>
      </c>
      <c r="BI1470" s="184">
        <f>IF(N1470="nulová",J1470,0)</f>
        <v>0</v>
      </c>
      <c r="BJ1470" s="18" t="s">
        <v>81</v>
      </c>
      <c r="BK1470" s="184">
        <f>ROUND(I1470*H1470,2)</f>
        <v>0</v>
      </c>
      <c r="BL1470" s="18" t="s">
        <v>259</v>
      </c>
      <c r="BM1470" s="183" t="s">
        <v>2130</v>
      </c>
    </row>
    <row r="1471" spans="1:65" s="2" customFormat="1" ht="24.2" customHeight="1">
      <c r="A1471" s="35"/>
      <c r="B1471" s="36"/>
      <c r="C1471" s="171" t="s">
        <v>2131</v>
      </c>
      <c r="D1471" s="171" t="s">
        <v>159</v>
      </c>
      <c r="E1471" s="172" t="s">
        <v>2132</v>
      </c>
      <c r="F1471" s="173" t="s">
        <v>2133</v>
      </c>
      <c r="G1471" s="174" t="s">
        <v>193</v>
      </c>
      <c r="H1471" s="175">
        <v>10.44</v>
      </c>
      <c r="I1471" s="176"/>
      <c r="J1471" s="177">
        <f>ROUND(I1471*H1471,2)</f>
        <v>0</v>
      </c>
      <c r="K1471" s="178"/>
      <c r="L1471" s="40"/>
      <c r="M1471" s="179" t="s">
        <v>19</v>
      </c>
      <c r="N1471" s="180" t="s">
        <v>44</v>
      </c>
      <c r="O1471" s="65"/>
      <c r="P1471" s="181">
        <f>O1471*H1471</f>
        <v>0</v>
      </c>
      <c r="Q1471" s="181">
        <v>0</v>
      </c>
      <c r="R1471" s="181">
        <f>Q1471*H1471</f>
        <v>0</v>
      </c>
      <c r="S1471" s="181">
        <v>0</v>
      </c>
      <c r="T1471" s="182">
        <f>S1471*H1471</f>
        <v>0</v>
      </c>
      <c r="U1471" s="35"/>
      <c r="V1471" s="35"/>
      <c r="W1471" s="35"/>
      <c r="X1471" s="35"/>
      <c r="Y1471" s="35"/>
      <c r="Z1471" s="35"/>
      <c r="AA1471" s="35"/>
      <c r="AB1471" s="35"/>
      <c r="AC1471" s="35"/>
      <c r="AD1471" s="35"/>
      <c r="AE1471" s="35"/>
      <c r="AR1471" s="183" t="s">
        <v>259</v>
      </c>
      <c r="AT1471" s="183" t="s">
        <v>159</v>
      </c>
      <c r="AU1471" s="183" t="s">
        <v>83</v>
      </c>
      <c r="AY1471" s="18" t="s">
        <v>156</v>
      </c>
      <c r="BE1471" s="184">
        <f>IF(N1471="základní",J1471,0)</f>
        <v>0</v>
      </c>
      <c r="BF1471" s="184">
        <f>IF(N1471="snížená",J1471,0)</f>
        <v>0</v>
      </c>
      <c r="BG1471" s="184">
        <f>IF(N1471="zákl. přenesená",J1471,0)</f>
        <v>0</v>
      </c>
      <c r="BH1471" s="184">
        <f>IF(N1471="sníž. přenesená",J1471,0)</f>
        <v>0</v>
      </c>
      <c r="BI1471" s="184">
        <f>IF(N1471="nulová",J1471,0)</f>
        <v>0</v>
      </c>
      <c r="BJ1471" s="18" t="s">
        <v>81</v>
      </c>
      <c r="BK1471" s="184">
        <f>ROUND(I1471*H1471,2)</f>
        <v>0</v>
      </c>
      <c r="BL1471" s="18" t="s">
        <v>259</v>
      </c>
      <c r="BM1471" s="183" t="s">
        <v>2134</v>
      </c>
    </row>
    <row r="1472" spans="1:65" s="2" customFormat="1">
      <c r="A1472" s="35"/>
      <c r="B1472" s="36"/>
      <c r="C1472" s="37"/>
      <c r="D1472" s="185" t="s">
        <v>165</v>
      </c>
      <c r="E1472" s="37"/>
      <c r="F1472" s="186" t="s">
        <v>2135</v>
      </c>
      <c r="G1472" s="37"/>
      <c r="H1472" s="37"/>
      <c r="I1472" s="187"/>
      <c r="J1472" s="37"/>
      <c r="K1472" s="37"/>
      <c r="L1472" s="40"/>
      <c r="M1472" s="188"/>
      <c r="N1472" s="189"/>
      <c r="O1472" s="65"/>
      <c r="P1472" s="65"/>
      <c r="Q1472" s="65"/>
      <c r="R1472" s="65"/>
      <c r="S1472" s="65"/>
      <c r="T1472" s="66"/>
      <c r="U1472" s="35"/>
      <c r="V1472" s="35"/>
      <c r="W1472" s="35"/>
      <c r="X1472" s="35"/>
      <c r="Y1472" s="35"/>
      <c r="Z1472" s="35"/>
      <c r="AA1472" s="35"/>
      <c r="AB1472" s="35"/>
      <c r="AC1472" s="35"/>
      <c r="AD1472" s="35"/>
      <c r="AE1472" s="35"/>
      <c r="AT1472" s="18" t="s">
        <v>165</v>
      </c>
      <c r="AU1472" s="18" t="s">
        <v>83</v>
      </c>
    </row>
    <row r="1473" spans="1:65" s="2" customFormat="1" ht="24.2" customHeight="1">
      <c r="A1473" s="35"/>
      <c r="B1473" s="36"/>
      <c r="C1473" s="223" t="s">
        <v>2136</v>
      </c>
      <c r="D1473" s="223" t="s">
        <v>223</v>
      </c>
      <c r="E1473" s="224" t="s">
        <v>2137</v>
      </c>
      <c r="F1473" s="225" t="s">
        <v>2138</v>
      </c>
      <c r="G1473" s="226" t="s">
        <v>193</v>
      </c>
      <c r="H1473" s="227">
        <v>11</v>
      </c>
      <c r="I1473" s="228"/>
      <c r="J1473" s="229">
        <f>ROUND(I1473*H1473,2)</f>
        <v>0</v>
      </c>
      <c r="K1473" s="230"/>
      <c r="L1473" s="231"/>
      <c r="M1473" s="232" t="s">
        <v>19</v>
      </c>
      <c r="N1473" s="233" t="s">
        <v>44</v>
      </c>
      <c r="O1473" s="65"/>
      <c r="P1473" s="181">
        <f>O1473*H1473</f>
        <v>0</v>
      </c>
      <c r="Q1473" s="181">
        <v>1.2E-4</v>
      </c>
      <c r="R1473" s="181">
        <f>Q1473*H1473</f>
        <v>1.32E-3</v>
      </c>
      <c r="S1473" s="181">
        <v>0</v>
      </c>
      <c r="T1473" s="182">
        <f>S1473*H1473</f>
        <v>0</v>
      </c>
      <c r="U1473" s="35"/>
      <c r="V1473" s="35"/>
      <c r="W1473" s="35"/>
      <c r="X1473" s="35"/>
      <c r="Y1473" s="35"/>
      <c r="Z1473" s="35"/>
      <c r="AA1473" s="35"/>
      <c r="AB1473" s="35"/>
      <c r="AC1473" s="35"/>
      <c r="AD1473" s="35"/>
      <c r="AE1473" s="35"/>
      <c r="AR1473" s="183" t="s">
        <v>901</v>
      </c>
      <c r="AT1473" s="183" t="s">
        <v>223</v>
      </c>
      <c r="AU1473" s="183" t="s">
        <v>83</v>
      </c>
      <c r="AY1473" s="18" t="s">
        <v>156</v>
      </c>
      <c r="BE1473" s="184">
        <f>IF(N1473="základní",J1473,0)</f>
        <v>0</v>
      </c>
      <c r="BF1473" s="184">
        <f>IF(N1473="snížená",J1473,0)</f>
        <v>0</v>
      </c>
      <c r="BG1473" s="184">
        <f>IF(N1473="zákl. přenesená",J1473,0)</f>
        <v>0</v>
      </c>
      <c r="BH1473" s="184">
        <f>IF(N1473="sníž. přenesená",J1473,0)</f>
        <v>0</v>
      </c>
      <c r="BI1473" s="184">
        <f>IF(N1473="nulová",J1473,0)</f>
        <v>0</v>
      </c>
      <c r="BJ1473" s="18" t="s">
        <v>81</v>
      </c>
      <c r="BK1473" s="184">
        <f>ROUND(I1473*H1473,2)</f>
        <v>0</v>
      </c>
      <c r="BL1473" s="18" t="s">
        <v>259</v>
      </c>
      <c r="BM1473" s="183" t="s">
        <v>2139</v>
      </c>
    </row>
    <row r="1474" spans="1:65" s="2" customFormat="1" ht="44.25" customHeight="1">
      <c r="A1474" s="35"/>
      <c r="B1474" s="36"/>
      <c r="C1474" s="171" t="s">
        <v>2140</v>
      </c>
      <c r="D1474" s="171" t="s">
        <v>159</v>
      </c>
      <c r="E1474" s="172" t="s">
        <v>2141</v>
      </c>
      <c r="F1474" s="173" t="s">
        <v>2142</v>
      </c>
      <c r="G1474" s="174" t="s">
        <v>215</v>
      </c>
      <c r="H1474" s="175">
        <v>8.6999999999999994E-2</v>
      </c>
      <c r="I1474" s="176"/>
      <c r="J1474" s="177">
        <f>ROUND(I1474*H1474,2)</f>
        <v>0</v>
      </c>
      <c r="K1474" s="178"/>
      <c r="L1474" s="40"/>
      <c r="M1474" s="179" t="s">
        <v>19</v>
      </c>
      <c r="N1474" s="180" t="s">
        <v>44</v>
      </c>
      <c r="O1474" s="65"/>
      <c r="P1474" s="181">
        <f>O1474*H1474</f>
        <v>0</v>
      </c>
      <c r="Q1474" s="181">
        <v>0</v>
      </c>
      <c r="R1474" s="181">
        <f>Q1474*H1474</f>
        <v>0</v>
      </c>
      <c r="S1474" s="181">
        <v>0</v>
      </c>
      <c r="T1474" s="182">
        <f>S1474*H1474</f>
        <v>0</v>
      </c>
      <c r="U1474" s="35"/>
      <c r="V1474" s="35"/>
      <c r="W1474" s="35"/>
      <c r="X1474" s="35"/>
      <c r="Y1474" s="35"/>
      <c r="Z1474" s="35"/>
      <c r="AA1474" s="35"/>
      <c r="AB1474" s="35"/>
      <c r="AC1474" s="35"/>
      <c r="AD1474" s="35"/>
      <c r="AE1474" s="35"/>
      <c r="AR1474" s="183" t="s">
        <v>259</v>
      </c>
      <c r="AT1474" s="183" t="s">
        <v>159</v>
      </c>
      <c r="AU1474" s="183" t="s">
        <v>83</v>
      </c>
      <c r="AY1474" s="18" t="s">
        <v>156</v>
      </c>
      <c r="BE1474" s="184">
        <f>IF(N1474="základní",J1474,0)</f>
        <v>0</v>
      </c>
      <c r="BF1474" s="184">
        <f>IF(N1474="snížená",J1474,0)</f>
        <v>0</v>
      </c>
      <c r="BG1474" s="184">
        <f>IF(N1474="zákl. přenesená",J1474,0)</f>
        <v>0</v>
      </c>
      <c r="BH1474" s="184">
        <f>IF(N1474="sníž. přenesená",J1474,0)</f>
        <v>0</v>
      </c>
      <c r="BI1474" s="184">
        <f>IF(N1474="nulová",J1474,0)</f>
        <v>0</v>
      </c>
      <c r="BJ1474" s="18" t="s">
        <v>81</v>
      </c>
      <c r="BK1474" s="184">
        <f>ROUND(I1474*H1474,2)</f>
        <v>0</v>
      </c>
      <c r="BL1474" s="18" t="s">
        <v>259</v>
      </c>
      <c r="BM1474" s="183" t="s">
        <v>2143</v>
      </c>
    </row>
    <row r="1475" spans="1:65" s="2" customFormat="1">
      <c r="A1475" s="35"/>
      <c r="B1475" s="36"/>
      <c r="C1475" s="37"/>
      <c r="D1475" s="185" t="s">
        <v>165</v>
      </c>
      <c r="E1475" s="37"/>
      <c r="F1475" s="186" t="s">
        <v>2144</v>
      </c>
      <c r="G1475" s="37"/>
      <c r="H1475" s="37"/>
      <c r="I1475" s="187"/>
      <c r="J1475" s="37"/>
      <c r="K1475" s="37"/>
      <c r="L1475" s="40"/>
      <c r="M1475" s="188"/>
      <c r="N1475" s="189"/>
      <c r="O1475" s="65"/>
      <c r="P1475" s="65"/>
      <c r="Q1475" s="65"/>
      <c r="R1475" s="65"/>
      <c r="S1475" s="65"/>
      <c r="T1475" s="66"/>
      <c r="U1475" s="35"/>
      <c r="V1475" s="35"/>
      <c r="W1475" s="35"/>
      <c r="X1475" s="35"/>
      <c r="Y1475" s="35"/>
      <c r="Z1475" s="35"/>
      <c r="AA1475" s="35"/>
      <c r="AB1475" s="35"/>
      <c r="AC1475" s="35"/>
      <c r="AD1475" s="35"/>
      <c r="AE1475" s="35"/>
      <c r="AT1475" s="18" t="s">
        <v>165</v>
      </c>
      <c r="AU1475" s="18" t="s">
        <v>83</v>
      </c>
    </row>
    <row r="1476" spans="1:65" s="12" customFormat="1" ht="22.9" customHeight="1">
      <c r="B1476" s="155"/>
      <c r="C1476" s="156"/>
      <c r="D1476" s="157" t="s">
        <v>72</v>
      </c>
      <c r="E1476" s="169" t="s">
        <v>2145</v>
      </c>
      <c r="F1476" s="169" t="s">
        <v>2146</v>
      </c>
      <c r="G1476" s="156"/>
      <c r="H1476" s="156"/>
      <c r="I1476" s="159"/>
      <c r="J1476" s="170">
        <f>BK1476</f>
        <v>0</v>
      </c>
      <c r="K1476" s="156"/>
      <c r="L1476" s="161"/>
      <c r="M1476" s="162"/>
      <c r="N1476" s="163"/>
      <c r="O1476" s="163"/>
      <c r="P1476" s="164">
        <f>SUM(P1477:P1701)</f>
        <v>0</v>
      </c>
      <c r="Q1476" s="163"/>
      <c r="R1476" s="164">
        <f>SUM(R1477:R1701)</f>
        <v>0.25358412931999996</v>
      </c>
      <c r="S1476" s="163"/>
      <c r="T1476" s="165">
        <f>SUM(T1477:T1701)</f>
        <v>0</v>
      </c>
      <c r="AR1476" s="166" t="s">
        <v>83</v>
      </c>
      <c r="AT1476" s="167" t="s">
        <v>72</v>
      </c>
      <c r="AU1476" s="167" t="s">
        <v>81</v>
      </c>
      <c r="AY1476" s="166" t="s">
        <v>156</v>
      </c>
      <c r="BK1476" s="168">
        <f>SUM(BK1477:BK1701)</f>
        <v>0</v>
      </c>
    </row>
    <row r="1477" spans="1:65" s="2" customFormat="1" ht="24.2" customHeight="1">
      <c r="A1477" s="35"/>
      <c r="B1477" s="36"/>
      <c r="C1477" s="171" t="s">
        <v>2147</v>
      </c>
      <c r="D1477" s="171" t="s">
        <v>159</v>
      </c>
      <c r="E1477" s="172" t="s">
        <v>2148</v>
      </c>
      <c r="F1477" s="173" t="s">
        <v>2149</v>
      </c>
      <c r="G1477" s="174" t="s">
        <v>206</v>
      </c>
      <c r="H1477" s="175">
        <v>4.5</v>
      </c>
      <c r="I1477" s="176"/>
      <c r="J1477" s="177">
        <f>ROUND(I1477*H1477,2)</f>
        <v>0</v>
      </c>
      <c r="K1477" s="178"/>
      <c r="L1477" s="40"/>
      <c r="M1477" s="179" t="s">
        <v>19</v>
      </c>
      <c r="N1477" s="180" t="s">
        <v>44</v>
      </c>
      <c r="O1477" s="65"/>
      <c r="P1477" s="181">
        <f>O1477*H1477</f>
        <v>0</v>
      </c>
      <c r="Q1477" s="181">
        <v>6.6248999999999995E-4</v>
      </c>
      <c r="R1477" s="181">
        <f>Q1477*H1477</f>
        <v>2.9812049999999998E-3</v>
      </c>
      <c r="S1477" s="181">
        <v>0</v>
      </c>
      <c r="T1477" s="182">
        <f>S1477*H1477</f>
        <v>0</v>
      </c>
      <c r="U1477" s="35"/>
      <c r="V1477" s="35"/>
      <c r="W1477" s="35"/>
      <c r="X1477" s="35"/>
      <c r="Y1477" s="35"/>
      <c r="Z1477" s="35"/>
      <c r="AA1477" s="35"/>
      <c r="AB1477" s="35"/>
      <c r="AC1477" s="35"/>
      <c r="AD1477" s="35"/>
      <c r="AE1477" s="35"/>
      <c r="AR1477" s="183" t="s">
        <v>259</v>
      </c>
      <c r="AT1477" s="183" t="s">
        <v>159</v>
      </c>
      <c r="AU1477" s="183" t="s">
        <v>83</v>
      </c>
      <c r="AY1477" s="18" t="s">
        <v>156</v>
      </c>
      <c r="BE1477" s="184">
        <f>IF(N1477="základní",J1477,0)</f>
        <v>0</v>
      </c>
      <c r="BF1477" s="184">
        <f>IF(N1477="snížená",J1477,0)</f>
        <v>0</v>
      </c>
      <c r="BG1477" s="184">
        <f>IF(N1477="zákl. přenesená",J1477,0)</f>
        <v>0</v>
      </c>
      <c r="BH1477" s="184">
        <f>IF(N1477="sníž. přenesená",J1477,0)</f>
        <v>0</v>
      </c>
      <c r="BI1477" s="184">
        <f>IF(N1477="nulová",J1477,0)</f>
        <v>0</v>
      </c>
      <c r="BJ1477" s="18" t="s">
        <v>81</v>
      </c>
      <c r="BK1477" s="184">
        <f>ROUND(I1477*H1477,2)</f>
        <v>0</v>
      </c>
      <c r="BL1477" s="18" t="s">
        <v>259</v>
      </c>
      <c r="BM1477" s="183" t="s">
        <v>2150</v>
      </c>
    </row>
    <row r="1478" spans="1:65" s="13" customFormat="1">
      <c r="B1478" s="190"/>
      <c r="C1478" s="191"/>
      <c r="D1478" s="192" t="s">
        <v>167</v>
      </c>
      <c r="E1478" s="193" t="s">
        <v>19</v>
      </c>
      <c r="F1478" s="194" t="s">
        <v>169</v>
      </c>
      <c r="G1478" s="191"/>
      <c r="H1478" s="193" t="s">
        <v>19</v>
      </c>
      <c r="I1478" s="195"/>
      <c r="J1478" s="191"/>
      <c r="K1478" s="191"/>
      <c r="L1478" s="196"/>
      <c r="M1478" s="197"/>
      <c r="N1478" s="198"/>
      <c r="O1478" s="198"/>
      <c r="P1478" s="198"/>
      <c r="Q1478" s="198"/>
      <c r="R1478" s="198"/>
      <c r="S1478" s="198"/>
      <c r="T1478" s="199"/>
      <c r="AT1478" s="200" t="s">
        <v>167</v>
      </c>
      <c r="AU1478" s="200" t="s">
        <v>83</v>
      </c>
      <c r="AV1478" s="13" t="s">
        <v>81</v>
      </c>
      <c r="AW1478" s="13" t="s">
        <v>34</v>
      </c>
      <c r="AX1478" s="13" t="s">
        <v>73</v>
      </c>
      <c r="AY1478" s="200" t="s">
        <v>156</v>
      </c>
    </row>
    <row r="1479" spans="1:65" s="14" customFormat="1">
      <c r="B1479" s="201"/>
      <c r="C1479" s="202"/>
      <c r="D1479" s="192" t="s">
        <v>167</v>
      </c>
      <c r="E1479" s="203" t="s">
        <v>19</v>
      </c>
      <c r="F1479" s="204" t="s">
        <v>2151</v>
      </c>
      <c r="G1479" s="202"/>
      <c r="H1479" s="205">
        <v>4.5</v>
      </c>
      <c r="I1479" s="206"/>
      <c r="J1479" s="202"/>
      <c r="K1479" s="202"/>
      <c r="L1479" s="207"/>
      <c r="M1479" s="208"/>
      <c r="N1479" s="209"/>
      <c r="O1479" s="209"/>
      <c r="P1479" s="209"/>
      <c r="Q1479" s="209"/>
      <c r="R1479" s="209"/>
      <c r="S1479" s="209"/>
      <c r="T1479" s="210"/>
      <c r="AT1479" s="211" t="s">
        <v>167</v>
      </c>
      <c r="AU1479" s="211" t="s">
        <v>83</v>
      </c>
      <c r="AV1479" s="14" t="s">
        <v>83</v>
      </c>
      <c r="AW1479" s="14" t="s">
        <v>34</v>
      </c>
      <c r="AX1479" s="14" t="s">
        <v>73</v>
      </c>
      <c r="AY1479" s="211" t="s">
        <v>156</v>
      </c>
    </row>
    <row r="1480" spans="1:65" s="15" customFormat="1">
      <c r="B1480" s="212"/>
      <c r="C1480" s="213"/>
      <c r="D1480" s="192" t="s">
        <v>167</v>
      </c>
      <c r="E1480" s="214" t="s">
        <v>19</v>
      </c>
      <c r="F1480" s="215" t="s">
        <v>170</v>
      </c>
      <c r="G1480" s="213"/>
      <c r="H1480" s="216">
        <v>4.5</v>
      </c>
      <c r="I1480" s="217"/>
      <c r="J1480" s="213"/>
      <c r="K1480" s="213"/>
      <c r="L1480" s="218"/>
      <c r="M1480" s="219"/>
      <c r="N1480" s="220"/>
      <c r="O1480" s="220"/>
      <c r="P1480" s="220"/>
      <c r="Q1480" s="220"/>
      <c r="R1480" s="220"/>
      <c r="S1480" s="220"/>
      <c r="T1480" s="221"/>
      <c r="AT1480" s="222" t="s">
        <v>167</v>
      </c>
      <c r="AU1480" s="222" t="s">
        <v>83</v>
      </c>
      <c r="AV1480" s="15" t="s">
        <v>163</v>
      </c>
      <c r="AW1480" s="15" t="s">
        <v>34</v>
      </c>
      <c r="AX1480" s="15" t="s">
        <v>81</v>
      </c>
      <c r="AY1480" s="222" t="s">
        <v>156</v>
      </c>
    </row>
    <row r="1481" spans="1:65" s="2" customFormat="1" ht="24.2" customHeight="1">
      <c r="A1481" s="35"/>
      <c r="B1481" s="36"/>
      <c r="C1481" s="171" t="s">
        <v>2152</v>
      </c>
      <c r="D1481" s="171" t="s">
        <v>159</v>
      </c>
      <c r="E1481" s="172" t="s">
        <v>2153</v>
      </c>
      <c r="F1481" s="173" t="s">
        <v>2154</v>
      </c>
      <c r="G1481" s="174" t="s">
        <v>206</v>
      </c>
      <c r="H1481" s="175">
        <v>20.7</v>
      </c>
      <c r="I1481" s="176"/>
      <c r="J1481" s="177">
        <f>ROUND(I1481*H1481,2)</f>
        <v>0</v>
      </c>
      <c r="K1481" s="178"/>
      <c r="L1481" s="40"/>
      <c r="M1481" s="179" t="s">
        <v>19</v>
      </c>
      <c r="N1481" s="180" t="s">
        <v>44</v>
      </c>
      <c r="O1481" s="65"/>
      <c r="P1481" s="181">
        <f>O1481*H1481</f>
        <v>0</v>
      </c>
      <c r="Q1481" s="181">
        <v>9.5985000000000005E-4</v>
      </c>
      <c r="R1481" s="181">
        <f>Q1481*H1481</f>
        <v>1.9868895000000001E-2</v>
      </c>
      <c r="S1481" s="181">
        <v>0</v>
      </c>
      <c r="T1481" s="182">
        <f>S1481*H1481</f>
        <v>0</v>
      </c>
      <c r="U1481" s="35"/>
      <c r="V1481" s="35"/>
      <c r="W1481" s="35"/>
      <c r="X1481" s="35"/>
      <c r="Y1481" s="35"/>
      <c r="Z1481" s="35"/>
      <c r="AA1481" s="35"/>
      <c r="AB1481" s="35"/>
      <c r="AC1481" s="35"/>
      <c r="AD1481" s="35"/>
      <c r="AE1481" s="35"/>
      <c r="AR1481" s="183" t="s">
        <v>259</v>
      </c>
      <c r="AT1481" s="183" t="s">
        <v>159</v>
      </c>
      <c r="AU1481" s="183" t="s">
        <v>83</v>
      </c>
      <c r="AY1481" s="18" t="s">
        <v>156</v>
      </c>
      <c r="BE1481" s="184">
        <f>IF(N1481="základní",J1481,0)</f>
        <v>0</v>
      </c>
      <c r="BF1481" s="184">
        <f>IF(N1481="snížená",J1481,0)</f>
        <v>0</v>
      </c>
      <c r="BG1481" s="184">
        <f>IF(N1481="zákl. přenesená",J1481,0)</f>
        <v>0</v>
      </c>
      <c r="BH1481" s="184">
        <f>IF(N1481="sníž. přenesená",J1481,0)</f>
        <v>0</v>
      </c>
      <c r="BI1481" s="184">
        <f>IF(N1481="nulová",J1481,0)</f>
        <v>0</v>
      </c>
      <c r="BJ1481" s="18" t="s">
        <v>81</v>
      </c>
      <c r="BK1481" s="184">
        <f>ROUND(I1481*H1481,2)</f>
        <v>0</v>
      </c>
      <c r="BL1481" s="18" t="s">
        <v>259</v>
      </c>
      <c r="BM1481" s="183" t="s">
        <v>2155</v>
      </c>
    </row>
    <row r="1482" spans="1:65" s="14" customFormat="1">
      <c r="B1482" s="201"/>
      <c r="C1482" s="202"/>
      <c r="D1482" s="192" t="s">
        <v>167</v>
      </c>
      <c r="E1482" s="203" t="s">
        <v>19</v>
      </c>
      <c r="F1482" s="204" t="s">
        <v>1136</v>
      </c>
      <c r="G1482" s="202"/>
      <c r="H1482" s="205">
        <v>6.21</v>
      </c>
      <c r="I1482" s="206"/>
      <c r="J1482" s="202"/>
      <c r="K1482" s="202"/>
      <c r="L1482" s="207"/>
      <c r="M1482" s="208"/>
      <c r="N1482" s="209"/>
      <c r="O1482" s="209"/>
      <c r="P1482" s="209"/>
      <c r="Q1482" s="209"/>
      <c r="R1482" s="209"/>
      <c r="S1482" s="209"/>
      <c r="T1482" s="210"/>
      <c r="AT1482" s="211" t="s">
        <v>167</v>
      </c>
      <c r="AU1482" s="211" t="s">
        <v>83</v>
      </c>
      <c r="AV1482" s="14" t="s">
        <v>83</v>
      </c>
      <c r="AW1482" s="14" t="s">
        <v>34</v>
      </c>
      <c r="AX1482" s="14" t="s">
        <v>73</v>
      </c>
      <c r="AY1482" s="211" t="s">
        <v>156</v>
      </c>
    </row>
    <row r="1483" spans="1:65" s="14" customFormat="1">
      <c r="B1483" s="201"/>
      <c r="C1483" s="202"/>
      <c r="D1483" s="192" t="s">
        <v>167</v>
      </c>
      <c r="E1483" s="203" t="s">
        <v>19</v>
      </c>
      <c r="F1483" s="204" t="s">
        <v>1137</v>
      </c>
      <c r="G1483" s="202"/>
      <c r="H1483" s="205">
        <v>14.49</v>
      </c>
      <c r="I1483" s="206"/>
      <c r="J1483" s="202"/>
      <c r="K1483" s="202"/>
      <c r="L1483" s="207"/>
      <c r="M1483" s="208"/>
      <c r="N1483" s="209"/>
      <c r="O1483" s="209"/>
      <c r="P1483" s="209"/>
      <c r="Q1483" s="209"/>
      <c r="R1483" s="209"/>
      <c r="S1483" s="209"/>
      <c r="T1483" s="210"/>
      <c r="AT1483" s="211" t="s">
        <v>167</v>
      </c>
      <c r="AU1483" s="211" t="s">
        <v>83</v>
      </c>
      <c r="AV1483" s="14" t="s">
        <v>83</v>
      </c>
      <c r="AW1483" s="14" t="s">
        <v>34</v>
      </c>
      <c r="AX1483" s="14" t="s">
        <v>73</v>
      </c>
      <c r="AY1483" s="211" t="s">
        <v>156</v>
      </c>
    </row>
    <row r="1484" spans="1:65" s="15" customFormat="1">
      <c r="B1484" s="212"/>
      <c r="C1484" s="213"/>
      <c r="D1484" s="192" t="s">
        <v>167</v>
      </c>
      <c r="E1484" s="214" t="s">
        <v>19</v>
      </c>
      <c r="F1484" s="215" t="s">
        <v>170</v>
      </c>
      <c r="G1484" s="213"/>
      <c r="H1484" s="216">
        <v>20.7</v>
      </c>
      <c r="I1484" s="217"/>
      <c r="J1484" s="213"/>
      <c r="K1484" s="213"/>
      <c r="L1484" s="218"/>
      <c r="M1484" s="219"/>
      <c r="N1484" s="220"/>
      <c r="O1484" s="220"/>
      <c r="P1484" s="220"/>
      <c r="Q1484" s="220"/>
      <c r="R1484" s="220"/>
      <c r="S1484" s="220"/>
      <c r="T1484" s="221"/>
      <c r="AT1484" s="222" t="s">
        <v>167</v>
      </c>
      <c r="AU1484" s="222" t="s">
        <v>83</v>
      </c>
      <c r="AV1484" s="15" t="s">
        <v>163</v>
      </c>
      <c r="AW1484" s="15" t="s">
        <v>34</v>
      </c>
      <c r="AX1484" s="15" t="s">
        <v>81</v>
      </c>
      <c r="AY1484" s="222" t="s">
        <v>156</v>
      </c>
    </row>
    <row r="1485" spans="1:65" s="2" customFormat="1" ht="16.5" customHeight="1">
      <c r="A1485" s="35"/>
      <c r="B1485" s="36"/>
      <c r="C1485" s="171" t="s">
        <v>2156</v>
      </c>
      <c r="D1485" s="171" t="s">
        <v>159</v>
      </c>
      <c r="E1485" s="172" t="s">
        <v>2157</v>
      </c>
      <c r="F1485" s="173" t="s">
        <v>2158</v>
      </c>
      <c r="G1485" s="174" t="s">
        <v>206</v>
      </c>
      <c r="H1485" s="175">
        <v>20.7</v>
      </c>
      <c r="I1485" s="176"/>
      <c r="J1485" s="177">
        <f>ROUND(I1485*H1485,2)</f>
        <v>0</v>
      </c>
      <c r="K1485" s="178"/>
      <c r="L1485" s="40"/>
      <c r="M1485" s="179" t="s">
        <v>19</v>
      </c>
      <c r="N1485" s="180" t="s">
        <v>44</v>
      </c>
      <c r="O1485" s="65"/>
      <c r="P1485" s="181">
        <f>O1485*H1485</f>
        <v>0</v>
      </c>
      <c r="Q1485" s="181">
        <v>3.1499999999999999E-6</v>
      </c>
      <c r="R1485" s="181">
        <f>Q1485*H1485</f>
        <v>6.5204999999999997E-5</v>
      </c>
      <c r="S1485" s="181">
        <v>0</v>
      </c>
      <c r="T1485" s="182">
        <f>S1485*H1485</f>
        <v>0</v>
      </c>
      <c r="U1485" s="35"/>
      <c r="V1485" s="35"/>
      <c r="W1485" s="35"/>
      <c r="X1485" s="35"/>
      <c r="Y1485" s="35"/>
      <c r="Z1485" s="35"/>
      <c r="AA1485" s="35"/>
      <c r="AB1485" s="35"/>
      <c r="AC1485" s="35"/>
      <c r="AD1485" s="35"/>
      <c r="AE1485" s="35"/>
      <c r="AR1485" s="183" t="s">
        <v>259</v>
      </c>
      <c r="AT1485" s="183" t="s">
        <v>159</v>
      </c>
      <c r="AU1485" s="183" t="s">
        <v>83</v>
      </c>
      <c r="AY1485" s="18" t="s">
        <v>156</v>
      </c>
      <c r="BE1485" s="184">
        <f>IF(N1485="základní",J1485,0)</f>
        <v>0</v>
      </c>
      <c r="BF1485" s="184">
        <f>IF(N1485="snížená",J1485,0)</f>
        <v>0</v>
      </c>
      <c r="BG1485" s="184">
        <f>IF(N1485="zákl. přenesená",J1485,0)</f>
        <v>0</v>
      </c>
      <c r="BH1485" s="184">
        <f>IF(N1485="sníž. přenesená",J1485,0)</f>
        <v>0</v>
      </c>
      <c r="BI1485" s="184">
        <f>IF(N1485="nulová",J1485,0)</f>
        <v>0</v>
      </c>
      <c r="BJ1485" s="18" t="s">
        <v>81</v>
      </c>
      <c r="BK1485" s="184">
        <f>ROUND(I1485*H1485,2)</f>
        <v>0</v>
      </c>
      <c r="BL1485" s="18" t="s">
        <v>259</v>
      </c>
      <c r="BM1485" s="183" t="s">
        <v>2159</v>
      </c>
    </row>
    <row r="1486" spans="1:65" s="2" customFormat="1" ht="16.5" customHeight="1">
      <c r="A1486" s="35"/>
      <c r="B1486" s="36"/>
      <c r="C1486" s="171" t="s">
        <v>2160</v>
      </c>
      <c r="D1486" s="171" t="s">
        <v>159</v>
      </c>
      <c r="E1486" s="172" t="s">
        <v>2161</v>
      </c>
      <c r="F1486" s="173" t="s">
        <v>2162</v>
      </c>
      <c r="G1486" s="174" t="s">
        <v>193</v>
      </c>
      <c r="H1486" s="175">
        <v>8</v>
      </c>
      <c r="I1486" s="176"/>
      <c r="J1486" s="177">
        <f>ROUND(I1486*H1486,2)</f>
        <v>0</v>
      </c>
      <c r="K1486" s="178"/>
      <c r="L1486" s="40"/>
      <c r="M1486" s="179" t="s">
        <v>19</v>
      </c>
      <c r="N1486" s="180" t="s">
        <v>44</v>
      </c>
      <c r="O1486" s="65"/>
      <c r="P1486" s="181">
        <f>O1486*H1486</f>
        <v>0</v>
      </c>
      <c r="Q1486" s="181">
        <v>1.0499999999999999E-6</v>
      </c>
      <c r="R1486" s="181">
        <f>Q1486*H1486</f>
        <v>8.3999999999999992E-6</v>
      </c>
      <c r="S1486" s="181">
        <v>0</v>
      </c>
      <c r="T1486" s="182">
        <f>S1486*H1486</f>
        <v>0</v>
      </c>
      <c r="U1486" s="35"/>
      <c r="V1486" s="35"/>
      <c r="W1486" s="35"/>
      <c r="X1486" s="35"/>
      <c r="Y1486" s="35"/>
      <c r="Z1486" s="35"/>
      <c r="AA1486" s="35"/>
      <c r="AB1486" s="35"/>
      <c r="AC1486" s="35"/>
      <c r="AD1486" s="35"/>
      <c r="AE1486" s="35"/>
      <c r="AR1486" s="183" t="s">
        <v>259</v>
      </c>
      <c r="AT1486" s="183" t="s">
        <v>159</v>
      </c>
      <c r="AU1486" s="183" t="s">
        <v>83</v>
      </c>
      <c r="AY1486" s="18" t="s">
        <v>156</v>
      </c>
      <c r="BE1486" s="184">
        <f>IF(N1486="základní",J1486,0)</f>
        <v>0</v>
      </c>
      <c r="BF1486" s="184">
        <f>IF(N1486="snížená",J1486,0)</f>
        <v>0</v>
      </c>
      <c r="BG1486" s="184">
        <f>IF(N1486="zákl. přenesená",J1486,0)</f>
        <v>0</v>
      </c>
      <c r="BH1486" s="184">
        <f>IF(N1486="sníž. přenesená",J1486,0)</f>
        <v>0</v>
      </c>
      <c r="BI1486" s="184">
        <f>IF(N1486="nulová",J1486,0)</f>
        <v>0</v>
      </c>
      <c r="BJ1486" s="18" t="s">
        <v>81</v>
      </c>
      <c r="BK1486" s="184">
        <f>ROUND(I1486*H1486,2)</f>
        <v>0</v>
      </c>
      <c r="BL1486" s="18" t="s">
        <v>259</v>
      </c>
      <c r="BM1486" s="183" t="s">
        <v>2163</v>
      </c>
    </row>
    <row r="1487" spans="1:65" s="2" customFormat="1" ht="24.2" customHeight="1">
      <c r="A1487" s="35"/>
      <c r="B1487" s="36"/>
      <c r="C1487" s="171" t="s">
        <v>2164</v>
      </c>
      <c r="D1487" s="171" t="s">
        <v>159</v>
      </c>
      <c r="E1487" s="172" t="s">
        <v>2165</v>
      </c>
      <c r="F1487" s="173" t="s">
        <v>2166</v>
      </c>
      <c r="G1487" s="174" t="s">
        <v>193</v>
      </c>
      <c r="H1487" s="175">
        <v>8</v>
      </c>
      <c r="I1487" s="176"/>
      <c r="J1487" s="177">
        <f>ROUND(I1487*H1487,2)</f>
        <v>0</v>
      </c>
      <c r="K1487" s="178"/>
      <c r="L1487" s="40"/>
      <c r="M1487" s="179" t="s">
        <v>19</v>
      </c>
      <c r="N1487" s="180" t="s">
        <v>44</v>
      </c>
      <c r="O1487" s="65"/>
      <c r="P1487" s="181">
        <f>O1487*H1487</f>
        <v>0</v>
      </c>
      <c r="Q1487" s="181">
        <v>8.9069999999999999E-5</v>
      </c>
      <c r="R1487" s="181">
        <f>Q1487*H1487</f>
        <v>7.1255999999999999E-4</v>
      </c>
      <c r="S1487" s="181">
        <v>0</v>
      </c>
      <c r="T1487" s="182">
        <f>S1487*H1487</f>
        <v>0</v>
      </c>
      <c r="U1487" s="35"/>
      <c r="V1487" s="35"/>
      <c r="W1487" s="35"/>
      <c r="X1487" s="35"/>
      <c r="Y1487" s="35"/>
      <c r="Z1487" s="35"/>
      <c r="AA1487" s="35"/>
      <c r="AB1487" s="35"/>
      <c r="AC1487" s="35"/>
      <c r="AD1487" s="35"/>
      <c r="AE1487" s="35"/>
      <c r="AR1487" s="183" t="s">
        <v>259</v>
      </c>
      <c r="AT1487" s="183" t="s">
        <v>159</v>
      </c>
      <c r="AU1487" s="183" t="s">
        <v>83</v>
      </c>
      <c r="AY1487" s="18" t="s">
        <v>156</v>
      </c>
      <c r="BE1487" s="184">
        <f>IF(N1487="základní",J1487,0)</f>
        <v>0</v>
      </c>
      <c r="BF1487" s="184">
        <f>IF(N1487="snížená",J1487,0)</f>
        <v>0</v>
      </c>
      <c r="BG1487" s="184">
        <f>IF(N1487="zákl. přenesená",J1487,0)</f>
        <v>0</v>
      </c>
      <c r="BH1487" s="184">
        <f>IF(N1487="sníž. přenesená",J1487,0)</f>
        <v>0</v>
      </c>
      <c r="BI1487" s="184">
        <f>IF(N1487="nulová",J1487,0)</f>
        <v>0</v>
      </c>
      <c r="BJ1487" s="18" t="s">
        <v>81</v>
      </c>
      <c r="BK1487" s="184">
        <f>ROUND(I1487*H1487,2)</f>
        <v>0</v>
      </c>
      <c r="BL1487" s="18" t="s">
        <v>259</v>
      </c>
      <c r="BM1487" s="183" t="s">
        <v>2167</v>
      </c>
    </row>
    <row r="1488" spans="1:65" s="2" customFormat="1" ht="24.2" customHeight="1">
      <c r="A1488" s="35"/>
      <c r="B1488" s="36"/>
      <c r="C1488" s="171" t="s">
        <v>2168</v>
      </c>
      <c r="D1488" s="171" t="s">
        <v>159</v>
      </c>
      <c r="E1488" s="172" t="s">
        <v>2169</v>
      </c>
      <c r="F1488" s="173" t="s">
        <v>2170</v>
      </c>
      <c r="G1488" s="174" t="s">
        <v>206</v>
      </c>
      <c r="H1488" s="175">
        <v>15</v>
      </c>
      <c r="I1488" s="176"/>
      <c r="J1488" s="177">
        <f>ROUND(I1488*H1488,2)</f>
        <v>0</v>
      </c>
      <c r="K1488" s="178"/>
      <c r="L1488" s="40"/>
      <c r="M1488" s="179" t="s">
        <v>19</v>
      </c>
      <c r="N1488" s="180" t="s">
        <v>44</v>
      </c>
      <c r="O1488" s="65"/>
      <c r="P1488" s="181">
        <f>O1488*H1488</f>
        <v>0</v>
      </c>
      <c r="Q1488" s="181">
        <v>5.7295999999999996E-4</v>
      </c>
      <c r="R1488" s="181">
        <f>Q1488*H1488</f>
        <v>8.5943999999999986E-3</v>
      </c>
      <c r="S1488" s="181">
        <v>0</v>
      </c>
      <c r="T1488" s="182">
        <f>S1488*H1488</f>
        <v>0</v>
      </c>
      <c r="U1488" s="35"/>
      <c r="V1488" s="35"/>
      <c r="W1488" s="35"/>
      <c r="X1488" s="35"/>
      <c r="Y1488" s="35"/>
      <c r="Z1488" s="35"/>
      <c r="AA1488" s="35"/>
      <c r="AB1488" s="35"/>
      <c r="AC1488" s="35"/>
      <c r="AD1488" s="35"/>
      <c r="AE1488" s="35"/>
      <c r="AR1488" s="183" t="s">
        <v>259</v>
      </c>
      <c r="AT1488" s="183" t="s">
        <v>159</v>
      </c>
      <c r="AU1488" s="183" t="s">
        <v>83</v>
      </c>
      <c r="AY1488" s="18" t="s">
        <v>156</v>
      </c>
      <c r="BE1488" s="184">
        <f>IF(N1488="základní",J1488,0)</f>
        <v>0</v>
      </c>
      <c r="BF1488" s="184">
        <f>IF(N1488="snížená",J1488,0)</f>
        <v>0</v>
      </c>
      <c r="BG1488" s="184">
        <f>IF(N1488="zákl. přenesená",J1488,0)</f>
        <v>0</v>
      </c>
      <c r="BH1488" s="184">
        <f>IF(N1488="sníž. přenesená",J1488,0)</f>
        <v>0</v>
      </c>
      <c r="BI1488" s="184">
        <f>IF(N1488="nulová",J1488,0)</f>
        <v>0</v>
      </c>
      <c r="BJ1488" s="18" t="s">
        <v>81</v>
      </c>
      <c r="BK1488" s="184">
        <f>ROUND(I1488*H1488,2)</f>
        <v>0</v>
      </c>
      <c r="BL1488" s="18" t="s">
        <v>259</v>
      </c>
      <c r="BM1488" s="183" t="s">
        <v>2171</v>
      </c>
    </row>
    <row r="1489" spans="1:65" s="13" customFormat="1">
      <c r="B1489" s="190"/>
      <c r="C1489" s="191"/>
      <c r="D1489" s="192" t="s">
        <v>167</v>
      </c>
      <c r="E1489" s="193" t="s">
        <v>19</v>
      </c>
      <c r="F1489" s="194" t="s">
        <v>169</v>
      </c>
      <c r="G1489" s="191"/>
      <c r="H1489" s="193" t="s">
        <v>19</v>
      </c>
      <c r="I1489" s="195"/>
      <c r="J1489" s="191"/>
      <c r="K1489" s="191"/>
      <c r="L1489" s="196"/>
      <c r="M1489" s="197"/>
      <c r="N1489" s="198"/>
      <c r="O1489" s="198"/>
      <c r="P1489" s="198"/>
      <c r="Q1489" s="198"/>
      <c r="R1489" s="198"/>
      <c r="S1489" s="198"/>
      <c r="T1489" s="199"/>
      <c r="AT1489" s="200" t="s">
        <v>167</v>
      </c>
      <c r="AU1489" s="200" t="s">
        <v>83</v>
      </c>
      <c r="AV1489" s="13" t="s">
        <v>81</v>
      </c>
      <c r="AW1489" s="13" t="s">
        <v>34</v>
      </c>
      <c r="AX1489" s="13" t="s">
        <v>73</v>
      </c>
      <c r="AY1489" s="200" t="s">
        <v>156</v>
      </c>
    </row>
    <row r="1490" spans="1:65" s="14" customFormat="1">
      <c r="B1490" s="201"/>
      <c r="C1490" s="202"/>
      <c r="D1490" s="192" t="s">
        <v>167</v>
      </c>
      <c r="E1490" s="203" t="s">
        <v>19</v>
      </c>
      <c r="F1490" s="204" t="s">
        <v>2172</v>
      </c>
      <c r="G1490" s="202"/>
      <c r="H1490" s="205">
        <v>9.3469999999999995</v>
      </c>
      <c r="I1490" s="206"/>
      <c r="J1490" s="202"/>
      <c r="K1490" s="202"/>
      <c r="L1490" s="207"/>
      <c r="M1490" s="208"/>
      <c r="N1490" s="209"/>
      <c r="O1490" s="209"/>
      <c r="P1490" s="209"/>
      <c r="Q1490" s="209"/>
      <c r="R1490" s="209"/>
      <c r="S1490" s="209"/>
      <c r="T1490" s="210"/>
      <c r="AT1490" s="211" t="s">
        <v>167</v>
      </c>
      <c r="AU1490" s="211" t="s">
        <v>83</v>
      </c>
      <c r="AV1490" s="14" t="s">
        <v>83</v>
      </c>
      <c r="AW1490" s="14" t="s">
        <v>34</v>
      </c>
      <c r="AX1490" s="14" t="s">
        <v>73</v>
      </c>
      <c r="AY1490" s="211" t="s">
        <v>156</v>
      </c>
    </row>
    <row r="1491" spans="1:65" s="14" customFormat="1">
      <c r="B1491" s="201"/>
      <c r="C1491" s="202"/>
      <c r="D1491" s="192" t="s">
        <v>167</v>
      </c>
      <c r="E1491" s="203" t="s">
        <v>19</v>
      </c>
      <c r="F1491" s="204" t="s">
        <v>2173</v>
      </c>
      <c r="G1491" s="202"/>
      <c r="H1491" s="205">
        <v>0.156</v>
      </c>
      <c r="I1491" s="206"/>
      <c r="J1491" s="202"/>
      <c r="K1491" s="202"/>
      <c r="L1491" s="207"/>
      <c r="M1491" s="208"/>
      <c r="N1491" s="209"/>
      <c r="O1491" s="209"/>
      <c r="P1491" s="209"/>
      <c r="Q1491" s="209"/>
      <c r="R1491" s="209"/>
      <c r="S1491" s="209"/>
      <c r="T1491" s="210"/>
      <c r="AT1491" s="211" t="s">
        <v>167</v>
      </c>
      <c r="AU1491" s="211" t="s">
        <v>83</v>
      </c>
      <c r="AV1491" s="14" t="s">
        <v>83</v>
      </c>
      <c r="AW1491" s="14" t="s">
        <v>34</v>
      </c>
      <c r="AX1491" s="14" t="s">
        <v>73</v>
      </c>
      <c r="AY1491" s="211" t="s">
        <v>156</v>
      </c>
    </row>
    <row r="1492" spans="1:65" s="14" customFormat="1">
      <c r="B1492" s="201"/>
      <c r="C1492" s="202"/>
      <c r="D1492" s="192" t="s">
        <v>167</v>
      </c>
      <c r="E1492" s="203" t="s">
        <v>19</v>
      </c>
      <c r="F1492" s="204" t="s">
        <v>2174</v>
      </c>
      <c r="G1492" s="202"/>
      <c r="H1492" s="205">
        <v>1.206</v>
      </c>
      <c r="I1492" s="206"/>
      <c r="J1492" s="202"/>
      <c r="K1492" s="202"/>
      <c r="L1492" s="207"/>
      <c r="M1492" s="208"/>
      <c r="N1492" s="209"/>
      <c r="O1492" s="209"/>
      <c r="P1492" s="209"/>
      <c r="Q1492" s="209"/>
      <c r="R1492" s="209"/>
      <c r="S1492" s="209"/>
      <c r="T1492" s="210"/>
      <c r="AT1492" s="211" t="s">
        <v>167</v>
      </c>
      <c r="AU1492" s="211" t="s">
        <v>83</v>
      </c>
      <c r="AV1492" s="14" t="s">
        <v>83</v>
      </c>
      <c r="AW1492" s="14" t="s">
        <v>34</v>
      </c>
      <c r="AX1492" s="14" t="s">
        <v>73</v>
      </c>
      <c r="AY1492" s="211" t="s">
        <v>156</v>
      </c>
    </row>
    <row r="1493" spans="1:65" s="14" customFormat="1">
      <c r="B1493" s="201"/>
      <c r="C1493" s="202"/>
      <c r="D1493" s="192" t="s">
        <v>167</v>
      </c>
      <c r="E1493" s="203" t="s">
        <v>19</v>
      </c>
      <c r="F1493" s="204" t="s">
        <v>2175</v>
      </c>
      <c r="G1493" s="202"/>
      <c r="H1493" s="205">
        <v>0.14799999999999999</v>
      </c>
      <c r="I1493" s="206"/>
      <c r="J1493" s="202"/>
      <c r="K1493" s="202"/>
      <c r="L1493" s="207"/>
      <c r="M1493" s="208"/>
      <c r="N1493" s="209"/>
      <c r="O1493" s="209"/>
      <c r="P1493" s="209"/>
      <c r="Q1493" s="209"/>
      <c r="R1493" s="209"/>
      <c r="S1493" s="209"/>
      <c r="T1493" s="210"/>
      <c r="AT1493" s="211" t="s">
        <v>167</v>
      </c>
      <c r="AU1493" s="211" t="s">
        <v>83</v>
      </c>
      <c r="AV1493" s="14" t="s">
        <v>83</v>
      </c>
      <c r="AW1493" s="14" t="s">
        <v>34</v>
      </c>
      <c r="AX1493" s="14" t="s">
        <v>73</v>
      </c>
      <c r="AY1493" s="211" t="s">
        <v>156</v>
      </c>
    </row>
    <row r="1494" spans="1:65" s="14" customFormat="1">
      <c r="B1494" s="201"/>
      <c r="C1494" s="202"/>
      <c r="D1494" s="192" t="s">
        <v>167</v>
      </c>
      <c r="E1494" s="203" t="s">
        <v>19</v>
      </c>
      <c r="F1494" s="204" t="s">
        <v>2176</v>
      </c>
      <c r="G1494" s="202"/>
      <c r="H1494" s="205">
        <v>0.02</v>
      </c>
      <c r="I1494" s="206"/>
      <c r="J1494" s="202"/>
      <c r="K1494" s="202"/>
      <c r="L1494" s="207"/>
      <c r="M1494" s="208"/>
      <c r="N1494" s="209"/>
      <c r="O1494" s="209"/>
      <c r="P1494" s="209"/>
      <c r="Q1494" s="209"/>
      <c r="R1494" s="209"/>
      <c r="S1494" s="209"/>
      <c r="T1494" s="210"/>
      <c r="AT1494" s="211" t="s">
        <v>167</v>
      </c>
      <c r="AU1494" s="211" t="s">
        <v>83</v>
      </c>
      <c r="AV1494" s="14" t="s">
        <v>83</v>
      </c>
      <c r="AW1494" s="14" t="s">
        <v>34</v>
      </c>
      <c r="AX1494" s="14" t="s">
        <v>73</v>
      </c>
      <c r="AY1494" s="211" t="s">
        <v>156</v>
      </c>
    </row>
    <row r="1495" spans="1:65" s="14" customFormat="1">
      <c r="B1495" s="201"/>
      <c r="C1495" s="202"/>
      <c r="D1495" s="192" t="s">
        <v>167</v>
      </c>
      <c r="E1495" s="203" t="s">
        <v>19</v>
      </c>
      <c r="F1495" s="204" t="s">
        <v>2177</v>
      </c>
      <c r="G1495" s="202"/>
      <c r="H1495" s="205">
        <v>0.373</v>
      </c>
      <c r="I1495" s="206"/>
      <c r="J1495" s="202"/>
      <c r="K1495" s="202"/>
      <c r="L1495" s="207"/>
      <c r="M1495" s="208"/>
      <c r="N1495" s="209"/>
      <c r="O1495" s="209"/>
      <c r="P1495" s="209"/>
      <c r="Q1495" s="209"/>
      <c r="R1495" s="209"/>
      <c r="S1495" s="209"/>
      <c r="T1495" s="210"/>
      <c r="AT1495" s="211" t="s">
        <v>167</v>
      </c>
      <c r="AU1495" s="211" t="s">
        <v>83</v>
      </c>
      <c r="AV1495" s="14" t="s">
        <v>83</v>
      </c>
      <c r="AW1495" s="14" t="s">
        <v>34</v>
      </c>
      <c r="AX1495" s="14" t="s">
        <v>73</v>
      </c>
      <c r="AY1495" s="211" t="s">
        <v>156</v>
      </c>
    </row>
    <row r="1496" spans="1:65" s="14" customFormat="1">
      <c r="B1496" s="201"/>
      <c r="C1496" s="202"/>
      <c r="D1496" s="192" t="s">
        <v>167</v>
      </c>
      <c r="E1496" s="203" t="s">
        <v>19</v>
      </c>
      <c r="F1496" s="204" t="s">
        <v>2178</v>
      </c>
      <c r="G1496" s="202"/>
      <c r="H1496" s="205">
        <v>3</v>
      </c>
      <c r="I1496" s="206"/>
      <c r="J1496" s="202"/>
      <c r="K1496" s="202"/>
      <c r="L1496" s="207"/>
      <c r="M1496" s="208"/>
      <c r="N1496" s="209"/>
      <c r="O1496" s="209"/>
      <c r="P1496" s="209"/>
      <c r="Q1496" s="209"/>
      <c r="R1496" s="209"/>
      <c r="S1496" s="209"/>
      <c r="T1496" s="210"/>
      <c r="AT1496" s="211" t="s">
        <v>167</v>
      </c>
      <c r="AU1496" s="211" t="s">
        <v>83</v>
      </c>
      <c r="AV1496" s="14" t="s">
        <v>83</v>
      </c>
      <c r="AW1496" s="14" t="s">
        <v>34</v>
      </c>
      <c r="AX1496" s="14" t="s">
        <v>73</v>
      </c>
      <c r="AY1496" s="211" t="s">
        <v>156</v>
      </c>
    </row>
    <row r="1497" spans="1:65" s="14" customFormat="1">
      <c r="B1497" s="201"/>
      <c r="C1497" s="202"/>
      <c r="D1497" s="192" t="s">
        <v>167</v>
      </c>
      <c r="E1497" s="203" t="s">
        <v>19</v>
      </c>
      <c r="F1497" s="204" t="s">
        <v>2179</v>
      </c>
      <c r="G1497" s="202"/>
      <c r="H1497" s="205">
        <v>0.75</v>
      </c>
      <c r="I1497" s="206"/>
      <c r="J1497" s="202"/>
      <c r="K1497" s="202"/>
      <c r="L1497" s="207"/>
      <c r="M1497" s="208"/>
      <c r="N1497" s="209"/>
      <c r="O1497" s="209"/>
      <c r="P1497" s="209"/>
      <c r="Q1497" s="209"/>
      <c r="R1497" s="209"/>
      <c r="S1497" s="209"/>
      <c r="T1497" s="210"/>
      <c r="AT1497" s="211" t="s">
        <v>167</v>
      </c>
      <c r="AU1497" s="211" t="s">
        <v>83</v>
      </c>
      <c r="AV1497" s="14" t="s">
        <v>83</v>
      </c>
      <c r="AW1497" s="14" t="s">
        <v>34</v>
      </c>
      <c r="AX1497" s="14" t="s">
        <v>73</v>
      </c>
      <c r="AY1497" s="211" t="s">
        <v>156</v>
      </c>
    </row>
    <row r="1498" spans="1:65" s="15" customFormat="1">
      <c r="B1498" s="212"/>
      <c r="C1498" s="213"/>
      <c r="D1498" s="192" t="s">
        <v>167</v>
      </c>
      <c r="E1498" s="214" t="s">
        <v>19</v>
      </c>
      <c r="F1498" s="215" t="s">
        <v>170</v>
      </c>
      <c r="G1498" s="213"/>
      <c r="H1498" s="216">
        <v>15</v>
      </c>
      <c r="I1498" s="217"/>
      <c r="J1498" s="213"/>
      <c r="K1498" s="213"/>
      <c r="L1498" s="218"/>
      <c r="M1498" s="219"/>
      <c r="N1498" s="220"/>
      <c r="O1498" s="220"/>
      <c r="P1498" s="220"/>
      <c r="Q1498" s="220"/>
      <c r="R1498" s="220"/>
      <c r="S1498" s="220"/>
      <c r="T1498" s="221"/>
      <c r="AT1498" s="222" t="s">
        <v>167</v>
      </c>
      <c r="AU1498" s="222" t="s">
        <v>83</v>
      </c>
      <c r="AV1498" s="15" t="s">
        <v>163</v>
      </c>
      <c r="AW1498" s="15" t="s">
        <v>34</v>
      </c>
      <c r="AX1498" s="15" t="s">
        <v>81</v>
      </c>
      <c r="AY1498" s="222" t="s">
        <v>156</v>
      </c>
    </row>
    <row r="1499" spans="1:65" s="2" customFormat="1" ht="24.2" customHeight="1">
      <c r="A1499" s="35"/>
      <c r="B1499" s="36"/>
      <c r="C1499" s="171" t="s">
        <v>2180</v>
      </c>
      <c r="D1499" s="171" t="s">
        <v>159</v>
      </c>
      <c r="E1499" s="172" t="s">
        <v>2181</v>
      </c>
      <c r="F1499" s="173" t="s">
        <v>2182</v>
      </c>
      <c r="G1499" s="174" t="s">
        <v>206</v>
      </c>
      <c r="H1499" s="175">
        <v>160.733</v>
      </c>
      <c r="I1499" s="176"/>
      <c r="J1499" s="177">
        <f>ROUND(I1499*H1499,2)</f>
        <v>0</v>
      </c>
      <c r="K1499" s="178"/>
      <c r="L1499" s="40"/>
      <c r="M1499" s="179" t="s">
        <v>19</v>
      </c>
      <c r="N1499" s="180" t="s">
        <v>44</v>
      </c>
      <c r="O1499" s="65"/>
      <c r="P1499" s="181">
        <f>O1499*H1499</f>
        <v>0</v>
      </c>
      <c r="Q1499" s="181">
        <v>2.3656999999999999E-4</v>
      </c>
      <c r="R1499" s="181">
        <f>Q1499*H1499</f>
        <v>3.8024605810000001E-2</v>
      </c>
      <c r="S1499" s="181">
        <v>0</v>
      </c>
      <c r="T1499" s="182">
        <f>S1499*H1499</f>
        <v>0</v>
      </c>
      <c r="U1499" s="35"/>
      <c r="V1499" s="35"/>
      <c r="W1499" s="35"/>
      <c r="X1499" s="35"/>
      <c r="Y1499" s="35"/>
      <c r="Z1499" s="35"/>
      <c r="AA1499" s="35"/>
      <c r="AB1499" s="35"/>
      <c r="AC1499" s="35"/>
      <c r="AD1499" s="35"/>
      <c r="AE1499" s="35"/>
      <c r="AR1499" s="183" t="s">
        <v>259</v>
      </c>
      <c r="AT1499" s="183" t="s">
        <v>159</v>
      </c>
      <c r="AU1499" s="183" t="s">
        <v>83</v>
      </c>
      <c r="AY1499" s="18" t="s">
        <v>156</v>
      </c>
      <c r="BE1499" s="184">
        <f>IF(N1499="základní",J1499,0)</f>
        <v>0</v>
      </c>
      <c r="BF1499" s="184">
        <f>IF(N1499="snížená",J1499,0)</f>
        <v>0</v>
      </c>
      <c r="BG1499" s="184">
        <f>IF(N1499="zákl. přenesená",J1499,0)</f>
        <v>0</v>
      </c>
      <c r="BH1499" s="184">
        <f>IF(N1499="sníž. přenesená",J1499,0)</f>
        <v>0</v>
      </c>
      <c r="BI1499" s="184">
        <f>IF(N1499="nulová",J1499,0)</f>
        <v>0</v>
      </c>
      <c r="BJ1499" s="18" t="s">
        <v>81</v>
      </c>
      <c r="BK1499" s="184">
        <f>ROUND(I1499*H1499,2)</f>
        <v>0</v>
      </c>
      <c r="BL1499" s="18" t="s">
        <v>259</v>
      </c>
      <c r="BM1499" s="183" t="s">
        <v>2183</v>
      </c>
    </row>
    <row r="1500" spans="1:65" s="13" customFormat="1">
      <c r="B1500" s="190"/>
      <c r="C1500" s="191"/>
      <c r="D1500" s="192" t="s">
        <v>167</v>
      </c>
      <c r="E1500" s="193" t="s">
        <v>19</v>
      </c>
      <c r="F1500" s="194" t="s">
        <v>464</v>
      </c>
      <c r="G1500" s="191"/>
      <c r="H1500" s="193" t="s">
        <v>19</v>
      </c>
      <c r="I1500" s="195"/>
      <c r="J1500" s="191"/>
      <c r="K1500" s="191"/>
      <c r="L1500" s="196"/>
      <c r="M1500" s="197"/>
      <c r="N1500" s="198"/>
      <c r="O1500" s="198"/>
      <c r="P1500" s="198"/>
      <c r="Q1500" s="198"/>
      <c r="R1500" s="198"/>
      <c r="S1500" s="198"/>
      <c r="T1500" s="199"/>
      <c r="AT1500" s="200" t="s">
        <v>167</v>
      </c>
      <c r="AU1500" s="200" t="s">
        <v>83</v>
      </c>
      <c r="AV1500" s="13" t="s">
        <v>81</v>
      </c>
      <c r="AW1500" s="13" t="s">
        <v>34</v>
      </c>
      <c r="AX1500" s="13" t="s">
        <v>73</v>
      </c>
      <c r="AY1500" s="200" t="s">
        <v>156</v>
      </c>
    </row>
    <row r="1501" spans="1:65" s="14" customFormat="1">
      <c r="B1501" s="201"/>
      <c r="C1501" s="202"/>
      <c r="D1501" s="192" t="s">
        <v>167</v>
      </c>
      <c r="E1501" s="203" t="s">
        <v>19</v>
      </c>
      <c r="F1501" s="204" t="s">
        <v>465</v>
      </c>
      <c r="G1501" s="202"/>
      <c r="H1501" s="205">
        <v>13.003</v>
      </c>
      <c r="I1501" s="206"/>
      <c r="J1501" s="202"/>
      <c r="K1501" s="202"/>
      <c r="L1501" s="207"/>
      <c r="M1501" s="208"/>
      <c r="N1501" s="209"/>
      <c r="O1501" s="209"/>
      <c r="P1501" s="209"/>
      <c r="Q1501" s="209"/>
      <c r="R1501" s="209"/>
      <c r="S1501" s="209"/>
      <c r="T1501" s="210"/>
      <c r="AT1501" s="211" t="s">
        <v>167</v>
      </c>
      <c r="AU1501" s="211" t="s">
        <v>83</v>
      </c>
      <c r="AV1501" s="14" t="s">
        <v>83</v>
      </c>
      <c r="AW1501" s="14" t="s">
        <v>34</v>
      </c>
      <c r="AX1501" s="14" t="s">
        <v>73</v>
      </c>
      <c r="AY1501" s="211" t="s">
        <v>156</v>
      </c>
    </row>
    <row r="1502" spans="1:65" s="14" customFormat="1">
      <c r="B1502" s="201"/>
      <c r="C1502" s="202"/>
      <c r="D1502" s="192" t="s">
        <v>167</v>
      </c>
      <c r="E1502" s="203" t="s">
        <v>19</v>
      </c>
      <c r="F1502" s="204" t="s">
        <v>466</v>
      </c>
      <c r="G1502" s="202"/>
      <c r="H1502" s="205">
        <v>2.5430000000000001</v>
      </c>
      <c r="I1502" s="206"/>
      <c r="J1502" s="202"/>
      <c r="K1502" s="202"/>
      <c r="L1502" s="207"/>
      <c r="M1502" s="208"/>
      <c r="N1502" s="209"/>
      <c r="O1502" s="209"/>
      <c r="P1502" s="209"/>
      <c r="Q1502" s="209"/>
      <c r="R1502" s="209"/>
      <c r="S1502" s="209"/>
      <c r="T1502" s="210"/>
      <c r="AT1502" s="211" t="s">
        <v>167</v>
      </c>
      <c r="AU1502" s="211" t="s">
        <v>83</v>
      </c>
      <c r="AV1502" s="14" t="s">
        <v>83</v>
      </c>
      <c r="AW1502" s="14" t="s">
        <v>34</v>
      </c>
      <c r="AX1502" s="14" t="s">
        <v>73</v>
      </c>
      <c r="AY1502" s="211" t="s">
        <v>156</v>
      </c>
    </row>
    <row r="1503" spans="1:65" s="14" customFormat="1">
      <c r="B1503" s="201"/>
      <c r="C1503" s="202"/>
      <c r="D1503" s="192" t="s">
        <v>167</v>
      </c>
      <c r="E1503" s="203" t="s">
        <v>19</v>
      </c>
      <c r="F1503" s="204" t="s">
        <v>2184</v>
      </c>
      <c r="G1503" s="202"/>
      <c r="H1503" s="205">
        <v>1.72</v>
      </c>
      <c r="I1503" s="206"/>
      <c r="J1503" s="202"/>
      <c r="K1503" s="202"/>
      <c r="L1503" s="207"/>
      <c r="M1503" s="208"/>
      <c r="N1503" s="209"/>
      <c r="O1503" s="209"/>
      <c r="P1503" s="209"/>
      <c r="Q1503" s="209"/>
      <c r="R1503" s="209"/>
      <c r="S1503" s="209"/>
      <c r="T1503" s="210"/>
      <c r="AT1503" s="211" t="s">
        <v>167</v>
      </c>
      <c r="AU1503" s="211" t="s">
        <v>83</v>
      </c>
      <c r="AV1503" s="14" t="s">
        <v>83</v>
      </c>
      <c r="AW1503" s="14" t="s">
        <v>34</v>
      </c>
      <c r="AX1503" s="14" t="s">
        <v>73</v>
      </c>
      <c r="AY1503" s="211" t="s">
        <v>156</v>
      </c>
    </row>
    <row r="1504" spans="1:65" s="14" customFormat="1">
      <c r="B1504" s="201"/>
      <c r="C1504" s="202"/>
      <c r="D1504" s="192" t="s">
        <v>167</v>
      </c>
      <c r="E1504" s="203" t="s">
        <v>19</v>
      </c>
      <c r="F1504" s="204" t="s">
        <v>2185</v>
      </c>
      <c r="G1504" s="202"/>
      <c r="H1504" s="205">
        <v>0.74199999999999999</v>
      </c>
      <c r="I1504" s="206"/>
      <c r="J1504" s="202"/>
      <c r="K1504" s="202"/>
      <c r="L1504" s="207"/>
      <c r="M1504" s="208"/>
      <c r="N1504" s="209"/>
      <c r="O1504" s="209"/>
      <c r="P1504" s="209"/>
      <c r="Q1504" s="209"/>
      <c r="R1504" s="209"/>
      <c r="S1504" s="209"/>
      <c r="T1504" s="210"/>
      <c r="AT1504" s="211" t="s">
        <v>167</v>
      </c>
      <c r="AU1504" s="211" t="s">
        <v>83</v>
      </c>
      <c r="AV1504" s="14" t="s">
        <v>83</v>
      </c>
      <c r="AW1504" s="14" t="s">
        <v>34</v>
      </c>
      <c r="AX1504" s="14" t="s">
        <v>73</v>
      </c>
      <c r="AY1504" s="211" t="s">
        <v>156</v>
      </c>
    </row>
    <row r="1505" spans="2:51" s="14" customFormat="1">
      <c r="B1505" s="201"/>
      <c r="C1505" s="202"/>
      <c r="D1505" s="192" t="s">
        <v>167</v>
      </c>
      <c r="E1505" s="203" t="s">
        <v>19</v>
      </c>
      <c r="F1505" s="204" t="s">
        <v>2186</v>
      </c>
      <c r="G1505" s="202"/>
      <c r="H1505" s="205">
        <v>15.545999999999999</v>
      </c>
      <c r="I1505" s="206"/>
      <c r="J1505" s="202"/>
      <c r="K1505" s="202"/>
      <c r="L1505" s="207"/>
      <c r="M1505" s="208"/>
      <c r="N1505" s="209"/>
      <c r="O1505" s="209"/>
      <c r="P1505" s="209"/>
      <c r="Q1505" s="209"/>
      <c r="R1505" s="209"/>
      <c r="S1505" s="209"/>
      <c r="T1505" s="210"/>
      <c r="AT1505" s="211" t="s">
        <v>167</v>
      </c>
      <c r="AU1505" s="211" t="s">
        <v>83</v>
      </c>
      <c r="AV1505" s="14" t="s">
        <v>83</v>
      </c>
      <c r="AW1505" s="14" t="s">
        <v>34</v>
      </c>
      <c r="AX1505" s="14" t="s">
        <v>73</v>
      </c>
      <c r="AY1505" s="211" t="s">
        <v>156</v>
      </c>
    </row>
    <row r="1506" spans="2:51" s="16" customFormat="1">
      <c r="B1506" s="234"/>
      <c r="C1506" s="235"/>
      <c r="D1506" s="192" t="s">
        <v>167</v>
      </c>
      <c r="E1506" s="236" t="s">
        <v>19</v>
      </c>
      <c r="F1506" s="237" t="s">
        <v>299</v>
      </c>
      <c r="G1506" s="235"/>
      <c r="H1506" s="238">
        <v>33.554000000000002</v>
      </c>
      <c r="I1506" s="239"/>
      <c r="J1506" s="235"/>
      <c r="K1506" s="235"/>
      <c r="L1506" s="240"/>
      <c r="M1506" s="241"/>
      <c r="N1506" s="242"/>
      <c r="O1506" s="242"/>
      <c r="P1506" s="242"/>
      <c r="Q1506" s="242"/>
      <c r="R1506" s="242"/>
      <c r="S1506" s="242"/>
      <c r="T1506" s="243"/>
      <c r="AT1506" s="244" t="s">
        <v>167</v>
      </c>
      <c r="AU1506" s="244" t="s">
        <v>83</v>
      </c>
      <c r="AV1506" s="16" t="s">
        <v>157</v>
      </c>
      <c r="AW1506" s="16" t="s">
        <v>34</v>
      </c>
      <c r="AX1506" s="16" t="s">
        <v>73</v>
      </c>
      <c r="AY1506" s="244" t="s">
        <v>156</v>
      </c>
    </row>
    <row r="1507" spans="2:51" s="13" customFormat="1">
      <c r="B1507" s="190"/>
      <c r="C1507" s="191"/>
      <c r="D1507" s="192" t="s">
        <v>167</v>
      </c>
      <c r="E1507" s="193" t="s">
        <v>19</v>
      </c>
      <c r="F1507" s="194" t="s">
        <v>467</v>
      </c>
      <c r="G1507" s="191"/>
      <c r="H1507" s="193" t="s">
        <v>19</v>
      </c>
      <c r="I1507" s="195"/>
      <c r="J1507" s="191"/>
      <c r="K1507" s="191"/>
      <c r="L1507" s="196"/>
      <c r="M1507" s="197"/>
      <c r="N1507" s="198"/>
      <c r="O1507" s="198"/>
      <c r="P1507" s="198"/>
      <c r="Q1507" s="198"/>
      <c r="R1507" s="198"/>
      <c r="S1507" s="198"/>
      <c r="T1507" s="199"/>
      <c r="AT1507" s="200" t="s">
        <v>167</v>
      </c>
      <c r="AU1507" s="200" t="s">
        <v>83</v>
      </c>
      <c r="AV1507" s="13" t="s">
        <v>81</v>
      </c>
      <c r="AW1507" s="13" t="s">
        <v>34</v>
      </c>
      <c r="AX1507" s="13" t="s">
        <v>73</v>
      </c>
      <c r="AY1507" s="200" t="s">
        <v>156</v>
      </c>
    </row>
    <row r="1508" spans="2:51" s="14" customFormat="1">
      <c r="B1508" s="201"/>
      <c r="C1508" s="202"/>
      <c r="D1508" s="192" t="s">
        <v>167</v>
      </c>
      <c r="E1508" s="203" t="s">
        <v>19</v>
      </c>
      <c r="F1508" s="204" t="s">
        <v>2187</v>
      </c>
      <c r="G1508" s="202"/>
      <c r="H1508" s="205">
        <v>6.0629999999999997</v>
      </c>
      <c r="I1508" s="206"/>
      <c r="J1508" s="202"/>
      <c r="K1508" s="202"/>
      <c r="L1508" s="207"/>
      <c r="M1508" s="208"/>
      <c r="N1508" s="209"/>
      <c r="O1508" s="209"/>
      <c r="P1508" s="209"/>
      <c r="Q1508" s="209"/>
      <c r="R1508" s="209"/>
      <c r="S1508" s="209"/>
      <c r="T1508" s="210"/>
      <c r="AT1508" s="211" t="s">
        <v>167</v>
      </c>
      <c r="AU1508" s="211" t="s">
        <v>83</v>
      </c>
      <c r="AV1508" s="14" t="s">
        <v>83</v>
      </c>
      <c r="AW1508" s="14" t="s">
        <v>34</v>
      </c>
      <c r="AX1508" s="14" t="s">
        <v>73</v>
      </c>
      <c r="AY1508" s="211" t="s">
        <v>156</v>
      </c>
    </row>
    <row r="1509" spans="2:51" s="14" customFormat="1">
      <c r="B1509" s="201"/>
      <c r="C1509" s="202"/>
      <c r="D1509" s="192" t="s">
        <v>167</v>
      </c>
      <c r="E1509" s="203" t="s">
        <v>19</v>
      </c>
      <c r="F1509" s="204" t="s">
        <v>2188</v>
      </c>
      <c r="G1509" s="202"/>
      <c r="H1509" s="205">
        <v>2.613</v>
      </c>
      <c r="I1509" s="206"/>
      <c r="J1509" s="202"/>
      <c r="K1509" s="202"/>
      <c r="L1509" s="207"/>
      <c r="M1509" s="208"/>
      <c r="N1509" s="209"/>
      <c r="O1509" s="209"/>
      <c r="P1509" s="209"/>
      <c r="Q1509" s="209"/>
      <c r="R1509" s="209"/>
      <c r="S1509" s="209"/>
      <c r="T1509" s="210"/>
      <c r="AT1509" s="211" t="s">
        <v>167</v>
      </c>
      <c r="AU1509" s="211" t="s">
        <v>83</v>
      </c>
      <c r="AV1509" s="14" t="s">
        <v>83</v>
      </c>
      <c r="AW1509" s="14" t="s">
        <v>34</v>
      </c>
      <c r="AX1509" s="14" t="s">
        <v>73</v>
      </c>
      <c r="AY1509" s="211" t="s">
        <v>156</v>
      </c>
    </row>
    <row r="1510" spans="2:51" s="14" customFormat="1">
      <c r="B1510" s="201"/>
      <c r="C1510" s="202"/>
      <c r="D1510" s="192" t="s">
        <v>167</v>
      </c>
      <c r="E1510" s="203" t="s">
        <v>19</v>
      </c>
      <c r="F1510" s="204" t="s">
        <v>2189</v>
      </c>
      <c r="G1510" s="202"/>
      <c r="H1510" s="205">
        <v>8.6760000000000002</v>
      </c>
      <c r="I1510" s="206"/>
      <c r="J1510" s="202"/>
      <c r="K1510" s="202"/>
      <c r="L1510" s="207"/>
      <c r="M1510" s="208"/>
      <c r="N1510" s="209"/>
      <c r="O1510" s="209"/>
      <c r="P1510" s="209"/>
      <c r="Q1510" s="209"/>
      <c r="R1510" s="209"/>
      <c r="S1510" s="209"/>
      <c r="T1510" s="210"/>
      <c r="AT1510" s="211" t="s">
        <v>167</v>
      </c>
      <c r="AU1510" s="211" t="s">
        <v>83</v>
      </c>
      <c r="AV1510" s="14" t="s">
        <v>83</v>
      </c>
      <c r="AW1510" s="14" t="s">
        <v>34</v>
      </c>
      <c r="AX1510" s="14" t="s">
        <v>73</v>
      </c>
      <c r="AY1510" s="211" t="s">
        <v>156</v>
      </c>
    </row>
    <row r="1511" spans="2:51" s="16" customFormat="1">
      <c r="B1511" s="234"/>
      <c r="C1511" s="235"/>
      <c r="D1511" s="192" t="s">
        <v>167</v>
      </c>
      <c r="E1511" s="236" t="s">
        <v>19</v>
      </c>
      <c r="F1511" s="237" t="s">
        <v>299</v>
      </c>
      <c r="G1511" s="235"/>
      <c r="H1511" s="238">
        <v>17.352</v>
      </c>
      <c r="I1511" s="239"/>
      <c r="J1511" s="235"/>
      <c r="K1511" s="235"/>
      <c r="L1511" s="240"/>
      <c r="M1511" s="241"/>
      <c r="N1511" s="242"/>
      <c r="O1511" s="242"/>
      <c r="P1511" s="242"/>
      <c r="Q1511" s="242"/>
      <c r="R1511" s="242"/>
      <c r="S1511" s="242"/>
      <c r="T1511" s="243"/>
      <c r="AT1511" s="244" t="s">
        <v>167</v>
      </c>
      <c r="AU1511" s="244" t="s">
        <v>83</v>
      </c>
      <c r="AV1511" s="16" t="s">
        <v>157</v>
      </c>
      <c r="AW1511" s="16" t="s">
        <v>34</v>
      </c>
      <c r="AX1511" s="16" t="s">
        <v>73</v>
      </c>
      <c r="AY1511" s="244" t="s">
        <v>156</v>
      </c>
    </row>
    <row r="1512" spans="2:51" s="13" customFormat="1">
      <c r="B1512" s="190"/>
      <c r="C1512" s="191"/>
      <c r="D1512" s="192" t="s">
        <v>167</v>
      </c>
      <c r="E1512" s="193" t="s">
        <v>19</v>
      </c>
      <c r="F1512" s="194" t="s">
        <v>470</v>
      </c>
      <c r="G1512" s="191"/>
      <c r="H1512" s="193" t="s">
        <v>19</v>
      </c>
      <c r="I1512" s="195"/>
      <c r="J1512" s="191"/>
      <c r="K1512" s="191"/>
      <c r="L1512" s="196"/>
      <c r="M1512" s="197"/>
      <c r="N1512" s="198"/>
      <c r="O1512" s="198"/>
      <c r="P1512" s="198"/>
      <c r="Q1512" s="198"/>
      <c r="R1512" s="198"/>
      <c r="S1512" s="198"/>
      <c r="T1512" s="199"/>
      <c r="AT1512" s="200" t="s">
        <v>167</v>
      </c>
      <c r="AU1512" s="200" t="s">
        <v>83</v>
      </c>
      <c r="AV1512" s="13" t="s">
        <v>81</v>
      </c>
      <c r="AW1512" s="13" t="s">
        <v>34</v>
      </c>
      <c r="AX1512" s="13" t="s">
        <v>73</v>
      </c>
      <c r="AY1512" s="200" t="s">
        <v>156</v>
      </c>
    </row>
    <row r="1513" spans="2:51" s="14" customFormat="1">
      <c r="B1513" s="201"/>
      <c r="C1513" s="202"/>
      <c r="D1513" s="192" t="s">
        <v>167</v>
      </c>
      <c r="E1513" s="203" t="s">
        <v>19</v>
      </c>
      <c r="F1513" s="204" t="s">
        <v>2190</v>
      </c>
      <c r="G1513" s="202"/>
      <c r="H1513" s="205">
        <v>7.8689999999999998</v>
      </c>
      <c r="I1513" s="206"/>
      <c r="J1513" s="202"/>
      <c r="K1513" s="202"/>
      <c r="L1513" s="207"/>
      <c r="M1513" s="208"/>
      <c r="N1513" s="209"/>
      <c r="O1513" s="209"/>
      <c r="P1513" s="209"/>
      <c r="Q1513" s="209"/>
      <c r="R1513" s="209"/>
      <c r="S1513" s="209"/>
      <c r="T1513" s="210"/>
      <c r="AT1513" s="211" t="s">
        <v>167</v>
      </c>
      <c r="AU1513" s="211" t="s">
        <v>83</v>
      </c>
      <c r="AV1513" s="14" t="s">
        <v>83</v>
      </c>
      <c r="AW1513" s="14" t="s">
        <v>34</v>
      </c>
      <c r="AX1513" s="14" t="s">
        <v>73</v>
      </c>
      <c r="AY1513" s="211" t="s">
        <v>156</v>
      </c>
    </row>
    <row r="1514" spans="2:51" s="14" customFormat="1">
      <c r="B1514" s="201"/>
      <c r="C1514" s="202"/>
      <c r="D1514" s="192" t="s">
        <v>167</v>
      </c>
      <c r="E1514" s="203" t="s">
        <v>19</v>
      </c>
      <c r="F1514" s="204" t="s">
        <v>2188</v>
      </c>
      <c r="G1514" s="202"/>
      <c r="H1514" s="205">
        <v>2.613</v>
      </c>
      <c r="I1514" s="206"/>
      <c r="J1514" s="202"/>
      <c r="K1514" s="202"/>
      <c r="L1514" s="207"/>
      <c r="M1514" s="208"/>
      <c r="N1514" s="209"/>
      <c r="O1514" s="209"/>
      <c r="P1514" s="209"/>
      <c r="Q1514" s="209"/>
      <c r="R1514" s="209"/>
      <c r="S1514" s="209"/>
      <c r="T1514" s="210"/>
      <c r="AT1514" s="211" t="s">
        <v>167</v>
      </c>
      <c r="AU1514" s="211" t="s">
        <v>83</v>
      </c>
      <c r="AV1514" s="14" t="s">
        <v>83</v>
      </c>
      <c r="AW1514" s="14" t="s">
        <v>34</v>
      </c>
      <c r="AX1514" s="14" t="s">
        <v>73</v>
      </c>
      <c r="AY1514" s="211" t="s">
        <v>156</v>
      </c>
    </row>
    <row r="1515" spans="2:51" s="14" customFormat="1">
      <c r="B1515" s="201"/>
      <c r="C1515" s="202"/>
      <c r="D1515" s="192" t="s">
        <v>167</v>
      </c>
      <c r="E1515" s="203" t="s">
        <v>19</v>
      </c>
      <c r="F1515" s="204" t="s">
        <v>2191</v>
      </c>
      <c r="G1515" s="202"/>
      <c r="H1515" s="205">
        <v>10.481999999999999</v>
      </c>
      <c r="I1515" s="206"/>
      <c r="J1515" s="202"/>
      <c r="K1515" s="202"/>
      <c r="L1515" s="207"/>
      <c r="M1515" s="208"/>
      <c r="N1515" s="209"/>
      <c r="O1515" s="209"/>
      <c r="P1515" s="209"/>
      <c r="Q1515" s="209"/>
      <c r="R1515" s="209"/>
      <c r="S1515" s="209"/>
      <c r="T1515" s="210"/>
      <c r="AT1515" s="211" t="s">
        <v>167</v>
      </c>
      <c r="AU1515" s="211" t="s">
        <v>83</v>
      </c>
      <c r="AV1515" s="14" t="s">
        <v>83</v>
      </c>
      <c r="AW1515" s="14" t="s">
        <v>34</v>
      </c>
      <c r="AX1515" s="14" t="s">
        <v>73</v>
      </c>
      <c r="AY1515" s="211" t="s">
        <v>156</v>
      </c>
    </row>
    <row r="1516" spans="2:51" s="16" customFormat="1">
      <c r="B1516" s="234"/>
      <c r="C1516" s="235"/>
      <c r="D1516" s="192" t="s">
        <v>167</v>
      </c>
      <c r="E1516" s="236" t="s">
        <v>19</v>
      </c>
      <c r="F1516" s="237" t="s">
        <v>299</v>
      </c>
      <c r="G1516" s="235"/>
      <c r="H1516" s="238">
        <v>20.963999999999999</v>
      </c>
      <c r="I1516" s="239"/>
      <c r="J1516" s="235"/>
      <c r="K1516" s="235"/>
      <c r="L1516" s="240"/>
      <c r="M1516" s="241"/>
      <c r="N1516" s="242"/>
      <c r="O1516" s="242"/>
      <c r="P1516" s="242"/>
      <c r="Q1516" s="242"/>
      <c r="R1516" s="242"/>
      <c r="S1516" s="242"/>
      <c r="T1516" s="243"/>
      <c r="AT1516" s="244" t="s">
        <v>167</v>
      </c>
      <c r="AU1516" s="244" t="s">
        <v>83</v>
      </c>
      <c r="AV1516" s="16" t="s">
        <v>157</v>
      </c>
      <c r="AW1516" s="16" t="s">
        <v>34</v>
      </c>
      <c r="AX1516" s="16" t="s">
        <v>73</v>
      </c>
      <c r="AY1516" s="244" t="s">
        <v>156</v>
      </c>
    </row>
    <row r="1517" spans="2:51" s="13" customFormat="1">
      <c r="B1517" s="190"/>
      <c r="C1517" s="191"/>
      <c r="D1517" s="192" t="s">
        <v>167</v>
      </c>
      <c r="E1517" s="193" t="s">
        <v>19</v>
      </c>
      <c r="F1517" s="194" t="s">
        <v>470</v>
      </c>
      <c r="G1517" s="191"/>
      <c r="H1517" s="193" t="s">
        <v>19</v>
      </c>
      <c r="I1517" s="195"/>
      <c r="J1517" s="191"/>
      <c r="K1517" s="191"/>
      <c r="L1517" s="196"/>
      <c r="M1517" s="197"/>
      <c r="N1517" s="198"/>
      <c r="O1517" s="198"/>
      <c r="P1517" s="198"/>
      <c r="Q1517" s="198"/>
      <c r="R1517" s="198"/>
      <c r="S1517" s="198"/>
      <c r="T1517" s="199"/>
      <c r="AT1517" s="200" t="s">
        <v>167</v>
      </c>
      <c r="AU1517" s="200" t="s">
        <v>83</v>
      </c>
      <c r="AV1517" s="13" t="s">
        <v>81</v>
      </c>
      <c r="AW1517" s="13" t="s">
        <v>34</v>
      </c>
      <c r="AX1517" s="13" t="s">
        <v>73</v>
      </c>
      <c r="AY1517" s="200" t="s">
        <v>156</v>
      </c>
    </row>
    <row r="1518" spans="2:51" s="14" customFormat="1">
      <c r="B1518" s="201"/>
      <c r="C1518" s="202"/>
      <c r="D1518" s="192" t="s">
        <v>167</v>
      </c>
      <c r="E1518" s="203" t="s">
        <v>19</v>
      </c>
      <c r="F1518" s="204" t="s">
        <v>2190</v>
      </c>
      <c r="G1518" s="202"/>
      <c r="H1518" s="205">
        <v>7.8689999999999998</v>
      </c>
      <c r="I1518" s="206"/>
      <c r="J1518" s="202"/>
      <c r="K1518" s="202"/>
      <c r="L1518" s="207"/>
      <c r="M1518" s="208"/>
      <c r="N1518" s="209"/>
      <c r="O1518" s="209"/>
      <c r="P1518" s="209"/>
      <c r="Q1518" s="209"/>
      <c r="R1518" s="209"/>
      <c r="S1518" s="209"/>
      <c r="T1518" s="210"/>
      <c r="AT1518" s="211" t="s">
        <v>167</v>
      </c>
      <c r="AU1518" s="211" t="s">
        <v>83</v>
      </c>
      <c r="AV1518" s="14" t="s">
        <v>83</v>
      </c>
      <c r="AW1518" s="14" t="s">
        <v>34</v>
      </c>
      <c r="AX1518" s="14" t="s">
        <v>73</v>
      </c>
      <c r="AY1518" s="211" t="s">
        <v>156</v>
      </c>
    </row>
    <row r="1519" spans="2:51" s="14" customFormat="1">
      <c r="B1519" s="201"/>
      <c r="C1519" s="202"/>
      <c r="D1519" s="192" t="s">
        <v>167</v>
      </c>
      <c r="E1519" s="203" t="s">
        <v>19</v>
      </c>
      <c r="F1519" s="204" t="s">
        <v>2188</v>
      </c>
      <c r="G1519" s="202"/>
      <c r="H1519" s="205">
        <v>2.613</v>
      </c>
      <c r="I1519" s="206"/>
      <c r="J1519" s="202"/>
      <c r="K1519" s="202"/>
      <c r="L1519" s="207"/>
      <c r="M1519" s="208"/>
      <c r="N1519" s="209"/>
      <c r="O1519" s="209"/>
      <c r="P1519" s="209"/>
      <c r="Q1519" s="209"/>
      <c r="R1519" s="209"/>
      <c r="S1519" s="209"/>
      <c r="T1519" s="210"/>
      <c r="AT1519" s="211" t="s">
        <v>167</v>
      </c>
      <c r="AU1519" s="211" t="s">
        <v>83</v>
      </c>
      <c r="AV1519" s="14" t="s">
        <v>83</v>
      </c>
      <c r="AW1519" s="14" t="s">
        <v>34</v>
      </c>
      <c r="AX1519" s="14" t="s">
        <v>73</v>
      </c>
      <c r="AY1519" s="211" t="s">
        <v>156</v>
      </c>
    </row>
    <row r="1520" spans="2:51" s="14" customFormat="1">
      <c r="B1520" s="201"/>
      <c r="C1520" s="202"/>
      <c r="D1520" s="192" t="s">
        <v>167</v>
      </c>
      <c r="E1520" s="203" t="s">
        <v>19</v>
      </c>
      <c r="F1520" s="204" t="s">
        <v>2191</v>
      </c>
      <c r="G1520" s="202"/>
      <c r="H1520" s="205">
        <v>10.481999999999999</v>
      </c>
      <c r="I1520" s="206"/>
      <c r="J1520" s="202"/>
      <c r="K1520" s="202"/>
      <c r="L1520" s="207"/>
      <c r="M1520" s="208"/>
      <c r="N1520" s="209"/>
      <c r="O1520" s="209"/>
      <c r="P1520" s="209"/>
      <c r="Q1520" s="209"/>
      <c r="R1520" s="209"/>
      <c r="S1520" s="209"/>
      <c r="T1520" s="210"/>
      <c r="AT1520" s="211" t="s">
        <v>167</v>
      </c>
      <c r="AU1520" s="211" t="s">
        <v>83</v>
      </c>
      <c r="AV1520" s="14" t="s">
        <v>83</v>
      </c>
      <c r="AW1520" s="14" t="s">
        <v>34</v>
      </c>
      <c r="AX1520" s="14" t="s">
        <v>73</v>
      </c>
      <c r="AY1520" s="211" t="s">
        <v>156</v>
      </c>
    </row>
    <row r="1521" spans="2:51" s="16" customFormat="1">
      <c r="B1521" s="234"/>
      <c r="C1521" s="235"/>
      <c r="D1521" s="192" t="s">
        <v>167</v>
      </c>
      <c r="E1521" s="236" t="s">
        <v>19</v>
      </c>
      <c r="F1521" s="237" t="s">
        <v>299</v>
      </c>
      <c r="G1521" s="235"/>
      <c r="H1521" s="238">
        <v>20.963999999999999</v>
      </c>
      <c r="I1521" s="239"/>
      <c r="J1521" s="235"/>
      <c r="K1521" s="235"/>
      <c r="L1521" s="240"/>
      <c r="M1521" s="241"/>
      <c r="N1521" s="242"/>
      <c r="O1521" s="242"/>
      <c r="P1521" s="242"/>
      <c r="Q1521" s="242"/>
      <c r="R1521" s="242"/>
      <c r="S1521" s="242"/>
      <c r="T1521" s="243"/>
      <c r="AT1521" s="244" t="s">
        <v>167</v>
      </c>
      <c r="AU1521" s="244" t="s">
        <v>83</v>
      </c>
      <c r="AV1521" s="16" t="s">
        <v>157</v>
      </c>
      <c r="AW1521" s="16" t="s">
        <v>34</v>
      </c>
      <c r="AX1521" s="16" t="s">
        <v>73</v>
      </c>
      <c r="AY1521" s="244" t="s">
        <v>156</v>
      </c>
    </row>
    <row r="1522" spans="2:51" s="13" customFormat="1">
      <c r="B1522" s="190"/>
      <c r="C1522" s="191"/>
      <c r="D1522" s="192" t="s">
        <v>167</v>
      </c>
      <c r="E1522" s="193" t="s">
        <v>19</v>
      </c>
      <c r="F1522" s="194" t="s">
        <v>450</v>
      </c>
      <c r="G1522" s="191"/>
      <c r="H1522" s="193" t="s">
        <v>19</v>
      </c>
      <c r="I1522" s="195"/>
      <c r="J1522" s="191"/>
      <c r="K1522" s="191"/>
      <c r="L1522" s="196"/>
      <c r="M1522" s="197"/>
      <c r="N1522" s="198"/>
      <c r="O1522" s="198"/>
      <c r="P1522" s="198"/>
      <c r="Q1522" s="198"/>
      <c r="R1522" s="198"/>
      <c r="S1522" s="198"/>
      <c r="T1522" s="199"/>
      <c r="AT1522" s="200" t="s">
        <v>167</v>
      </c>
      <c r="AU1522" s="200" t="s">
        <v>83</v>
      </c>
      <c r="AV1522" s="13" t="s">
        <v>81</v>
      </c>
      <c r="AW1522" s="13" t="s">
        <v>34</v>
      </c>
      <c r="AX1522" s="13" t="s">
        <v>73</v>
      </c>
      <c r="AY1522" s="200" t="s">
        <v>156</v>
      </c>
    </row>
    <row r="1523" spans="2:51" s="14" customFormat="1">
      <c r="B1523" s="201"/>
      <c r="C1523" s="202"/>
      <c r="D1523" s="192" t="s">
        <v>167</v>
      </c>
      <c r="E1523" s="203" t="s">
        <v>19</v>
      </c>
      <c r="F1523" s="204" t="s">
        <v>2192</v>
      </c>
      <c r="G1523" s="202"/>
      <c r="H1523" s="205">
        <v>13.622</v>
      </c>
      <c r="I1523" s="206"/>
      <c r="J1523" s="202"/>
      <c r="K1523" s="202"/>
      <c r="L1523" s="207"/>
      <c r="M1523" s="208"/>
      <c r="N1523" s="209"/>
      <c r="O1523" s="209"/>
      <c r="P1523" s="209"/>
      <c r="Q1523" s="209"/>
      <c r="R1523" s="209"/>
      <c r="S1523" s="209"/>
      <c r="T1523" s="210"/>
      <c r="AT1523" s="211" t="s">
        <v>167</v>
      </c>
      <c r="AU1523" s="211" t="s">
        <v>83</v>
      </c>
      <c r="AV1523" s="14" t="s">
        <v>83</v>
      </c>
      <c r="AW1523" s="14" t="s">
        <v>34</v>
      </c>
      <c r="AX1523" s="14" t="s">
        <v>73</v>
      </c>
      <c r="AY1523" s="211" t="s">
        <v>156</v>
      </c>
    </row>
    <row r="1524" spans="2:51" s="14" customFormat="1">
      <c r="B1524" s="201"/>
      <c r="C1524" s="202"/>
      <c r="D1524" s="192" t="s">
        <v>167</v>
      </c>
      <c r="E1524" s="203" t="s">
        <v>19</v>
      </c>
      <c r="F1524" s="204" t="s">
        <v>2193</v>
      </c>
      <c r="G1524" s="202"/>
      <c r="H1524" s="205">
        <v>1.56</v>
      </c>
      <c r="I1524" s="206"/>
      <c r="J1524" s="202"/>
      <c r="K1524" s="202"/>
      <c r="L1524" s="207"/>
      <c r="M1524" s="208"/>
      <c r="N1524" s="209"/>
      <c r="O1524" s="209"/>
      <c r="P1524" s="209"/>
      <c r="Q1524" s="209"/>
      <c r="R1524" s="209"/>
      <c r="S1524" s="209"/>
      <c r="T1524" s="210"/>
      <c r="AT1524" s="211" t="s">
        <v>167</v>
      </c>
      <c r="AU1524" s="211" t="s">
        <v>83</v>
      </c>
      <c r="AV1524" s="14" t="s">
        <v>83</v>
      </c>
      <c r="AW1524" s="14" t="s">
        <v>34</v>
      </c>
      <c r="AX1524" s="14" t="s">
        <v>73</v>
      </c>
      <c r="AY1524" s="211" t="s">
        <v>156</v>
      </c>
    </row>
    <row r="1525" spans="2:51" s="14" customFormat="1">
      <c r="B1525" s="201"/>
      <c r="C1525" s="202"/>
      <c r="D1525" s="192" t="s">
        <v>167</v>
      </c>
      <c r="E1525" s="203" t="s">
        <v>19</v>
      </c>
      <c r="F1525" s="204" t="s">
        <v>452</v>
      </c>
      <c r="G1525" s="202"/>
      <c r="H1525" s="205">
        <v>0.33400000000000002</v>
      </c>
      <c r="I1525" s="206"/>
      <c r="J1525" s="202"/>
      <c r="K1525" s="202"/>
      <c r="L1525" s="207"/>
      <c r="M1525" s="208"/>
      <c r="N1525" s="209"/>
      <c r="O1525" s="209"/>
      <c r="P1525" s="209"/>
      <c r="Q1525" s="209"/>
      <c r="R1525" s="209"/>
      <c r="S1525" s="209"/>
      <c r="T1525" s="210"/>
      <c r="AT1525" s="211" t="s">
        <v>167</v>
      </c>
      <c r="AU1525" s="211" t="s">
        <v>83</v>
      </c>
      <c r="AV1525" s="14" t="s">
        <v>83</v>
      </c>
      <c r="AW1525" s="14" t="s">
        <v>34</v>
      </c>
      <c r="AX1525" s="14" t="s">
        <v>73</v>
      </c>
      <c r="AY1525" s="211" t="s">
        <v>156</v>
      </c>
    </row>
    <row r="1526" spans="2:51" s="16" customFormat="1">
      <c r="B1526" s="234"/>
      <c r="C1526" s="235"/>
      <c r="D1526" s="192" t="s">
        <v>167</v>
      </c>
      <c r="E1526" s="236" t="s">
        <v>19</v>
      </c>
      <c r="F1526" s="237" t="s">
        <v>299</v>
      </c>
      <c r="G1526" s="235"/>
      <c r="H1526" s="238">
        <v>15.516</v>
      </c>
      <c r="I1526" s="239"/>
      <c r="J1526" s="235"/>
      <c r="K1526" s="235"/>
      <c r="L1526" s="240"/>
      <c r="M1526" s="241"/>
      <c r="N1526" s="242"/>
      <c r="O1526" s="242"/>
      <c r="P1526" s="242"/>
      <c r="Q1526" s="242"/>
      <c r="R1526" s="242"/>
      <c r="S1526" s="242"/>
      <c r="T1526" s="243"/>
      <c r="AT1526" s="244" t="s">
        <v>167</v>
      </c>
      <c r="AU1526" s="244" t="s">
        <v>83</v>
      </c>
      <c r="AV1526" s="16" t="s">
        <v>157</v>
      </c>
      <c r="AW1526" s="16" t="s">
        <v>34</v>
      </c>
      <c r="AX1526" s="16" t="s">
        <v>73</v>
      </c>
      <c r="AY1526" s="244" t="s">
        <v>156</v>
      </c>
    </row>
    <row r="1527" spans="2:51" s="13" customFormat="1">
      <c r="B1527" s="190"/>
      <c r="C1527" s="191"/>
      <c r="D1527" s="192" t="s">
        <v>167</v>
      </c>
      <c r="E1527" s="193" t="s">
        <v>19</v>
      </c>
      <c r="F1527" s="194" t="s">
        <v>453</v>
      </c>
      <c r="G1527" s="191"/>
      <c r="H1527" s="193" t="s">
        <v>19</v>
      </c>
      <c r="I1527" s="195"/>
      <c r="J1527" s="191"/>
      <c r="K1527" s="191"/>
      <c r="L1527" s="196"/>
      <c r="M1527" s="197"/>
      <c r="N1527" s="198"/>
      <c r="O1527" s="198"/>
      <c r="P1527" s="198"/>
      <c r="Q1527" s="198"/>
      <c r="R1527" s="198"/>
      <c r="S1527" s="198"/>
      <c r="T1527" s="199"/>
      <c r="AT1527" s="200" t="s">
        <v>167</v>
      </c>
      <c r="AU1527" s="200" t="s">
        <v>83</v>
      </c>
      <c r="AV1527" s="13" t="s">
        <v>81</v>
      </c>
      <c r="AW1527" s="13" t="s">
        <v>34</v>
      </c>
      <c r="AX1527" s="13" t="s">
        <v>73</v>
      </c>
      <c r="AY1527" s="200" t="s">
        <v>156</v>
      </c>
    </row>
    <row r="1528" spans="2:51" s="14" customFormat="1">
      <c r="B1528" s="201"/>
      <c r="C1528" s="202"/>
      <c r="D1528" s="192" t="s">
        <v>167</v>
      </c>
      <c r="E1528" s="203" t="s">
        <v>19</v>
      </c>
      <c r="F1528" s="204" t="s">
        <v>2192</v>
      </c>
      <c r="G1528" s="202"/>
      <c r="H1528" s="205">
        <v>13.622</v>
      </c>
      <c r="I1528" s="206"/>
      <c r="J1528" s="202"/>
      <c r="K1528" s="202"/>
      <c r="L1528" s="207"/>
      <c r="M1528" s="208"/>
      <c r="N1528" s="209"/>
      <c r="O1528" s="209"/>
      <c r="P1528" s="209"/>
      <c r="Q1528" s="209"/>
      <c r="R1528" s="209"/>
      <c r="S1528" s="209"/>
      <c r="T1528" s="210"/>
      <c r="AT1528" s="211" t="s">
        <v>167</v>
      </c>
      <c r="AU1528" s="211" t="s">
        <v>83</v>
      </c>
      <c r="AV1528" s="14" t="s">
        <v>83</v>
      </c>
      <c r="AW1528" s="14" t="s">
        <v>34</v>
      </c>
      <c r="AX1528" s="14" t="s">
        <v>73</v>
      </c>
      <c r="AY1528" s="211" t="s">
        <v>156</v>
      </c>
    </row>
    <row r="1529" spans="2:51" s="14" customFormat="1">
      <c r="B1529" s="201"/>
      <c r="C1529" s="202"/>
      <c r="D1529" s="192" t="s">
        <v>167</v>
      </c>
      <c r="E1529" s="203" t="s">
        <v>19</v>
      </c>
      <c r="F1529" s="204" t="s">
        <v>2193</v>
      </c>
      <c r="G1529" s="202"/>
      <c r="H1529" s="205">
        <v>1.56</v>
      </c>
      <c r="I1529" s="206"/>
      <c r="J1529" s="202"/>
      <c r="K1529" s="202"/>
      <c r="L1529" s="207"/>
      <c r="M1529" s="208"/>
      <c r="N1529" s="209"/>
      <c r="O1529" s="209"/>
      <c r="P1529" s="209"/>
      <c r="Q1529" s="209"/>
      <c r="R1529" s="209"/>
      <c r="S1529" s="209"/>
      <c r="T1529" s="210"/>
      <c r="AT1529" s="211" t="s">
        <v>167</v>
      </c>
      <c r="AU1529" s="211" t="s">
        <v>83</v>
      </c>
      <c r="AV1529" s="14" t="s">
        <v>83</v>
      </c>
      <c r="AW1529" s="14" t="s">
        <v>34</v>
      </c>
      <c r="AX1529" s="14" t="s">
        <v>73</v>
      </c>
      <c r="AY1529" s="211" t="s">
        <v>156</v>
      </c>
    </row>
    <row r="1530" spans="2:51" s="14" customFormat="1">
      <c r="B1530" s="201"/>
      <c r="C1530" s="202"/>
      <c r="D1530" s="192" t="s">
        <v>167</v>
      </c>
      <c r="E1530" s="203" t="s">
        <v>19</v>
      </c>
      <c r="F1530" s="204" t="s">
        <v>452</v>
      </c>
      <c r="G1530" s="202"/>
      <c r="H1530" s="205">
        <v>0.33400000000000002</v>
      </c>
      <c r="I1530" s="206"/>
      <c r="J1530" s="202"/>
      <c r="K1530" s="202"/>
      <c r="L1530" s="207"/>
      <c r="M1530" s="208"/>
      <c r="N1530" s="209"/>
      <c r="O1530" s="209"/>
      <c r="P1530" s="209"/>
      <c r="Q1530" s="209"/>
      <c r="R1530" s="209"/>
      <c r="S1530" s="209"/>
      <c r="T1530" s="210"/>
      <c r="AT1530" s="211" t="s">
        <v>167</v>
      </c>
      <c r="AU1530" s="211" t="s">
        <v>83</v>
      </c>
      <c r="AV1530" s="14" t="s">
        <v>83</v>
      </c>
      <c r="AW1530" s="14" t="s">
        <v>34</v>
      </c>
      <c r="AX1530" s="14" t="s">
        <v>73</v>
      </c>
      <c r="AY1530" s="211" t="s">
        <v>156</v>
      </c>
    </row>
    <row r="1531" spans="2:51" s="16" customFormat="1">
      <c r="B1531" s="234"/>
      <c r="C1531" s="235"/>
      <c r="D1531" s="192" t="s">
        <v>167</v>
      </c>
      <c r="E1531" s="236" t="s">
        <v>19</v>
      </c>
      <c r="F1531" s="237" t="s">
        <v>299</v>
      </c>
      <c r="G1531" s="235"/>
      <c r="H1531" s="238">
        <v>15.516</v>
      </c>
      <c r="I1531" s="239"/>
      <c r="J1531" s="235"/>
      <c r="K1531" s="235"/>
      <c r="L1531" s="240"/>
      <c r="M1531" s="241"/>
      <c r="N1531" s="242"/>
      <c r="O1531" s="242"/>
      <c r="P1531" s="242"/>
      <c r="Q1531" s="242"/>
      <c r="R1531" s="242"/>
      <c r="S1531" s="242"/>
      <c r="T1531" s="243"/>
      <c r="AT1531" s="244" t="s">
        <v>167</v>
      </c>
      <c r="AU1531" s="244" t="s">
        <v>83</v>
      </c>
      <c r="AV1531" s="16" t="s">
        <v>157</v>
      </c>
      <c r="AW1531" s="16" t="s">
        <v>34</v>
      </c>
      <c r="AX1531" s="16" t="s">
        <v>73</v>
      </c>
      <c r="AY1531" s="244" t="s">
        <v>156</v>
      </c>
    </row>
    <row r="1532" spans="2:51" s="13" customFormat="1">
      <c r="B1532" s="190"/>
      <c r="C1532" s="191"/>
      <c r="D1532" s="192" t="s">
        <v>167</v>
      </c>
      <c r="E1532" s="193" t="s">
        <v>19</v>
      </c>
      <c r="F1532" s="194" t="s">
        <v>454</v>
      </c>
      <c r="G1532" s="191"/>
      <c r="H1532" s="193" t="s">
        <v>19</v>
      </c>
      <c r="I1532" s="195"/>
      <c r="J1532" s="191"/>
      <c r="K1532" s="191"/>
      <c r="L1532" s="196"/>
      <c r="M1532" s="197"/>
      <c r="N1532" s="198"/>
      <c r="O1532" s="198"/>
      <c r="P1532" s="198"/>
      <c r="Q1532" s="198"/>
      <c r="R1532" s="198"/>
      <c r="S1532" s="198"/>
      <c r="T1532" s="199"/>
      <c r="AT1532" s="200" t="s">
        <v>167</v>
      </c>
      <c r="AU1532" s="200" t="s">
        <v>83</v>
      </c>
      <c r="AV1532" s="13" t="s">
        <v>81</v>
      </c>
      <c r="AW1532" s="13" t="s">
        <v>34</v>
      </c>
      <c r="AX1532" s="13" t="s">
        <v>73</v>
      </c>
      <c r="AY1532" s="200" t="s">
        <v>156</v>
      </c>
    </row>
    <row r="1533" spans="2:51" s="14" customFormat="1">
      <c r="B1533" s="201"/>
      <c r="C1533" s="202"/>
      <c r="D1533" s="192" t="s">
        <v>167</v>
      </c>
      <c r="E1533" s="203" t="s">
        <v>19</v>
      </c>
      <c r="F1533" s="204" t="s">
        <v>2194</v>
      </c>
      <c r="G1533" s="202"/>
      <c r="H1533" s="205">
        <v>20.021000000000001</v>
      </c>
      <c r="I1533" s="206"/>
      <c r="J1533" s="202"/>
      <c r="K1533" s="202"/>
      <c r="L1533" s="207"/>
      <c r="M1533" s="208"/>
      <c r="N1533" s="209"/>
      <c r="O1533" s="209"/>
      <c r="P1533" s="209"/>
      <c r="Q1533" s="209"/>
      <c r="R1533" s="209"/>
      <c r="S1533" s="209"/>
      <c r="T1533" s="210"/>
      <c r="AT1533" s="211" t="s">
        <v>167</v>
      </c>
      <c r="AU1533" s="211" t="s">
        <v>83</v>
      </c>
      <c r="AV1533" s="14" t="s">
        <v>83</v>
      </c>
      <c r="AW1533" s="14" t="s">
        <v>34</v>
      </c>
      <c r="AX1533" s="14" t="s">
        <v>73</v>
      </c>
      <c r="AY1533" s="211" t="s">
        <v>156</v>
      </c>
    </row>
    <row r="1534" spans="2:51" s="14" customFormat="1">
      <c r="B1534" s="201"/>
      <c r="C1534" s="202"/>
      <c r="D1534" s="192" t="s">
        <v>167</v>
      </c>
      <c r="E1534" s="203" t="s">
        <v>19</v>
      </c>
      <c r="F1534" s="204" t="s">
        <v>2195</v>
      </c>
      <c r="G1534" s="202"/>
      <c r="H1534" s="205">
        <v>0.90400000000000003</v>
      </c>
      <c r="I1534" s="206"/>
      <c r="J1534" s="202"/>
      <c r="K1534" s="202"/>
      <c r="L1534" s="207"/>
      <c r="M1534" s="208"/>
      <c r="N1534" s="209"/>
      <c r="O1534" s="209"/>
      <c r="P1534" s="209"/>
      <c r="Q1534" s="209"/>
      <c r="R1534" s="209"/>
      <c r="S1534" s="209"/>
      <c r="T1534" s="210"/>
      <c r="AT1534" s="211" t="s">
        <v>167</v>
      </c>
      <c r="AU1534" s="211" t="s">
        <v>83</v>
      </c>
      <c r="AV1534" s="14" t="s">
        <v>83</v>
      </c>
      <c r="AW1534" s="14" t="s">
        <v>34</v>
      </c>
      <c r="AX1534" s="14" t="s">
        <v>73</v>
      </c>
      <c r="AY1534" s="211" t="s">
        <v>156</v>
      </c>
    </row>
    <row r="1535" spans="2:51" s="14" customFormat="1">
      <c r="B1535" s="201"/>
      <c r="C1535" s="202"/>
      <c r="D1535" s="192" t="s">
        <v>167</v>
      </c>
      <c r="E1535" s="203" t="s">
        <v>19</v>
      </c>
      <c r="F1535" s="204" t="s">
        <v>456</v>
      </c>
      <c r="G1535" s="202"/>
      <c r="H1535" s="205">
        <v>0.42599999999999999</v>
      </c>
      <c r="I1535" s="206"/>
      <c r="J1535" s="202"/>
      <c r="K1535" s="202"/>
      <c r="L1535" s="207"/>
      <c r="M1535" s="208"/>
      <c r="N1535" s="209"/>
      <c r="O1535" s="209"/>
      <c r="P1535" s="209"/>
      <c r="Q1535" s="209"/>
      <c r="R1535" s="209"/>
      <c r="S1535" s="209"/>
      <c r="T1535" s="210"/>
      <c r="AT1535" s="211" t="s">
        <v>167</v>
      </c>
      <c r="AU1535" s="211" t="s">
        <v>83</v>
      </c>
      <c r="AV1535" s="14" t="s">
        <v>83</v>
      </c>
      <c r="AW1535" s="14" t="s">
        <v>34</v>
      </c>
      <c r="AX1535" s="14" t="s">
        <v>73</v>
      </c>
      <c r="AY1535" s="211" t="s">
        <v>156</v>
      </c>
    </row>
    <row r="1536" spans="2:51" s="16" customFormat="1">
      <c r="B1536" s="234"/>
      <c r="C1536" s="235"/>
      <c r="D1536" s="192" t="s">
        <v>167</v>
      </c>
      <c r="E1536" s="236" t="s">
        <v>19</v>
      </c>
      <c r="F1536" s="237" t="s">
        <v>299</v>
      </c>
      <c r="G1536" s="235"/>
      <c r="H1536" s="238">
        <v>21.350999999999999</v>
      </c>
      <c r="I1536" s="239"/>
      <c r="J1536" s="235"/>
      <c r="K1536" s="235"/>
      <c r="L1536" s="240"/>
      <c r="M1536" s="241"/>
      <c r="N1536" s="242"/>
      <c r="O1536" s="242"/>
      <c r="P1536" s="242"/>
      <c r="Q1536" s="242"/>
      <c r="R1536" s="242"/>
      <c r="S1536" s="242"/>
      <c r="T1536" s="243"/>
      <c r="AT1536" s="244" t="s">
        <v>167</v>
      </c>
      <c r="AU1536" s="244" t="s">
        <v>83</v>
      </c>
      <c r="AV1536" s="16" t="s">
        <v>157</v>
      </c>
      <c r="AW1536" s="16" t="s">
        <v>34</v>
      </c>
      <c r="AX1536" s="16" t="s">
        <v>73</v>
      </c>
      <c r="AY1536" s="244" t="s">
        <v>156</v>
      </c>
    </row>
    <row r="1537" spans="1:65" s="13" customFormat="1">
      <c r="B1537" s="190"/>
      <c r="C1537" s="191"/>
      <c r="D1537" s="192" t="s">
        <v>167</v>
      </c>
      <c r="E1537" s="193" t="s">
        <v>19</v>
      </c>
      <c r="F1537" s="194" t="s">
        <v>457</v>
      </c>
      <c r="G1537" s="191"/>
      <c r="H1537" s="193" t="s">
        <v>19</v>
      </c>
      <c r="I1537" s="195"/>
      <c r="J1537" s="191"/>
      <c r="K1537" s="191"/>
      <c r="L1537" s="196"/>
      <c r="M1537" s="197"/>
      <c r="N1537" s="198"/>
      <c r="O1537" s="198"/>
      <c r="P1537" s="198"/>
      <c r="Q1537" s="198"/>
      <c r="R1537" s="198"/>
      <c r="S1537" s="198"/>
      <c r="T1537" s="199"/>
      <c r="AT1537" s="200" t="s">
        <v>167</v>
      </c>
      <c r="AU1537" s="200" t="s">
        <v>83</v>
      </c>
      <c r="AV1537" s="13" t="s">
        <v>81</v>
      </c>
      <c r="AW1537" s="13" t="s">
        <v>34</v>
      </c>
      <c r="AX1537" s="13" t="s">
        <v>73</v>
      </c>
      <c r="AY1537" s="200" t="s">
        <v>156</v>
      </c>
    </row>
    <row r="1538" spans="1:65" s="14" customFormat="1">
      <c r="B1538" s="201"/>
      <c r="C1538" s="202"/>
      <c r="D1538" s="192" t="s">
        <v>167</v>
      </c>
      <c r="E1538" s="203" t="s">
        <v>19</v>
      </c>
      <c r="F1538" s="204" t="s">
        <v>2192</v>
      </c>
      <c r="G1538" s="202"/>
      <c r="H1538" s="205">
        <v>13.622</v>
      </c>
      <c r="I1538" s="206"/>
      <c r="J1538" s="202"/>
      <c r="K1538" s="202"/>
      <c r="L1538" s="207"/>
      <c r="M1538" s="208"/>
      <c r="N1538" s="209"/>
      <c r="O1538" s="209"/>
      <c r="P1538" s="209"/>
      <c r="Q1538" s="209"/>
      <c r="R1538" s="209"/>
      <c r="S1538" s="209"/>
      <c r="T1538" s="210"/>
      <c r="AT1538" s="211" t="s">
        <v>167</v>
      </c>
      <c r="AU1538" s="211" t="s">
        <v>83</v>
      </c>
      <c r="AV1538" s="14" t="s">
        <v>83</v>
      </c>
      <c r="AW1538" s="14" t="s">
        <v>34</v>
      </c>
      <c r="AX1538" s="14" t="s">
        <v>73</v>
      </c>
      <c r="AY1538" s="211" t="s">
        <v>156</v>
      </c>
    </row>
    <row r="1539" spans="1:65" s="14" customFormat="1">
      <c r="B1539" s="201"/>
      <c r="C1539" s="202"/>
      <c r="D1539" s="192" t="s">
        <v>167</v>
      </c>
      <c r="E1539" s="203" t="s">
        <v>19</v>
      </c>
      <c r="F1539" s="204" t="s">
        <v>2193</v>
      </c>
      <c r="G1539" s="202"/>
      <c r="H1539" s="205">
        <v>1.56</v>
      </c>
      <c r="I1539" s="206"/>
      <c r="J1539" s="202"/>
      <c r="K1539" s="202"/>
      <c r="L1539" s="207"/>
      <c r="M1539" s="208"/>
      <c r="N1539" s="209"/>
      <c r="O1539" s="209"/>
      <c r="P1539" s="209"/>
      <c r="Q1539" s="209"/>
      <c r="R1539" s="209"/>
      <c r="S1539" s="209"/>
      <c r="T1539" s="210"/>
      <c r="AT1539" s="211" t="s">
        <v>167</v>
      </c>
      <c r="AU1539" s="211" t="s">
        <v>83</v>
      </c>
      <c r="AV1539" s="14" t="s">
        <v>83</v>
      </c>
      <c r="AW1539" s="14" t="s">
        <v>34</v>
      </c>
      <c r="AX1539" s="14" t="s">
        <v>73</v>
      </c>
      <c r="AY1539" s="211" t="s">
        <v>156</v>
      </c>
    </row>
    <row r="1540" spans="1:65" s="14" customFormat="1">
      <c r="B1540" s="201"/>
      <c r="C1540" s="202"/>
      <c r="D1540" s="192" t="s">
        <v>167</v>
      </c>
      <c r="E1540" s="203" t="s">
        <v>19</v>
      </c>
      <c r="F1540" s="204" t="s">
        <v>452</v>
      </c>
      <c r="G1540" s="202"/>
      <c r="H1540" s="205">
        <v>0.33400000000000002</v>
      </c>
      <c r="I1540" s="206"/>
      <c r="J1540" s="202"/>
      <c r="K1540" s="202"/>
      <c r="L1540" s="207"/>
      <c r="M1540" s="208"/>
      <c r="N1540" s="209"/>
      <c r="O1540" s="209"/>
      <c r="P1540" s="209"/>
      <c r="Q1540" s="209"/>
      <c r="R1540" s="209"/>
      <c r="S1540" s="209"/>
      <c r="T1540" s="210"/>
      <c r="AT1540" s="211" t="s">
        <v>167</v>
      </c>
      <c r="AU1540" s="211" t="s">
        <v>83</v>
      </c>
      <c r="AV1540" s="14" t="s">
        <v>83</v>
      </c>
      <c r="AW1540" s="14" t="s">
        <v>34</v>
      </c>
      <c r="AX1540" s="14" t="s">
        <v>73</v>
      </c>
      <c r="AY1540" s="211" t="s">
        <v>156</v>
      </c>
    </row>
    <row r="1541" spans="1:65" s="16" customFormat="1">
      <c r="B1541" s="234"/>
      <c r="C1541" s="235"/>
      <c r="D1541" s="192" t="s">
        <v>167</v>
      </c>
      <c r="E1541" s="236" t="s">
        <v>19</v>
      </c>
      <c r="F1541" s="237" t="s">
        <v>299</v>
      </c>
      <c r="G1541" s="235"/>
      <c r="H1541" s="238">
        <v>15.516</v>
      </c>
      <c r="I1541" s="239"/>
      <c r="J1541" s="235"/>
      <c r="K1541" s="235"/>
      <c r="L1541" s="240"/>
      <c r="M1541" s="241"/>
      <c r="N1541" s="242"/>
      <c r="O1541" s="242"/>
      <c r="P1541" s="242"/>
      <c r="Q1541" s="242"/>
      <c r="R1541" s="242"/>
      <c r="S1541" s="242"/>
      <c r="T1541" s="243"/>
      <c r="AT1541" s="244" t="s">
        <v>167</v>
      </c>
      <c r="AU1541" s="244" t="s">
        <v>83</v>
      </c>
      <c r="AV1541" s="16" t="s">
        <v>157</v>
      </c>
      <c r="AW1541" s="16" t="s">
        <v>34</v>
      </c>
      <c r="AX1541" s="16" t="s">
        <v>73</v>
      </c>
      <c r="AY1541" s="244" t="s">
        <v>156</v>
      </c>
    </row>
    <row r="1542" spans="1:65" s="15" customFormat="1">
      <c r="B1542" s="212"/>
      <c r="C1542" s="213"/>
      <c r="D1542" s="192" t="s">
        <v>167</v>
      </c>
      <c r="E1542" s="214" t="s">
        <v>19</v>
      </c>
      <c r="F1542" s="215" t="s">
        <v>170</v>
      </c>
      <c r="G1542" s="213"/>
      <c r="H1542" s="216">
        <v>160.733</v>
      </c>
      <c r="I1542" s="217"/>
      <c r="J1542" s="213"/>
      <c r="K1542" s="213"/>
      <c r="L1542" s="218"/>
      <c r="M1542" s="219"/>
      <c r="N1542" s="220"/>
      <c r="O1542" s="220"/>
      <c r="P1542" s="220"/>
      <c r="Q1542" s="220"/>
      <c r="R1542" s="220"/>
      <c r="S1542" s="220"/>
      <c r="T1542" s="221"/>
      <c r="AT1542" s="222" t="s">
        <v>167</v>
      </c>
      <c r="AU1542" s="222" t="s">
        <v>83</v>
      </c>
      <c r="AV1542" s="15" t="s">
        <v>163</v>
      </c>
      <c r="AW1542" s="15" t="s">
        <v>34</v>
      </c>
      <c r="AX1542" s="15" t="s">
        <v>81</v>
      </c>
      <c r="AY1542" s="222" t="s">
        <v>156</v>
      </c>
    </row>
    <row r="1543" spans="1:65" s="2" customFormat="1" ht="24.2" customHeight="1">
      <c r="A1543" s="35"/>
      <c r="B1543" s="36"/>
      <c r="C1543" s="171" t="s">
        <v>2196</v>
      </c>
      <c r="D1543" s="171" t="s">
        <v>159</v>
      </c>
      <c r="E1543" s="172" t="s">
        <v>2197</v>
      </c>
      <c r="F1543" s="173" t="s">
        <v>2198</v>
      </c>
      <c r="G1543" s="174" t="s">
        <v>206</v>
      </c>
      <c r="H1543" s="175">
        <v>46.267000000000003</v>
      </c>
      <c r="I1543" s="176"/>
      <c r="J1543" s="177">
        <f>ROUND(I1543*H1543,2)</f>
        <v>0</v>
      </c>
      <c r="K1543" s="178"/>
      <c r="L1543" s="40"/>
      <c r="M1543" s="179" t="s">
        <v>19</v>
      </c>
      <c r="N1543" s="180" t="s">
        <v>44</v>
      </c>
      <c r="O1543" s="65"/>
      <c r="P1543" s="181">
        <f>O1543*H1543</f>
        <v>0</v>
      </c>
      <c r="Q1543" s="181">
        <v>2.3656999999999999E-4</v>
      </c>
      <c r="R1543" s="181">
        <f>Q1543*H1543</f>
        <v>1.0945384190000001E-2</v>
      </c>
      <c r="S1543" s="181">
        <v>0</v>
      </c>
      <c r="T1543" s="182">
        <f>S1543*H1543</f>
        <v>0</v>
      </c>
      <c r="U1543" s="35"/>
      <c r="V1543" s="35"/>
      <c r="W1543" s="35"/>
      <c r="X1543" s="35"/>
      <c r="Y1543" s="35"/>
      <c r="Z1543" s="35"/>
      <c r="AA1543" s="35"/>
      <c r="AB1543" s="35"/>
      <c r="AC1543" s="35"/>
      <c r="AD1543" s="35"/>
      <c r="AE1543" s="35"/>
      <c r="AR1543" s="183" t="s">
        <v>259</v>
      </c>
      <c r="AT1543" s="183" t="s">
        <v>159</v>
      </c>
      <c r="AU1543" s="183" t="s">
        <v>83</v>
      </c>
      <c r="AY1543" s="18" t="s">
        <v>156</v>
      </c>
      <c r="BE1543" s="184">
        <f>IF(N1543="základní",J1543,0)</f>
        <v>0</v>
      </c>
      <c r="BF1543" s="184">
        <f>IF(N1543="snížená",J1543,0)</f>
        <v>0</v>
      </c>
      <c r="BG1543" s="184">
        <f>IF(N1543="zákl. přenesená",J1543,0)</f>
        <v>0</v>
      </c>
      <c r="BH1543" s="184">
        <f>IF(N1543="sníž. přenesená",J1543,0)</f>
        <v>0</v>
      </c>
      <c r="BI1543" s="184">
        <f>IF(N1543="nulová",J1543,0)</f>
        <v>0</v>
      </c>
      <c r="BJ1543" s="18" t="s">
        <v>81</v>
      </c>
      <c r="BK1543" s="184">
        <f>ROUND(I1543*H1543,2)</f>
        <v>0</v>
      </c>
      <c r="BL1543" s="18" t="s">
        <v>259</v>
      </c>
      <c r="BM1543" s="183" t="s">
        <v>2199</v>
      </c>
    </row>
    <row r="1544" spans="1:65" s="13" customFormat="1">
      <c r="B1544" s="190"/>
      <c r="C1544" s="191"/>
      <c r="D1544" s="192" t="s">
        <v>167</v>
      </c>
      <c r="E1544" s="193" t="s">
        <v>19</v>
      </c>
      <c r="F1544" s="194" t="s">
        <v>476</v>
      </c>
      <c r="G1544" s="191"/>
      <c r="H1544" s="193" t="s">
        <v>19</v>
      </c>
      <c r="I1544" s="195"/>
      <c r="J1544" s="191"/>
      <c r="K1544" s="191"/>
      <c r="L1544" s="196"/>
      <c r="M1544" s="197"/>
      <c r="N1544" s="198"/>
      <c r="O1544" s="198"/>
      <c r="P1544" s="198"/>
      <c r="Q1544" s="198"/>
      <c r="R1544" s="198"/>
      <c r="S1544" s="198"/>
      <c r="T1544" s="199"/>
      <c r="AT1544" s="200" t="s">
        <v>167</v>
      </c>
      <c r="AU1544" s="200" t="s">
        <v>83</v>
      </c>
      <c r="AV1544" s="13" t="s">
        <v>81</v>
      </c>
      <c r="AW1544" s="13" t="s">
        <v>34</v>
      </c>
      <c r="AX1544" s="13" t="s">
        <v>73</v>
      </c>
      <c r="AY1544" s="200" t="s">
        <v>156</v>
      </c>
    </row>
    <row r="1545" spans="1:65" s="14" customFormat="1">
      <c r="B1545" s="201"/>
      <c r="C1545" s="202"/>
      <c r="D1545" s="192" t="s">
        <v>167</v>
      </c>
      <c r="E1545" s="203" t="s">
        <v>19</v>
      </c>
      <c r="F1545" s="204" t="s">
        <v>477</v>
      </c>
      <c r="G1545" s="202"/>
      <c r="H1545" s="205">
        <v>3.7040000000000002</v>
      </c>
      <c r="I1545" s="206"/>
      <c r="J1545" s="202"/>
      <c r="K1545" s="202"/>
      <c r="L1545" s="207"/>
      <c r="M1545" s="208"/>
      <c r="N1545" s="209"/>
      <c r="O1545" s="209"/>
      <c r="P1545" s="209"/>
      <c r="Q1545" s="209"/>
      <c r="R1545" s="209"/>
      <c r="S1545" s="209"/>
      <c r="T1545" s="210"/>
      <c r="AT1545" s="211" t="s">
        <v>167</v>
      </c>
      <c r="AU1545" s="211" t="s">
        <v>83</v>
      </c>
      <c r="AV1545" s="14" t="s">
        <v>83</v>
      </c>
      <c r="AW1545" s="14" t="s">
        <v>34</v>
      </c>
      <c r="AX1545" s="14" t="s">
        <v>73</v>
      </c>
      <c r="AY1545" s="211" t="s">
        <v>156</v>
      </c>
    </row>
    <row r="1546" spans="1:65" s="16" customFormat="1">
      <c r="B1546" s="234"/>
      <c r="C1546" s="235"/>
      <c r="D1546" s="192" t="s">
        <v>167</v>
      </c>
      <c r="E1546" s="236" t="s">
        <v>19</v>
      </c>
      <c r="F1546" s="237" t="s">
        <v>299</v>
      </c>
      <c r="G1546" s="235"/>
      <c r="H1546" s="238">
        <v>3.7040000000000002</v>
      </c>
      <c r="I1546" s="239"/>
      <c r="J1546" s="235"/>
      <c r="K1546" s="235"/>
      <c r="L1546" s="240"/>
      <c r="M1546" s="241"/>
      <c r="N1546" s="242"/>
      <c r="O1546" s="242"/>
      <c r="P1546" s="242"/>
      <c r="Q1546" s="242"/>
      <c r="R1546" s="242"/>
      <c r="S1546" s="242"/>
      <c r="T1546" s="243"/>
      <c r="AT1546" s="244" t="s">
        <v>167</v>
      </c>
      <c r="AU1546" s="244" t="s">
        <v>83</v>
      </c>
      <c r="AV1546" s="16" t="s">
        <v>157</v>
      </c>
      <c r="AW1546" s="16" t="s">
        <v>34</v>
      </c>
      <c r="AX1546" s="16" t="s">
        <v>73</v>
      </c>
      <c r="AY1546" s="244" t="s">
        <v>156</v>
      </c>
    </row>
    <row r="1547" spans="1:65" s="13" customFormat="1">
      <c r="B1547" s="190"/>
      <c r="C1547" s="191"/>
      <c r="D1547" s="192" t="s">
        <v>167</v>
      </c>
      <c r="E1547" s="193" t="s">
        <v>19</v>
      </c>
      <c r="F1547" s="194" t="s">
        <v>478</v>
      </c>
      <c r="G1547" s="191"/>
      <c r="H1547" s="193" t="s">
        <v>19</v>
      </c>
      <c r="I1547" s="195"/>
      <c r="J1547" s="191"/>
      <c r="K1547" s="191"/>
      <c r="L1547" s="196"/>
      <c r="M1547" s="197"/>
      <c r="N1547" s="198"/>
      <c r="O1547" s="198"/>
      <c r="P1547" s="198"/>
      <c r="Q1547" s="198"/>
      <c r="R1547" s="198"/>
      <c r="S1547" s="198"/>
      <c r="T1547" s="199"/>
      <c r="AT1547" s="200" t="s">
        <v>167</v>
      </c>
      <c r="AU1547" s="200" t="s">
        <v>83</v>
      </c>
      <c r="AV1547" s="13" t="s">
        <v>81</v>
      </c>
      <c r="AW1547" s="13" t="s">
        <v>34</v>
      </c>
      <c r="AX1547" s="13" t="s">
        <v>73</v>
      </c>
      <c r="AY1547" s="200" t="s">
        <v>156</v>
      </c>
    </row>
    <row r="1548" spans="1:65" s="14" customFormat="1">
      <c r="B1548" s="201"/>
      <c r="C1548" s="202"/>
      <c r="D1548" s="192" t="s">
        <v>167</v>
      </c>
      <c r="E1548" s="203" t="s">
        <v>19</v>
      </c>
      <c r="F1548" s="204" t="s">
        <v>479</v>
      </c>
      <c r="G1548" s="202"/>
      <c r="H1548" s="205">
        <v>2.4260000000000002</v>
      </c>
      <c r="I1548" s="206"/>
      <c r="J1548" s="202"/>
      <c r="K1548" s="202"/>
      <c r="L1548" s="207"/>
      <c r="M1548" s="208"/>
      <c r="N1548" s="209"/>
      <c r="O1548" s="209"/>
      <c r="P1548" s="209"/>
      <c r="Q1548" s="209"/>
      <c r="R1548" s="209"/>
      <c r="S1548" s="209"/>
      <c r="T1548" s="210"/>
      <c r="AT1548" s="211" t="s">
        <v>167</v>
      </c>
      <c r="AU1548" s="211" t="s">
        <v>83</v>
      </c>
      <c r="AV1548" s="14" t="s">
        <v>83</v>
      </c>
      <c r="AW1548" s="14" t="s">
        <v>34</v>
      </c>
      <c r="AX1548" s="14" t="s">
        <v>73</v>
      </c>
      <c r="AY1548" s="211" t="s">
        <v>156</v>
      </c>
    </row>
    <row r="1549" spans="1:65" s="16" customFormat="1">
      <c r="B1549" s="234"/>
      <c r="C1549" s="235"/>
      <c r="D1549" s="192" t="s">
        <v>167</v>
      </c>
      <c r="E1549" s="236" t="s">
        <v>19</v>
      </c>
      <c r="F1549" s="237" t="s">
        <v>299</v>
      </c>
      <c r="G1549" s="235"/>
      <c r="H1549" s="238">
        <v>2.4260000000000002</v>
      </c>
      <c r="I1549" s="239"/>
      <c r="J1549" s="235"/>
      <c r="K1549" s="235"/>
      <c r="L1549" s="240"/>
      <c r="M1549" s="241"/>
      <c r="N1549" s="242"/>
      <c r="O1549" s="242"/>
      <c r="P1549" s="242"/>
      <c r="Q1549" s="242"/>
      <c r="R1549" s="242"/>
      <c r="S1549" s="242"/>
      <c r="T1549" s="243"/>
      <c r="AT1549" s="244" t="s">
        <v>167</v>
      </c>
      <c r="AU1549" s="244" t="s">
        <v>83</v>
      </c>
      <c r="AV1549" s="16" t="s">
        <v>157</v>
      </c>
      <c r="AW1549" s="16" t="s">
        <v>34</v>
      </c>
      <c r="AX1549" s="16" t="s">
        <v>73</v>
      </c>
      <c r="AY1549" s="244" t="s">
        <v>156</v>
      </c>
    </row>
    <row r="1550" spans="1:65" s="13" customFormat="1">
      <c r="B1550" s="190"/>
      <c r="C1550" s="191"/>
      <c r="D1550" s="192" t="s">
        <v>167</v>
      </c>
      <c r="E1550" s="193" t="s">
        <v>19</v>
      </c>
      <c r="F1550" s="194" t="s">
        <v>482</v>
      </c>
      <c r="G1550" s="191"/>
      <c r="H1550" s="193" t="s">
        <v>19</v>
      </c>
      <c r="I1550" s="195"/>
      <c r="J1550" s="191"/>
      <c r="K1550" s="191"/>
      <c r="L1550" s="196"/>
      <c r="M1550" s="197"/>
      <c r="N1550" s="198"/>
      <c r="O1550" s="198"/>
      <c r="P1550" s="198"/>
      <c r="Q1550" s="198"/>
      <c r="R1550" s="198"/>
      <c r="S1550" s="198"/>
      <c r="T1550" s="199"/>
      <c r="AT1550" s="200" t="s">
        <v>167</v>
      </c>
      <c r="AU1550" s="200" t="s">
        <v>83</v>
      </c>
      <c r="AV1550" s="13" t="s">
        <v>81</v>
      </c>
      <c r="AW1550" s="13" t="s">
        <v>34</v>
      </c>
      <c r="AX1550" s="13" t="s">
        <v>73</v>
      </c>
      <c r="AY1550" s="200" t="s">
        <v>156</v>
      </c>
    </row>
    <row r="1551" spans="1:65" s="14" customFormat="1">
      <c r="B1551" s="201"/>
      <c r="C1551" s="202"/>
      <c r="D1551" s="192" t="s">
        <v>167</v>
      </c>
      <c r="E1551" s="203" t="s">
        <v>19</v>
      </c>
      <c r="F1551" s="204" t="s">
        <v>483</v>
      </c>
      <c r="G1551" s="202"/>
      <c r="H1551" s="205">
        <v>2.0299999999999998</v>
      </c>
      <c r="I1551" s="206"/>
      <c r="J1551" s="202"/>
      <c r="K1551" s="202"/>
      <c r="L1551" s="207"/>
      <c r="M1551" s="208"/>
      <c r="N1551" s="209"/>
      <c r="O1551" s="209"/>
      <c r="P1551" s="209"/>
      <c r="Q1551" s="209"/>
      <c r="R1551" s="209"/>
      <c r="S1551" s="209"/>
      <c r="T1551" s="210"/>
      <c r="AT1551" s="211" t="s">
        <v>167</v>
      </c>
      <c r="AU1551" s="211" t="s">
        <v>83</v>
      </c>
      <c r="AV1551" s="14" t="s">
        <v>83</v>
      </c>
      <c r="AW1551" s="14" t="s">
        <v>34</v>
      </c>
      <c r="AX1551" s="14" t="s">
        <v>73</v>
      </c>
      <c r="AY1551" s="211" t="s">
        <v>156</v>
      </c>
    </row>
    <row r="1552" spans="1:65" s="16" customFormat="1">
      <c r="B1552" s="234"/>
      <c r="C1552" s="235"/>
      <c r="D1552" s="192" t="s">
        <v>167</v>
      </c>
      <c r="E1552" s="236" t="s">
        <v>19</v>
      </c>
      <c r="F1552" s="237" t="s">
        <v>299</v>
      </c>
      <c r="G1552" s="235"/>
      <c r="H1552" s="238">
        <v>2.0299999999999998</v>
      </c>
      <c r="I1552" s="239"/>
      <c r="J1552" s="235"/>
      <c r="K1552" s="235"/>
      <c r="L1552" s="240"/>
      <c r="M1552" s="241"/>
      <c r="N1552" s="242"/>
      <c r="O1552" s="242"/>
      <c r="P1552" s="242"/>
      <c r="Q1552" s="242"/>
      <c r="R1552" s="242"/>
      <c r="S1552" s="242"/>
      <c r="T1552" s="243"/>
      <c r="AT1552" s="244" t="s">
        <v>167</v>
      </c>
      <c r="AU1552" s="244" t="s">
        <v>83</v>
      </c>
      <c r="AV1552" s="16" t="s">
        <v>157</v>
      </c>
      <c r="AW1552" s="16" t="s">
        <v>34</v>
      </c>
      <c r="AX1552" s="16" t="s">
        <v>73</v>
      </c>
      <c r="AY1552" s="244" t="s">
        <v>156</v>
      </c>
    </row>
    <row r="1553" spans="2:51" s="13" customFormat="1">
      <c r="B1553" s="190"/>
      <c r="C1553" s="191"/>
      <c r="D1553" s="192" t="s">
        <v>167</v>
      </c>
      <c r="E1553" s="193" t="s">
        <v>19</v>
      </c>
      <c r="F1553" s="194" t="s">
        <v>484</v>
      </c>
      <c r="G1553" s="191"/>
      <c r="H1553" s="193" t="s">
        <v>19</v>
      </c>
      <c r="I1553" s="195"/>
      <c r="J1553" s="191"/>
      <c r="K1553" s="191"/>
      <c r="L1553" s="196"/>
      <c r="M1553" s="197"/>
      <c r="N1553" s="198"/>
      <c r="O1553" s="198"/>
      <c r="P1553" s="198"/>
      <c r="Q1553" s="198"/>
      <c r="R1553" s="198"/>
      <c r="S1553" s="198"/>
      <c r="T1553" s="199"/>
      <c r="AT1553" s="200" t="s">
        <v>167</v>
      </c>
      <c r="AU1553" s="200" t="s">
        <v>83</v>
      </c>
      <c r="AV1553" s="13" t="s">
        <v>81</v>
      </c>
      <c r="AW1553" s="13" t="s">
        <v>34</v>
      </c>
      <c r="AX1553" s="13" t="s">
        <v>73</v>
      </c>
      <c r="AY1553" s="200" t="s">
        <v>156</v>
      </c>
    </row>
    <row r="1554" spans="2:51" s="14" customFormat="1">
      <c r="B1554" s="201"/>
      <c r="C1554" s="202"/>
      <c r="D1554" s="192" t="s">
        <v>167</v>
      </c>
      <c r="E1554" s="203" t="s">
        <v>19</v>
      </c>
      <c r="F1554" s="204" t="s">
        <v>485</v>
      </c>
      <c r="G1554" s="202"/>
      <c r="H1554" s="205">
        <v>3.605</v>
      </c>
      <c r="I1554" s="206"/>
      <c r="J1554" s="202"/>
      <c r="K1554" s="202"/>
      <c r="L1554" s="207"/>
      <c r="M1554" s="208"/>
      <c r="N1554" s="209"/>
      <c r="O1554" s="209"/>
      <c r="P1554" s="209"/>
      <c r="Q1554" s="209"/>
      <c r="R1554" s="209"/>
      <c r="S1554" s="209"/>
      <c r="T1554" s="210"/>
      <c r="AT1554" s="211" t="s">
        <v>167</v>
      </c>
      <c r="AU1554" s="211" t="s">
        <v>83</v>
      </c>
      <c r="AV1554" s="14" t="s">
        <v>83</v>
      </c>
      <c r="AW1554" s="14" t="s">
        <v>34</v>
      </c>
      <c r="AX1554" s="14" t="s">
        <v>73</v>
      </c>
      <c r="AY1554" s="211" t="s">
        <v>156</v>
      </c>
    </row>
    <row r="1555" spans="2:51" s="16" customFormat="1">
      <c r="B1555" s="234"/>
      <c r="C1555" s="235"/>
      <c r="D1555" s="192" t="s">
        <v>167</v>
      </c>
      <c r="E1555" s="236" t="s">
        <v>19</v>
      </c>
      <c r="F1555" s="237" t="s">
        <v>299</v>
      </c>
      <c r="G1555" s="235"/>
      <c r="H1555" s="238">
        <v>3.605</v>
      </c>
      <c r="I1555" s="239"/>
      <c r="J1555" s="235"/>
      <c r="K1555" s="235"/>
      <c r="L1555" s="240"/>
      <c r="M1555" s="241"/>
      <c r="N1555" s="242"/>
      <c r="O1555" s="242"/>
      <c r="P1555" s="242"/>
      <c r="Q1555" s="242"/>
      <c r="R1555" s="242"/>
      <c r="S1555" s="242"/>
      <c r="T1555" s="243"/>
      <c r="AT1555" s="244" t="s">
        <v>167</v>
      </c>
      <c r="AU1555" s="244" t="s">
        <v>83</v>
      </c>
      <c r="AV1555" s="16" t="s">
        <v>157</v>
      </c>
      <c r="AW1555" s="16" t="s">
        <v>34</v>
      </c>
      <c r="AX1555" s="16" t="s">
        <v>73</v>
      </c>
      <c r="AY1555" s="244" t="s">
        <v>156</v>
      </c>
    </row>
    <row r="1556" spans="2:51" s="13" customFormat="1">
      <c r="B1556" s="190"/>
      <c r="C1556" s="191"/>
      <c r="D1556" s="192" t="s">
        <v>167</v>
      </c>
      <c r="E1556" s="193" t="s">
        <v>19</v>
      </c>
      <c r="F1556" s="194" t="s">
        <v>486</v>
      </c>
      <c r="G1556" s="191"/>
      <c r="H1556" s="193" t="s">
        <v>19</v>
      </c>
      <c r="I1556" s="195"/>
      <c r="J1556" s="191"/>
      <c r="K1556" s="191"/>
      <c r="L1556" s="196"/>
      <c r="M1556" s="197"/>
      <c r="N1556" s="198"/>
      <c r="O1556" s="198"/>
      <c r="P1556" s="198"/>
      <c r="Q1556" s="198"/>
      <c r="R1556" s="198"/>
      <c r="S1556" s="198"/>
      <c r="T1556" s="199"/>
      <c r="AT1556" s="200" t="s">
        <v>167</v>
      </c>
      <c r="AU1556" s="200" t="s">
        <v>83</v>
      </c>
      <c r="AV1556" s="13" t="s">
        <v>81</v>
      </c>
      <c r="AW1556" s="13" t="s">
        <v>34</v>
      </c>
      <c r="AX1556" s="13" t="s">
        <v>73</v>
      </c>
      <c r="AY1556" s="200" t="s">
        <v>156</v>
      </c>
    </row>
    <row r="1557" spans="2:51" s="14" customFormat="1">
      <c r="B1557" s="201"/>
      <c r="C1557" s="202"/>
      <c r="D1557" s="192" t="s">
        <v>167</v>
      </c>
      <c r="E1557" s="203" t="s">
        <v>19</v>
      </c>
      <c r="F1557" s="204" t="s">
        <v>487</v>
      </c>
      <c r="G1557" s="202"/>
      <c r="H1557" s="205">
        <v>2.4169999999999998</v>
      </c>
      <c r="I1557" s="206"/>
      <c r="J1557" s="202"/>
      <c r="K1557" s="202"/>
      <c r="L1557" s="207"/>
      <c r="M1557" s="208"/>
      <c r="N1557" s="209"/>
      <c r="O1557" s="209"/>
      <c r="P1557" s="209"/>
      <c r="Q1557" s="209"/>
      <c r="R1557" s="209"/>
      <c r="S1557" s="209"/>
      <c r="T1557" s="210"/>
      <c r="AT1557" s="211" t="s">
        <v>167</v>
      </c>
      <c r="AU1557" s="211" t="s">
        <v>83</v>
      </c>
      <c r="AV1557" s="14" t="s">
        <v>83</v>
      </c>
      <c r="AW1557" s="14" t="s">
        <v>34</v>
      </c>
      <c r="AX1557" s="14" t="s">
        <v>73</v>
      </c>
      <c r="AY1557" s="211" t="s">
        <v>156</v>
      </c>
    </row>
    <row r="1558" spans="2:51" s="16" customFormat="1">
      <c r="B1558" s="234"/>
      <c r="C1558" s="235"/>
      <c r="D1558" s="192" t="s">
        <v>167</v>
      </c>
      <c r="E1558" s="236" t="s">
        <v>19</v>
      </c>
      <c r="F1558" s="237" t="s">
        <v>299</v>
      </c>
      <c r="G1558" s="235"/>
      <c r="H1558" s="238">
        <v>2.4169999999999998</v>
      </c>
      <c r="I1558" s="239"/>
      <c r="J1558" s="235"/>
      <c r="K1558" s="235"/>
      <c r="L1558" s="240"/>
      <c r="M1558" s="241"/>
      <c r="N1558" s="242"/>
      <c r="O1558" s="242"/>
      <c r="P1558" s="242"/>
      <c r="Q1558" s="242"/>
      <c r="R1558" s="242"/>
      <c r="S1558" s="242"/>
      <c r="T1558" s="243"/>
      <c r="AT1558" s="244" t="s">
        <v>167</v>
      </c>
      <c r="AU1558" s="244" t="s">
        <v>83</v>
      </c>
      <c r="AV1558" s="16" t="s">
        <v>157</v>
      </c>
      <c r="AW1558" s="16" t="s">
        <v>34</v>
      </c>
      <c r="AX1558" s="16" t="s">
        <v>73</v>
      </c>
      <c r="AY1558" s="244" t="s">
        <v>156</v>
      </c>
    </row>
    <row r="1559" spans="2:51" s="13" customFormat="1">
      <c r="B1559" s="190"/>
      <c r="C1559" s="191"/>
      <c r="D1559" s="192" t="s">
        <v>167</v>
      </c>
      <c r="E1559" s="193" t="s">
        <v>19</v>
      </c>
      <c r="F1559" s="194" t="s">
        <v>458</v>
      </c>
      <c r="G1559" s="191"/>
      <c r="H1559" s="193" t="s">
        <v>19</v>
      </c>
      <c r="I1559" s="195"/>
      <c r="J1559" s="191"/>
      <c r="K1559" s="191"/>
      <c r="L1559" s="196"/>
      <c r="M1559" s="197"/>
      <c r="N1559" s="198"/>
      <c r="O1559" s="198"/>
      <c r="P1559" s="198"/>
      <c r="Q1559" s="198"/>
      <c r="R1559" s="198"/>
      <c r="S1559" s="198"/>
      <c r="T1559" s="199"/>
      <c r="AT1559" s="200" t="s">
        <v>167</v>
      </c>
      <c r="AU1559" s="200" t="s">
        <v>83</v>
      </c>
      <c r="AV1559" s="13" t="s">
        <v>81</v>
      </c>
      <c r="AW1559" s="13" t="s">
        <v>34</v>
      </c>
      <c r="AX1559" s="13" t="s">
        <v>73</v>
      </c>
      <c r="AY1559" s="200" t="s">
        <v>156</v>
      </c>
    </row>
    <row r="1560" spans="2:51" s="14" customFormat="1">
      <c r="B1560" s="201"/>
      <c r="C1560" s="202"/>
      <c r="D1560" s="192" t="s">
        <v>167</v>
      </c>
      <c r="E1560" s="203" t="s">
        <v>19</v>
      </c>
      <c r="F1560" s="204" t="s">
        <v>459</v>
      </c>
      <c r="G1560" s="202"/>
      <c r="H1560" s="205">
        <v>7.2060000000000004</v>
      </c>
      <c r="I1560" s="206"/>
      <c r="J1560" s="202"/>
      <c r="K1560" s="202"/>
      <c r="L1560" s="207"/>
      <c r="M1560" s="208"/>
      <c r="N1560" s="209"/>
      <c r="O1560" s="209"/>
      <c r="P1560" s="209"/>
      <c r="Q1560" s="209"/>
      <c r="R1560" s="209"/>
      <c r="S1560" s="209"/>
      <c r="T1560" s="210"/>
      <c r="AT1560" s="211" t="s">
        <v>167</v>
      </c>
      <c r="AU1560" s="211" t="s">
        <v>83</v>
      </c>
      <c r="AV1560" s="14" t="s">
        <v>83</v>
      </c>
      <c r="AW1560" s="14" t="s">
        <v>34</v>
      </c>
      <c r="AX1560" s="14" t="s">
        <v>73</v>
      </c>
      <c r="AY1560" s="211" t="s">
        <v>156</v>
      </c>
    </row>
    <row r="1561" spans="2:51" s="16" customFormat="1">
      <c r="B1561" s="234"/>
      <c r="C1561" s="235"/>
      <c r="D1561" s="192" t="s">
        <v>167</v>
      </c>
      <c r="E1561" s="236" t="s">
        <v>19</v>
      </c>
      <c r="F1561" s="237" t="s">
        <v>299</v>
      </c>
      <c r="G1561" s="235"/>
      <c r="H1561" s="238">
        <v>7.2060000000000004</v>
      </c>
      <c r="I1561" s="239"/>
      <c r="J1561" s="235"/>
      <c r="K1561" s="235"/>
      <c r="L1561" s="240"/>
      <c r="M1561" s="241"/>
      <c r="N1561" s="242"/>
      <c r="O1561" s="242"/>
      <c r="P1561" s="242"/>
      <c r="Q1561" s="242"/>
      <c r="R1561" s="242"/>
      <c r="S1561" s="242"/>
      <c r="T1561" s="243"/>
      <c r="AT1561" s="244" t="s">
        <v>167</v>
      </c>
      <c r="AU1561" s="244" t="s">
        <v>83</v>
      </c>
      <c r="AV1561" s="16" t="s">
        <v>157</v>
      </c>
      <c r="AW1561" s="16" t="s">
        <v>34</v>
      </c>
      <c r="AX1561" s="16" t="s">
        <v>73</v>
      </c>
      <c r="AY1561" s="244" t="s">
        <v>156</v>
      </c>
    </row>
    <row r="1562" spans="2:51" s="13" customFormat="1">
      <c r="B1562" s="190"/>
      <c r="C1562" s="191"/>
      <c r="D1562" s="192" t="s">
        <v>167</v>
      </c>
      <c r="E1562" s="193" t="s">
        <v>19</v>
      </c>
      <c r="F1562" s="194" t="s">
        <v>460</v>
      </c>
      <c r="G1562" s="191"/>
      <c r="H1562" s="193" t="s">
        <v>19</v>
      </c>
      <c r="I1562" s="195"/>
      <c r="J1562" s="191"/>
      <c r="K1562" s="191"/>
      <c r="L1562" s="196"/>
      <c r="M1562" s="197"/>
      <c r="N1562" s="198"/>
      <c r="O1562" s="198"/>
      <c r="P1562" s="198"/>
      <c r="Q1562" s="198"/>
      <c r="R1562" s="198"/>
      <c r="S1562" s="198"/>
      <c r="T1562" s="199"/>
      <c r="AT1562" s="200" t="s">
        <v>167</v>
      </c>
      <c r="AU1562" s="200" t="s">
        <v>83</v>
      </c>
      <c r="AV1562" s="13" t="s">
        <v>81</v>
      </c>
      <c r="AW1562" s="13" t="s">
        <v>34</v>
      </c>
      <c r="AX1562" s="13" t="s">
        <v>73</v>
      </c>
      <c r="AY1562" s="200" t="s">
        <v>156</v>
      </c>
    </row>
    <row r="1563" spans="2:51" s="14" customFormat="1">
      <c r="B1563" s="201"/>
      <c r="C1563" s="202"/>
      <c r="D1563" s="192" t="s">
        <v>167</v>
      </c>
      <c r="E1563" s="203" t="s">
        <v>19</v>
      </c>
      <c r="F1563" s="204" t="s">
        <v>459</v>
      </c>
      <c r="G1563" s="202"/>
      <c r="H1563" s="205">
        <v>7.2060000000000004</v>
      </c>
      <c r="I1563" s="206"/>
      <c r="J1563" s="202"/>
      <c r="K1563" s="202"/>
      <c r="L1563" s="207"/>
      <c r="M1563" s="208"/>
      <c r="N1563" s="209"/>
      <c r="O1563" s="209"/>
      <c r="P1563" s="209"/>
      <c r="Q1563" s="209"/>
      <c r="R1563" s="209"/>
      <c r="S1563" s="209"/>
      <c r="T1563" s="210"/>
      <c r="AT1563" s="211" t="s">
        <v>167</v>
      </c>
      <c r="AU1563" s="211" t="s">
        <v>83</v>
      </c>
      <c r="AV1563" s="14" t="s">
        <v>83</v>
      </c>
      <c r="AW1563" s="14" t="s">
        <v>34</v>
      </c>
      <c r="AX1563" s="14" t="s">
        <v>73</v>
      </c>
      <c r="AY1563" s="211" t="s">
        <v>156</v>
      </c>
    </row>
    <row r="1564" spans="2:51" s="16" customFormat="1">
      <c r="B1564" s="234"/>
      <c r="C1564" s="235"/>
      <c r="D1564" s="192" t="s">
        <v>167</v>
      </c>
      <c r="E1564" s="236" t="s">
        <v>19</v>
      </c>
      <c r="F1564" s="237" t="s">
        <v>299</v>
      </c>
      <c r="G1564" s="235"/>
      <c r="H1564" s="238">
        <v>7.2060000000000004</v>
      </c>
      <c r="I1564" s="239"/>
      <c r="J1564" s="235"/>
      <c r="K1564" s="235"/>
      <c r="L1564" s="240"/>
      <c r="M1564" s="241"/>
      <c r="N1564" s="242"/>
      <c r="O1564" s="242"/>
      <c r="P1564" s="242"/>
      <c r="Q1564" s="242"/>
      <c r="R1564" s="242"/>
      <c r="S1564" s="242"/>
      <c r="T1564" s="243"/>
      <c r="AT1564" s="244" t="s">
        <v>167</v>
      </c>
      <c r="AU1564" s="244" t="s">
        <v>83</v>
      </c>
      <c r="AV1564" s="16" t="s">
        <v>157</v>
      </c>
      <c r="AW1564" s="16" t="s">
        <v>34</v>
      </c>
      <c r="AX1564" s="16" t="s">
        <v>73</v>
      </c>
      <c r="AY1564" s="244" t="s">
        <v>156</v>
      </c>
    </row>
    <row r="1565" spans="2:51" s="13" customFormat="1">
      <c r="B1565" s="190"/>
      <c r="C1565" s="191"/>
      <c r="D1565" s="192" t="s">
        <v>167</v>
      </c>
      <c r="E1565" s="193" t="s">
        <v>19</v>
      </c>
      <c r="F1565" s="194" t="s">
        <v>461</v>
      </c>
      <c r="G1565" s="191"/>
      <c r="H1565" s="193" t="s">
        <v>19</v>
      </c>
      <c r="I1565" s="195"/>
      <c r="J1565" s="191"/>
      <c r="K1565" s="191"/>
      <c r="L1565" s="196"/>
      <c r="M1565" s="197"/>
      <c r="N1565" s="198"/>
      <c r="O1565" s="198"/>
      <c r="P1565" s="198"/>
      <c r="Q1565" s="198"/>
      <c r="R1565" s="198"/>
      <c r="S1565" s="198"/>
      <c r="T1565" s="199"/>
      <c r="AT1565" s="200" t="s">
        <v>167</v>
      </c>
      <c r="AU1565" s="200" t="s">
        <v>83</v>
      </c>
      <c r="AV1565" s="13" t="s">
        <v>81</v>
      </c>
      <c r="AW1565" s="13" t="s">
        <v>34</v>
      </c>
      <c r="AX1565" s="13" t="s">
        <v>73</v>
      </c>
      <c r="AY1565" s="200" t="s">
        <v>156</v>
      </c>
    </row>
    <row r="1566" spans="2:51" s="14" customFormat="1">
      <c r="B1566" s="201"/>
      <c r="C1566" s="202"/>
      <c r="D1566" s="192" t="s">
        <v>167</v>
      </c>
      <c r="E1566" s="203" t="s">
        <v>19</v>
      </c>
      <c r="F1566" s="204" t="s">
        <v>462</v>
      </c>
      <c r="G1566" s="202"/>
      <c r="H1566" s="205">
        <v>10.467000000000001</v>
      </c>
      <c r="I1566" s="206"/>
      <c r="J1566" s="202"/>
      <c r="K1566" s="202"/>
      <c r="L1566" s="207"/>
      <c r="M1566" s="208"/>
      <c r="N1566" s="209"/>
      <c r="O1566" s="209"/>
      <c r="P1566" s="209"/>
      <c r="Q1566" s="209"/>
      <c r="R1566" s="209"/>
      <c r="S1566" s="209"/>
      <c r="T1566" s="210"/>
      <c r="AT1566" s="211" t="s">
        <v>167</v>
      </c>
      <c r="AU1566" s="211" t="s">
        <v>83</v>
      </c>
      <c r="AV1566" s="14" t="s">
        <v>83</v>
      </c>
      <c r="AW1566" s="14" t="s">
        <v>34</v>
      </c>
      <c r="AX1566" s="14" t="s">
        <v>73</v>
      </c>
      <c r="AY1566" s="211" t="s">
        <v>156</v>
      </c>
    </row>
    <row r="1567" spans="2:51" s="16" customFormat="1">
      <c r="B1567" s="234"/>
      <c r="C1567" s="235"/>
      <c r="D1567" s="192" t="s">
        <v>167</v>
      </c>
      <c r="E1567" s="236" t="s">
        <v>19</v>
      </c>
      <c r="F1567" s="237" t="s">
        <v>299</v>
      </c>
      <c r="G1567" s="235"/>
      <c r="H1567" s="238">
        <v>10.467000000000001</v>
      </c>
      <c r="I1567" s="239"/>
      <c r="J1567" s="235"/>
      <c r="K1567" s="235"/>
      <c r="L1567" s="240"/>
      <c r="M1567" s="241"/>
      <c r="N1567" s="242"/>
      <c r="O1567" s="242"/>
      <c r="P1567" s="242"/>
      <c r="Q1567" s="242"/>
      <c r="R1567" s="242"/>
      <c r="S1567" s="242"/>
      <c r="T1567" s="243"/>
      <c r="AT1567" s="244" t="s">
        <v>167</v>
      </c>
      <c r="AU1567" s="244" t="s">
        <v>83</v>
      </c>
      <c r="AV1567" s="16" t="s">
        <v>157</v>
      </c>
      <c r="AW1567" s="16" t="s">
        <v>34</v>
      </c>
      <c r="AX1567" s="16" t="s">
        <v>73</v>
      </c>
      <c r="AY1567" s="244" t="s">
        <v>156</v>
      </c>
    </row>
    <row r="1568" spans="2:51" s="13" customFormat="1">
      <c r="B1568" s="190"/>
      <c r="C1568" s="191"/>
      <c r="D1568" s="192" t="s">
        <v>167</v>
      </c>
      <c r="E1568" s="193" t="s">
        <v>19</v>
      </c>
      <c r="F1568" s="194" t="s">
        <v>463</v>
      </c>
      <c r="G1568" s="191"/>
      <c r="H1568" s="193" t="s">
        <v>19</v>
      </c>
      <c r="I1568" s="195"/>
      <c r="J1568" s="191"/>
      <c r="K1568" s="191"/>
      <c r="L1568" s="196"/>
      <c r="M1568" s="197"/>
      <c r="N1568" s="198"/>
      <c r="O1568" s="198"/>
      <c r="P1568" s="198"/>
      <c r="Q1568" s="198"/>
      <c r="R1568" s="198"/>
      <c r="S1568" s="198"/>
      <c r="T1568" s="199"/>
      <c r="AT1568" s="200" t="s">
        <v>167</v>
      </c>
      <c r="AU1568" s="200" t="s">
        <v>83</v>
      </c>
      <c r="AV1568" s="13" t="s">
        <v>81</v>
      </c>
      <c r="AW1568" s="13" t="s">
        <v>34</v>
      </c>
      <c r="AX1568" s="13" t="s">
        <v>73</v>
      </c>
      <c r="AY1568" s="200" t="s">
        <v>156</v>
      </c>
    </row>
    <row r="1569" spans="1:65" s="14" customFormat="1">
      <c r="B1569" s="201"/>
      <c r="C1569" s="202"/>
      <c r="D1569" s="192" t="s">
        <v>167</v>
      </c>
      <c r="E1569" s="203" t="s">
        <v>19</v>
      </c>
      <c r="F1569" s="204" t="s">
        <v>459</v>
      </c>
      <c r="G1569" s="202"/>
      <c r="H1569" s="205">
        <v>7.2060000000000004</v>
      </c>
      <c r="I1569" s="206"/>
      <c r="J1569" s="202"/>
      <c r="K1569" s="202"/>
      <c r="L1569" s="207"/>
      <c r="M1569" s="208"/>
      <c r="N1569" s="209"/>
      <c r="O1569" s="209"/>
      <c r="P1569" s="209"/>
      <c r="Q1569" s="209"/>
      <c r="R1569" s="209"/>
      <c r="S1569" s="209"/>
      <c r="T1569" s="210"/>
      <c r="AT1569" s="211" t="s">
        <v>167</v>
      </c>
      <c r="AU1569" s="211" t="s">
        <v>83</v>
      </c>
      <c r="AV1569" s="14" t="s">
        <v>83</v>
      </c>
      <c r="AW1569" s="14" t="s">
        <v>34</v>
      </c>
      <c r="AX1569" s="14" t="s">
        <v>73</v>
      </c>
      <c r="AY1569" s="211" t="s">
        <v>156</v>
      </c>
    </row>
    <row r="1570" spans="1:65" s="16" customFormat="1">
      <c r="B1570" s="234"/>
      <c r="C1570" s="235"/>
      <c r="D1570" s="192" t="s">
        <v>167</v>
      </c>
      <c r="E1570" s="236" t="s">
        <v>19</v>
      </c>
      <c r="F1570" s="237" t="s">
        <v>299</v>
      </c>
      <c r="G1570" s="235"/>
      <c r="H1570" s="238">
        <v>7.2060000000000004</v>
      </c>
      <c r="I1570" s="239"/>
      <c r="J1570" s="235"/>
      <c r="K1570" s="235"/>
      <c r="L1570" s="240"/>
      <c r="M1570" s="241"/>
      <c r="N1570" s="242"/>
      <c r="O1570" s="242"/>
      <c r="P1570" s="242"/>
      <c r="Q1570" s="242"/>
      <c r="R1570" s="242"/>
      <c r="S1570" s="242"/>
      <c r="T1570" s="243"/>
      <c r="AT1570" s="244" t="s">
        <v>167</v>
      </c>
      <c r="AU1570" s="244" t="s">
        <v>83</v>
      </c>
      <c r="AV1570" s="16" t="s">
        <v>157</v>
      </c>
      <c r="AW1570" s="16" t="s">
        <v>34</v>
      </c>
      <c r="AX1570" s="16" t="s">
        <v>73</v>
      </c>
      <c r="AY1570" s="244" t="s">
        <v>156</v>
      </c>
    </row>
    <row r="1571" spans="1:65" s="15" customFormat="1">
      <c r="B1571" s="212"/>
      <c r="C1571" s="213"/>
      <c r="D1571" s="192" t="s">
        <v>167</v>
      </c>
      <c r="E1571" s="214" t="s">
        <v>19</v>
      </c>
      <c r="F1571" s="215" t="s">
        <v>170</v>
      </c>
      <c r="G1571" s="213"/>
      <c r="H1571" s="216">
        <v>46.267000000000003</v>
      </c>
      <c r="I1571" s="217"/>
      <c r="J1571" s="213"/>
      <c r="K1571" s="213"/>
      <c r="L1571" s="218"/>
      <c r="M1571" s="219"/>
      <c r="N1571" s="220"/>
      <c r="O1571" s="220"/>
      <c r="P1571" s="220"/>
      <c r="Q1571" s="220"/>
      <c r="R1571" s="220"/>
      <c r="S1571" s="220"/>
      <c r="T1571" s="221"/>
      <c r="AT1571" s="222" t="s">
        <v>167</v>
      </c>
      <c r="AU1571" s="222" t="s">
        <v>83</v>
      </c>
      <c r="AV1571" s="15" t="s">
        <v>163</v>
      </c>
      <c r="AW1571" s="15" t="s">
        <v>34</v>
      </c>
      <c r="AX1571" s="15" t="s">
        <v>81</v>
      </c>
      <c r="AY1571" s="222" t="s">
        <v>156</v>
      </c>
    </row>
    <row r="1572" spans="1:65" s="2" customFormat="1" ht="24.2" customHeight="1">
      <c r="A1572" s="35"/>
      <c r="B1572" s="36"/>
      <c r="C1572" s="171" t="s">
        <v>2200</v>
      </c>
      <c r="D1572" s="171" t="s">
        <v>159</v>
      </c>
      <c r="E1572" s="172" t="s">
        <v>2201</v>
      </c>
      <c r="F1572" s="173" t="s">
        <v>2202</v>
      </c>
      <c r="G1572" s="174" t="s">
        <v>206</v>
      </c>
      <c r="H1572" s="175">
        <v>99.983999999999995</v>
      </c>
      <c r="I1572" s="176"/>
      <c r="J1572" s="177">
        <f>ROUND(I1572*H1572,2)</f>
        <v>0</v>
      </c>
      <c r="K1572" s="178"/>
      <c r="L1572" s="40"/>
      <c r="M1572" s="179" t="s">
        <v>19</v>
      </c>
      <c r="N1572" s="180" t="s">
        <v>44</v>
      </c>
      <c r="O1572" s="65"/>
      <c r="P1572" s="181">
        <f>O1572*H1572</f>
        <v>0</v>
      </c>
      <c r="Q1572" s="181">
        <v>5.3112000000000005E-4</v>
      </c>
      <c r="R1572" s="181">
        <f>Q1572*H1572</f>
        <v>5.3103502080000003E-2</v>
      </c>
      <c r="S1572" s="181">
        <v>0</v>
      </c>
      <c r="T1572" s="182">
        <f>S1572*H1572</f>
        <v>0</v>
      </c>
      <c r="U1572" s="35"/>
      <c r="V1572" s="35"/>
      <c r="W1572" s="35"/>
      <c r="X1572" s="35"/>
      <c r="Y1572" s="35"/>
      <c r="Z1572" s="35"/>
      <c r="AA1572" s="35"/>
      <c r="AB1572" s="35"/>
      <c r="AC1572" s="35"/>
      <c r="AD1572" s="35"/>
      <c r="AE1572" s="35"/>
      <c r="AR1572" s="183" t="s">
        <v>259</v>
      </c>
      <c r="AT1572" s="183" t="s">
        <v>159</v>
      </c>
      <c r="AU1572" s="183" t="s">
        <v>83</v>
      </c>
      <c r="AY1572" s="18" t="s">
        <v>156</v>
      </c>
      <c r="BE1572" s="184">
        <f>IF(N1572="základní",J1572,0)</f>
        <v>0</v>
      </c>
      <c r="BF1572" s="184">
        <f>IF(N1572="snížená",J1572,0)</f>
        <v>0</v>
      </c>
      <c r="BG1572" s="184">
        <f>IF(N1572="zákl. přenesená",J1572,0)</f>
        <v>0</v>
      </c>
      <c r="BH1572" s="184">
        <f>IF(N1572="sníž. přenesená",J1572,0)</f>
        <v>0</v>
      </c>
      <c r="BI1572" s="184">
        <f>IF(N1572="nulová",J1572,0)</f>
        <v>0</v>
      </c>
      <c r="BJ1572" s="18" t="s">
        <v>81</v>
      </c>
      <c r="BK1572" s="184">
        <f>ROUND(I1572*H1572,2)</f>
        <v>0</v>
      </c>
      <c r="BL1572" s="18" t="s">
        <v>259</v>
      </c>
      <c r="BM1572" s="183" t="s">
        <v>2203</v>
      </c>
    </row>
    <row r="1573" spans="1:65" s="13" customFormat="1">
      <c r="B1573" s="190"/>
      <c r="C1573" s="191"/>
      <c r="D1573" s="192" t="s">
        <v>167</v>
      </c>
      <c r="E1573" s="193" t="s">
        <v>19</v>
      </c>
      <c r="F1573" s="194" t="s">
        <v>450</v>
      </c>
      <c r="G1573" s="191"/>
      <c r="H1573" s="193" t="s">
        <v>19</v>
      </c>
      <c r="I1573" s="195"/>
      <c r="J1573" s="191"/>
      <c r="K1573" s="191"/>
      <c r="L1573" s="196"/>
      <c r="M1573" s="197"/>
      <c r="N1573" s="198"/>
      <c r="O1573" s="198"/>
      <c r="P1573" s="198"/>
      <c r="Q1573" s="198"/>
      <c r="R1573" s="198"/>
      <c r="S1573" s="198"/>
      <c r="T1573" s="199"/>
      <c r="AT1573" s="200" t="s">
        <v>167</v>
      </c>
      <c r="AU1573" s="200" t="s">
        <v>83</v>
      </c>
      <c r="AV1573" s="13" t="s">
        <v>81</v>
      </c>
      <c r="AW1573" s="13" t="s">
        <v>34</v>
      </c>
      <c r="AX1573" s="13" t="s">
        <v>73</v>
      </c>
      <c r="AY1573" s="200" t="s">
        <v>156</v>
      </c>
    </row>
    <row r="1574" spans="1:65" s="14" customFormat="1">
      <c r="B1574" s="201"/>
      <c r="C1574" s="202"/>
      <c r="D1574" s="192" t="s">
        <v>167</v>
      </c>
      <c r="E1574" s="203" t="s">
        <v>19</v>
      </c>
      <c r="F1574" s="204" t="s">
        <v>2192</v>
      </c>
      <c r="G1574" s="202"/>
      <c r="H1574" s="205">
        <v>13.622</v>
      </c>
      <c r="I1574" s="206"/>
      <c r="J1574" s="202"/>
      <c r="K1574" s="202"/>
      <c r="L1574" s="207"/>
      <c r="M1574" s="208"/>
      <c r="N1574" s="209"/>
      <c r="O1574" s="209"/>
      <c r="P1574" s="209"/>
      <c r="Q1574" s="209"/>
      <c r="R1574" s="209"/>
      <c r="S1574" s="209"/>
      <c r="T1574" s="210"/>
      <c r="AT1574" s="211" t="s">
        <v>167</v>
      </c>
      <c r="AU1574" s="211" t="s">
        <v>83</v>
      </c>
      <c r="AV1574" s="14" t="s">
        <v>83</v>
      </c>
      <c r="AW1574" s="14" t="s">
        <v>34</v>
      </c>
      <c r="AX1574" s="14" t="s">
        <v>73</v>
      </c>
      <c r="AY1574" s="211" t="s">
        <v>156</v>
      </c>
    </row>
    <row r="1575" spans="1:65" s="14" customFormat="1">
      <c r="B1575" s="201"/>
      <c r="C1575" s="202"/>
      <c r="D1575" s="192" t="s">
        <v>167</v>
      </c>
      <c r="E1575" s="203" t="s">
        <v>19</v>
      </c>
      <c r="F1575" s="204" t="s">
        <v>2193</v>
      </c>
      <c r="G1575" s="202"/>
      <c r="H1575" s="205">
        <v>1.56</v>
      </c>
      <c r="I1575" s="206"/>
      <c r="J1575" s="202"/>
      <c r="K1575" s="202"/>
      <c r="L1575" s="207"/>
      <c r="M1575" s="208"/>
      <c r="N1575" s="209"/>
      <c r="O1575" s="209"/>
      <c r="P1575" s="209"/>
      <c r="Q1575" s="209"/>
      <c r="R1575" s="209"/>
      <c r="S1575" s="209"/>
      <c r="T1575" s="210"/>
      <c r="AT1575" s="211" t="s">
        <v>167</v>
      </c>
      <c r="AU1575" s="211" t="s">
        <v>83</v>
      </c>
      <c r="AV1575" s="14" t="s">
        <v>83</v>
      </c>
      <c r="AW1575" s="14" t="s">
        <v>34</v>
      </c>
      <c r="AX1575" s="14" t="s">
        <v>73</v>
      </c>
      <c r="AY1575" s="211" t="s">
        <v>156</v>
      </c>
    </row>
    <row r="1576" spans="1:65" s="14" customFormat="1">
      <c r="B1576" s="201"/>
      <c r="C1576" s="202"/>
      <c r="D1576" s="192" t="s">
        <v>167</v>
      </c>
      <c r="E1576" s="203" t="s">
        <v>19</v>
      </c>
      <c r="F1576" s="204" t="s">
        <v>452</v>
      </c>
      <c r="G1576" s="202"/>
      <c r="H1576" s="205">
        <v>0.33400000000000002</v>
      </c>
      <c r="I1576" s="206"/>
      <c r="J1576" s="202"/>
      <c r="K1576" s="202"/>
      <c r="L1576" s="207"/>
      <c r="M1576" s="208"/>
      <c r="N1576" s="209"/>
      <c r="O1576" s="209"/>
      <c r="P1576" s="209"/>
      <c r="Q1576" s="209"/>
      <c r="R1576" s="209"/>
      <c r="S1576" s="209"/>
      <c r="T1576" s="210"/>
      <c r="AT1576" s="211" t="s">
        <v>167</v>
      </c>
      <c r="AU1576" s="211" t="s">
        <v>83</v>
      </c>
      <c r="AV1576" s="14" t="s">
        <v>83</v>
      </c>
      <c r="AW1576" s="14" t="s">
        <v>34</v>
      </c>
      <c r="AX1576" s="14" t="s">
        <v>73</v>
      </c>
      <c r="AY1576" s="211" t="s">
        <v>156</v>
      </c>
    </row>
    <row r="1577" spans="1:65" s="16" customFormat="1">
      <c r="B1577" s="234"/>
      <c r="C1577" s="235"/>
      <c r="D1577" s="192" t="s">
        <v>167</v>
      </c>
      <c r="E1577" s="236" t="s">
        <v>19</v>
      </c>
      <c r="F1577" s="237" t="s">
        <v>299</v>
      </c>
      <c r="G1577" s="235"/>
      <c r="H1577" s="238">
        <v>15.516</v>
      </c>
      <c r="I1577" s="239"/>
      <c r="J1577" s="235"/>
      <c r="K1577" s="235"/>
      <c r="L1577" s="240"/>
      <c r="M1577" s="241"/>
      <c r="N1577" s="242"/>
      <c r="O1577" s="242"/>
      <c r="P1577" s="242"/>
      <c r="Q1577" s="242"/>
      <c r="R1577" s="242"/>
      <c r="S1577" s="242"/>
      <c r="T1577" s="243"/>
      <c r="AT1577" s="244" t="s">
        <v>167</v>
      </c>
      <c r="AU1577" s="244" t="s">
        <v>83</v>
      </c>
      <c r="AV1577" s="16" t="s">
        <v>157</v>
      </c>
      <c r="AW1577" s="16" t="s">
        <v>34</v>
      </c>
      <c r="AX1577" s="16" t="s">
        <v>73</v>
      </c>
      <c r="AY1577" s="244" t="s">
        <v>156</v>
      </c>
    </row>
    <row r="1578" spans="1:65" s="13" customFormat="1">
      <c r="B1578" s="190"/>
      <c r="C1578" s="191"/>
      <c r="D1578" s="192" t="s">
        <v>167</v>
      </c>
      <c r="E1578" s="193" t="s">
        <v>19</v>
      </c>
      <c r="F1578" s="194" t="s">
        <v>453</v>
      </c>
      <c r="G1578" s="191"/>
      <c r="H1578" s="193" t="s">
        <v>19</v>
      </c>
      <c r="I1578" s="195"/>
      <c r="J1578" s="191"/>
      <c r="K1578" s="191"/>
      <c r="L1578" s="196"/>
      <c r="M1578" s="197"/>
      <c r="N1578" s="198"/>
      <c r="O1578" s="198"/>
      <c r="P1578" s="198"/>
      <c r="Q1578" s="198"/>
      <c r="R1578" s="198"/>
      <c r="S1578" s="198"/>
      <c r="T1578" s="199"/>
      <c r="AT1578" s="200" t="s">
        <v>167</v>
      </c>
      <c r="AU1578" s="200" t="s">
        <v>83</v>
      </c>
      <c r="AV1578" s="13" t="s">
        <v>81</v>
      </c>
      <c r="AW1578" s="13" t="s">
        <v>34</v>
      </c>
      <c r="AX1578" s="13" t="s">
        <v>73</v>
      </c>
      <c r="AY1578" s="200" t="s">
        <v>156</v>
      </c>
    </row>
    <row r="1579" spans="1:65" s="14" customFormat="1">
      <c r="B1579" s="201"/>
      <c r="C1579" s="202"/>
      <c r="D1579" s="192" t="s">
        <v>167</v>
      </c>
      <c r="E1579" s="203" t="s">
        <v>19</v>
      </c>
      <c r="F1579" s="204" t="s">
        <v>2192</v>
      </c>
      <c r="G1579" s="202"/>
      <c r="H1579" s="205">
        <v>13.622</v>
      </c>
      <c r="I1579" s="206"/>
      <c r="J1579" s="202"/>
      <c r="K1579" s="202"/>
      <c r="L1579" s="207"/>
      <c r="M1579" s="208"/>
      <c r="N1579" s="209"/>
      <c r="O1579" s="209"/>
      <c r="P1579" s="209"/>
      <c r="Q1579" s="209"/>
      <c r="R1579" s="209"/>
      <c r="S1579" s="209"/>
      <c r="T1579" s="210"/>
      <c r="AT1579" s="211" t="s">
        <v>167</v>
      </c>
      <c r="AU1579" s="211" t="s">
        <v>83</v>
      </c>
      <c r="AV1579" s="14" t="s">
        <v>83</v>
      </c>
      <c r="AW1579" s="14" t="s">
        <v>34</v>
      </c>
      <c r="AX1579" s="14" t="s">
        <v>73</v>
      </c>
      <c r="AY1579" s="211" t="s">
        <v>156</v>
      </c>
    </row>
    <row r="1580" spans="1:65" s="14" customFormat="1">
      <c r="B1580" s="201"/>
      <c r="C1580" s="202"/>
      <c r="D1580" s="192" t="s">
        <v>167</v>
      </c>
      <c r="E1580" s="203" t="s">
        <v>19</v>
      </c>
      <c r="F1580" s="204" t="s">
        <v>2193</v>
      </c>
      <c r="G1580" s="202"/>
      <c r="H1580" s="205">
        <v>1.56</v>
      </c>
      <c r="I1580" s="206"/>
      <c r="J1580" s="202"/>
      <c r="K1580" s="202"/>
      <c r="L1580" s="207"/>
      <c r="M1580" s="208"/>
      <c r="N1580" s="209"/>
      <c r="O1580" s="209"/>
      <c r="P1580" s="209"/>
      <c r="Q1580" s="209"/>
      <c r="R1580" s="209"/>
      <c r="S1580" s="209"/>
      <c r="T1580" s="210"/>
      <c r="AT1580" s="211" t="s">
        <v>167</v>
      </c>
      <c r="AU1580" s="211" t="s">
        <v>83</v>
      </c>
      <c r="AV1580" s="14" t="s">
        <v>83</v>
      </c>
      <c r="AW1580" s="14" t="s">
        <v>34</v>
      </c>
      <c r="AX1580" s="14" t="s">
        <v>73</v>
      </c>
      <c r="AY1580" s="211" t="s">
        <v>156</v>
      </c>
    </row>
    <row r="1581" spans="1:65" s="14" customFormat="1">
      <c r="B1581" s="201"/>
      <c r="C1581" s="202"/>
      <c r="D1581" s="192" t="s">
        <v>167</v>
      </c>
      <c r="E1581" s="203" t="s">
        <v>19</v>
      </c>
      <c r="F1581" s="204" t="s">
        <v>452</v>
      </c>
      <c r="G1581" s="202"/>
      <c r="H1581" s="205">
        <v>0.33400000000000002</v>
      </c>
      <c r="I1581" s="206"/>
      <c r="J1581" s="202"/>
      <c r="K1581" s="202"/>
      <c r="L1581" s="207"/>
      <c r="M1581" s="208"/>
      <c r="N1581" s="209"/>
      <c r="O1581" s="209"/>
      <c r="P1581" s="209"/>
      <c r="Q1581" s="209"/>
      <c r="R1581" s="209"/>
      <c r="S1581" s="209"/>
      <c r="T1581" s="210"/>
      <c r="AT1581" s="211" t="s">
        <v>167</v>
      </c>
      <c r="AU1581" s="211" t="s">
        <v>83</v>
      </c>
      <c r="AV1581" s="14" t="s">
        <v>83</v>
      </c>
      <c r="AW1581" s="14" t="s">
        <v>34</v>
      </c>
      <c r="AX1581" s="14" t="s">
        <v>73</v>
      </c>
      <c r="AY1581" s="211" t="s">
        <v>156</v>
      </c>
    </row>
    <row r="1582" spans="1:65" s="16" customFormat="1">
      <c r="B1582" s="234"/>
      <c r="C1582" s="235"/>
      <c r="D1582" s="192" t="s">
        <v>167</v>
      </c>
      <c r="E1582" s="236" t="s">
        <v>19</v>
      </c>
      <c r="F1582" s="237" t="s">
        <v>299</v>
      </c>
      <c r="G1582" s="235"/>
      <c r="H1582" s="238">
        <v>15.516</v>
      </c>
      <c r="I1582" s="239"/>
      <c r="J1582" s="235"/>
      <c r="K1582" s="235"/>
      <c r="L1582" s="240"/>
      <c r="M1582" s="241"/>
      <c r="N1582" s="242"/>
      <c r="O1582" s="242"/>
      <c r="P1582" s="242"/>
      <c r="Q1582" s="242"/>
      <c r="R1582" s="242"/>
      <c r="S1582" s="242"/>
      <c r="T1582" s="243"/>
      <c r="AT1582" s="244" t="s">
        <v>167</v>
      </c>
      <c r="AU1582" s="244" t="s">
        <v>83</v>
      </c>
      <c r="AV1582" s="16" t="s">
        <v>157</v>
      </c>
      <c r="AW1582" s="16" t="s">
        <v>34</v>
      </c>
      <c r="AX1582" s="16" t="s">
        <v>73</v>
      </c>
      <c r="AY1582" s="244" t="s">
        <v>156</v>
      </c>
    </row>
    <row r="1583" spans="1:65" s="13" customFormat="1">
      <c r="B1583" s="190"/>
      <c r="C1583" s="191"/>
      <c r="D1583" s="192" t="s">
        <v>167</v>
      </c>
      <c r="E1583" s="193" t="s">
        <v>19</v>
      </c>
      <c r="F1583" s="194" t="s">
        <v>454</v>
      </c>
      <c r="G1583" s="191"/>
      <c r="H1583" s="193" t="s">
        <v>19</v>
      </c>
      <c r="I1583" s="195"/>
      <c r="J1583" s="191"/>
      <c r="K1583" s="191"/>
      <c r="L1583" s="196"/>
      <c r="M1583" s="197"/>
      <c r="N1583" s="198"/>
      <c r="O1583" s="198"/>
      <c r="P1583" s="198"/>
      <c r="Q1583" s="198"/>
      <c r="R1583" s="198"/>
      <c r="S1583" s="198"/>
      <c r="T1583" s="199"/>
      <c r="AT1583" s="200" t="s">
        <v>167</v>
      </c>
      <c r="AU1583" s="200" t="s">
        <v>83</v>
      </c>
      <c r="AV1583" s="13" t="s">
        <v>81</v>
      </c>
      <c r="AW1583" s="13" t="s">
        <v>34</v>
      </c>
      <c r="AX1583" s="13" t="s">
        <v>73</v>
      </c>
      <c r="AY1583" s="200" t="s">
        <v>156</v>
      </c>
    </row>
    <row r="1584" spans="1:65" s="14" customFormat="1">
      <c r="B1584" s="201"/>
      <c r="C1584" s="202"/>
      <c r="D1584" s="192" t="s">
        <v>167</v>
      </c>
      <c r="E1584" s="203" t="s">
        <v>19</v>
      </c>
      <c r="F1584" s="204" t="s">
        <v>2194</v>
      </c>
      <c r="G1584" s="202"/>
      <c r="H1584" s="205">
        <v>20.021000000000001</v>
      </c>
      <c r="I1584" s="206"/>
      <c r="J1584" s="202"/>
      <c r="K1584" s="202"/>
      <c r="L1584" s="207"/>
      <c r="M1584" s="208"/>
      <c r="N1584" s="209"/>
      <c r="O1584" s="209"/>
      <c r="P1584" s="209"/>
      <c r="Q1584" s="209"/>
      <c r="R1584" s="209"/>
      <c r="S1584" s="209"/>
      <c r="T1584" s="210"/>
      <c r="AT1584" s="211" t="s">
        <v>167</v>
      </c>
      <c r="AU1584" s="211" t="s">
        <v>83</v>
      </c>
      <c r="AV1584" s="14" t="s">
        <v>83</v>
      </c>
      <c r="AW1584" s="14" t="s">
        <v>34</v>
      </c>
      <c r="AX1584" s="14" t="s">
        <v>73</v>
      </c>
      <c r="AY1584" s="211" t="s">
        <v>156</v>
      </c>
    </row>
    <row r="1585" spans="2:51" s="14" customFormat="1">
      <c r="B1585" s="201"/>
      <c r="C1585" s="202"/>
      <c r="D1585" s="192" t="s">
        <v>167</v>
      </c>
      <c r="E1585" s="203" t="s">
        <v>19</v>
      </c>
      <c r="F1585" s="204" t="s">
        <v>2195</v>
      </c>
      <c r="G1585" s="202"/>
      <c r="H1585" s="205">
        <v>0.90400000000000003</v>
      </c>
      <c r="I1585" s="206"/>
      <c r="J1585" s="202"/>
      <c r="K1585" s="202"/>
      <c r="L1585" s="207"/>
      <c r="M1585" s="208"/>
      <c r="N1585" s="209"/>
      <c r="O1585" s="209"/>
      <c r="P1585" s="209"/>
      <c r="Q1585" s="209"/>
      <c r="R1585" s="209"/>
      <c r="S1585" s="209"/>
      <c r="T1585" s="210"/>
      <c r="AT1585" s="211" t="s">
        <v>167</v>
      </c>
      <c r="AU1585" s="211" t="s">
        <v>83</v>
      </c>
      <c r="AV1585" s="14" t="s">
        <v>83</v>
      </c>
      <c r="AW1585" s="14" t="s">
        <v>34</v>
      </c>
      <c r="AX1585" s="14" t="s">
        <v>73</v>
      </c>
      <c r="AY1585" s="211" t="s">
        <v>156</v>
      </c>
    </row>
    <row r="1586" spans="2:51" s="14" customFormat="1">
      <c r="B1586" s="201"/>
      <c r="C1586" s="202"/>
      <c r="D1586" s="192" t="s">
        <v>167</v>
      </c>
      <c r="E1586" s="203" t="s">
        <v>19</v>
      </c>
      <c r="F1586" s="204" t="s">
        <v>456</v>
      </c>
      <c r="G1586" s="202"/>
      <c r="H1586" s="205">
        <v>0.42599999999999999</v>
      </c>
      <c r="I1586" s="206"/>
      <c r="J1586" s="202"/>
      <c r="K1586" s="202"/>
      <c r="L1586" s="207"/>
      <c r="M1586" s="208"/>
      <c r="N1586" s="209"/>
      <c r="O1586" s="209"/>
      <c r="P1586" s="209"/>
      <c r="Q1586" s="209"/>
      <c r="R1586" s="209"/>
      <c r="S1586" s="209"/>
      <c r="T1586" s="210"/>
      <c r="AT1586" s="211" t="s">
        <v>167</v>
      </c>
      <c r="AU1586" s="211" t="s">
        <v>83</v>
      </c>
      <c r="AV1586" s="14" t="s">
        <v>83</v>
      </c>
      <c r="AW1586" s="14" t="s">
        <v>34</v>
      </c>
      <c r="AX1586" s="14" t="s">
        <v>73</v>
      </c>
      <c r="AY1586" s="211" t="s">
        <v>156</v>
      </c>
    </row>
    <row r="1587" spans="2:51" s="16" customFormat="1">
      <c r="B1587" s="234"/>
      <c r="C1587" s="235"/>
      <c r="D1587" s="192" t="s">
        <v>167</v>
      </c>
      <c r="E1587" s="236" t="s">
        <v>19</v>
      </c>
      <c r="F1587" s="237" t="s">
        <v>299</v>
      </c>
      <c r="G1587" s="235"/>
      <c r="H1587" s="238">
        <v>21.350999999999999</v>
      </c>
      <c r="I1587" s="239"/>
      <c r="J1587" s="235"/>
      <c r="K1587" s="235"/>
      <c r="L1587" s="240"/>
      <c r="M1587" s="241"/>
      <c r="N1587" s="242"/>
      <c r="O1587" s="242"/>
      <c r="P1587" s="242"/>
      <c r="Q1587" s="242"/>
      <c r="R1587" s="242"/>
      <c r="S1587" s="242"/>
      <c r="T1587" s="243"/>
      <c r="AT1587" s="244" t="s">
        <v>167</v>
      </c>
      <c r="AU1587" s="244" t="s">
        <v>83</v>
      </c>
      <c r="AV1587" s="16" t="s">
        <v>157</v>
      </c>
      <c r="AW1587" s="16" t="s">
        <v>34</v>
      </c>
      <c r="AX1587" s="16" t="s">
        <v>73</v>
      </c>
      <c r="AY1587" s="244" t="s">
        <v>156</v>
      </c>
    </row>
    <row r="1588" spans="2:51" s="13" customFormat="1">
      <c r="B1588" s="190"/>
      <c r="C1588" s="191"/>
      <c r="D1588" s="192" t="s">
        <v>167</v>
      </c>
      <c r="E1588" s="193" t="s">
        <v>19</v>
      </c>
      <c r="F1588" s="194" t="s">
        <v>457</v>
      </c>
      <c r="G1588" s="191"/>
      <c r="H1588" s="193" t="s">
        <v>19</v>
      </c>
      <c r="I1588" s="195"/>
      <c r="J1588" s="191"/>
      <c r="K1588" s="191"/>
      <c r="L1588" s="196"/>
      <c r="M1588" s="197"/>
      <c r="N1588" s="198"/>
      <c r="O1588" s="198"/>
      <c r="P1588" s="198"/>
      <c r="Q1588" s="198"/>
      <c r="R1588" s="198"/>
      <c r="S1588" s="198"/>
      <c r="T1588" s="199"/>
      <c r="AT1588" s="200" t="s">
        <v>167</v>
      </c>
      <c r="AU1588" s="200" t="s">
        <v>83</v>
      </c>
      <c r="AV1588" s="13" t="s">
        <v>81</v>
      </c>
      <c r="AW1588" s="13" t="s">
        <v>34</v>
      </c>
      <c r="AX1588" s="13" t="s">
        <v>73</v>
      </c>
      <c r="AY1588" s="200" t="s">
        <v>156</v>
      </c>
    </row>
    <row r="1589" spans="2:51" s="14" customFormat="1">
      <c r="B1589" s="201"/>
      <c r="C1589" s="202"/>
      <c r="D1589" s="192" t="s">
        <v>167</v>
      </c>
      <c r="E1589" s="203" t="s">
        <v>19</v>
      </c>
      <c r="F1589" s="204" t="s">
        <v>2192</v>
      </c>
      <c r="G1589" s="202"/>
      <c r="H1589" s="205">
        <v>13.622</v>
      </c>
      <c r="I1589" s="206"/>
      <c r="J1589" s="202"/>
      <c r="K1589" s="202"/>
      <c r="L1589" s="207"/>
      <c r="M1589" s="208"/>
      <c r="N1589" s="209"/>
      <c r="O1589" s="209"/>
      <c r="P1589" s="209"/>
      <c r="Q1589" s="209"/>
      <c r="R1589" s="209"/>
      <c r="S1589" s="209"/>
      <c r="T1589" s="210"/>
      <c r="AT1589" s="211" t="s">
        <v>167</v>
      </c>
      <c r="AU1589" s="211" t="s">
        <v>83</v>
      </c>
      <c r="AV1589" s="14" t="s">
        <v>83</v>
      </c>
      <c r="AW1589" s="14" t="s">
        <v>34</v>
      </c>
      <c r="AX1589" s="14" t="s">
        <v>73</v>
      </c>
      <c r="AY1589" s="211" t="s">
        <v>156</v>
      </c>
    </row>
    <row r="1590" spans="2:51" s="14" customFormat="1">
      <c r="B1590" s="201"/>
      <c r="C1590" s="202"/>
      <c r="D1590" s="192" t="s">
        <v>167</v>
      </c>
      <c r="E1590" s="203" t="s">
        <v>19</v>
      </c>
      <c r="F1590" s="204" t="s">
        <v>2193</v>
      </c>
      <c r="G1590" s="202"/>
      <c r="H1590" s="205">
        <v>1.56</v>
      </c>
      <c r="I1590" s="206"/>
      <c r="J1590" s="202"/>
      <c r="K1590" s="202"/>
      <c r="L1590" s="207"/>
      <c r="M1590" s="208"/>
      <c r="N1590" s="209"/>
      <c r="O1590" s="209"/>
      <c r="P1590" s="209"/>
      <c r="Q1590" s="209"/>
      <c r="R1590" s="209"/>
      <c r="S1590" s="209"/>
      <c r="T1590" s="210"/>
      <c r="AT1590" s="211" t="s">
        <v>167</v>
      </c>
      <c r="AU1590" s="211" t="s">
        <v>83</v>
      </c>
      <c r="AV1590" s="14" t="s">
        <v>83</v>
      </c>
      <c r="AW1590" s="14" t="s">
        <v>34</v>
      </c>
      <c r="AX1590" s="14" t="s">
        <v>73</v>
      </c>
      <c r="AY1590" s="211" t="s">
        <v>156</v>
      </c>
    </row>
    <row r="1591" spans="2:51" s="14" customFormat="1">
      <c r="B1591" s="201"/>
      <c r="C1591" s="202"/>
      <c r="D1591" s="192" t="s">
        <v>167</v>
      </c>
      <c r="E1591" s="203" t="s">
        <v>19</v>
      </c>
      <c r="F1591" s="204" t="s">
        <v>452</v>
      </c>
      <c r="G1591" s="202"/>
      <c r="H1591" s="205">
        <v>0.33400000000000002</v>
      </c>
      <c r="I1591" s="206"/>
      <c r="J1591" s="202"/>
      <c r="K1591" s="202"/>
      <c r="L1591" s="207"/>
      <c r="M1591" s="208"/>
      <c r="N1591" s="209"/>
      <c r="O1591" s="209"/>
      <c r="P1591" s="209"/>
      <c r="Q1591" s="209"/>
      <c r="R1591" s="209"/>
      <c r="S1591" s="209"/>
      <c r="T1591" s="210"/>
      <c r="AT1591" s="211" t="s">
        <v>167</v>
      </c>
      <c r="AU1591" s="211" t="s">
        <v>83</v>
      </c>
      <c r="AV1591" s="14" t="s">
        <v>83</v>
      </c>
      <c r="AW1591" s="14" t="s">
        <v>34</v>
      </c>
      <c r="AX1591" s="14" t="s">
        <v>73</v>
      </c>
      <c r="AY1591" s="211" t="s">
        <v>156</v>
      </c>
    </row>
    <row r="1592" spans="2:51" s="16" customFormat="1">
      <c r="B1592" s="234"/>
      <c r="C1592" s="235"/>
      <c r="D1592" s="192" t="s">
        <v>167</v>
      </c>
      <c r="E1592" s="236" t="s">
        <v>19</v>
      </c>
      <c r="F1592" s="237" t="s">
        <v>299</v>
      </c>
      <c r="G1592" s="235"/>
      <c r="H1592" s="238">
        <v>15.516</v>
      </c>
      <c r="I1592" s="239"/>
      <c r="J1592" s="235"/>
      <c r="K1592" s="235"/>
      <c r="L1592" s="240"/>
      <c r="M1592" s="241"/>
      <c r="N1592" s="242"/>
      <c r="O1592" s="242"/>
      <c r="P1592" s="242"/>
      <c r="Q1592" s="242"/>
      <c r="R1592" s="242"/>
      <c r="S1592" s="242"/>
      <c r="T1592" s="243"/>
      <c r="AT1592" s="244" t="s">
        <v>167</v>
      </c>
      <c r="AU1592" s="244" t="s">
        <v>83</v>
      </c>
      <c r="AV1592" s="16" t="s">
        <v>157</v>
      </c>
      <c r="AW1592" s="16" t="s">
        <v>34</v>
      </c>
      <c r="AX1592" s="16" t="s">
        <v>73</v>
      </c>
      <c r="AY1592" s="244" t="s">
        <v>156</v>
      </c>
    </row>
    <row r="1593" spans="2:51" s="13" customFormat="1">
      <c r="B1593" s="190"/>
      <c r="C1593" s="191"/>
      <c r="D1593" s="192" t="s">
        <v>167</v>
      </c>
      <c r="E1593" s="193" t="s">
        <v>19</v>
      </c>
      <c r="F1593" s="194" t="s">
        <v>458</v>
      </c>
      <c r="G1593" s="191"/>
      <c r="H1593" s="193" t="s">
        <v>19</v>
      </c>
      <c r="I1593" s="195"/>
      <c r="J1593" s="191"/>
      <c r="K1593" s="191"/>
      <c r="L1593" s="196"/>
      <c r="M1593" s="197"/>
      <c r="N1593" s="198"/>
      <c r="O1593" s="198"/>
      <c r="P1593" s="198"/>
      <c r="Q1593" s="198"/>
      <c r="R1593" s="198"/>
      <c r="S1593" s="198"/>
      <c r="T1593" s="199"/>
      <c r="AT1593" s="200" t="s">
        <v>167</v>
      </c>
      <c r="AU1593" s="200" t="s">
        <v>83</v>
      </c>
      <c r="AV1593" s="13" t="s">
        <v>81</v>
      </c>
      <c r="AW1593" s="13" t="s">
        <v>34</v>
      </c>
      <c r="AX1593" s="13" t="s">
        <v>73</v>
      </c>
      <c r="AY1593" s="200" t="s">
        <v>156</v>
      </c>
    </row>
    <row r="1594" spans="2:51" s="14" customFormat="1">
      <c r="B1594" s="201"/>
      <c r="C1594" s="202"/>
      <c r="D1594" s="192" t="s">
        <v>167</v>
      </c>
      <c r="E1594" s="203" t="s">
        <v>19</v>
      </c>
      <c r="F1594" s="204" t="s">
        <v>459</v>
      </c>
      <c r="G1594" s="202"/>
      <c r="H1594" s="205">
        <v>7.2060000000000004</v>
      </c>
      <c r="I1594" s="206"/>
      <c r="J1594" s="202"/>
      <c r="K1594" s="202"/>
      <c r="L1594" s="207"/>
      <c r="M1594" s="208"/>
      <c r="N1594" s="209"/>
      <c r="O1594" s="209"/>
      <c r="P1594" s="209"/>
      <c r="Q1594" s="209"/>
      <c r="R1594" s="209"/>
      <c r="S1594" s="209"/>
      <c r="T1594" s="210"/>
      <c r="AT1594" s="211" t="s">
        <v>167</v>
      </c>
      <c r="AU1594" s="211" t="s">
        <v>83</v>
      </c>
      <c r="AV1594" s="14" t="s">
        <v>83</v>
      </c>
      <c r="AW1594" s="14" t="s">
        <v>34</v>
      </c>
      <c r="AX1594" s="14" t="s">
        <v>73</v>
      </c>
      <c r="AY1594" s="211" t="s">
        <v>156</v>
      </c>
    </row>
    <row r="1595" spans="2:51" s="16" customFormat="1">
      <c r="B1595" s="234"/>
      <c r="C1595" s="235"/>
      <c r="D1595" s="192" t="s">
        <v>167</v>
      </c>
      <c r="E1595" s="236" t="s">
        <v>19</v>
      </c>
      <c r="F1595" s="237" t="s">
        <v>299</v>
      </c>
      <c r="G1595" s="235"/>
      <c r="H1595" s="238">
        <v>7.2060000000000004</v>
      </c>
      <c r="I1595" s="239"/>
      <c r="J1595" s="235"/>
      <c r="K1595" s="235"/>
      <c r="L1595" s="240"/>
      <c r="M1595" s="241"/>
      <c r="N1595" s="242"/>
      <c r="O1595" s="242"/>
      <c r="P1595" s="242"/>
      <c r="Q1595" s="242"/>
      <c r="R1595" s="242"/>
      <c r="S1595" s="242"/>
      <c r="T1595" s="243"/>
      <c r="AT1595" s="244" t="s">
        <v>167</v>
      </c>
      <c r="AU1595" s="244" t="s">
        <v>83</v>
      </c>
      <c r="AV1595" s="16" t="s">
        <v>157</v>
      </c>
      <c r="AW1595" s="16" t="s">
        <v>34</v>
      </c>
      <c r="AX1595" s="16" t="s">
        <v>73</v>
      </c>
      <c r="AY1595" s="244" t="s">
        <v>156</v>
      </c>
    </row>
    <row r="1596" spans="2:51" s="13" customFormat="1">
      <c r="B1596" s="190"/>
      <c r="C1596" s="191"/>
      <c r="D1596" s="192" t="s">
        <v>167</v>
      </c>
      <c r="E1596" s="193" t="s">
        <v>19</v>
      </c>
      <c r="F1596" s="194" t="s">
        <v>460</v>
      </c>
      <c r="G1596" s="191"/>
      <c r="H1596" s="193" t="s">
        <v>19</v>
      </c>
      <c r="I1596" s="195"/>
      <c r="J1596" s="191"/>
      <c r="K1596" s="191"/>
      <c r="L1596" s="196"/>
      <c r="M1596" s="197"/>
      <c r="N1596" s="198"/>
      <c r="O1596" s="198"/>
      <c r="P1596" s="198"/>
      <c r="Q1596" s="198"/>
      <c r="R1596" s="198"/>
      <c r="S1596" s="198"/>
      <c r="T1596" s="199"/>
      <c r="AT1596" s="200" t="s">
        <v>167</v>
      </c>
      <c r="AU1596" s="200" t="s">
        <v>83</v>
      </c>
      <c r="AV1596" s="13" t="s">
        <v>81</v>
      </c>
      <c r="AW1596" s="13" t="s">
        <v>34</v>
      </c>
      <c r="AX1596" s="13" t="s">
        <v>73</v>
      </c>
      <c r="AY1596" s="200" t="s">
        <v>156</v>
      </c>
    </row>
    <row r="1597" spans="2:51" s="14" customFormat="1">
      <c r="B1597" s="201"/>
      <c r="C1597" s="202"/>
      <c r="D1597" s="192" t="s">
        <v>167</v>
      </c>
      <c r="E1597" s="203" t="s">
        <v>19</v>
      </c>
      <c r="F1597" s="204" t="s">
        <v>459</v>
      </c>
      <c r="G1597" s="202"/>
      <c r="H1597" s="205">
        <v>7.2060000000000004</v>
      </c>
      <c r="I1597" s="206"/>
      <c r="J1597" s="202"/>
      <c r="K1597" s="202"/>
      <c r="L1597" s="207"/>
      <c r="M1597" s="208"/>
      <c r="N1597" s="209"/>
      <c r="O1597" s="209"/>
      <c r="P1597" s="209"/>
      <c r="Q1597" s="209"/>
      <c r="R1597" s="209"/>
      <c r="S1597" s="209"/>
      <c r="T1597" s="210"/>
      <c r="AT1597" s="211" t="s">
        <v>167</v>
      </c>
      <c r="AU1597" s="211" t="s">
        <v>83</v>
      </c>
      <c r="AV1597" s="14" t="s">
        <v>83</v>
      </c>
      <c r="AW1597" s="14" t="s">
        <v>34</v>
      </c>
      <c r="AX1597" s="14" t="s">
        <v>73</v>
      </c>
      <c r="AY1597" s="211" t="s">
        <v>156</v>
      </c>
    </row>
    <row r="1598" spans="2:51" s="16" customFormat="1">
      <c r="B1598" s="234"/>
      <c r="C1598" s="235"/>
      <c r="D1598" s="192" t="s">
        <v>167</v>
      </c>
      <c r="E1598" s="236" t="s">
        <v>19</v>
      </c>
      <c r="F1598" s="237" t="s">
        <v>299</v>
      </c>
      <c r="G1598" s="235"/>
      <c r="H1598" s="238">
        <v>7.2060000000000004</v>
      </c>
      <c r="I1598" s="239"/>
      <c r="J1598" s="235"/>
      <c r="K1598" s="235"/>
      <c r="L1598" s="240"/>
      <c r="M1598" s="241"/>
      <c r="N1598" s="242"/>
      <c r="O1598" s="242"/>
      <c r="P1598" s="242"/>
      <c r="Q1598" s="242"/>
      <c r="R1598" s="242"/>
      <c r="S1598" s="242"/>
      <c r="T1598" s="243"/>
      <c r="AT1598" s="244" t="s">
        <v>167</v>
      </c>
      <c r="AU1598" s="244" t="s">
        <v>83</v>
      </c>
      <c r="AV1598" s="16" t="s">
        <v>157</v>
      </c>
      <c r="AW1598" s="16" t="s">
        <v>34</v>
      </c>
      <c r="AX1598" s="16" t="s">
        <v>73</v>
      </c>
      <c r="AY1598" s="244" t="s">
        <v>156</v>
      </c>
    </row>
    <row r="1599" spans="2:51" s="13" customFormat="1">
      <c r="B1599" s="190"/>
      <c r="C1599" s="191"/>
      <c r="D1599" s="192" t="s">
        <v>167</v>
      </c>
      <c r="E1599" s="193" t="s">
        <v>19</v>
      </c>
      <c r="F1599" s="194" t="s">
        <v>461</v>
      </c>
      <c r="G1599" s="191"/>
      <c r="H1599" s="193" t="s">
        <v>19</v>
      </c>
      <c r="I1599" s="195"/>
      <c r="J1599" s="191"/>
      <c r="K1599" s="191"/>
      <c r="L1599" s="196"/>
      <c r="M1599" s="197"/>
      <c r="N1599" s="198"/>
      <c r="O1599" s="198"/>
      <c r="P1599" s="198"/>
      <c r="Q1599" s="198"/>
      <c r="R1599" s="198"/>
      <c r="S1599" s="198"/>
      <c r="T1599" s="199"/>
      <c r="AT1599" s="200" t="s">
        <v>167</v>
      </c>
      <c r="AU1599" s="200" t="s">
        <v>83</v>
      </c>
      <c r="AV1599" s="13" t="s">
        <v>81</v>
      </c>
      <c r="AW1599" s="13" t="s">
        <v>34</v>
      </c>
      <c r="AX1599" s="13" t="s">
        <v>73</v>
      </c>
      <c r="AY1599" s="200" t="s">
        <v>156</v>
      </c>
    </row>
    <row r="1600" spans="2:51" s="14" customFormat="1">
      <c r="B1600" s="201"/>
      <c r="C1600" s="202"/>
      <c r="D1600" s="192" t="s">
        <v>167</v>
      </c>
      <c r="E1600" s="203" t="s">
        <v>19</v>
      </c>
      <c r="F1600" s="204" t="s">
        <v>462</v>
      </c>
      <c r="G1600" s="202"/>
      <c r="H1600" s="205">
        <v>10.467000000000001</v>
      </c>
      <c r="I1600" s="206"/>
      <c r="J1600" s="202"/>
      <c r="K1600" s="202"/>
      <c r="L1600" s="207"/>
      <c r="M1600" s="208"/>
      <c r="N1600" s="209"/>
      <c r="O1600" s="209"/>
      <c r="P1600" s="209"/>
      <c r="Q1600" s="209"/>
      <c r="R1600" s="209"/>
      <c r="S1600" s="209"/>
      <c r="T1600" s="210"/>
      <c r="AT1600" s="211" t="s">
        <v>167</v>
      </c>
      <c r="AU1600" s="211" t="s">
        <v>83</v>
      </c>
      <c r="AV1600" s="14" t="s">
        <v>83</v>
      </c>
      <c r="AW1600" s="14" t="s">
        <v>34</v>
      </c>
      <c r="AX1600" s="14" t="s">
        <v>73</v>
      </c>
      <c r="AY1600" s="211" t="s">
        <v>156</v>
      </c>
    </row>
    <row r="1601" spans="1:65" s="16" customFormat="1">
      <c r="B1601" s="234"/>
      <c r="C1601" s="235"/>
      <c r="D1601" s="192" t="s">
        <v>167</v>
      </c>
      <c r="E1601" s="236" t="s">
        <v>19</v>
      </c>
      <c r="F1601" s="237" t="s">
        <v>299</v>
      </c>
      <c r="G1601" s="235"/>
      <c r="H1601" s="238">
        <v>10.467000000000001</v>
      </c>
      <c r="I1601" s="239"/>
      <c r="J1601" s="235"/>
      <c r="K1601" s="235"/>
      <c r="L1601" s="240"/>
      <c r="M1601" s="241"/>
      <c r="N1601" s="242"/>
      <c r="O1601" s="242"/>
      <c r="P1601" s="242"/>
      <c r="Q1601" s="242"/>
      <c r="R1601" s="242"/>
      <c r="S1601" s="242"/>
      <c r="T1601" s="243"/>
      <c r="AT1601" s="244" t="s">
        <v>167</v>
      </c>
      <c r="AU1601" s="244" t="s">
        <v>83</v>
      </c>
      <c r="AV1601" s="16" t="s">
        <v>157</v>
      </c>
      <c r="AW1601" s="16" t="s">
        <v>34</v>
      </c>
      <c r="AX1601" s="16" t="s">
        <v>73</v>
      </c>
      <c r="AY1601" s="244" t="s">
        <v>156</v>
      </c>
    </row>
    <row r="1602" spans="1:65" s="13" customFormat="1">
      <c r="B1602" s="190"/>
      <c r="C1602" s="191"/>
      <c r="D1602" s="192" t="s">
        <v>167</v>
      </c>
      <c r="E1602" s="193" t="s">
        <v>19</v>
      </c>
      <c r="F1602" s="194" t="s">
        <v>463</v>
      </c>
      <c r="G1602" s="191"/>
      <c r="H1602" s="193" t="s">
        <v>19</v>
      </c>
      <c r="I1602" s="195"/>
      <c r="J1602" s="191"/>
      <c r="K1602" s="191"/>
      <c r="L1602" s="196"/>
      <c r="M1602" s="197"/>
      <c r="N1602" s="198"/>
      <c r="O1602" s="198"/>
      <c r="P1602" s="198"/>
      <c r="Q1602" s="198"/>
      <c r="R1602" s="198"/>
      <c r="S1602" s="198"/>
      <c r="T1602" s="199"/>
      <c r="AT1602" s="200" t="s">
        <v>167</v>
      </c>
      <c r="AU1602" s="200" t="s">
        <v>83</v>
      </c>
      <c r="AV1602" s="13" t="s">
        <v>81</v>
      </c>
      <c r="AW1602" s="13" t="s">
        <v>34</v>
      </c>
      <c r="AX1602" s="13" t="s">
        <v>73</v>
      </c>
      <c r="AY1602" s="200" t="s">
        <v>156</v>
      </c>
    </row>
    <row r="1603" spans="1:65" s="14" customFormat="1">
      <c r="B1603" s="201"/>
      <c r="C1603" s="202"/>
      <c r="D1603" s="192" t="s">
        <v>167</v>
      </c>
      <c r="E1603" s="203" t="s">
        <v>19</v>
      </c>
      <c r="F1603" s="204" t="s">
        <v>459</v>
      </c>
      <c r="G1603" s="202"/>
      <c r="H1603" s="205">
        <v>7.2060000000000004</v>
      </c>
      <c r="I1603" s="206"/>
      <c r="J1603" s="202"/>
      <c r="K1603" s="202"/>
      <c r="L1603" s="207"/>
      <c r="M1603" s="208"/>
      <c r="N1603" s="209"/>
      <c r="O1603" s="209"/>
      <c r="P1603" s="209"/>
      <c r="Q1603" s="209"/>
      <c r="R1603" s="209"/>
      <c r="S1603" s="209"/>
      <c r="T1603" s="210"/>
      <c r="AT1603" s="211" t="s">
        <v>167</v>
      </c>
      <c r="AU1603" s="211" t="s">
        <v>83</v>
      </c>
      <c r="AV1603" s="14" t="s">
        <v>83</v>
      </c>
      <c r="AW1603" s="14" t="s">
        <v>34</v>
      </c>
      <c r="AX1603" s="14" t="s">
        <v>73</v>
      </c>
      <c r="AY1603" s="211" t="s">
        <v>156</v>
      </c>
    </row>
    <row r="1604" spans="1:65" s="16" customFormat="1">
      <c r="B1604" s="234"/>
      <c r="C1604" s="235"/>
      <c r="D1604" s="192" t="s">
        <v>167</v>
      </c>
      <c r="E1604" s="236" t="s">
        <v>19</v>
      </c>
      <c r="F1604" s="237" t="s">
        <v>299</v>
      </c>
      <c r="G1604" s="235"/>
      <c r="H1604" s="238">
        <v>7.2060000000000004</v>
      </c>
      <c r="I1604" s="239"/>
      <c r="J1604" s="235"/>
      <c r="K1604" s="235"/>
      <c r="L1604" s="240"/>
      <c r="M1604" s="241"/>
      <c r="N1604" s="242"/>
      <c r="O1604" s="242"/>
      <c r="P1604" s="242"/>
      <c r="Q1604" s="242"/>
      <c r="R1604" s="242"/>
      <c r="S1604" s="242"/>
      <c r="T1604" s="243"/>
      <c r="AT1604" s="244" t="s">
        <v>167</v>
      </c>
      <c r="AU1604" s="244" t="s">
        <v>83</v>
      </c>
      <c r="AV1604" s="16" t="s">
        <v>157</v>
      </c>
      <c r="AW1604" s="16" t="s">
        <v>34</v>
      </c>
      <c r="AX1604" s="16" t="s">
        <v>73</v>
      </c>
      <c r="AY1604" s="244" t="s">
        <v>156</v>
      </c>
    </row>
    <row r="1605" spans="1:65" s="15" customFormat="1">
      <c r="B1605" s="212"/>
      <c r="C1605" s="213"/>
      <c r="D1605" s="192" t="s">
        <v>167</v>
      </c>
      <c r="E1605" s="214" t="s">
        <v>19</v>
      </c>
      <c r="F1605" s="215" t="s">
        <v>170</v>
      </c>
      <c r="G1605" s="213"/>
      <c r="H1605" s="216">
        <v>99.983999999999995</v>
      </c>
      <c r="I1605" s="217"/>
      <c r="J1605" s="213"/>
      <c r="K1605" s="213"/>
      <c r="L1605" s="218"/>
      <c r="M1605" s="219"/>
      <c r="N1605" s="220"/>
      <c r="O1605" s="220"/>
      <c r="P1605" s="220"/>
      <c r="Q1605" s="220"/>
      <c r="R1605" s="220"/>
      <c r="S1605" s="220"/>
      <c r="T1605" s="221"/>
      <c r="AT1605" s="222" t="s">
        <v>167</v>
      </c>
      <c r="AU1605" s="222" t="s">
        <v>83</v>
      </c>
      <c r="AV1605" s="15" t="s">
        <v>163</v>
      </c>
      <c r="AW1605" s="15" t="s">
        <v>34</v>
      </c>
      <c r="AX1605" s="15" t="s">
        <v>81</v>
      </c>
      <c r="AY1605" s="222" t="s">
        <v>156</v>
      </c>
    </row>
    <row r="1606" spans="1:65" s="2" customFormat="1" ht="24.2" customHeight="1">
      <c r="A1606" s="35"/>
      <c r="B1606" s="36"/>
      <c r="C1606" s="171" t="s">
        <v>2204</v>
      </c>
      <c r="D1606" s="171" t="s">
        <v>159</v>
      </c>
      <c r="E1606" s="172" t="s">
        <v>2205</v>
      </c>
      <c r="F1606" s="173" t="s">
        <v>2206</v>
      </c>
      <c r="G1606" s="174" t="s">
        <v>206</v>
      </c>
      <c r="H1606" s="175">
        <v>116.498</v>
      </c>
      <c r="I1606" s="176"/>
      <c r="J1606" s="177">
        <f>ROUND(I1606*H1606,2)</f>
        <v>0</v>
      </c>
      <c r="K1606" s="178"/>
      <c r="L1606" s="40"/>
      <c r="M1606" s="179" t="s">
        <v>19</v>
      </c>
      <c r="N1606" s="180" t="s">
        <v>44</v>
      </c>
      <c r="O1606" s="65"/>
      <c r="P1606" s="181">
        <f>O1606*H1606</f>
        <v>0</v>
      </c>
      <c r="Q1606" s="181">
        <v>3.7052E-4</v>
      </c>
      <c r="R1606" s="181">
        <f>Q1606*H1606</f>
        <v>4.316483896E-2</v>
      </c>
      <c r="S1606" s="181">
        <v>0</v>
      </c>
      <c r="T1606" s="182">
        <f>S1606*H1606</f>
        <v>0</v>
      </c>
      <c r="U1606" s="35"/>
      <c r="V1606" s="35"/>
      <c r="W1606" s="35"/>
      <c r="X1606" s="35"/>
      <c r="Y1606" s="35"/>
      <c r="Z1606" s="35"/>
      <c r="AA1606" s="35"/>
      <c r="AB1606" s="35"/>
      <c r="AC1606" s="35"/>
      <c r="AD1606" s="35"/>
      <c r="AE1606" s="35"/>
      <c r="AR1606" s="183" t="s">
        <v>259</v>
      </c>
      <c r="AT1606" s="183" t="s">
        <v>159</v>
      </c>
      <c r="AU1606" s="183" t="s">
        <v>83</v>
      </c>
      <c r="AY1606" s="18" t="s">
        <v>156</v>
      </c>
      <c r="BE1606" s="184">
        <f>IF(N1606="základní",J1606,0)</f>
        <v>0</v>
      </c>
      <c r="BF1606" s="184">
        <f>IF(N1606="snížená",J1606,0)</f>
        <v>0</v>
      </c>
      <c r="BG1606" s="184">
        <f>IF(N1606="zákl. přenesená",J1606,0)</f>
        <v>0</v>
      </c>
      <c r="BH1606" s="184">
        <f>IF(N1606="sníž. přenesená",J1606,0)</f>
        <v>0</v>
      </c>
      <c r="BI1606" s="184">
        <f>IF(N1606="nulová",J1606,0)</f>
        <v>0</v>
      </c>
      <c r="BJ1606" s="18" t="s">
        <v>81</v>
      </c>
      <c r="BK1606" s="184">
        <f>ROUND(I1606*H1606,2)</f>
        <v>0</v>
      </c>
      <c r="BL1606" s="18" t="s">
        <v>259</v>
      </c>
      <c r="BM1606" s="183" t="s">
        <v>2207</v>
      </c>
    </row>
    <row r="1607" spans="1:65" s="13" customFormat="1">
      <c r="B1607" s="190"/>
      <c r="C1607" s="191"/>
      <c r="D1607" s="192" t="s">
        <v>167</v>
      </c>
      <c r="E1607" s="193" t="s">
        <v>19</v>
      </c>
      <c r="F1607" s="194" t="s">
        <v>464</v>
      </c>
      <c r="G1607" s="191"/>
      <c r="H1607" s="193" t="s">
        <v>19</v>
      </c>
      <c r="I1607" s="195"/>
      <c r="J1607" s="191"/>
      <c r="K1607" s="191"/>
      <c r="L1607" s="196"/>
      <c r="M1607" s="197"/>
      <c r="N1607" s="198"/>
      <c r="O1607" s="198"/>
      <c r="P1607" s="198"/>
      <c r="Q1607" s="198"/>
      <c r="R1607" s="198"/>
      <c r="S1607" s="198"/>
      <c r="T1607" s="199"/>
      <c r="AT1607" s="200" t="s">
        <v>167</v>
      </c>
      <c r="AU1607" s="200" t="s">
        <v>83</v>
      </c>
      <c r="AV1607" s="13" t="s">
        <v>81</v>
      </c>
      <c r="AW1607" s="13" t="s">
        <v>34</v>
      </c>
      <c r="AX1607" s="13" t="s">
        <v>73</v>
      </c>
      <c r="AY1607" s="200" t="s">
        <v>156</v>
      </c>
    </row>
    <row r="1608" spans="1:65" s="14" customFormat="1">
      <c r="B1608" s="201"/>
      <c r="C1608" s="202"/>
      <c r="D1608" s="192" t="s">
        <v>167</v>
      </c>
      <c r="E1608" s="203" t="s">
        <v>19</v>
      </c>
      <c r="F1608" s="204" t="s">
        <v>465</v>
      </c>
      <c r="G1608" s="202"/>
      <c r="H1608" s="205">
        <v>13.003</v>
      </c>
      <c r="I1608" s="206"/>
      <c r="J1608" s="202"/>
      <c r="K1608" s="202"/>
      <c r="L1608" s="207"/>
      <c r="M1608" s="208"/>
      <c r="N1608" s="209"/>
      <c r="O1608" s="209"/>
      <c r="P1608" s="209"/>
      <c r="Q1608" s="209"/>
      <c r="R1608" s="209"/>
      <c r="S1608" s="209"/>
      <c r="T1608" s="210"/>
      <c r="AT1608" s="211" t="s">
        <v>167</v>
      </c>
      <c r="AU1608" s="211" t="s">
        <v>83</v>
      </c>
      <c r="AV1608" s="14" t="s">
        <v>83</v>
      </c>
      <c r="AW1608" s="14" t="s">
        <v>34</v>
      </c>
      <c r="AX1608" s="14" t="s">
        <v>73</v>
      </c>
      <c r="AY1608" s="211" t="s">
        <v>156</v>
      </c>
    </row>
    <row r="1609" spans="1:65" s="14" customFormat="1">
      <c r="B1609" s="201"/>
      <c r="C1609" s="202"/>
      <c r="D1609" s="192" t="s">
        <v>167</v>
      </c>
      <c r="E1609" s="203" t="s">
        <v>19</v>
      </c>
      <c r="F1609" s="204" t="s">
        <v>466</v>
      </c>
      <c r="G1609" s="202"/>
      <c r="H1609" s="205">
        <v>2.5430000000000001</v>
      </c>
      <c r="I1609" s="206"/>
      <c r="J1609" s="202"/>
      <c r="K1609" s="202"/>
      <c r="L1609" s="207"/>
      <c r="M1609" s="208"/>
      <c r="N1609" s="209"/>
      <c r="O1609" s="209"/>
      <c r="P1609" s="209"/>
      <c r="Q1609" s="209"/>
      <c r="R1609" s="209"/>
      <c r="S1609" s="209"/>
      <c r="T1609" s="210"/>
      <c r="AT1609" s="211" t="s">
        <v>167</v>
      </c>
      <c r="AU1609" s="211" t="s">
        <v>83</v>
      </c>
      <c r="AV1609" s="14" t="s">
        <v>83</v>
      </c>
      <c r="AW1609" s="14" t="s">
        <v>34</v>
      </c>
      <c r="AX1609" s="14" t="s">
        <v>73</v>
      </c>
      <c r="AY1609" s="211" t="s">
        <v>156</v>
      </c>
    </row>
    <row r="1610" spans="1:65" s="14" customFormat="1">
      <c r="B1610" s="201"/>
      <c r="C1610" s="202"/>
      <c r="D1610" s="192" t="s">
        <v>167</v>
      </c>
      <c r="E1610" s="203" t="s">
        <v>19</v>
      </c>
      <c r="F1610" s="204" t="s">
        <v>2184</v>
      </c>
      <c r="G1610" s="202"/>
      <c r="H1610" s="205">
        <v>1.72</v>
      </c>
      <c r="I1610" s="206"/>
      <c r="J1610" s="202"/>
      <c r="K1610" s="202"/>
      <c r="L1610" s="207"/>
      <c r="M1610" s="208"/>
      <c r="N1610" s="209"/>
      <c r="O1610" s="209"/>
      <c r="P1610" s="209"/>
      <c r="Q1610" s="209"/>
      <c r="R1610" s="209"/>
      <c r="S1610" s="209"/>
      <c r="T1610" s="210"/>
      <c r="AT1610" s="211" t="s">
        <v>167</v>
      </c>
      <c r="AU1610" s="211" t="s">
        <v>83</v>
      </c>
      <c r="AV1610" s="14" t="s">
        <v>83</v>
      </c>
      <c r="AW1610" s="14" t="s">
        <v>34</v>
      </c>
      <c r="AX1610" s="14" t="s">
        <v>73</v>
      </c>
      <c r="AY1610" s="211" t="s">
        <v>156</v>
      </c>
    </row>
    <row r="1611" spans="1:65" s="14" customFormat="1">
      <c r="B1611" s="201"/>
      <c r="C1611" s="202"/>
      <c r="D1611" s="192" t="s">
        <v>167</v>
      </c>
      <c r="E1611" s="203" t="s">
        <v>19</v>
      </c>
      <c r="F1611" s="204" t="s">
        <v>2185</v>
      </c>
      <c r="G1611" s="202"/>
      <c r="H1611" s="205">
        <v>0.74199999999999999</v>
      </c>
      <c r="I1611" s="206"/>
      <c r="J1611" s="202"/>
      <c r="K1611" s="202"/>
      <c r="L1611" s="207"/>
      <c r="M1611" s="208"/>
      <c r="N1611" s="209"/>
      <c r="O1611" s="209"/>
      <c r="P1611" s="209"/>
      <c r="Q1611" s="209"/>
      <c r="R1611" s="209"/>
      <c r="S1611" s="209"/>
      <c r="T1611" s="210"/>
      <c r="AT1611" s="211" t="s">
        <v>167</v>
      </c>
      <c r="AU1611" s="211" t="s">
        <v>83</v>
      </c>
      <c r="AV1611" s="14" t="s">
        <v>83</v>
      </c>
      <c r="AW1611" s="14" t="s">
        <v>34</v>
      </c>
      <c r="AX1611" s="14" t="s">
        <v>73</v>
      </c>
      <c r="AY1611" s="211" t="s">
        <v>156</v>
      </c>
    </row>
    <row r="1612" spans="1:65" s="14" customFormat="1">
      <c r="B1612" s="201"/>
      <c r="C1612" s="202"/>
      <c r="D1612" s="192" t="s">
        <v>167</v>
      </c>
      <c r="E1612" s="203" t="s">
        <v>19</v>
      </c>
      <c r="F1612" s="204" t="s">
        <v>2186</v>
      </c>
      <c r="G1612" s="202"/>
      <c r="H1612" s="205">
        <v>15.545999999999999</v>
      </c>
      <c r="I1612" s="206"/>
      <c r="J1612" s="202"/>
      <c r="K1612" s="202"/>
      <c r="L1612" s="207"/>
      <c r="M1612" s="208"/>
      <c r="N1612" s="209"/>
      <c r="O1612" s="209"/>
      <c r="P1612" s="209"/>
      <c r="Q1612" s="209"/>
      <c r="R1612" s="209"/>
      <c r="S1612" s="209"/>
      <c r="T1612" s="210"/>
      <c r="AT1612" s="211" t="s">
        <v>167</v>
      </c>
      <c r="AU1612" s="211" t="s">
        <v>83</v>
      </c>
      <c r="AV1612" s="14" t="s">
        <v>83</v>
      </c>
      <c r="AW1612" s="14" t="s">
        <v>34</v>
      </c>
      <c r="AX1612" s="14" t="s">
        <v>73</v>
      </c>
      <c r="AY1612" s="211" t="s">
        <v>156</v>
      </c>
    </row>
    <row r="1613" spans="1:65" s="16" customFormat="1">
      <c r="B1613" s="234"/>
      <c r="C1613" s="235"/>
      <c r="D1613" s="192" t="s">
        <v>167</v>
      </c>
      <c r="E1613" s="236" t="s">
        <v>19</v>
      </c>
      <c r="F1613" s="237" t="s">
        <v>299</v>
      </c>
      <c r="G1613" s="235"/>
      <c r="H1613" s="238">
        <v>33.554000000000002</v>
      </c>
      <c r="I1613" s="239"/>
      <c r="J1613" s="235"/>
      <c r="K1613" s="235"/>
      <c r="L1613" s="240"/>
      <c r="M1613" s="241"/>
      <c r="N1613" s="242"/>
      <c r="O1613" s="242"/>
      <c r="P1613" s="242"/>
      <c r="Q1613" s="242"/>
      <c r="R1613" s="242"/>
      <c r="S1613" s="242"/>
      <c r="T1613" s="243"/>
      <c r="AT1613" s="244" t="s">
        <v>167</v>
      </c>
      <c r="AU1613" s="244" t="s">
        <v>83</v>
      </c>
      <c r="AV1613" s="16" t="s">
        <v>157</v>
      </c>
      <c r="AW1613" s="16" t="s">
        <v>34</v>
      </c>
      <c r="AX1613" s="16" t="s">
        <v>73</v>
      </c>
      <c r="AY1613" s="244" t="s">
        <v>156</v>
      </c>
    </row>
    <row r="1614" spans="1:65" s="13" customFormat="1">
      <c r="B1614" s="190"/>
      <c r="C1614" s="191"/>
      <c r="D1614" s="192" t="s">
        <v>167</v>
      </c>
      <c r="E1614" s="193" t="s">
        <v>19</v>
      </c>
      <c r="F1614" s="194" t="s">
        <v>467</v>
      </c>
      <c r="G1614" s="191"/>
      <c r="H1614" s="193" t="s">
        <v>19</v>
      </c>
      <c r="I1614" s="195"/>
      <c r="J1614" s="191"/>
      <c r="K1614" s="191"/>
      <c r="L1614" s="196"/>
      <c r="M1614" s="197"/>
      <c r="N1614" s="198"/>
      <c r="O1614" s="198"/>
      <c r="P1614" s="198"/>
      <c r="Q1614" s="198"/>
      <c r="R1614" s="198"/>
      <c r="S1614" s="198"/>
      <c r="T1614" s="199"/>
      <c r="AT1614" s="200" t="s">
        <v>167</v>
      </c>
      <c r="AU1614" s="200" t="s">
        <v>83</v>
      </c>
      <c r="AV1614" s="13" t="s">
        <v>81</v>
      </c>
      <c r="AW1614" s="13" t="s">
        <v>34</v>
      </c>
      <c r="AX1614" s="13" t="s">
        <v>73</v>
      </c>
      <c r="AY1614" s="200" t="s">
        <v>156</v>
      </c>
    </row>
    <row r="1615" spans="1:65" s="14" customFormat="1">
      <c r="B1615" s="201"/>
      <c r="C1615" s="202"/>
      <c r="D1615" s="192" t="s">
        <v>167</v>
      </c>
      <c r="E1615" s="203" t="s">
        <v>19</v>
      </c>
      <c r="F1615" s="204" t="s">
        <v>2187</v>
      </c>
      <c r="G1615" s="202"/>
      <c r="H1615" s="205">
        <v>6.0629999999999997</v>
      </c>
      <c r="I1615" s="206"/>
      <c r="J1615" s="202"/>
      <c r="K1615" s="202"/>
      <c r="L1615" s="207"/>
      <c r="M1615" s="208"/>
      <c r="N1615" s="209"/>
      <c r="O1615" s="209"/>
      <c r="P1615" s="209"/>
      <c r="Q1615" s="209"/>
      <c r="R1615" s="209"/>
      <c r="S1615" s="209"/>
      <c r="T1615" s="210"/>
      <c r="AT1615" s="211" t="s">
        <v>167</v>
      </c>
      <c r="AU1615" s="211" t="s">
        <v>83</v>
      </c>
      <c r="AV1615" s="14" t="s">
        <v>83</v>
      </c>
      <c r="AW1615" s="14" t="s">
        <v>34</v>
      </c>
      <c r="AX1615" s="14" t="s">
        <v>73</v>
      </c>
      <c r="AY1615" s="211" t="s">
        <v>156</v>
      </c>
    </row>
    <row r="1616" spans="1:65" s="14" customFormat="1">
      <c r="B1616" s="201"/>
      <c r="C1616" s="202"/>
      <c r="D1616" s="192" t="s">
        <v>167</v>
      </c>
      <c r="E1616" s="203" t="s">
        <v>19</v>
      </c>
      <c r="F1616" s="204" t="s">
        <v>2188</v>
      </c>
      <c r="G1616" s="202"/>
      <c r="H1616" s="205">
        <v>2.613</v>
      </c>
      <c r="I1616" s="206"/>
      <c r="J1616" s="202"/>
      <c r="K1616" s="202"/>
      <c r="L1616" s="207"/>
      <c r="M1616" s="208"/>
      <c r="N1616" s="209"/>
      <c r="O1616" s="209"/>
      <c r="P1616" s="209"/>
      <c r="Q1616" s="209"/>
      <c r="R1616" s="209"/>
      <c r="S1616" s="209"/>
      <c r="T1616" s="210"/>
      <c r="AT1616" s="211" t="s">
        <v>167</v>
      </c>
      <c r="AU1616" s="211" t="s">
        <v>83</v>
      </c>
      <c r="AV1616" s="14" t="s">
        <v>83</v>
      </c>
      <c r="AW1616" s="14" t="s">
        <v>34</v>
      </c>
      <c r="AX1616" s="14" t="s">
        <v>73</v>
      </c>
      <c r="AY1616" s="211" t="s">
        <v>156</v>
      </c>
    </row>
    <row r="1617" spans="2:51" s="14" customFormat="1">
      <c r="B1617" s="201"/>
      <c r="C1617" s="202"/>
      <c r="D1617" s="192" t="s">
        <v>167</v>
      </c>
      <c r="E1617" s="203" t="s">
        <v>19</v>
      </c>
      <c r="F1617" s="204" t="s">
        <v>2189</v>
      </c>
      <c r="G1617" s="202"/>
      <c r="H1617" s="205">
        <v>8.6760000000000002</v>
      </c>
      <c r="I1617" s="206"/>
      <c r="J1617" s="202"/>
      <c r="K1617" s="202"/>
      <c r="L1617" s="207"/>
      <c r="M1617" s="208"/>
      <c r="N1617" s="209"/>
      <c r="O1617" s="209"/>
      <c r="P1617" s="209"/>
      <c r="Q1617" s="209"/>
      <c r="R1617" s="209"/>
      <c r="S1617" s="209"/>
      <c r="T1617" s="210"/>
      <c r="AT1617" s="211" t="s">
        <v>167</v>
      </c>
      <c r="AU1617" s="211" t="s">
        <v>83</v>
      </c>
      <c r="AV1617" s="14" t="s">
        <v>83</v>
      </c>
      <c r="AW1617" s="14" t="s">
        <v>34</v>
      </c>
      <c r="AX1617" s="14" t="s">
        <v>73</v>
      </c>
      <c r="AY1617" s="211" t="s">
        <v>156</v>
      </c>
    </row>
    <row r="1618" spans="2:51" s="16" customFormat="1">
      <c r="B1618" s="234"/>
      <c r="C1618" s="235"/>
      <c r="D1618" s="192" t="s">
        <v>167</v>
      </c>
      <c r="E1618" s="236" t="s">
        <v>19</v>
      </c>
      <c r="F1618" s="237" t="s">
        <v>299</v>
      </c>
      <c r="G1618" s="235"/>
      <c r="H1618" s="238">
        <v>17.352</v>
      </c>
      <c r="I1618" s="239"/>
      <c r="J1618" s="235"/>
      <c r="K1618" s="235"/>
      <c r="L1618" s="240"/>
      <c r="M1618" s="241"/>
      <c r="N1618" s="242"/>
      <c r="O1618" s="242"/>
      <c r="P1618" s="242"/>
      <c r="Q1618" s="242"/>
      <c r="R1618" s="242"/>
      <c r="S1618" s="242"/>
      <c r="T1618" s="243"/>
      <c r="AT1618" s="244" t="s">
        <v>167</v>
      </c>
      <c r="AU1618" s="244" t="s">
        <v>83</v>
      </c>
      <c r="AV1618" s="16" t="s">
        <v>157</v>
      </c>
      <c r="AW1618" s="16" t="s">
        <v>34</v>
      </c>
      <c r="AX1618" s="16" t="s">
        <v>73</v>
      </c>
      <c r="AY1618" s="244" t="s">
        <v>156</v>
      </c>
    </row>
    <row r="1619" spans="2:51" s="13" customFormat="1">
      <c r="B1619" s="190"/>
      <c r="C1619" s="191"/>
      <c r="D1619" s="192" t="s">
        <v>167</v>
      </c>
      <c r="E1619" s="193" t="s">
        <v>19</v>
      </c>
      <c r="F1619" s="194" t="s">
        <v>470</v>
      </c>
      <c r="G1619" s="191"/>
      <c r="H1619" s="193" t="s">
        <v>19</v>
      </c>
      <c r="I1619" s="195"/>
      <c r="J1619" s="191"/>
      <c r="K1619" s="191"/>
      <c r="L1619" s="196"/>
      <c r="M1619" s="197"/>
      <c r="N1619" s="198"/>
      <c r="O1619" s="198"/>
      <c r="P1619" s="198"/>
      <c r="Q1619" s="198"/>
      <c r="R1619" s="198"/>
      <c r="S1619" s="198"/>
      <c r="T1619" s="199"/>
      <c r="AT1619" s="200" t="s">
        <v>167</v>
      </c>
      <c r="AU1619" s="200" t="s">
        <v>83</v>
      </c>
      <c r="AV1619" s="13" t="s">
        <v>81</v>
      </c>
      <c r="AW1619" s="13" t="s">
        <v>34</v>
      </c>
      <c r="AX1619" s="13" t="s">
        <v>73</v>
      </c>
      <c r="AY1619" s="200" t="s">
        <v>156</v>
      </c>
    </row>
    <row r="1620" spans="2:51" s="14" customFormat="1">
      <c r="B1620" s="201"/>
      <c r="C1620" s="202"/>
      <c r="D1620" s="192" t="s">
        <v>167</v>
      </c>
      <c r="E1620" s="203" t="s">
        <v>19</v>
      </c>
      <c r="F1620" s="204" t="s">
        <v>2190</v>
      </c>
      <c r="G1620" s="202"/>
      <c r="H1620" s="205">
        <v>7.8689999999999998</v>
      </c>
      <c r="I1620" s="206"/>
      <c r="J1620" s="202"/>
      <c r="K1620" s="202"/>
      <c r="L1620" s="207"/>
      <c r="M1620" s="208"/>
      <c r="N1620" s="209"/>
      <c r="O1620" s="209"/>
      <c r="P1620" s="209"/>
      <c r="Q1620" s="209"/>
      <c r="R1620" s="209"/>
      <c r="S1620" s="209"/>
      <c r="T1620" s="210"/>
      <c r="AT1620" s="211" t="s">
        <v>167</v>
      </c>
      <c r="AU1620" s="211" t="s">
        <v>83</v>
      </c>
      <c r="AV1620" s="14" t="s">
        <v>83</v>
      </c>
      <c r="AW1620" s="14" t="s">
        <v>34</v>
      </c>
      <c r="AX1620" s="14" t="s">
        <v>73</v>
      </c>
      <c r="AY1620" s="211" t="s">
        <v>156</v>
      </c>
    </row>
    <row r="1621" spans="2:51" s="14" customFormat="1">
      <c r="B1621" s="201"/>
      <c r="C1621" s="202"/>
      <c r="D1621" s="192" t="s">
        <v>167</v>
      </c>
      <c r="E1621" s="203" t="s">
        <v>19</v>
      </c>
      <c r="F1621" s="204" t="s">
        <v>2188</v>
      </c>
      <c r="G1621" s="202"/>
      <c r="H1621" s="205">
        <v>2.613</v>
      </c>
      <c r="I1621" s="206"/>
      <c r="J1621" s="202"/>
      <c r="K1621" s="202"/>
      <c r="L1621" s="207"/>
      <c r="M1621" s="208"/>
      <c r="N1621" s="209"/>
      <c r="O1621" s="209"/>
      <c r="P1621" s="209"/>
      <c r="Q1621" s="209"/>
      <c r="R1621" s="209"/>
      <c r="S1621" s="209"/>
      <c r="T1621" s="210"/>
      <c r="AT1621" s="211" t="s">
        <v>167</v>
      </c>
      <c r="AU1621" s="211" t="s">
        <v>83</v>
      </c>
      <c r="AV1621" s="14" t="s">
        <v>83</v>
      </c>
      <c r="AW1621" s="14" t="s">
        <v>34</v>
      </c>
      <c r="AX1621" s="14" t="s">
        <v>73</v>
      </c>
      <c r="AY1621" s="211" t="s">
        <v>156</v>
      </c>
    </row>
    <row r="1622" spans="2:51" s="14" customFormat="1">
      <c r="B1622" s="201"/>
      <c r="C1622" s="202"/>
      <c r="D1622" s="192" t="s">
        <v>167</v>
      </c>
      <c r="E1622" s="203" t="s">
        <v>19</v>
      </c>
      <c r="F1622" s="204" t="s">
        <v>2191</v>
      </c>
      <c r="G1622" s="202"/>
      <c r="H1622" s="205">
        <v>10.481999999999999</v>
      </c>
      <c r="I1622" s="206"/>
      <c r="J1622" s="202"/>
      <c r="K1622" s="202"/>
      <c r="L1622" s="207"/>
      <c r="M1622" s="208"/>
      <c r="N1622" s="209"/>
      <c r="O1622" s="209"/>
      <c r="P1622" s="209"/>
      <c r="Q1622" s="209"/>
      <c r="R1622" s="209"/>
      <c r="S1622" s="209"/>
      <c r="T1622" s="210"/>
      <c r="AT1622" s="211" t="s">
        <v>167</v>
      </c>
      <c r="AU1622" s="211" t="s">
        <v>83</v>
      </c>
      <c r="AV1622" s="14" t="s">
        <v>83</v>
      </c>
      <c r="AW1622" s="14" t="s">
        <v>34</v>
      </c>
      <c r="AX1622" s="14" t="s">
        <v>73</v>
      </c>
      <c r="AY1622" s="211" t="s">
        <v>156</v>
      </c>
    </row>
    <row r="1623" spans="2:51" s="16" customFormat="1">
      <c r="B1623" s="234"/>
      <c r="C1623" s="235"/>
      <c r="D1623" s="192" t="s">
        <v>167</v>
      </c>
      <c r="E1623" s="236" t="s">
        <v>19</v>
      </c>
      <c r="F1623" s="237" t="s">
        <v>299</v>
      </c>
      <c r="G1623" s="235"/>
      <c r="H1623" s="238">
        <v>20.963999999999999</v>
      </c>
      <c r="I1623" s="239"/>
      <c r="J1623" s="235"/>
      <c r="K1623" s="235"/>
      <c r="L1623" s="240"/>
      <c r="M1623" s="241"/>
      <c r="N1623" s="242"/>
      <c r="O1623" s="242"/>
      <c r="P1623" s="242"/>
      <c r="Q1623" s="242"/>
      <c r="R1623" s="242"/>
      <c r="S1623" s="242"/>
      <c r="T1623" s="243"/>
      <c r="AT1623" s="244" t="s">
        <v>167</v>
      </c>
      <c r="AU1623" s="244" t="s">
        <v>83</v>
      </c>
      <c r="AV1623" s="16" t="s">
        <v>157</v>
      </c>
      <c r="AW1623" s="16" t="s">
        <v>34</v>
      </c>
      <c r="AX1623" s="16" t="s">
        <v>73</v>
      </c>
      <c r="AY1623" s="244" t="s">
        <v>156</v>
      </c>
    </row>
    <row r="1624" spans="2:51" s="13" customFormat="1">
      <c r="B1624" s="190"/>
      <c r="C1624" s="191"/>
      <c r="D1624" s="192" t="s">
        <v>167</v>
      </c>
      <c r="E1624" s="193" t="s">
        <v>19</v>
      </c>
      <c r="F1624" s="194" t="s">
        <v>470</v>
      </c>
      <c r="G1624" s="191"/>
      <c r="H1624" s="193" t="s">
        <v>19</v>
      </c>
      <c r="I1624" s="195"/>
      <c r="J1624" s="191"/>
      <c r="K1624" s="191"/>
      <c r="L1624" s="196"/>
      <c r="M1624" s="197"/>
      <c r="N1624" s="198"/>
      <c r="O1624" s="198"/>
      <c r="P1624" s="198"/>
      <c r="Q1624" s="198"/>
      <c r="R1624" s="198"/>
      <c r="S1624" s="198"/>
      <c r="T1624" s="199"/>
      <c r="AT1624" s="200" t="s">
        <v>167</v>
      </c>
      <c r="AU1624" s="200" t="s">
        <v>83</v>
      </c>
      <c r="AV1624" s="13" t="s">
        <v>81</v>
      </c>
      <c r="AW1624" s="13" t="s">
        <v>34</v>
      </c>
      <c r="AX1624" s="13" t="s">
        <v>73</v>
      </c>
      <c r="AY1624" s="200" t="s">
        <v>156</v>
      </c>
    </row>
    <row r="1625" spans="2:51" s="14" customFormat="1">
      <c r="B1625" s="201"/>
      <c r="C1625" s="202"/>
      <c r="D1625" s="192" t="s">
        <v>167</v>
      </c>
      <c r="E1625" s="203" t="s">
        <v>19</v>
      </c>
      <c r="F1625" s="204" t="s">
        <v>2190</v>
      </c>
      <c r="G1625" s="202"/>
      <c r="H1625" s="205">
        <v>7.8689999999999998</v>
      </c>
      <c r="I1625" s="206"/>
      <c r="J1625" s="202"/>
      <c r="K1625" s="202"/>
      <c r="L1625" s="207"/>
      <c r="M1625" s="208"/>
      <c r="N1625" s="209"/>
      <c r="O1625" s="209"/>
      <c r="P1625" s="209"/>
      <c r="Q1625" s="209"/>
      <c r="R1625" s="209"/>
      <c r="S1625" s="209"/>
      <c r="T1625" s="210"/>
      <c r="AT1625" s="211" t="s">
        <v>167</v>
      </c>
      <c r="AU1625" s="211" t="s">
        <v>83</v>
      </c>
      <c r="AV1625" s="14" t="s">
        <v>83</v>
      </c>
      <c r="AW1625" s="14" t="s">
        <v>34</v>
      </c>
      <c r="AX1625" s="14" t="s">
        <v>73</v>
      </c>
      <c r="AY1625" s="211" t="s">
        <v>156</v>
      </c>
    </row>
    <row r="1626" spans="2:51" s="14" customFormat="1">
      <c r="B1626" s="201"/>
      <c r="C1626" s="202"/>
      <c r="D1626" s="192" t="s">
        <v>167</v>
      </c>
      <c r="E1626" s="203" t="s">
        <v>19</v>
      </c>
      <c r="F1626" s="204" t="s">
        <v>2188</v>
      </c>
      <c r="G1626" s="202"/>
      <c r="H1626" s="205">
        <v>2.613</v>
      </c>
      <c r="I1626" s="206"/>
      <c r="J1626" s="202"/>
      <c r="K1626" s="202"/>
      <c r="L1626" s="207"/>
      <c r="M1626" s="208"/>
      <c r="N1626" s="209"/>
      <c r="O1626" s="209"/>
      <c r="P1626" s="209"/>
      <c r="Q1626" s="209"/>
      <c r="R1626" s="209"/>
      <c r="S1626" s="209"/>
      <c r="T1626" s="210"/>
      <c r="AT1626" s="211" t="s">
        <v>167</v>
      </c>
      <c r="AU1626" s="211" t="s">
        <v>83</v>
      </c>
      <c r="AV1626" s="14" t="s">
        <v>83</v>
      </c>
      <c r="AW1626" s="14" t="s">
        <v>34</v>
      </c>
      <c r="AX1626" s="14" t="s">
        <v>73</v>
      </c>
      <c r="AY1626" s="211" t="s">
        <v>156</v>
      </c>
    </row>
    <row r="1627" spans="2:51" s="14" customFormat="1">
      <c r="B1627" s="201"/>
      <c r="C1627" s="202"/>
      <c r="D1627" s="192" t="s">
        <v>167</v>
      </c>
      <c r="E1627" s="203" t="s">
        <v>19</v>
      </c>
      <c r="F1627" s="204" t="s">
        <v>2191</v>
      </c>
      <c r="G1627" s="202"/>
      <c r="H1627" s="205">
        <v>10.481999999999999</v>
      </c>
      <c r="I1627" s="206"/>
      <c r="J1627" s="202"/>
      <c r="K1627" s="202"/>
      <c r="L1627" s="207"/>
      <c r="M1627" s="208"/>
      <c r="N1627" s="209"/>
      <c r="O1627" s="209"/>
      <c r="P1627" s="209"/>
      <c r="Q1627" s="209"/>
      <c r="R1627" s="209"/>
      <c r="S1627" s="209"/>
      <c r="T1627" s="210"/>
      <c r="AT1627" s="211" t="s">
        <v>167</v>
      </c>
      <c r="AU1627" s="211" t="s">
        <v>83</v>
      </c>
      <c r="AV1627" s="14" t="s">
        <v>83</v>
      </c>
      <c r="AW1627" s="14" t="s">
        <v>34</v>
      </c>
      <c r="AX1627" s="14" t="s">
        <v>73</v>
      </c>
      <c r="AY1627" s="211" t="s">
        <v>156</v>
      </c>
    </row>
    <row r="1628" spans="2:51" s="16" customFormat="1">
      <c r="B1628" s="234"/>
      <c r="C1628" s="235"/>
      <c r="D1628" s="192" t="s">
        <v>167</v>
      </c>
      <c r="E1628" s="236" t="s">
        <v>19</v>
      </c>
      <c r="F1628" s="237" t="s">
        <v>299</v>
      </c>
      <c r="G1628" s="235"/>
      <c r="H1628" s="238">
        <v>20.963999999999999</v>
      </c>
      <c r="I1628" s="239"/>
      <c r="J1628" s="235"/>
      <c r="K1628" s="235"/>
      <c r="L1628" s="240"/>
      <c r="M1628" s="241"/>
      <c r="N1628" s="242"/>
      <c r="O1628" s="242"/>
      <c r="P1628" s="242"/>
      <c r="Q1628" s="242"/>
      <c r="R1628" s="242"/>
      <c r="S1628" s="242"/>
      <c r="T1628" s="243"/>
      <c r="AT1628" s="244" t="s">
        <v>167</v>
      </c>
      <c r="AU1628" s="244" t="s">
        <v>83</v>
      </c>
      <c r="AV1628" s="16" t="s">
        <v>157</v>
      </c>
      <c r="AW1628" s="16" t="s">
        <v>34</v>
      </c>
      <c r="AX1628" s="16" t="s">
        <v>73</v>
      </c>
      <c r="AY1628" s="244" t="s">
        <v>156</v>
      </c>
    </row>
    <row r="1629" spans="2:51" s="13" customFormat="1">
      <c r="B1629" s="190"/>
      <c r="C1629" s="191"/>
      <c r="D1629" s="192" t="s">
        <v>167</v>
      </c>
      <c r="E1629" s="193" t="s">
        <v>19</v>
      </c>
      <c r="F1629" s="194" t="s">
        <v>472</v>
      </c>
      <c r="G1629" s="191"/>
      <c r="H1629" s="193" t="s">
        <v>19</v>
      </c>
      <c r="I1629" s="195"/>
      <c r="J1629" s="191"/>
      <c r="K1629" s="191"/>
      <c r="L1629" s="196"/>
      <c r="M1629" s="197"/>
      <c r="N1629" s="198"/>
      <c r="O1629" s="198"/>
      <c r="P1629" s="198"/>
      <c r="Q1629" s="198"/>
      <c r="R1629" s="198"/>
      <c r="S1629" s="198"/>
      <c r="T1629" s="199"/>
      <c r="AT1629" s="200" t="s">
        <v>167</v>
      </c>
      <c r="AU1629" s="200" t="s">
        <v>83</v>
      </c>
      <c r="AV1629" s="13" t="s">
        <v>81</v>
      </c>
      <c r="AW1629" s="13" t="s">
        <v>34</v>
      </c>
      <c r="AX1629" s="13" t="s">
        <v>73</v>
      </c>
      <c r="AY1629" s="200" t="s">
        <v>156</v>
      </c>
    </row>
    <row r="1630" spans="2:51" s="14" customFormat="1">
      <c r="B1630" s="201"/>
      <c r="C1630" s="202"/>
      <c r="D1630" s="192" t="s">
        <v>167</v>
      </c>
      <c r="E1630" s="203" t="s">
        <v>19</v>
      </c>
      <c r="F1630" s="204" t="s">
        <v>473</v>
      </c>
      <c r="G1630" s="202"/>
      <c r="H1630" s="205">
        <v>3.4430000000000001</v>
      </c>
      <c r="I1630" s="206"/>
      <c r="J1630" s="202"/>
      <c r="K1630" s="202"/>
      <c r="L1630" s="207"/>
      <c r="M1630" s="208"/>
      <c r="N1630" s="209"/>
      <c r="O1630" s="209"/>
      <c r="P1630" s="209"/>
      <c r="Q1630" s="209"/>
      <c r="R1630" s="209"/>
      <c r="S1630" s="209"/>
      <c r="T1630" s="210"/>
      <c r="AT1630" s="211" t="s">
        <v>167</v>
      </c>
      <c r="AU1630" s="211" t="s">
        <v>83</v>
      </c>
      <c r="AV1630" s="14" t="s">
        <v>83</v>
      </c>
      <c r="AW1630" s="14" t="s">
        <v>34</v>
      </c>
      <c r="AX1630" s="14" t="s">
        <v>73</v>
      </c>
      <c r="AY1630" s="211" t="s">
        <v>156</v>
      </c>
    </row>
    <row r="1631" spans="2:51" s="16" customFormat="1">
      <c r="B1631" s="234"/>
      <c r="C1631" s="235"/>
      <c r="D1631" s="192" t="s">
        <v>167</v>
      </c>
      <c r="E1631" s="236" t="s">
        <v>19</v>
      </c>
      <c r="F1631" s="237" t="s">
        <v>299</v>
      </c>
      <c r="G1631" s="235"/>
      <c r="H1631" s="238">
        <v>3.4430000000000001</v>
      </c>
      <c r="I1631" s="239"/>
      <c r="J1631" s="235"/>
      <c r="K1631" s="235"/>
      <c r="L1631" s="240"/>
      <c r="M1631" s="241"/>
      <c r="N1631" s="242"/>
      <c r="O1631" s="242"/>
      <c r="P1631" s="242"/>
      <c r="Q1631" s="242"/>
      <c r="R1631" s="242"/>
      <c r="S1631" s="242"/>
      <c r="T1631" s="243"/>
      <c r="AT1631" s="244" t="s">
        <v>167</v>
      </c>
      <c r="AU1631" s="244" t="s">
        <v>83</v>
      </c>
      <c r="AV1631" s="16" t="s">
        <v>157</v>
      </c>
      <c r="AW1631" s="16" t="s">
        <v>34</v>
      </c>
      <c r="AX1631" s="16" t="s">
        <v>73</v>
      </c>
      <c r="AY1631" s="244" t="s">
        <v>156</v>
      </c>
    </row>
    <row r="1632" spans="2:51" s="13" customFormat="1">
      <c r="B1632" s="190"/>
      <c r="C1632" s="191"/>
      <c r="D1632" s="192" t="s">
        <v>167</v>
      </c>
      <c r="E1632" s="193" t="s">
        <v>19</v>
      </c>
      <c r="F1632" s="194" t="s">
        <v>474</v>
      </c>
      <c r="G1632" s="191"/>
      <c r="H1632" s="193" t="s">
        <v>19</v>
      </c>
      <c r="I1632" s="195"/>
      <c r="J1632" s="191"/>
      <c r="K1632" s="191"/>
      <c r="L1632" s="196"/>
      <c r="M1632" s="197"/>
      <c r="N1632" s="198"/>
      <c r="O1632" s="198"/>
      <c r="P1632" s="198"/>
      <c r="Q1632" s="198"/>
      <c r="R1632" s="198"/>
      <c r="S1632" s="198"/>
      <c r="T1632" s="199"/>
      <c r="AT1632" s="200" t="s">
        <v>167</v>
      </c>
      <c r="AU1632" s="200" t="s">
        <v>83</v>
      </c>
      <c r="AV1632" s="13" t="s">
        <v>81</v>
      </c>
      <c r="AW1632" s="13" t="s">
        <v>34</v>
      </c>
      <c r="AX1632" s="13" t="s">
        <v>73</v>
      </c>
      <c r="AY1632" s="200" t="s">
        <v>156</v>
      </c>
    </row>
    <row r="1633" spans="2:51" s="14" customFormat="1">
      <c r="B1633" s="201"/>
      <c r="C1633" s="202"/>
      <c r="D1633" s="192" t="s">
        <v>167</v>
      </c>
      <c r="E1633" s="203" t="s">
        <v>19</v>
      </c>
      <c r="F1633" s="204" t="s">
        <v>475</v>
      </c>
      <c r="G1633" s="202"/>
      <c r="H1633" s="205">
        <v>2.3940000000000001</v>
      </c>
      <c r="I1633" s="206"/>
      <c r="J1633" s="202"/>
      <c r="K1633" s="202"/>
      <c r="L1633" s="207"/>
      <c r="M1633" s="208"/>
      <c r="N1633" s="209"/>
      <c r="O1633" s="209"/>
      <c r="P1633" s="209"/>
      <c r="Q1633" s="209"/>
      <c r="R1633" s="209"/>
      <c r="S1633" s="209"/>
      <c r="T1633" s="210"/>
      <c r="AT1633" s="211" t="s">
        <v>167</v>
      </c>
      <c r="AU1633" s="211" t="s">
        <v>83</v>
      </c>
      <c r="AV1633" s="14" t="s">
        <v>83</v>
      </c>
      <c r="AW1633" s="14" t="s">
        <v>34</v>
      </c>
      <c r="AX1633" s="14" t="s">
        <v>73</v>
      </c>
      <c r="AY1633" s="211" t="s">
        <v>156</v>
      </c>
    </row>
    <row r="1634" spans="2:51" s="16" customFormat="1">
      <c r="B1634" s="234"/>
      <c r="C1634" s="235"/>
      <c r="D1634" s="192" t="s">
        <v>167</v>
      </c>
      <c r="E1634" s="236" t="s">
        <v>19</v>
      </c>
      <c r="F1634" s="237" t="s">
        <v>299</v>
      </c>
      <c r="G1634" s="235"/>
      <c r="H1634" s="238">
        <v>2.3940000000000001</v>
      </c>
      <c r="I1634" s="239"/>
      <c r="J1634" s="235"/>
      <c r="K1634" s="235"/>
      <c r="L1634" s="240"/>
      <c r="M1634" s="241"/>
      <c r="N1634" s="242"/>
      <c r="O1634" s="242"/>
      <c r="P1634" s="242"/>
      <c r="Q1634" s="242"/>
      <c r="R1634" s="242"/>
      <c r="S1634" s="242"/>
      <c r="T1634" s="243"/>
      <c r="AT1634" s="244" t="s">
        <v>167</v>
      </c>
      <c r="AU1634" s="244" t="s">
        <v>83</v>
      </c>
      <c r="AV1634" s="16" t="s">
        <v>157</v>
      </c>
      <c r="AW1634" s="16" t="s">
        <v>34</v>
      </c>
      <c r="AX1634" s="16" t="s">
        <v>73</v>
      </c>
      <c r="AY1634" s="244" t="s">
        <v>156</v>
      </c>
    </row>
    <row r="1635" spans="2:51" s="13" customFormat="1">
      <c r="B1635" s="190"/>
      <c r="C1635" s="191"/>
      <c r="D1635" s="192" t="s">
        <v>167</v>
      </c>
      <c r="E1635" s="193" t="s">
        <v>19</v>
      </c>
      <c r="F1635" s="194" t="s">
        <v>476</v>
      </c>
      <c r="G1635" s="191"/>
      <c r="H1635" s="193" t="s">
        <v>19</v>
      </c>
      <c r="I1635" s="195"/>
      <c r="J1635" s="191"/>
      <c r="K1635" s="191"/>
      <c r="L1635" s="196"/>
      <c r="M1635" s="197"/>
      <c r="N1635" s="198"/>
      <c r="O1635" s="198"/>
      <c r="P1635" s="198"/>
      <c r="Q1635" s="198"/>
      <c r="R1635" s="198"/>
      <c r="S1635" s="198"/>
      <c r="T1635" s="199"/>
      <c r="AT1635" s="200" t="s">
        <v>167</v>
      </c>
      <c r="AU1635" s="200" t="s">
        <v>83</v>
      </c>
      <c r="AV1635" s="13" t="s">
        <v>81</v>
      </c>
      <c r="AW1635" s="13" t="s">
        <v>34</v>
      </c>
      <c r="AX1635" s="13" t="s">
        <v>73</v>
      </c>
      <c r="AY1635" s="200" t="s">
        <v>156</v>
      </c>
    </row>
    <row r="1636" spans="2:51" s="14" customFormat="1">
      <c r="B1636" s="201"/>
      <c r="C1636" s="202"/>
      <c r="D1636" s="192" t="s">
        <v>167</v>
      </c>
      <c r="E1636" s="203" t="s">
        <v>19</v>
      </c>
      <c r="F1636" s="204" t="s">
        <v>477</v>
      </c>
      <c r="G1636" s="202"/>
      <c r="H1636" s="205">
        <v>3.7040000000000002</v>
      </c>
      <c r="I1636" s="206"/>
      <c r="J1636" s="202"/>
      <c r="K1636" s="202"/>
      <c r="L1636" s="207"/>
      <c r="M1636" s="208"/>
      <c r="N1636" s="209"/>
      <c r="O1636" s="209"/>
      <c r="P1636" s="209"/>
      <c r="Q1636" s="209"/>
      <c r="R1636" s="209"/>
      <c r="S1636" s="209"/>
      <c r="T1636" s="210"/>
      <c r="AT1636" s="211" t="s">
        <v>167</v>
      </c>
      <c r="AU1636" s="211" t="s">
        <v>83</v>
      </c>
      <c r="AV1636" s="14" t="s">
        <v>83</v>
      </c>
      <c r="AW1636" s="14" t="s">
        <v>34</v>
      </c>
      <c r="AX1636" s="14" t="s">
        <v>73</v>
      </c>
      <c r="AY1636" s="211" t="s">
        <v>156</v>
      </c>
    </row>
    <row r="1637" spans="2:51" s="16" customFormat="1">
      <c r="B1637" s="234"/>
      <c r="C1637" s="235"/>
      <c r="D1637" s="192" t="s">
        <v>167</v>
      </c>
      <c r="E1637" s="236" t="s">
        <v>19</v>
      </c>
      <c r="F1637" s="237" t="s">
        <v>299</v>
      </c>
      <c r="G1637" s="235"/>
      <c r="H1637" s="238">
        <v>3.7040000000000002</v>
      </c>
      <c r="I1637" s="239"/>
      <c r="J1637" s="235"/>
      <c r="K1637" s="235"/>
      <c r="L1637" s="240"/>
      <c r="M1637" s="241"/>
      <c r="N1637" s="242"/>
      <c r="O1637" s="242"/>
      <c r="P1637" s="242"/>
      <c r="Q1637" s="242"/>
      <c r="R1637" s="242"/>
      <c r="S1637" s="242"/>
      <c r="T1637" s="243"/>
      <c r="AT1637" s="244" t="s">
        <v>167</v>
      </c>
      <c r="AU1637" s="244" t="s">
        <v>83</v>
      </c>
      <c r="AV1637" s="16" t="s">
        <v>157</v>
      </c>
      <c r="AW1637" s="16" t="s">
        <v>34</v>
      </c>
      <c r="AX1637" s="16" t="s">
        <v>73</v>
      </c>
      <c r="AY1637" s="244" t="s">
        <v>156</v>
      </c>
    </row>
    <row r="1638" spans="2:51" s="13" customFormat="1">
      <c r="B1638" s="190"/>
      <c r="C1638" s="191"/>
      <c r="D1638" s="192" t="s">
        <v>167</v>
      </c>
      <c r="E1638" s="193" t="s">
        <v>19</v>
      </c>
      <c r="F1638" s="194" t="s">
        <v>478</v>
      </c>
      <c r="G1638" s="191"/>
      <c r="H1638" s="193" t="s">
        <v>19</v>
      </c>
      <c r="I1638" s="195"/>
      <c r="J1638" s="191"/>
      <c r="K1638" s="191"/>
      <c r="L1638" s="196"/>
      <c r="M1638" s="197"/>
      <c r="N1638" s="198"/>
      <c r="O1638" s="198"/>
      <c r="P1638" s="198"/>
      <c r="Q1638" s="198"/>
      <c r="R1638" s="198"/>
      <c r="S1638" s="198"/>
      <c r="T1638" s="199"/>
      <c r="AT1638" s="200" t="s">
        <v>167</v>
      </c>
      <c r="AU1638" s="200" t="s">
        <v>83</v>
      </c>
      <c r="AV1638" s="13" t="s">
        <v>81</v>
      </c>
      <c r="AW1638" s="13" t="s">
        <v>34</v>
      </c>
      <c r="AX1638" s="13" t="s">
        <v>73</v>
      </c>
      <c r="AY1638" s="200" t="s">
        <v>156</v>
      </c>
    </row>
    <row r="1639" spans="2:51" s="14" customFormat="1">
      <c r="B1639" s="201"/>
      <c r="C1639" s="202"/>
      <c r="D1639" s="192" t="s">
        <v>167</v>
      </c>
      <c r="E1639" s="203" t="s">
        <v>19</v>
      </c>
      <c r="F1639" s="204" t="s">
        <v>479</v>
      </c>
      <c r="G1639" s="202"/>
      <c r="H1639" s="205">
        <v>2.4260000000000002</v>
      </c>
      <c r="I1639" s="206"/>
      <c r="J1639" s="202"/>
      <c r="K1639" s="202"/>
      <c r="L1639" s="207"/>
      <c r="M1639" s="208"/>
      <c r="N1639" s="209"/>
      <c r="O1639" s="209"/>
      <c r="P1639" s="209"/>
      <c r="Q1639" s="209"/>
      <c r="R1639" s="209"/>
      <c r="S1639" s="209"/>
      <c r="T1639" s="210"/>
      <c r="AT1639" s="211" t="s">
        <v>167</v>
      </c>
      <c r="AU1639" s="211" t="s">
        <v>83</v>
      </c>
      <c r="AV1639" s="14" t="s">
        <v>83</v>
      </c>
      <c r="AW1639" s="14" t="s">
        <v>34</v>
      </c>
      <c r="AX1639" s="14" t="s">
        <v>73</v>
      </c>
      <c r="AY1639" s="211" t="s">
        <v>156</v>
      </c>
    </row>
    <row r="1640" spans="2:51" s="16" customFormat="1">
      <c r="B1640" s="234"/>
      <c r="C1640" s="235"/>
      <c r="D1640" s="192" t="s">
        <v>167</v>
      </c>
      <c r="E1640" s="236" t="s">
        <v>19</v>
      </c>
      <c r="F1640" s="237" t="s">
        <v>299</v>
      </c>
      <c r="G1640" s="235"/>
      <c r="H1640" s="238">
        <v>2.4260000000000002</v>
      </c>
      <c r="I1640" s="239"/>
      <c r="J1640" s="235"/>
      <c r="K1640" s="235"/>
      <c r="L1640" s="240"/>
      <c r="M1640" s="241"/>
      <c r="N1640" s="242"/>
      <c r="O1640" s="242"/>
      <c r="P1640" s="242"/>
      <c r="Q1640" s="242"/>
      <c r="R1640" s="242"/>
      <c r="S1640" s="242"/>
      <c r="T1640" s="243"/>
      <c r="AT1640" s="244" t="s">
        <v>167</v>
      </c>
      <c r="AU1640" s="244" t="s">
        <v>83</v>
      </c>
      <c r="AV1640" s="16" t="s">
        <v>157</v>
      </c>
      <c r="AW1640" s="16" t="s">
        <v>34</v>
      </c>
      <c r="AX1640" s="16" t="s">
        <v>73</v>
      </c>
      <c r="AY1640" s="244" t="s">
        <v>156</v>
      </c>
    </row>
    <row r="1641" spans="2:51" s="13" customFormat="1">
      <c r="B1641" s="190"/>
      <c r="C1641" s="191"/>
      <c r="D1641" s="192" t="s">
        <v>167</v>
      </c>
      <c r="E1641" s="193" t="s">
        <v>19</v>
      </c>
      <c r="F1641" s="194" t="s">
        <v>480</v>
      </c>
      <c r="G1641" s="191"/>
      <c r="H1641" s="193" t="s">
        <v>19</v>
      </c>
      <c r="I1641" s="195"/>
      <c r="J1641" s="191"/>
      <c r="K1641" s="191"/>
      <c r="L1641" s="196"/>
      <c r="M1641" s="197"/>
      <c r="N1641" s="198"/>
      <c r="O1641" s="198"/>
      <c r="P1641" s="198"/>
      <c r="Q1641" s="198"/>
      <c r="R1641" s="198"/>
      <c r="S1641" s="198"/>
      <c r="T1641" s="199"/>
      <c r="AT1641" s="200" t="s">
        <v>167</v>
      </c>
      <c r="AU1641" s="200" t="s">
        <v>83</v>
      </c>
      <c r="AV1641" s="13" t="s">
        <v>81</v>
      </c>
      <c r="AW1641" s="13" t="s">
        <v>34</v>
      </c>
      <c r="AX1641" s="13" t="s">
        <v>73</v>
      </c>
      <c r="AY1641" s="200" t="s">
        <v>156</v>
      </c>
    </row>
    <row r="1642" spans="2:51" s="14" customFormat="1">
      <c r="B1642" s="201"/>
      <c r="C1642" s="202"/>
      <c r="D1642" s="192" t="s">
        <v>167</v>
      </c>
      <c r="E1642" s="203" t="s">
        <v>19</v>
      </c>
      <c r="F1642" s="204" t="s">
        <v>481</v>
      </c>
      <c r="G1642" s="202"/>
      <c r="H1642" s="205">
        <v>3.645</v>
      </c>
      <c r="I1642" s="206"/>
      <c r="J1642" s="202"/>
      <c r="K1642" s="202"/>
      <c r="L1642" s="207"/>
      <c r="M1642" s="208"/>
      <c r="N1642" s="209"/>
      <c r="O1642" s="209"/>
      <c r="P1642" s="209"/>
      <c r="Q1642" s="209"/>
      <c r="R1642" s="209"/>
      <c r="S1642" s="209"/>
      <c r="T1642" s="210"/>
      <c r="AT1642" s="211" t="s">
        <v>167</v>
      </c>
      <c r="AU1642" s="211" t="s">
        <v>83</v>
      </c>
      <c r="AV1642" s="14" t="s">
        <v>83</v>
      </c>
      <c r="AW1642" s="14" t="s">
        <v>34</v>
      </c>
      <c r="AX1642" s="14" t="s">
        <v>73</v>
      </c>
      <c r="AY1642" s="211" t="s">
        <v>156</v>
      </c>
    </row>
    <row r="1643" spans="2:51" s="16" customFormat="1">
      <c r="B1643" s="234"/>
      <c r="C1643" s="235"/>
      <c r="D1643" s="192" t="s">
        <v>167</v>
      </c>
      <c r="E1643" s="236" t="s">
        <v>19</v>
      </c>
      <c r="F1643" s="237" t="s">
        <v>299</v>
      </c>
      <c r="G1643" s="235"/>
      <c r="H1643" s="238">
        <v>3.645</v>
      </c>
      <c r="I1643" s="239"/>
      <c r="J1643" s="235"/>
      <c r="K1643" s="235"/>
      <c r="L1643" s="240"/>
      <c r="M1643" s="241"/>
      <c r="N1643" s="242"/>
      <c r="O1643" s="242"/>
      <c r="P1643" s="242"/>
      <c r="Q1643" s="242"/>
      <c r="R1643" s="242"/>
      <c r="S1643" s="242"/>
      <c r="T1643" s="243"/>
      <c r="AT1643" s="244" t="s">
        <v>167</v>
      </c>
      <c r="AU1643" s="244" t="s">
        <v>83</v>
      </c>
      <c r="AV1643" s="16" t="s">
        <v>157</v>
      </c>
      <c r="AW1643" s="16" t="s">
        <v>34</v>
      </c>
      <c r="AX1643" s="16" t="s">
        <v>73</v>
      </c>
      <c r="AY1643" s="244" t="s">
        <v>156</v>
      </c>
    </row>
    <row r="1644" spans="2:51" s="13" customFormat="1">
      <c r="B1644" s="190"/>
      <c r="C1644" s="191"/>
      <c r="D1644" s="192" t="s">
        <v>167</v>
      </c>
      <c r="E1644" s="193" t="s">
        <v>19</v>
      </c>
      <c r="F1644" s="194" t="s">
        <v>482</v>
      </c>
      <c r="G1644" s="191"/>
      <c r="H1644" s="193" t="s">
        <v>19</v>
      </c>
      <c r="I1644" s="195"/>
      <c r="J1644" s="191"/>
      <c r="K1644" s="191"/>
      <c r="L1644" s="196"/>
      <c r="M1644" s="197"/>
      <c r="N1644" s="198"/>
      <c r="O1644" s="198"/>
      <c r="P1644" s="198"/>
      <c r="Q1644" s="198"/>
      <c r="R1644" s="198"/>
      <c r="S1644" s="198"/>
      <c r="T1644" s="199"/>
      <c r="AT1644" s="200" t="s">
        <v>167</v>
      </c>
      <c r="AU1644" s="200" t="s">
        <v>83</v>
      </c>
      <c r="AV1644" s="13" t="s">
        <v>81</v>
      </c>
      <c r="AW1644" s="13" t="s">
        <v>34</v>
      </c>
      <c r="AX1644" s="13" t="s">
        <v>73</v>
      </c>
      <c r="AY1644" s="200" t="s">
        <v>156</v>
      </c>
    </row>
    <row r="1645" spans="2:51" s="14" customFormat="1">
      <c r="B1645" s="201"/>
      <c r="C1645" s="202"/>
      <c r="D1645" s="192" t="s">
        <v>167</v>
      </c>
      <c r="E1645" s="203" t="s">
        <v>19</v>
      </c>
      <c r="F1645" s="204" t="s">
        <v>483</v>
      </c>
      <c r="G1645" s="202"/>
      <c r="H1645" s="205">
        <v>2.0299999999999998</v>
      </c>
      <c r="I1645" s="206"/>
      <c r="J1645" s="202"/>
      <c r="K1645" s="202"/>
      <c r="L1645" s="207"/>
      <c r="M1645" s="208"/>
      <c r="N1645" s="209"/>
      <c r="O1645" s="209"/>
      <c r="P1645" s="209"/>
      <c r="Q1645" s="209"/>
      <c r="R1645" s="209"/>
      <c r="S1645" s="209"/>
      <c r="T1645" s="210"/>
      <c r="AT1645" s="211" t="s">
        <v>167</v>
      </c>
      <c r="AU1645" s="211" t="s">
        <v>83</v>
      </c>
      <c r="AV1645" s="14" t="s">
        <v>83</v>
      </c>
      <c r="AW1645" s="14" t="s">
        <v>34</v>
      </c>
      <c r="AX1645" s="14" t="s">
        <v>73</v>
      </c>
      <c r="AY1645" s="211" t="s">
        <v>156</v>
      </c>
    </row>
    <row r="1646" spans="2:51" s="16" customFormat="1">
      <c r="B1646" s="234"/>
      <c r="C1646" s="235"/>
      <c r="D1646" s="192" t="s">
        <v>167</v>
      </c>
      <c r="E1646" s="236" t="s">
        <v>19</v>
      </c>
      <c r="F1646" s="237" t="s">
        <v>299</v>
      </c>
      <c r="G1646" s="235"/>
      <c r="H1646" s="238">
        <v>2.0299999999999998</v>
      </c>
      <c r="I1646" s="239"/>
      <c r="J1646" s="235"/>
      <c r="K1646" s="235"/>
      <c r="L1646" s="240"/>
      <c r="M1646" s="241"/>
      <c r="N1646" s="242"/>
      <c r="O1646" s="242"/>
      <c r="P1646" s="242"/>
      <c r="Q1646" s="242"/>
      <c r="R1646" s="242"/>
      <c r="S1646" s="242"/>
      <c r="T1646" s="243"/>
      <c r="AT1646" s="244" t="s">
        <v>167</v>
      </c>
      <c r="AU1646" s="244" t="s">
        <v>83</v>
      </c>
      <c r="AV1646" s="16" t="s">
        <v>157</v>
      </c>
      <c r="AW1646" s="16" t="s">
        <v>34</v>
      </c>
      <c r="AX1646" s="16" t="s">
        <v>73</v>
      </c>
      <c r="AY1646" s="244" t="s">
        <v>156</v>
      </c>
    </row>
    <row r="1647" spans="2:51" s="13" customFormat="1">
      <c r="B1647" s="190"/>
      <c r="C1647" s="191"/>
      <c r="D1647" s="192" t="s">
        <v>167</v>
      </c>
      <c r="E1647" s="193" t="s">
        <v>19</v>
      </c>
      <c r="F1647" s="194" t="s">
        <v>484</v>
      </c>
      <c r="G1647" s="191"/>
      <c r="H1647" s="193" t="s">
        <v>19</v>
      </c>
      <c r="I1647" s="195"/>
      <c r="J1647" s="191"/>
      <c r="K1647" s="191"/>
      <c r="L1647" s="196"/>
      <c r="M1647" s="197"/>
      <c r="N1647" s="198"/>
      <c r="O1647" s="198"/>
      <c r="P1647" s="198"/>
      <c r="Q1647" s="198"/>
      <c r="R1647" s="198"/>
      <c r="S1647" s="198"/>
      <c r="T1647" s="199"/>
      <c r="AT1647" s="200" t="s">
        <v>167</v>
      </c>
      <c r="AU1647" s="200" t="s">
        <v>83</v>
      </c>
      <c r="AV1647" s="13" t="s">
        <v>81</v>
      </c>
      <c r="AW1647" s="13" t="s">
        <v>34</v>
      </c>
      <c r="AX1647" s="13" t="s">
        <v>73</v>
      </c>
      <c r="AY1647" s="200" t="s">
        <v>156</v>
      </c>
    </row>
    <row r="1648" spans="2:51" s="14" customFormat="1">
      <c r="B1648" s="201"/>
      <c r="C1648" s="202"/>
      <c r="D1648" s="192" t="s">
        <v>167</v>
      </c>
      <c r="E1648" s="203" t="s">
        <v>19</v>
      </c>
      <c r="F1648" s="204" t="s">
        <v>485</v>
      </c>
      <c r="G1648" s="202"/>
      <c r="H1648" s="205">
        <v>3.605</v>
      </c>
      <c r="I1648" s="206"/>
      <c r="J1648" s="202"/>
      <c r="K1648" s="202"/>
      <c r="L1648" s="207"/>
      <c r="M1648" s="208"/>
      <c r="N1648" s="209"/>
      <c r="O1648" s="209"/>
      <c r="P1648" s="209"/>
      <c r="Q1648" s="209"/>
      <c r="R1648" s="209"/>
      <c r="S1648" s="209"/>
      <c r="T1648" s="210"/>
      <c r="AT1648" s="211" t="s">
        <v>167</v>
      </c>
      <c r="AU1648" s="211" t="s">
        <v>83</v>
      </c>
      <c r="AV1648" s="14" t="s">
        <v>83</v>
      </c>
      <c r="AW1648" s="14" t="s">
        <v>34</v>
      </c>
      <c r="AX1648" s="14" t="s">
        <v>73</v>
      </c>
      <c r="AY1648" s="211" t="s">
        <v>156</v>
      </c>
    </row>
    <row r="1649" spans="1:65" s="16" customFormat="1">
      <c r="B1649" s="234"/>
      <c r="C1649" s="235"/>
      <c r="D1649" s="192" t="s">
        <v>167</v>
      </c>
      <c r="E1649" s="236" t="s">
        <v>19</v>
      </c>
      <c r="F1649" s="237" t="s">
        <v>299</v>
      </c>
      <c r="G1649" s="235"/>
      <c r="H1649" s="238">
        <v>3.605</v>
      </c>
      <c r="I1649" s="239"/>
      <c r="J1649" s="235"/>
      <c r="K1649" s="235"/>
      <c r="L1649" s="240"/>
      <c r="M1649" s="241"/>
      <c r="N1649" s="242"/>
      <c r="O1649" s="242"/>
      <c r="P1649" s="242"/>
      <c r="Q1649" s="242"/>
      <c r="R1649" s="242"/>
      <c r="S1649" s="242"/>
      <c r="T1649" s="243"/>
      <c r="AT1649" s="244" t="s">
        <v>167</v>
      </c>
      <c r="AU1649" s="244" t="s">
        <v>83</v>
      </c>
      <c r="AV1649" s="16" t="s">
        <v>157</v>
      </c>
      <c r="AW1649" s="16" t="s">
        <v>34</v>
      </c>
      <c r="AX1649" s="16" t="s">
        <v>73</v>
      </c>
      <c r="AY1649" s="244" t="s">
        <v>156</v>
      </c>
    </row>
    <row r="1650" spans="1:65" s="13" customFormat="1">
      <c r="B1650" s="190"/>
      <c r="C1650" s="191"/>
      <c r="D1650" s="192" t="s">
        <v>167</v>
      </c>
      <c r="E1650" s="193" t="s">
        <v>19</v>
      </c>
      <c r="F1650" s="194" t="s">
        <v>486</v>
      </c>
      <c r="G1650" s="191"/>
      <c r="H1650" s="193" t="s">
        <v>19</v>
      </c>
      <c r="I1650" s="195"/>
      <c r="J1650" s="191"/>
      <c r="K1650" s="191"/>
      <c r="L1650" s="196"/>
      <c r="M1650" s="197"/>
      <c r="N1650" s="198"/>
      <c r="O1650" s="198"/>
      <c r="P1650" s="198"/>
      <c r="Q1650" s="198"/>
      <c r="R1650" s="198"/>
      <c r="S1650" s="198"/>
      <c r="T1650" s="199"/>
      <c r="AT1650" s="200" t="s">
        <v>167</v>
      </c>
      <c r="AU1650" s="200" t="s">
        <v>83</v>
      </c>
      <c r="AV1650" s="13" t="s">
        <v>81</v>
      </c>
      <c r="AW1650" s="13" t="s">
        <v>34</v>
      </c>
      <c r="AX1650" s="13" t="s">
        <v>73</v>
      </c>
      <c r="AY1650" s="200" t="s">
        <v>156</v>
      </c>
    </row>
    <row r="1651" spans="1:65" s="14" customFormat="1">
      <c r="B1651" s="201"/>
      <c r="C1651" s="202"/>
      <c r="D1651" s="192" t="s">
        <v>167</v>
      </c>
      <c r="E1651" s="203" t="s">
        <v>19</v>
      </c>
      <c r="F1651" s="204" t="s">
        <v>487</v>
      </c>
      <c r="G1651" s="202"/>
      <c r="H1651" s="205">
        <v>2.4169999999999998</v>
      </c>
      <c r="I1651" s="206"/>
      <c r="J1651" s="202"/>
      <c r="K1651" s="202"/>
      <c r="L1651" s="207"/>
      <c r="M1651" s="208"/>
      <c r="N1651" s="209"/>
      <c r="O1651" s="209"/>
      <c r="P1651" s="209"/>
      <c r="Q1651" s="209"/>
      <c r="R1651" s="209"/>
      <c r="S1651" s="209"/>
      <c r="T1651" s="210"/>
      <c r="AT1651" s="211" t="s">
        <v>167</v>
      </c>
      <c r="AU1651" s="211" t="s">
        <v>83</v>
      </c>
      <c r="AV1651" s="14" t="s">
        <v>83</v>
      </c>
      <c r="AW1651" s="14" t="s">
        <v>34</v>
      </c>
      <c r="AX1651" s="14" t="s">
        <v>73</v>
      </c>
      <c r="AY1651" s="211" t="s">
        <v>156</v>
      </c>
    </row>
    <row r="1652" spans="1:65" s="16" customFormat="1">
      <c r="B1652" s="234"/>
      <c r="C1652" s="235"/>
      <c r="D1652" s="192" t="s">
        <v>167</v>
      </c>
      <c r="E1652" s="236" t="s">
        <v>19</v>
      </c>
      <c r="F1652" s="237" t="s">
        <v>299</v>
      </c>
      <c r="G1652" s="235"/>
      <c r="H1652" s="238">
        <v>2.4169999999999998</v>
      </c>
      <c r="I1652" s="239"/>
      <c r="J1652" s="235"/>
      <c r="K1652" s="235"/>
      <c r="L1652" s="240"/>
      <c r="M1652" s="241"/>
      <c r="N1652" s="242"/>
      <c r="O1652" s="242"/>
      <c r="P1652" s="242"/>
      <c r="Q1652" s="242"/>
      <c r="R1652" s="242"/>
      <c r="S1652" s="242"/>
      <c r="T1652" s="243"/>
      <c r="AT1652" s="244" t="s">
        <v>167</v>
      </c>
      <c r="AU1652" s="244" t="s">
        <v>83</v>
      </c>
      <c r="AV1652" s="16" t="s">
        <v>157</v>
      </c>
      <c r="AW1652" s="16" t="s">
        <v>34</v>
      </c>
      <c r="AX1652" s="16" t="s">
        <v>73</v>
      </c>
      <c r="AY1652" s="244" t="s">
        <v>156</v>
      </c>
    </row>
    <row r="1653" spans="1:65" s="15" customFormat="1">
      <c r="B1653" s="212"/>
      <c r="C1653" s="213"/>
      <c r="D1653" s="192" t="s">
        <v>167</v>
      </c>
      <c r="E1653" s="214" t="s">
        <v>19</v>
      </c>
      <c r="F1653" s="215" t="s">
        <v>170</v>
      </c>
      <c r="G1653" s="213"/>
      <c r="H1653" s="216">
        <v>116.498</v>
      </c>
      <c r="I1653" s="217"/>
      <c r="J1653" s="213"/>
      <c r="K1653" s="213"/>
      <c r="L1653" s="218"/>
      <c r="M1653" s="219"/>
      <c r="N1653" s="220"/>
      <c r="O1653" s="220"/>
      <c r="P1653" s="220"/>
      <c r="Q1653" s="220"/>
      <c r="R1653" s="220"/>
      <c r="S1653" s="220"/>
      <c r="T1653" s="221"/>
      <c r="AT1653" s="222" t="s">
        <v>167</v>
      </c>
      <c r="AU1653" s="222" t="s">
        <v>83</v>
      </c>
      <c r="AV1653" s="15" t="s">
        <v>163</v>
      </c>
      <c r="AW1653" s="15" t="s">
        <v>34</v>
      </c>
      <c r="AX1653" s="15" t="s">
        <v>81</v>
      </c>
      <c r="AY1653" s="222" t="s">
        <v>156</v>
      </c>
    </row>
    <row r="1654" spans="1:65" s="2" customFormat="1" ht="24.2" customHeight="1">
      <c r="A1654" s="35"/>
      <c r="B1654" s="36"/>
      <c r="C1654" s="171" t="s">
        <v>2208</v>
      </c>
      <c r="D1654" s="171" t="s">
        <v>159</v>
      </c>
      <c r="E1654" s="172" t="s">
        <v>2209</v>
      </c>
      <c r="F1654" s="173" t="s">
        <v>2210</v>
      </c>
      <c r="G1654" s="174" t="s">
        <v>206</v>
      </c>
      <c r="H1654" s="175">
        <v>116.498</v>
      </c>
      <c r="I1654" s="176"/>
      <c r="J1654" s="177">
        <f>ROUND(I1654*H1654,2)</f>
        <v>0</v>
      </c>
      <c r="K1654" s="178"/>
      <c r="L1654" s="40"/>
      <c r="M1654" s="179" t="s">
        <v>19</v>
      </c>
      <c r="N1654" s="180" t="s">
        <v>44</v>
      </c>
      <c r="O1654" s="65"/>
      <c r="P1654" s="181">
        <f>O1654*H1654</f>
        <v>0</v>
      </c>
      <c r="Q1654" s="181">
        <v>6.5335999999999997E-4</v>
      </c>
      <c r="R1654" s="181">
        <f>Q1654*H1654</f>
        <v>7.6115133279999997E-2</v>
      </c>
      <c r="S1654" s="181">
        <v>0</v>
      </c>
      <c r="T1654" s="182">
        <f>S1654*H1654</f>
        <v>0</v>
      </c>
      <c r="U1654" s="35"/>
      <c r="V1654" s="35"/>
      <c r="W1654" s="35"/>
      <c r="X1654" s="35"/>
      <c r="Y1654" s="35"/>
      <c r="Z1654" s="35"/>
      <c r="AA1654" s="35"/>
      <c r="AB1654" s="35"/>
      <c r="AC1654" s="35"/>
      <c r="AD1654" s="35"/>
      <c r="AE1654" s="35"/>
      <c r="AR1654" s="183" t="s">
        <v>259</v>
      </c>
      <c r="AT1654" s="183" t="s">
        <v>159</v>
      </c>
      <c r="AU1654" s="183" t="s">
        <v>83</v>
      </c>
      <c r="AY1654" s="18" t="s">
        <v>156</v>
      </c>
      <c r="BE1654" s="184">
        <f>IF(N1654="základní",J1654,0)</f>
        <v>0</v>
      </c>
      <c r="BF1654" s="184">
        <f>IF(N1654="snížená",J1654,0)</f>
        <v>0</v>
      </c>
      <c r="BG1654" s="184">
        <f>IF(N1654="zákl. přenesená",J1654,0)</f>
        <v>0</v>
      </c>
      <c r="BH1654" s="184">
        <f>IF(N1654="sníž. přenesená",J1654,0)</f>
        <v>0</v>
      </c>
      <c r="BI1654" s="184">
        <f>IF(N1654="nulová",J1654,0)</f>
        <v>0</v>
      </c>
      <c r="BJ1654" s="18" t="s">
        <v>81</v>
      </c>
      <c r="BK1654" s="184">
        <f>ROUND(I1654*H1654,2)</f>
        <v>0</v>
      </c>
      <c r="BL1654" s="18" t="s">
        <v>259</v>
      </c>
      <c r="BM1654" s="183" t="s">
        <v>2211</v>
      </c>
    </row>
    <row r="1655" spans="1:65" s="13" customFormat="1">
      <c r="B1655" s="190"/>
      <c r="C1655" s="191"/>
      <c r="D1655" s="192" t="s">
        <v>167</v>
      </c>
      <c r="E1655" s="193" t="s">
        <v>19</v>
      </c>
      <c r="F1655" s="194" t="s">
        <v>464</v>
      </c>
      <c r="G1655" s="191"/>
      <c r="H1655" s="193" t="s">
        <v>19</v>
      </c>
      <c r="I1655" s="195"/>
      <c r="J1655" s="191"/>
      <c r="K1655" s="191"/>
      <c r="L1655" s="196"/>
      <c r="M1655" s="197"/>
      <c r="N1655" s="198"/>
      <c r="O1655" s="198"/>
      <c r="P1655" s="198"/>
      <c r="Q1655" s="198"/>
      <c r="R1655" s="198"/>
      <c r="S1655" s="198"/>
      <c r="T1655" s="199"/>
      <c r="AT1655" s="200" t="s">
        <v>167</v>
      </c>
      <c r="AU1655" s="200" t="s">
        <v>83</v>
      </c>
      <c r="AV1655" s="13" t="s">
        <v>81</v>
      </c>
      <c r="AW1655" s="13" t="s">
        <v>34</v>
      </c>
      <c r="AX1655" s="13" t="s">
        <v>73</v>
      </c>
      <c r="AY1655" s="200" t="s">
        <v>156</v>
      </c>
    </row>
    <row r="1656" spans="1:65" s="14" customFormat="1">
      <c r="B1656" s="201"/>
      <c r="C1656" s="202"/>
      <c r="D1656" s="192" t="s">
        <v>167</v>
      </c>
      <c r="E1656" s="203" t="s">
        <v>19</v>
      </c>
      <c r="F1656" s="204" t="s">
        <v>465</v>
      </c>
      <c r="G1656" s="202"/>
      <c r="H1656" s="205">
        <v>13.003</v>
      </c>
      <c r="I1656" s="206"/>
      <c r="J1656" s="202"/>
      <c r="K1656" s="202"/>
      <c r="L1656" s="207"/>
      <c r="M1656" s="208"/>
      <c r="N1656" s="209"/>
      <c r="O1656" s="209"/>
      <c r="P1656" s="209"/>
      <c r="Q1656" s="209"/>
      <c r="R1656" s="209"/>
      <c r="S1656" s="209"/>
      <c r="T1656" s="210"/>
      <c r="AT1656" s="211" t="s">
        <v>167</v>
      </c>
      <c r="AU1656" s="211" t="s">
        <v>83</v>
      </c>
      <c r="AV1656" s="14" t="s">
        <v>83</v>
      </c>
      <c r="AW1656" s="14" t="s">
        <v>34</v>
      </c>
      <c r="AX1656" s="14" t="s">
        <v>73</v>
      </c>
      <c r="AY1656" s="211" t="s">
        <v>156</v>
      </c>
    </row>
    <row r="1657" spans="1:65" s="14" customFormat="1">
      <c r="B1657" s="201"/>
      <c r="C1657" s="202"/>
      <c r="D1657" s="192" t="s">
        <v>167</v>
      </c>
      <c r="E1657" s="203" t="s">
        <v>19</v>
      </c>
      <c r="F1657" s="204" t="s">
        <v>466</v>
      </c>
      <c r="G1657" s="202"/>
      <c r="H1657" s="205">
        <v>2.5430000000000001</v>
      </c>
      <c r="I1657" s="206"/>
      <c r="J1657" s="202"/>
      <c r="K1657" s="202"/>
      <c r="L1657" s="207"/>
      <c r="M1657" s="208"/>
      <c r="N1657" s="209"/>
      <c r="O1657" s="209"/>
      <c r="P1657" s="209"/>
      <c r="Q1657" s="209"/>
      <c r="R1657" s="209"/>
      <c r="S1657" s="209"/>
      <c r="T1657" s="210"/>
      <c r="AT1657" s="211" t="s">
        <v>167</v>
      </c>
      <c r="AU1657" s="211" t="s">
        <v>83</v>
      </c>
      <c r="AV1657" s="14" t="s">
        <v>83</v>
      </c>
      <c r="AW1657" s="14" t="s">
        <v>34</v>
      </c>
      <c r="AX1657" s="14" t="s">
        <v>73</v>
      </c>
      <c r="AY1657" s="211" t="s">
        <v>156</v>
      </c>
    </row>
    <row r="1658" spans="1:65" s="14" customFormat="1">
      <c r="B1658" s="201"/>
      <c r="C1658" s="202"/>
      <c r="D1658" s="192" t="s">
        <v>167</v>
      </c>
      <c r="E1658" s="203" t="s">
        <v>19</v>
      </c>
      <c r="F1658" s="204" t="s">
        <v>2184</v>
      </c>
      <c r="G1658" s="202"/>
      <c r="H1658" s="205">
        <v>1.72</v>
      </c>
      <c r="I1658" s="206"/>
      <c r="J1658" s="202"/>
      <c r="K1658" s="202"/>
      <c r="L1658" s="207"/>
      <c r="M1658" s="208"/>
      <c r="N1658" s="209"/>
      <c r="O1658" s="209"/>
      <c r="P1658" s="209"/>
      <c r="Q1658" s="209"/>
      <c r="R1658" s="209"/>
      <c r="S1658" s="209"/>
      <c r="T1658" s="210"/>
      <c r="AT1658" s="211" t="s">
        <v>167</v>
      </c>
      <c r="AU1658" s="211" t="s">
        <v>83</v>
      </c>
      <c r="AV1658" s="14" t="s">
        <v>83</v>
      </c>
      <c r="AW1658" s="14" t="s">
        <v>34</v>
      </c>
      <c r="AX1658" s="14" t="s">
        <v>73</v>
      </c>
      <c r="AY1658" s="211" t="s">
        <v>156</v>
      </c>
    </row>
    <row r="1659" spans="1:65" s="14" customFormat="1">
      <c r="B1659" s="201"/>
      <c r="C1659" s="202"/>
      <c r="D1659" s="192" t="s">
        <v>167</v>
      </c>
      <c r="E1659" s="203" t="s">
        <v>19</v>
      </c>
      <c r="F1659" s="204" t="s">
        <v>2185</v>
      </c>
      <c r="G1659" s="202"/>
      <c r="H1659" s="205">
        <v>0.74199999999999999</v>
      </c>
      <c r="I1659" s="206"/>
      <c r="J1659" s="202"/>
      <c r="K1659" s="202"/>
      <c r="L1659" s="207"/>
      <c r="M1659" s="208"/>
      <c r="N1659" s="209"/>
      <c r="O1659" s="209"/>
      <c r="P1659" s="209"/>
      <c r="Q1659" s="209"/>
      <c r="R1659" s="209"/>
      <c r="S1659" s="209"/>
      <c r="T1659" s="210"/>
      <c r="AT1659" s="211" t="s">
        <v>167</v>
      </c>
      <c r="AU1659" s="211" t="s">
        <v>83</v>
      </c>
      <c r="AV1659" s="14" t="s">
        <v>83</v>
      </c>
      <c r="AW1659" s="14" t="s">
        <v>34</v>
      </c>
      <c r="AX1659" s="14" t="s">
        <v>73</v>
      </c>
      <c r="AY1659" s="211" t="s">
        <v>156</v>
      </c>
    </row>
    <row r="1660" spans="1:65" s="14" customFormat="1">
      <c r="B1660" s="201"/>
      <c r="C1660" s="202"/>
      <c r="D1660" s="192" t="s">
        <v>167</v>
      </c>
      <c r="E1660" s="203" t="s">
        <v>19</v>
      </c>
      <c r="F1660" s="204" t="s">
        <v>2186</v>
      </c>
      <c r="G1660" s="202"/>
      <c r="H1660" s="205">
        <v>15.545999999999999</v>
      </c>
      <c r="I1660" s="206"/>
      <c r="J1660" s="202"/>
      <c r="K1660" s="202"/>
      <c r="L1660" s="207"/>
      <c r="M1660" s="208"/>
      <c r="N1660" s="209"/>
      <c r="O1660" s="209"/>
      <c r="P1660" s="209"/>
      <c r="Q1660" s="209"/>
      <c r="R1660" s="209"/>
      <c r="S1660" s="209"/>
      <c r="T1660" s="210"/>
      <c r="AT1660" s="211" t="s">
        <v>167</v>
      </c>
      <c r="AU1660" s="211" t="s">
        <v>83</v>
      </c>
      <c r="AV1660" s="14" t="s">
        <v>83</v>
      </c>
      <c r="AW1660" s="14" t="s">
        <v>34</v>
      </c>
      <c r="AX1660" s="14" t="s">
        <v>73</v>
      </c>
      <c r="AY1660" s="211" t="s">
        <v>156</v>
      </c>
    </row>
    <row r="1661" spans="1:65" s="16" customFormat="1">
      <c r="B1661" s="234"/>
      <c r="C1661" s="235"/>
      <c r="D1661" s="192" t="s">
        <v>167</v>
      </c>
      <c r="E1661" s="236" t="s">
        <v>19</v>
      </c>
      <c r="F1661" s="237" t="s">
        <v>299</v>
      </c>
      <c r="G1661" s="235"/>
      <c r="H1661" s="238">
        <v>33.554000000000002</v>
      </c>
      <c r="I1661" s="239"/>
      <c r="J1661" s="235"/>
      <c r="K1661" s="235"/>
      <c r="L1661" s="240"/>
      <c r="M1661" s="241"/>
      <c r="N1661" s="242"/>
      <c r="O1661" s="242"/>
      <c r="P1661" s="242"/>
      <c r="Q1661" s="242"/>
      <c r="R1661" s="242"/>
      <c r="S1661" s="242"/>
      <c r="T1661" s="243"/>
      <c r="AT1661" s="244" t="s">
        <v>167</v>
      </c>
      <c r="AU1661" s="244" t="s">
        <v>83</v>
      </c>
      <c r="AV1661" s="16" t="s">
        <v>157</v>
      </c>
      <c r="AW1661" s="16" t="s">
        <v>34</v>
      </c>
      <c r="AX1661" s="16" t="s">
        <v>73</v>
      </c>
      <c r="AY1661" s="244" t="s">
        <v>156</v>
      </c>
    </row>
    <row r="1662" spans="1:65" s="13" customFormat="1">
      <c r="B1662" s="190"/>
      <c r="C1662" s="191"/>
      <c r="D1662" s="192" t="s">
        <v>167</v>
      </c>
      <c r="E1662" s="193" t="s">
        <v>19</v>
      </c>
      <c r="F1662" s="194" t="s">
        <v>467</v>
      </c>
      <c r="G1662" s="191"/>
      <c r="H1662" s="193" t="s">
        <v>19</v>
      </c>
      <c r="I1662" s="195"/>
      <c r="J1662" s="191"/>
      <c r="K1662" s="191"/>
      <c r="L1662" s="196"/>
      <c r="M1662" s="197"/>
      <c r="N1662" s="198"/>
      <c r="O1662" s="198"/>
      <c r="P1662" s="198"/>
      <c r="Q1662" s="198"/>
      <c r="R1662" s="198"/>
      <c r="S1662" s="198"/>
      <c r="T1662" s="199"/>
      <c r="AT1662" s="200" t="s">
        <v>167</v>
      </c>
      <c r="AU1662" s="200" t="s">
        <v>83</v>
      </c>
      <c r="AV1662" s="13" t="s">
        <v>81</v>
      </c>
      <c r="AW1662" s="13" t="s">
        <v>34</v>
      </c>
      <c r="AX1662" s="13" t="s">
        <v>73</v>
      </c>
      <c r="AY1662" s="200" t="s">
        <v>156</v>
      </c>
    </row>
    <row r="1663" spans="1:65" s="14" customFormat="1">
      <c r="B1663" s="201"/>
      <c r="C1663" s="202"/>
      <c r="D1663" s="192" t="s">
        <v>167</v>
      </c>
      <c r="E1663" s="203" t="s">
        <v>19</v>
      </c>
      <c r="F1663" s="204" t="s">
        <v>2187</v>
      </c>
      <c r="G1663" s="202"/>
      <c r="H1663" s="205">
        <v>6.0629999999999997</v>
      </c>
      <c r="I1663" s="206"/>
      <c r="J1663" s="202"/>
      <c r="K1663" s="202"/>
      <c r="L1663" s="207"/>
      <c r="M1663" s="208"/>
      <c r="N1663" s="209"/>
      <c r="O1663" s="209"/>
      <c r="P1663" s="209"/>
      <c r="Q1663" s="209"/>
      <c r="R1663" s="209"/>
      <c r="S1663" s="209"/>
      <c r="T1663" s="210"/>
      <c r="AT1663" s="211" t="s">
        <v>167</v>
      </c>
      <c r="AU1663" s="211" t="s">
        <v>83</v>
      </c>
      <c r="AV1663" s="14" t="s">
        <v>83</v>
      </c>
      <c r="AW1663" s="14" t="s">
        <v>34</v>
      </c>
      <c r="AX1663" s="14" t="s">
        <v>73</v>
      </c>
      <c r="AY1663" s="211" t="s">
        <v>156</v>
      </c>
    </row>
    <row r="1664" spans="1:65" s="14" customFormat="1">
      <c r="B1664" s="201"/>
      <c r="C1664" s="202"/>
      <c r="D1664" s="192" t="s">
        <v>167</v>
      </c>
      <c r="E1664" s="203" t="s">
        <v>19</v>
      </c>
      <c r="F1664" s="204" t="s">
        <v>2188</v>
      </c>
      <c r="G1664" s="202"/>
      <c r="H1664" s="205">
        <v>2.613</v>
      </c>
      <c r="I1664" s="206"/>
      <c r="J1664" s="202"/>
      <c r="K1664" s="202"/>
      <c r="L1664" s="207"/>
      <c r="M1664" s="208"/>
      <c r="N1664" s="209"/>
      <c r="O1664" s="209"/>
      <c r="P1664" s="209"/>
      <c r="Q1664" s="209"/>
      <c r="R1664" s="209"/>
      <c r="S1664" s="209"/>
      <c r="T1664" s="210"/>
      <c r="AT1664" s="211" t="s">
        <v>167</v>
      </c>
      <c r="AU1664" s="211" t="s">
        <v>83</v>
      </c>
      <c r="AV1664" s="14" t="s">
        <v>83</v>
      </c>
      <c r="AW1664" s="14" t="s">
        <v>34</v>
      </c>
      <c r="AX1664" s="14" t="s">
        <v>73</v>
      </c>
      <c r="AY1664" s="211" t="s">
        <v>156</v>
      </c>
    </row>
    <row r="1665" spans="2:51" s="14" customFormat="1">
      <c r="B1665" s="201"/>
      <c r="C1665" s="202"/>
      <c r="D1665" s="192" t="s">
        <v>167</v>
      </c>
      <c r="E1665" s="203" t="s">
        <v>19</v>
      </c>
      <c r="F1665" s="204" t="s">
        <v>2189</v>
      </c>
      <c r="G1665" s="202"/>
      <c r="H1665" s="205">
        <v>8.6760000000000002</v>
      </c>
      <c r="I1665" s="206"/>
      <c r="J1665" s="202"/>
      <c r="K1665" s="202"/>
      <c r="L1665" s="207"/>
      <c r="M1665" s="208"/>
      <c r="N1665" s="209"/>
      <c r="O1665" s="209"/>
      <c r="P1665" s="209"/>
      <c r="Q1665" s="209"/>
      <c r="R1665" s="209"/>
      <c r="S1665" s="209"/>
      <c r="T1665" s="210"/>
      <c r="AT1665" s="211" t="s">
        <v>167</v>
      </c>
      <c r="AU1665" s="211" t="s">
        <v>83</v>
      </c>
      <c r="AV1665" s="14" t="s">
        <v>83</v>
      </c>
      <c r="AW1665" s="14" t="s">
        <v>34</v>
      </c>
      <c r="AX1665" s="14" t="s">
        <v>73</v>
      </c>
      <c r="AY1665" s="211" t="s">
        <v>156</v>
      </c>
    </row>
    <row r="1666" spans="2:51" s="16" customFormat="1">
      <c r="B1666" s="234"/>
      <c r="C1666" s="235"/>
      <c r="D1666" s="192" t="s">
        <v>167</v>
      </c>
      <c r="E1666" s="236" t="s">
        <v>19</v>
      </c>
      <c r="F1666" s="237" t="s">
        <v>299</v>
      </c>
      <c r="G1666" s="235"/>
      <c r="H1666" s="238">
        <v>17.352</v>
      </c>
      <c r="I1666" s="239"/>
      <c r="J1666" s="235"/>
      <c r="K1666" s="235"/>
      <c r="L1666" s="240"/>
      <c r="M1666" s="241"/>
      <c r="N1666" s="242"/>
      <c r="O1666" s="242"/>
      <c r="P1666" s="242"/>
      <c r="Q1666" s="242"/>
      <c r="R1666" s="242"/>
      <c r="S1666" s="242"/>
      <c r="T1666" s="243"/>
      <c r="AT1666" s="244" t="s">
        <v>167</v>
      </c>
      <c r="AU1666" s="244" t="s">
        <v>83</v>
      </c>
      <c r="AV1666" s="16" t="s">
        <v>157</v>
      </c>
      <c r="AW1666" s="16" t="s">
        <v>34</v>
      </c>
      <c r="AX1666" s="16" t="s">
        <v>73</v>
      </c>
      <c r="AY1666" s="244" t="s">
        <v>156</v>
      </c>
    </row>
    <row r="1667" spans="2:51" s="13" customFormat="1">
      <c r="B1667" s="190"/>
      <c r="C1667" s="191"/>
      <c r="D1667" s="192" t="s">
        <v>167</v>
      </c>
      <c r="E1667" s="193" t="s">
        <v>19</v>
      </c>
      <c r="F1667" s="194" t="s">
        <v>470</v>
      </c>
      <c r="G1667" s="191"/>
      <c r="H1667" s="193" t="s">
        <v>19</v>
      </c>
      <c r="I1667" s="195"/>
      <c r="J1667" s="191"/>
      <c r="K1667" s="191"/>
      <c r="L1667" s="196"/>
      <c r="M1667" s="197"/>
      <c r="N1667" s="198"/>
      <c r="O1667" s="198"/>
      <c r="P1667" s="198"/>
      <c r="Q1667" s="198"/>
      <c r="R1667" s="198"/>
      <c r="S1667" s="198"/>
      <c r="T1667" s="199"/>
      <c r="AT1667" s="200" t="s">
        <v>167</v>
      </c>
      <c r="AU1667" s="200" t="s">
        <v>83</v>
      </c>
      <c r="AV1667" s="13" t="s">
        <v>81</v>
      </c>
      <c r="AW1667" s="13" t="s">
        <v>34</v>
      </c>
      <c r="AX1667" s="13" t="s">
        <v>73</v>
      </c>
      <c r="AY1667" s="200" t="s">
        <v>156</v>
      </c>
    </row>
    <row r="1668" spans="2:51" s="14" customFormat="1">
      <c r="B1668" s="201"/>
      <c r="C1668" s="202"/>
      <c r="D1668" s="192" t="s">
        <v>167</v>
      </c>
      <c r="E1668" s="203" t="s">
        <v>19</v>
      </c>
      <c r="F1668" s="204" t="s">
        <v>2190</v>
      </c>
      <c r="G1668" s="202"/>
      <c r="H1668" s="205">
        <v>7.8689999999999998</v>
      </c>
      <c r="I1668" s="206"/>
      <c r="J1668" s="202"/>
      <c r="K1668" s="202"/>
      <c r="L1668" s="207"/>
      <c r="M1668" s="208"/>
      <c r="N1668" s="209"/>
      <c r="O1668" s="209"/>
      <c r="P1668" s="209"/>
      <c r="Q1668" s="209"/>
      <c r="R1668" s="209"/>
      <c r="S1668" s="209"/>
      <c r="T1668" s="210"/>
      <c r="AT1668" s="211" t="s">
        <v>167</v>
      </c>
      <c r="AU1668" s="211" t="s">
        <v>83</v>
      </c>
      <c r="AV1668" s="14" t="s">
        <v>83</v>
      </c>
      <c r="AW1668" s="14" t="s">
        <v>34</v>
      </c>
      <c r="AX1668" s="14" t="s">
        <v>73</v>
      </c>
      <c r="AY1668" s="211" t="s">
        <v>156</v>
      </c>
    </row>
    <row r="1669" spans="2:51" s="14" customFormat="1">
      <c r="B1669" s="201"/>
      <c r="C1669" s="202"/>
      <c r="D1669" s="192" t="s">
        <v>167</v>
      </c>
      <c r="E1669" s="203" t="s">
        <v>19</v>
      </c>
      <c r="F1669" s="204" t="s">
        <v>2188</v>
      </c>
      <c r="G1669" s="202"/>
      <c r="H1669" s="205">
        <v>2.613</v>
      </c>
      <c r="I1669" s="206"/>
      <c r="J1669" s="202"/>
      <c r="K1669" s="202"/>
      <c r="L1669" s="207"/>
      <c r="M1669" s="208"/>
      <c r="N1669" s="209"/>
      <c r="O1669" s="209"/>
      <c r="P1669" s="209"/>
      <c r="Q1669" s="209"/>
      <c r="R1669" s="209"/>
      <c r="S1669" s="209"/>
      <c r="T1669" s="210"/>
      <c r="AT1669" s="211" t="s">
        <v>167</v>
      </c>
      <c r="AU1669" s="211" t="s">
        <v>83</v>
      </c>
      <c r="AV1669" s="14" t="s">
        <v>83</v>
      </c>
      <c r="AW1669" s="14" t="s">
        <v>34</v>
      </c>
      <c r="AX1669" s="14" t="s">
        <v>73</v>
      </c>
      <c r="AY1669" s="211" t="s">
        <v>156</v>
      </c>
    </row>
    <row r="1670" spans="2:51" s="14" customFormat="1">
      <c r="B1670" s="201"/>
      <c r="C1670" s="202"/>
      <c r="D1670" s="192" t="s">
        <v>167</v>
      </c>
      <c r="E1670" s="203" t="s">
        <v>19</v>
      </c>
      <c r="F1670" s="204" t="s">
        <v>2191</v>
      </c>
      <c r="G1670" s="202"/>
      <c r="H1670" s="205">
        <v>10.481999999999999</v>
      </c>
      <c r="I1670" s="206"/>
      <c r="J1670" s="202"/>
      <c r="K1670" s="202"/>
      <c r="L1670" s="207"/>
      <c r="M1670" s="208"/>
      <c r="N1670" s="209"/>
      <c r="O1670" s="209"/>
      <c r="P1670" s="209"/>
      <c r="Q1670" s="209"/>
      <c r="R1670" s="209"/>
      <c r="S1670" s="209"/>
      <c r="T1670" s="210"/>
      <c r="AT1670" s="211" t="s">
        <v>167</v>
      </c>
      <c r="AU1670" s="211" t="s">
        <v>83</v>
      </c>
      <c r="AV1670" s="14" t="s">
        <v>83</v>
      </c>
      <c r="AW1670" s="14" t="s">
        <v>34</v>
      </c>
      <c r="AX1670" s="14" t="s">
        <v>73</v>
      </c>
      <c r="AY1670" s="211" t="s">
        <v>156</v>
      </c>
    </row>
    <row r="1671" spans="2:51" s="16" customFormat="1">
      <c r="B1671" s="234"/>
      <c r="C1671" s="235"/>
      <c r="D1671" s="192" t="s">
        <v>167</v>
      </c>
      <c r="E1671" s="236" t="s">
        <v>19</v>
      </c>
      <c r="F1671" s="237" t="s">
        <v>299</v>
      </c>
      <c r="G1671" s="235"/>
      <c r="H1671" s="238">
        <v>20.963999999999999</v>
      </c>
      <c r="I1671" s="239"/>
      <c r="J1671" s="235"/>
      <c r="K1671" s="235"/>
      <c r="L1671" s="240"/>
      <c r="M1671" s="241"/>
      <c r="N1671" s="242"/>
      <c r="O1671" s="242"/>
      <c r="P1671" s="242"/>
      <c r="Q1671" s="242"/>
      <c r="R1671" s="242"/>
      <c r="S1671" s="242"/>
      <c r="T1671" s="243"/>
      <c r="AT1671" s="244" t="s">
        <v>167</v>
      </c>
      <c r="AU1671" s="244" t="s">
        <v>83</v>
      </c>
      <c r="AV1671" s="16" t="s">
        <v>157</v>
      </c>
      <c r="AW1671" s="16" t="s">
        <v>34</v>
      </c>
      <c r="AX1671" s="16" t="s">
        <v>73</v>
      </c>
      <c r="AY1671" s="244" t="s">
        <v>156</v>
      </c>
    </row>
    <row r="1672" spans="2:51" s="13" customFormat="1">
      <c r="B1672" s="190"/>
      <c r="C1672" s="191"/>
      <c r="D1672" s="192" t="s">
        <v>167</v>
      </c>
      <c r="E1672" s="193" t="s">
        <v>19</v>
      </c>
      <c r="F1672" s="194" t="s">
        <v>470</v>
      </c>
      <c r="G1672" s="191"/>
      <c r="H1672" s="193" t="s">
        <v>19</v>
      </c>
      <c r="I1672" s="195"/>
      <c r="J1672" s="191"/>
      <c r="K1672" s="191"/>
      <c r="L1672" s="196"/>
      <c r="M1672" s="197"/>
      <c r="N1672" s="198"/>
      <c r="O1672" s="198"/>
      <c r="P1672" s="198"/>
      <c r="Q1672" s="198"/>
      <c r="R1672" s="198"/>
      <c r="S1672" s="198"/>
      <c r="T1672" s="199"/>
      <c r="AT1672" s="200" t="s">
        <v>167</v>
      </c>
      <c r="AU1672" s="200" t="s">
        <v>83</v>
      </c>
      <c r="AV1672" s="13" t="s">
        <v>81</v>
      </c>
      <c r="AW1672" s="13" t="s">
        <v>34</v>
      </c>
      <c r="AX1672" s="13" t="s">
        <v>73</v>
      </c>
      <c r="AY1672" s="200" t="s">
        <v>156</v>
      </c>
    </row>
    <row r="1673" spans="2:51" s="14" customFormat="1">
      <c r="B1673" s="201"/>
      <c r="C1673" s="202"/>
      <c r="D1673" s="192" t="s">
        <v>167</v>
      </c>
      <c r="E1673" s="203" t="s">
        <v>19</v>
      </c>
      <c r="F1673" s="204" t="s">
        <v>2190</v>
      </c>
      <c r="G1673" s="202"/>
      <c r="H1673" s="205">
        <v>7.8689999999999998</v>
      </c>
      <c r="I1673" s="206"/>
      <c r="J1673" s="202"/>
      <c r="K1673" s="202"/>
      <c r="L1673" s="207"/>
      <c r="M1673" s="208"/>
      <c r="N1673" s="209"/>
      <c r="O1673" s="209"/>
      <c r="P1673" s="209"/>
      <c r="Q1673" s="209"/>
      <c r="R1673" s="209"/>
      <c r="S1673" s="209"/>
      <c r="T1673" s="210"/>
      <c r="AT1673" s="211" t="s">
        <v>167</v>
      </c>
      <c r="AU1673" s="211" t="s">
        <v>83</v>
      </c>
      <c r="AV1673" s="14" t="s">
        <v>83</v>
      </c>
      <c r="AW1673" s="14" t="s">
        <v>34</v>
      </c>
      <c r="AX1673" s="14" t="s">
        <v>73</v>
      </c>
      <c r="AY1673" s="211" t="s">
        <v>156</v>
      </c>
    </row>
    <row r="1674" spans="2:51" s="14" customFormat="1">
      <c r="B1674" s="201"/>
      <c r="C1674" s="202"/>
      <c r="D1674" s="192" t="s">
        <v>167</v>
      </c>
      <c r="E1674" s="203" t="s">
        <v>19</v>
      </c>
      <c r="F1674" s="204" t="s">
        <v>2188</v>
      </c>
      <c r="G1674" s="202"/>
      <c r="H1674" s="205">
        <v>2.613</v>
      </c>
      <c r="I1674" s="206"/>
      <c r="J1674" s="202"/>
      <c r="K1674" s="202"/>
      <c r="L1674" s="207"/>
      <c r="M1674" s="208"/>
      <c r="N1674" s="209"/>
      <c r="O1674" s="209"/>
      <c r="P1674" s="209"/>
      <c r="Q1674" s="209"/>
      <c r="R1674" s="209"/>
      <c r="S1674" s="209"/>
      <c r="T1674" s="210"/>
      <c r="AT1674" s="211" t="s">
        <v>167</v>
      </c>
      <c r="AU1674" s="211" t="s">
        <v>83</v>
      </c>
      <c r="AV1674" s="14" t="s">
        <v>83</v>
      </c>
      <c r="AW1674" s="14" t="s">
        <v>34</v>
      </c>
      <c r="AX1674" s="14" t="s">
        <v>73</v>
      </c>
      <c r="AY1674" s="211" t="s">
        <v>156</v>
      </c>
    </row>
    <row r="1675" spans="2:51" s="14" customFormat="1">
      <c r="B1675" s="201"/>
      <c r="C1675" s="202"/>
      <c r="D1675" s="192" t="s">
        <v>167</v>
      </c>
      <c r="E1675" s="203" t="s">
        <v>19</v>
      </c>
      <c r="F1675" s="204" t="s">
        <v>2191</v>
      </c>
      <c r="G1675" s="202"/>
      <c r="H1675" s="205">
        <v>10.481999999999999</v>
      </c>
      <c r="I1675" s="206"/>
      <c r="J1675" s="202"/>
      <c r="K1675" s="202"/>
      <c r="L1675" s="207"/>
      <c r="M1675" s="208"/>
      <c r="N1675" s="209"/>
      <c r="O1675" s="209"/>
      <c r="P1675" s="209"/>
      <c r="Q1675" s="209"/>
      <c r="R1675" s="209"/>
      <c r="S1675" s="209"/>
      <c r="T1675" s="210"/>
      <c r="AT1675" s="211" t="s">
        <v>167</v>
      </c>
      <c r="AU1675" s="211" t="s">
        <v>83</v>
      </c>
      <c r="AV1675" s="14" t="s">
        <v>83</v>
      </c>
      <c r="AW1675" s="14" t="s">
        <v>34</v>
      </c>
      <c r="AX1675" s="14" t="s">
        <v>73</v>
      </c>
      <c r="AY1675" s="211" t="s">
        <v>156</v>
      </c>
    </row>
    <row r="1676" spans="2:51" s="16" customFormat="1">
      <c r="B1676" s="234"/>
      <c r="C1676" s="235"/>
      <c r="D1676" s="192" t="s">
        <v>167</v>
      </c>
      <c r="E1676" s="236" t="s">
        <v>19</v>
      </c>
      <c r="F1676" s="237" t="s">
        <v>299</v>
      </c>
      <c r="G1676" s="235"/>
      <c r="H1676" s="238">
        <v>20.963999999999999</v>
      </c>
      <c r="I1676" s="239"/>
      <c r="J1676" s="235"/>
      <c r="K1676" s="235"/>
      <c r="L1676" s="240"/>
      <c r="M1676" s="241"/>
      <c r="N1676" s="242"/>
      <c r="O1676" s="242"/>
      <c r="P1676" s="242"/>
      <c r="Q1676" s="242"/>
      <c r="R1676" s="242"/>
      <c r="S1676" s="242"/>
      <c r="T1676" s="243"/>
      <c r="AT1676" s="244" t="s">
        <v>167</v>
      </c>
      <c r="AU1676" s="244" t="s">
        <v>83</v>
      </c>
      <c r="AV1676" s="16" t="s">
        <v>157</v>
      </c>
      <c r="AW1676" s="16" t="s">
        <v>34</v>
      </c>
      <c r="AX1676" s="16" t="s">
        <v>73</v>
      </c>
      <c r="AY1676" s="244" t="s">
        <v>156</v>
      </c>
    </row>
    <row r="1677" spans="2:51" s="13" customFormat="1">
      <c r="B1677" s="190"/>
      <c r="C1677" s="191"/>
      <c r="D1677" s="192" t="s">
        <v>167</v>
      </c>
      <c r="E1677" s="193" t="s">
        <v>19</v>
      </c>
      <c r="F1677" s="194" t="s">
        <v>472</v>
      </c>
      <c r="G1677" s="191"/>
      <c r="H1677" s="193" t="s">
        <v>19</v>
      </c>
      <c r="I1677" s="195"/>
      <c r="J1677" s="191"/>
      <c r="K1677" s="191"/>
      <c r="L1677" s="196"/>
      <c r="M1677" s="197"/>
      <c r="N1677" s="198"/>
      <c r="O1677" s="198"/>
      <c r="P1677" s="198"/>
      <c r="Q1677" s="198"/>
      <c r="R1677" s="198"/>
      <c r="S1677" s="198"/>
      <c r="T1677" s="199"/>
      <c r="AT1677" s="200" t="s">
        <v>167</v>
      </c>
      <c r="AU1677" s="200" t="s">
        <v>83</v>
      </c>
      <c r="AV1677" s="13" t="s">
        <v>81</v>
      </c>
      <c r="AW1677" s="13" t="s">
        <v>34</v>
      </c>
      <c r="AX1677" s="13" t="s">
        <v>73</v>
      </c>
      <c r="AY1677" s="200" t="s">
        <v>156</v>
      </c>
    </row>
    <row r="1678" spans="2:51" s="14" customFormat="1">
      <c r="B1678" s="201"/>
      <c r="C1678" s="202"/>
      <c r="D1678" s="192" t="s">
        <v>167</v>
      </c>
      <c r="E1678" s="203" t="s">
        <v>19</v>
      </c>
      <c r="F1678" s="204" t="s">
        <v>473</v>
      </c>
      <c r="G1678" s="202"/>
      <c r="H1678" s="205">
        <v>3.4430000000000001</v>
      </c>
      <c r="I1678" s="206"/>
      <c r="J1678" s="202"/>
      <c r="K1678" s="202"/>
      <c r="L1678" s="207"/>
      <c r="M1678" s="208"/>
      <c r="N1678" s="209"/>
      <c r="O1678" s="209"/>
      <c r="P1678" s="209"/>
      <c r="Q1678" s="209"/>
      <c r="R1678" s="209"/>
      <c r="S1678" s="209"/>
      <c r="T1678" s="210"/>
      <c r="AT1678" s="211" t="s">
        <v>167</v>
      </c>
      <c r="AU1678" s="211" t="s">
        <v>83</v>
      </c>
      <c r="AV1678" s="14" t="s">
        <v>83</v>
      </c>
      <c r="AW1678" s="14" t="s">
        <v>34</v>
      </c>
      <c r="AX1678" s="14" t="s">
        <v>73</v>
      </c>
      <c r="AY1678" s="211" t="s">
        <v>156</v>
      </c>
    </row>
    <row r="1679" spans="2:51" s="16" customFormat="1">
      <c r="B1679" s="234"/>
      <c r="C1679" s="235"/>
      <c r="D1679" s="192" t="s">
        <v>167</v>
      </c>
      <c r="E1679" s="236" t="s">
        <v>19</v>
      </c>
      <c r="F1679" s="237" t="s">
        <v>299</v>
      </c>
      <c r="G1679" s="235"/>
      <c r="H1679" s="238">
        <v>3.4430000000000001</v>
      </c>
      <c r="I1679" s="239"/>
      <c r="J1679" s="235"/>
      <c r="K1679" s="235"/>
      <c r="L1679" s="240"/>
      <c r="M1679" s="241"/>
      <c r="N1679" s="242"/>
      <c r="O1679" s="242"/>
      <c r="P1679" s="242"/>
      <c r="Q1679" s="242"/>
      <c r="R1679" s="242"/>
      <c r="S1679" s="242"/>
      <c r="T1679" s="243"/>
      <c r="AT1679" s="244" t="s">
        <v>167</v>
      </c>
      <c r="AU1679" s="244" t="s">
        <v>83</v>
      </c>
      <c r="AV1679" s="16" t="s">
        <v>157</v>
      </c>
      <c r="AW1679" s="16" t="s">
        <v>34</v>
      </c>
      <c r="AX1679" s="16" t="s">
        <v>73</v>
      </c>
      <c r="AY1679" s="244" t="s">
        <v>156</v>
      </c>
    </row>
    <row r="1680" spans="2:51" s="13" customFormat="1">
      <c r="B1680" s="190"/>
      <c r="C1680" s="191"/>
      <c r="D1680" s="192" t="s">
        <v>167</v>
      </c>
      <c r="E1680" s="193" t="s">
        <v>19</v>
      </c>
      <c r="F1680" s="194" t="s">
        <v>474</v>
      </c>
      <c r="G1680" s="191"/>
      <c r="H1680" s="193" t="s">
        <v>19</v>
      </c>
      <c r="I1680" s="195"/>
      <c r="J1680" s="191"/>
      <c r="K1680" s="191"/>
      <c r="L1680" s="196"/>
      <c r="M1680" s="197"/>
      <c r="N1680" s="198"/>
      <c r="O1680" s="198"/>
      <c r="P1680" s="198"/>
      <c r="Q1680" s="198"/>
      <c r="R1680" s="198"/>
      <c r="S1680" s="198"/>
      <c r="T1680" s="199"/>
      <c r="AT1680" s="200" t="s">
        <v>167</v>
      </c>
      <c r="AU1680" s="200" t="s">
        <v>83</v>
      </c>
      <c r="AV1680" s="13" t="s">
        <v>81</v>
      </c>
      <c r="AW1680" s="13" t="s">
        <v>34</v>
      </c>
      <c r="AX1680" s="13" t="s">
        <v>73</v>
      </c>
      <c r="AY1680" s="200" t="s">
        <v>156</v>
      </c>
    </row>
    <row r="1681" spans="2:51" s="14" customFormat="1">
      <c r="B1681" s="201"/>
      <c r="C1681" s="202"/>
      <c r="D1681" s="192" t="s">
        <v>167</v>
      </c>
      <c r="E1681" s="203" t="s">
        <v>19</v>
      </c>
      <c r="F1681" s="204" t="s">
        <v>475</v>
      </c>
      <c r="G1681" s="202"/>
      <c r="H1681" s="205">
        <v>2.3940000000000001</v>
      </c>
      <c r="I1681" s="206"/>
      <c r="J1681" s="202"/>
      <c r="K1681" s="202"/>
      <c r="L1681" s="207"/>
      <c r="M1681" s="208"/>
      <c r="N1681" s="209"/>
      <c r="O1681" s="209"/>
      <c r="P1681" s="209"/>
      <c r="Q1681" s="209"/>
      <c r="R1681" s="209"/>
      <c r="S1681" s="209"/>
      <c r="T1681" s="210"/>
      <c r="AT1681" s="211" t="s">
        <v>167</v>
      </c>
      <c r="AU1681" s="211" t="s">
        <v>83</v>
      </c>
      <c r="AV1681" s="14" t="s">
        <v>83</v>
      </c>
      <c r="AW1681" s="14" t="s">
        <v>34</v>
      </c>
      <c r="AX1681" s="14" t="s">
        <v>73</v>
      </c>
      <c r="AY1681" s="211" t="s">
        <v>156</v>
      </c>
    </row>
    <row r="1682" spans="2:51" s="16" customFormat="1">
      <c r="B1682" s="234"/>
      <c r="C1682" s="235"/>
      <c r="D1682" s="192" t="s">
        <v>167</v>
      </c>
      <c r="E1682" s="236" t="s">
        <v>19</v>
      </c>
      <c r="F1682" s="237" t="s">
        <v>299</v>
      </c>
      <c r="G1682" s="235"/>
      <c r="H1682" s="238">
        <v>2.3940000000000001</v>
      </c>
      <c r="I1682" s="239"/>
      <c r="J1682" s="235"/>
      <c r="K1682" s="235"/>
      <c r="L1682" s="240"/>
      <c r="M1682" s="241"/>
      <c r="N1682" s="242"/>
      <c r="O1682" s="242"/>
      <c r="P1682" s="242"/>
      <c r="Q1682" s="242"/>
      <c r="R1682" s="242"/>
      <c r="S1682" s="242"/>
      <c r="T1682" s="243"/>
      <c r="AT1682" s="244" t="s">
        <v>167</v>
      </c>
      <c r="AU1682" s="244" t="s">
        <v>83</v>
      </c>
      <c r="AV1682" s="16" t="s">
        <v>157</v>
      </c>
      <c r="AW1682" s="16" t="s">
        <v>34</v>
      </c>
      <c r="AX1682" s="16" t="s">
        <v>73</v>
      </c>
      <c r="AY1682" s="244" t="s">
        <v>156</v>
      </c>
    </row>
    <row r="1683" spans="2:51" s="13" customFormat="1">
      <c r="B1683" s="190"/>
      <c r="C1683" s="191"/>
      <c r="D1683" s="192" t="s">
        <v>167</v>
      </c>
      <c r="E1683" s="193" t="s">
        <v>19</v>
      </c>
      <c r="F1683" s="194" t="s">
        <v>476</v>
      </c>
      <c r="G1683" s="191"/>
      <c r="H1683" s="193" t="s">
        <v>19</v>
      </c>
      <c r="I1683" s="195"/>
      <c r="J1683" s="191"/>
      <c r="K1683" s="191"/>
      <c r="L1683" s="196"/>
      <c r="M1683" s="197"/>
      <c r="N1683" s="198"/>
      <c r="O1683" s="198"/>
      <c r="P1683" s="198"/>
      <c r="Q1683" s="198"/>
      <c r="R1683" s="198"/>
      <c r="S1683" s="198"/>
      <c r="T1683" s="199"/>
      <c r="AT1683" s="200" t="s">
        <v>167</v>
      </c>
      <c r="AU1683" s="200" t="s">
        <v>83</v>
      </c>
      <c r="AV1683" s="13" t="s">
        <v>81</v>
      </c>
      <c r="AW1683" s="13" t="s">
        <v>34</v>
      </c>
      <c r="AX1683" s="13" t="s">
        <v>73</v>
      </c>
      <c r="AY1683" s="200" t="s">
        <v>156</v>
      </c>
    </row>
    <row r="1684" spans="2:51" s="14" customFormat="1">
      <c r="B1684" s="201"/>
      <c r="C1684" s="202"/>
      <c r="D1684" s="192" t="s">
        <v>167</v>
      </c>
      <c r="E1684" s="203" t="s">
        <v>19</v>
      </c>
      <c r="F1684" s="204" t="s">
        <v>477</v>
      </c>
      <c r="G1684" s="202"/>
      <c r="H1684" s="205">
        <v>3.7040000000000002</v>
      </c>
      <c r="I1684" s="206"/>
      <c r="J1684" s="202"/>
      <c r="K1684" s="202"/>
      <c r="L1684" s="207"/>
      <c r="M1684" s="208"/>
      <c r="N1684" s="209"/>
      <c r="O1684" s="209"/>
      <c r="P1684" s="209"/>
      <c r="Q1684" s="209"/>
      <c r="R1684" s="209"/>
      <c r="S1684" s="209"/>
      <c r="T1684" s="210"/>
      <c r="AT1684" s="211" t="s">
        <v>167</v>
      </c>
      <c r="AU1684" s="211" t="s">
        <v>83</v>
      </c>
      <c r="AV1684" s="14" t="s">
        <v>83</v>
      </c>
      <c r="AW1684" s="14" t="s">
        <v>34</v>
      </c>
      <c r="AX1684" s="14" t="s">
        <v>73</v>
      </c>
      <c r="AY1684" s="211" t="s">
        <v>156</v>
      </c>
    </row>
    <row r="1685" spans="2:51" s="16" customFormat="1">
      <c r="B1685" s="234"/>
      <c r="C1685" s="235"/>
      <c r="D1685" s="192" t="s">
        <v>167</v>
      </c>
      <c r="E1685" s="236" t="s">
        <v>19</v>
      </c>
      <c r="F1685" s="237" t="s">
        <v>299</v>
      </c>
      <c r="G1685" s="235"/>
      <c r="H1685" s="238">
        <v>3.7040000000000002</v>
      </c>
      <c r="I1685" s="239"/>
      <c r="J1685" s="235"/>
      <c r="K1685" s="235"/>
      <c r="L1685" s="240"/>
      <c r="M1685" s="241"/>
      <c r="N1685" s="242"/>
      <c r="O1685" s="242"/>
      <c r="P1685" s="242"/>
      <c r="Q1685" s="242"/>
      <c r="R1685" s="242"/>
      <c r="S1685" s="242"/>
      <c r="T1685" s="243"/>
      <c r="AT1685" s="244" t="s">
        <v>167</v>
      </c>
      <c r="AU1685" s="244" t="s">
        <v>83</v>
      </c>
      <c r="AV1685" s="16" t="s">
        <v>157</v>
      </c>
      <c r="AW1685" s="16" t="s">
        <v>34</v>
      </c>
      <c r="AX1685" s="16" t="s">
        <v>73</v>
      </c>
      <c r="AY1685" s="244" t="s">
        <v>156</v>
      </c>
    </row>
    <row r="1686" spans="2:51" s="13" customFormat="1">
      <c r="B1686" s="190"/>
      <c r="C1686" s="191"/>
      <c r="D1686" s="192" t="s">
        <v>167</v>
      </c>
      <c r="E1686" s="193" t="s">
        <v>19</v>
      </c>
      <c r="F1686" s="194" t="s">
        <v>478</v>
      </c>
      <c r="G1686" s="191"/>
      <c r="H1686" s="193" t="s">
        <v>19</v>
      </c>
      <c r="I1686" s="195"/>
      <c r="J1686" s="191"/>
      <c r="K1686" s="191"/>
      <c r="L1686" s="196"/>
      <c r="M1686" s="197"/>
      <c r="N1686" s="198"/>
      <c r="O1686" s="198"/>
      <c r="P1686" s="198"/>
      <c r="Q1686" s="198"/>
      <c r="R1686" s="198"/>
      <c r="S1686" s="198"/>
      <c r="T1686" s="199"/>
      <c r="AT1686" s="200" t="s">
        <v>167</v>
      </c>
      <c r="AU1686" s="200" t="s">
        <v>83</v>
      </c>
      <c r="AV1686" s="13" t="s">
        <v>81</v>
      </c>
      <c r="AW1686" s="13" t="s">
        <v>34</v>
      </c>
      <c r="AX1686" s="13" t="s">
        <v>73</v>
      </c>
      <c r="AY1686" s="200" t="s">
        <v>156</v>
      </c>
    </row>
    <row r="1687" spans="2:51" s="14" customFormat="1">
      <c r="B1687" s="201"/>
      <c r="C1687" s="202"/>
      <c r="D1687" s="192" t="s">
        <v>167</v>
      </c>
      <c r="E1687" s="203" t="s">
        <v>19</v>
      </c>
      <c r="F1687" s="204" t="s">
        <v>479</v>
      </c>
      <c r="G1687" s="202"/>
      <c r="H1687" s="205">
        <v>2.4260000000000002</v>
      </c>
      <c r="I1687" s="206"/>
      <c r="J1687" s="202"/>
      <c r="K1687" s="202"/>
      <c r="L1687" s="207"/>
      <c r="M1687" s="208"/>
      <c r="N1687" s="209"/>
      <c r="O1687" s="209"/>
      <c r="P1687" s="209"/>
      <c r="Q1687" s="209"/>
      <c r="R1687" s="209"/>
      <c r="S1687" s="209"/>
      <c r="T1687" s="210"/>
      <c r="AT1687" s="211" t="s">
        <v>167</v>
      </c>
      <c r="AU1687" s="211" t="s">
        <v>83</v>
      </c>
      <c r="AV1687" s="14" t="s">
        <v>83</v>
      </c>
      <c r="AW1687" s="14" t="s">
        <v>34</v>
      </c>
      <c r="AX1687" s="14" t="s">
        <v>73</v>
      </c>
      <c r="AY1687" s="211" t="s">
        <v>156</v>
      </c>
    </row>
    <row r="1688" spans="2:51" s="16" customFormat="1">
      <c r="B1688" s="234"/>
      <c r="C1688" s="235"/>
      <c r="D1688" s="192" t="s">
        <v>167</v>
      </c>
      <c r="E1688" s="236" t="s">
        <v>19</v>
      </c>
      <c r="F1688" s="237" t="s">
        <v>299</v>
      </c>
      <c r="G1688" s="235"/>
      <c r="H1688" s="238">
        <v>2.4260000000000002</v>
      </c>
      <c r="I1688" s="239"/>
      <c r="J1688" s="235"/>
      <c r="K1688" s="235"/>
      <c r="L1688" s="240"/>
      <c r="M1688" s="241"/>
      <c r="N1688" s="242"/>
      <c r="O1688" s="242"/>
      <c r="P1688" s="242"/>
      <c r="Q1688" s="242"/>
      <c r="R1688" s="242"/>
      <c r="S1688" s="242"/>
      <c r="T1688" s="243"/>
      <c r="AT1688" s="244" t="s">
        <v>167</v>
      </c>
      <c r="AU1688" s="244" t="s">
        <v>83</v>
      </c>
      <c r="AV1688" s="16" t="s">
        <v>157</v>
      </c>
      <c r="AW1688" s="16" t="s">
        <v>34</v>
      </c>
      <c r="AX1688" s="16" t="s">
        <v>73</v>
      </c>
      <c r="AY1688" s="244" t="s">
        <v>156</v>
      </c>
    </row>
    <row r="1689" spans="2:51" s="13" customFormat="1">
      <c r="B1689" s="190"/>
      <c r="C1689" s="191"/>
      <c r="D1689" s="192" t="s">
        <v>167</v>
      </c>
      <c r="E1689" s="193" t="s">
        <v>19</v>
      </c>
      <c r="F1689" s="194" t="s">
        <v>480</v>
      </c>
      <c r="G1689" s="191"/>
      <c r="H1689" s="193" t="s">
        <v>19</v>
      </c>
      <c r="I1689" s="195"/>
      <c r="J1689" s="191"/>
      <c r="K1689" s="191"/>
      <c r="L1689" s="196"/>
      <c r="M1689" s="197"/>
      <c r="N1689" s="198"/>
      <c r="O1689" s="198"/>
      <c r="P1689" s="198"/>
      <c r="Q1689" s="198"/>
      <c r="R1689" s="198"/>
      <c r="S1689" s="198"/>
      <c r="T1689" s="199"/>
      <c r="AT1689" s="200" t="s">
        <v>167</v>
      </c>
      <c r="AU1689" s="200" t="s">
        <v>83</v>
      </c>
      <c r="AV1689" s="13" t="s">
        <v>81</v>
      </c>
      <c r="AW1689" s="13" t="s">
        <v>34</v>
      </c>
      <c r="AX1689" s="13" t="s">
        <v>73</v>
      </c>
      <c r="AY1689" s="200" t="s">
        <v>156</v>
      </c>
    </row>
    <row r="1690" spans="2:51" s="14" customFormat="1">
      <c r="B1690" s="201"/>
      <c r="C1690" s="202"/>
      <c r="D1690" s="192" t="s">
        <v>167</v>
      </c>
      <c r="E1690" s="203" t="s">
        <v>19</v>
      </c>
      <c r="F1690" s="204" t="s">
        <v>481</v>
      </c>
      <c r="G1690" s="202"/>
      <c r="H1690" s="205">
        <v>3.645</v>
      </c>
      <c r="I1690" s="206"/>
      <c r="J1690" s="202"/>
      <c r="K1690" s="202"/>
      <c r="L1690" s="207"/>
      <c r="M1690" s="208"/>
      <c r="N1690" s="209"/>
      <c r="O1690" s="209"/>
      <c r="P1690" s="209"/>
      <c r="Q1690" s="209"/>
      <c r="R1690" s="209"/>
      <c r="S1690" s="209"/>
      <c r="T1690" s="210"/>
      <c r="AT1690" s="211" t="s">
        <v>167</v>
      </c>
      <c r="AU1690" s="211" t="s">
        <v>83</v>
      </c>
      <c r="AV1690" s="14" t="s">
        <v>83</v>
      </c>
      <c r="AW1690" s="14" t="s">
        <v>34</v>
      </c>
      <c r="AX1690" s="14" t="s">
        <v>73</v>
      </c>
      <c r="AY1690" s="211" t="s">
        <v>156</v>
      </c>
    </row>
    <row r="1691" spans="2:51" s="16" customFormat="1">
      <c r="B1691" s="234"/>
      <c r="C1691" s="235"/>
      <c r="D1691" s="192" t="s">
        <v>167</v>
      </c>
      <c r="E1691" s="236" t="s">
        <v>19</v>
      </c>
      <c r="F1691" s="237" t="s">
        <v>299</v>
      </c>
      <c r="G1691" s="235"/>
      <c r="H1691" s="238">
        <v>3.645</v>
      </c>
      <c r="I1691" s="239"/>
      <c r="J1691" s="235"/>
      <c r="K1691" s="235"/>
      <c r="L1691" s="240"/>
      <c r="M1691" s="241"/>
      <c r="N1691" s="242"/>
      <c r="O1691" s="242"/>
      <c r="P1691" s="242"/>
      <c r="Q1691" s="242"/>
      <c r="R1691" s="242"/>
      <c r="S1691" s="242"/>
      <c r="T1691" s="243"/>
      <c r="AT1691" s="244" t="s">
        <v>167</v>
      </c>
      <c r="AU1691" s="244" t="s">
        <v>83</v>
      </c>
      <c r="AV1691" s="16" t="s">
        <v>157</v>
      </c>
      <c r="AW1691" s="16" t="s">
        <v>34</v>
      </c>
      <c r="AX1691" s="16" t="s">
        <v>73</v>
      </c>
      <c r="AY1691" s="244" t="s">
        <v>156</v>
      </c>
    </row>
    <row r="1692" spans="2:51" s="13" customFormat="1">
      <c r="B1692" s="190"/>
      <c r="C1692" s="191"/>
      <c r="D1692" s="192" t="s">
        <v>167</v>
      </c>
      <c r="E1692" s="193" t="s">
        <v>19</v>
      </c>
      <c r="F1692" s="194" t="s">
        <v>482</v>
      </c>
      <c r="G1692" s="191"/>
      <c r="H1692" s="193" t="s">
        <v>19</v>
      </c>
      <c r="I1692" s="195"/>
      <c r="J1692" s="191"/>
      <c r="K1692" s="191"/>
      <c r="L1692" s="196"/>
      <c r="M1692" s="197"/>
      <c r="N1692" s="198"/>
      <c r="O1692" s="198"/>
      <c r="P1692" s="198"/>
      <c r="Q1692" s="198"/>
      <c r="R1692" s="198"/>
      <c r="S1692" s="198"/>
      <c r="T1692" s="199"/>
      <c r="AT1692" s="200" t="s">
        <v>167</v>
      </c>
      <c r="AU1692" s="200" t="s">
        <v>83</v>
      </c>
      <c r="AV1692" s="13" t="s">
        <v>81</v>
      </c>
      <c r="AW1692" s="13" t="s">
        <v>34</v>
      </c>
      <c r="AX1692" s="13" t="s">
        <v>73</v>
      </c>
      <c r="AY1692" s="200" t="s">
        <v>156</v>
      </c>
    </row>
    <row r="1693" spans="2:51" s="14" customFormat="1">
      <c r="B1693" s="201"/>
      <c r="C1693" s="202"/>
      <c r="D1693" s="192" t="s">
        <v>167</v>
      </c>
      <c r="E1693" s="203" t="s">
        <v>19</v>
      </c>
      <c r="F1693" s="204" t="s">
        <v>483</v>
      </c>
      <c r="G1693" s="202"/>
      <c r="H1693" s="205">
        <v>2.0299999999999998</v>
      </c>
      <c r="I1693" s="206"/>
      <c r="J1693" s="202"/>
      <c r="K1693" s="202"/>
      <c r="L1693" s="207"/>
      <c r="M1693" s="208"/>
      <c r="N1693" s="209"/>
      <c r="O1693" s="209"/>
      <c r="P1693" s="209"/>
      <c r="Q1693" s="209"/>
      <c r="R1693" s="209"/>
      <c r="S1693" s="209"/>
      <c r="T1693" s="210"/>
      <c r="AT1693" s="211" t="s">
        <v>167</v>
      </c>
      <c r="AU1693" s="211" t="s">
        <v>83</v>
      </c>
      <c r="AV1693" s="14" t="s">
        <v>83</v>
      </c>
      <c r="AW1693" s="14" t="s">
        <v>34</v>
      </c>
      <c r="AX1693" s="14" t="s">
        <v>73</v>
      </c>
      <c r="AY1693" s="211" t="s">
        <v>156</v>
      </c>
    </row>
    <row r="1694" spans="2:51" s="16" customFormat="1">
      <c r="B1694" s="234"/>
      <c r="C1694" s="235"/>
      <c r="D1694" s="192" t="s">
        <v>167</v>
      </c>
      <c r="E1694" s="236" t="s">
        <v>19</v>
      </c>
      <c r="F1694" s="237" t="s">
        <v>299</v>
      </c>
      <c r="G1694" s="235"/>
      <c r="H1694" s="238">
        <v>2.0299999999999998</v>
      </c>
      <c r="I1694" s="239"/>
      <c r="J1694" s="235"/>
      <c r="K1694" s="235"/>
      <c r="L1694" s="240"/>
      <c r="M1694" s="241"/>
      <c r="N1694" s="242"/>
      <c r="O1694" s="242"/>
      <c r="P1694" s="242"/>
      <c r="Q1694" s="242"/>
      <c r="R1694" s="242"/>
      <c r="S1694" s="242"/>
      <c r="T1694" s="243"/>
      <c r="AT1694" s="244" t="s">
        <v>167</v>
      </c>
      <c r="AU1694" s="244" t="s">
        <v>83</v>
      </c>
      <c r="AV1694" s="16" t="s">
        <v>157</v>
      </c>
      <c r="AW1694" s="16" t="s">
        <v>34</v>
      </c>
      <c r="AX1694" s="16" t="s">
        <v>73</v>
      </c>
      <c r="AY1694" s="244" t="s">
        <v>156</v>
      </c>
    </row>
    <row r="1695" spans="2:51" s="13" customFormat="1">
      <c r="B1695" s="190"/>
      <c r="C1695" s="191"/>
      <c r="D1695" s="192" t="s">
        <v>167</v>
      </c>
      <c r="E1695" s="193" t="s">
        <v>19</v>
      </c>
      <c r="F1695" s="194" t="s">
        <v>484</v>
      </c>
      <c r="G1695" s="191"/>
      <c r="H1695" s="193" t="s">
        <v>19</v>
      </c>
      <c r="I1695" s="195"/>
      <c r="J1695" s="191"/>
      <c r="K1695" s="191"/>
      <c r="L1695" s="196"/>
      <c r="M1695" s="197"/>
      <c r="N1695" s="198"/>
      <c r="O1695" s="198"/>
      <c r="P1695" s="198"/>
      <c r="Q1695" s="198"/>
      <c r="R1695" s="198"/>
      <c r="S1695" s="198"/>
      <c r="T1695" s="199"/>
      <c r="AT1695" s="200" t="s">
        <v>167</v>
      </c>
      <c r="AU1695" s="200" t="s">
        <v>83</v>
      </c>
      <c r="AV1695" s="13" t="s">
        <v>81</v>
      </c>
      <c r="AW1695" s="13" t="s">
        <v>34</v>
      </c>
      <c r="AX1695" s="13" t="s">
        <v>73</v>
      </c>
      <c r="AY1695" s="200" t="s">
        <v>156</v>
      </c>
    </row>
    <row r="1696" spans="2:51" s="14" customFormat="1">
      <c r="B1696" s="201"/>
      <c r="C1696" s="202"/>
      <c r="D1696" s="192" t="s">
        <v>167</v>
      </c>
      <c r="E1696" s="203" t="s">
        <v>19</v>
      </c>
      <c r="F1696" s="204" t="s">
        <v>485</v>
      </c>
      <c r="G1696" s="202"/>
      <c r="H1696" s="205">
        <v>3.605</v>
      </c>
      <c r="I1696" s="206"/>
      <c r="J1696" s="202"/>
      <c r="K1696" s="202"/>
      <c r="L1696" s="207"/>
      <c r="M1696" s="208"/>
      <c r="N1696" s="209"/>
      <c r="O1696" s="209"/>
      <c r="P1696" s="209"/>
      <c r="Q1696" s="209"/>
      <c r="R1696" s="209"/>
      <c r="S1696" s="209"/>
      <c r="T1696" s="210"/>
      <c r="AT1696" s="211" t="s">
        <v>167</v>
      </c>
      <c r="AU1696" s="211" t="s">
        <v>83</v>
      </c>
      <c r="AV1696" s="14" t="s">
        <v>83</v>
      </c>
      <c r="AW1696" s="14" t="s">
        <v>34</v>
      </c>
      <c r="AX1696" s="14" t="s">
        <v>73</v>
      </c>
      <c r="AY1696" s="211" t="s">
        <v>156</v>
      </c>
    </row>
    <row r="1697" spans="1:65" s="16" customFormat="1">
      <c r="B1697" s="234"/>
      <c r="C1697" s="235"/>
      <c r="D1697" s="192" t="s">
        <v>167</v>
      </c>
      <c r="E1697" s="236" t="s">
        <v>19</v>
      </c>
      <c r="F1697" s="237" t="s">
        <v>299</v>
      </c>
      <c r="G1697" s="235"/>
      <c r="H1697" s="238">
        <v>3.605</v>
      </c>
      <c r="I1697" s="239"/>
      <c r="J1697" s="235"/>
      <c r="K1697" s="235"/>
      <c r="L1697" s="240"/>
      <c r="M1697" s="241"/>
      <c r="N1697" s="242"/>
      <c r="O1697" s="242"/>
      <c r="P1697" s="242"/>
      <c r="Q1697" s="242"/>
      <c r="R1697" s="242"/>
      <c r="S1697" s="242"/>
      <c r="T1697" s="243"/>
      <c r="AT1697" s="244" t="s">
        <v>167</v>
      </c>
      <c r="AU1697" s="244" t="s">
        <v>83</v>
      </c>
      <c r="AV1697" s="16" t="s">
        <v>157</v>
      </c>
      <c r="AW1697" s="16" t="s">
        <v>34</v>
      </c>
      <c r="AX1697" s="16" t="s">
        <v>73</v>
      </c>
      <c r="AY1697" s="244" t="s">
        <v>156</v>
      </c>
    </row>
    <row r="1698" spans="1:65" s="13" customFormat="1">
      <c r="B1698" s="190"/>
      <c r="C1698" s="191"/>
      <c r="D1698" s="192" t="s">
        <v>167</v>
      </c>
      <c r="E1698" s="193" t="s">
        <v>19</v>
      </c>
      <c r="F1698" s="194" t="s">
        <v>486</v>
      </c>
      <c r="G1698" s="191"/>
      <c r="H1698" s="193" t="s">
        <v>19</v>
      </c>
      <c r="I1698" s="195"/>
      <c r="J1698" s="191"/>
      <c r="K1698" s="191"/>
      <c r="L1698" s="196"/>
      <c r="M1698" s="197"/>
      <c r="N1698" s="198"/>
      <c r="O1698" s="198"/>
      <c r="P1698" s="198"/>
      <c r="Q1698" s="198"/>
      <c r="R1698" s="198"/>
      <c r="S1698" s="198"/>
      <c r="T1698" s="199"/>
      <c r="AT1698" s="200" t="s">
        <v>167</v>
      </c>
      <c r="AU1698" s="200" t="s">
        <v>83</v>
      </c>
      <c r="AV1698" s="13" t="s">
        <v>81</v>
      </c>
      <c r="AW1698" s="13" t="s">
        <v>34</v>
      </c>
      <c r="AX1698" s="13" t="s">
        <v>73</v>
      </c>
      <c r="AY1698" s="200" t="s">
        <v>156</v>
      </c>
    </row>
    <row r="1699" spans="1:65" s="14" customFormat="1">
      <c r="B1699" s="201"/>
      <c r="C1699" s="202"/>
      <c r="D1699" s="192" t="s">
        <v>167</v>
      </c>
      <c r="E1699" s="203" t="s">
        <v>19</v>
      </c>
      <c r="F1699" s="204" t="s">
        <v>487</v>
      </c>
      <c r="G1699" s="202"/>
      <c r="H1699" s="205">
        <v>2.4169999999999998</v>
      </c>
      <c r="I1699" s="206"/>
      <c r="J1699" s="202"/>
      <c r="K1699" s="202"/>
      <c r="L1699" s="207"/>
      <c r="M1699" s="208"/>
      <c r="N1699" s="209"/>
      <c r="O1699" s="209"/>
      <c r="P1699" s="209"/>
      <c r="Q1699" s="209"/>
      <c r="R1699" s="209"/>
      <c r="S1699" s="209"/>
      <c r="T1699" s="210"/>
      <c r="AT1699" s="211" t="s">
        <v>167</v>
      </c>
      <c r="AU1699" s="211" t="s">
        <v>83</v>
      </c>
      <c r="AV1699" s="14" t="s">
        <v>83</v>
      </c>
      <c r="AW1699" s="14" t="s">
        <v>34</v>
      </c>
      <c r="AX1699" s="14" t="s">
        <v>73</v>
      </c>
      <c r="AY1699" s="211" t="s">
        <v>156</v>
      </c>
    </row>
    <row r="1700" spans="1:65" s="16" customFormat="1">
      <c r="B1700" s="234"/>
      <c r="C1700" s="235"/>
      <c r="D1700" s="192" t="s">
        <v>167</v>
      </c>
      <c r="E1700" s="236" t="s">
        <v>19</v>
      </c>
      <c r="F1700" s="237" t="s">
        <v>299</v>
      </c>
      <c r="G1700" s="235"/>
      <c r="H1700" s="238">
        <v>2.4169999999999998</v>
      </c>
      <c r="I1700" s="239"/>
      <c r="J1700" s="235"/>
      <c r="K1700" s="235"/>
      <c r="L1700" s="240"/>
      <c r="M1700" s="241"/>
      <c r="N1700" s="242"/>
      <c r="O1700" s="242"/>
      <c r="P1700" s="242"/>
      <c r="Q1700" s="242"/>
      <c r="R1700" s="242"/>
      <c r="S1700" s="242"/>
      <c r="T1700" s="243"/>
      <c r="AT1700" s="244" t="s">
        <v>167</v>
      </c>
      <c r="AU1700" s="244" t="s">
        <v>83</v>
      </c>
      <c r="AV1700" s="16" t="s">
        <v>157</v>
      </c>
      <c r="AW1700" s="16" t="s">
        <v>34</v>
      </c>
      <c r="AX1700" s="16" t="s">
        <v>73</v>
      </c>
      <c r="AY1700" s="244" t="s">
        <v>156</v>
      </c>
    </row>
    <row r="1701" spans="1:65" s="15" customFormat="1">
      <c r="B1701" s="212"/>
      <c r="C1701" s="213"/>
      <c r="D1701" s="192" t="s">
        <v>167</v>
      </c>
      <c r="E1701" s="214" t="s">
        <v>19</v>
      </c>
      <c r="F1701" s="215" t="s">
        <v>170</v>
      </c>
      <c r="G1701" s="213"/>
      <c r="H1701" s="216">
        <v>116.498</v>
      </c>
      <c r="I1701" s="217"/>
      <c r="J1701" s="213"/>
      <c r="K1701" s="213"/>
      <c r="L1701" s="218"/>
      <c r="M1701" s="219"/>
      <c r="N1701" s="220"/>
      <c r="O1701" s="220"/>
      <c r="P1701" s="220"/>
      <c r="Q1701" s="220"/>
      <c r="R1701" s="220"/>
      <c r="S1701" s="220"/>
      <c r="T1701" s="221"/>
      <c r="AT1701" s="222" t="s">
        <v>167</v>
      </c>
      <c r="AU1701" s="222" t="s">
        <v>83</v>
      </c>
      <c r="AV1701" s="15" t="s">
        <v>163</v>
      </c>
      <c r="AW1701" s="15" t="s">
        <v>34</v>
      </c>
      <c r="AX1701" s="15" t="s">
        <v>81</v>
      </c>
      <c r="AY1701" s="222" t="s">
        <v>156</v>
      </c>
    </row>
    <row r="1702" spans="1:65" s="12" customFormat="1" ht="22.9" customHeight="1">
      <c r="B1702" s="155"/>
      <c r="C1702" s="156"/>
      <c r="D1702" s="157" t="s">
        <v>72</v>
      </c>
      <c r="E1702" s="169" t="s">
        <v>2212</v>
      </c>
      <c r="F1702" s="169" t="s">
        <v>2213</v>
      </c>
      <c r="G1702" s="156"/>
      <c r="H1702" s="156"/>
      <c r="I1702" s="159"/>
      <c r="J1702" s="170">
        <f>BK1702</f>
        <v>0</v>
      </c>
      <c r="K1702" s="156"/>
      <c r="L1702" s="161"/>
      <c r="M1702" s="162"/>
      <c r="N1702" s="163"/>
      <c r="O1702" s="163"/>
      <c r="P1702" s="164">
        <f>SUM(P1703:P2020)</f>
        <v>0</v>
      </c>
      <c r="Q1702" s="163"/>
      <c r="R1702" s="164">
        <f>SUM(R1703:R2020)</f>
        <v>0.56147075000000002</v>
      </c>
      <c r="S1702" s="163"/>
      <c r="T1702" s="165">
        <f>SUM(T1703:T2020)</f>
        <v>0.17119186</v>
      </c>
      <c r="AR1702" s="166" t="s">
        <v>83</v>
      </c>
      <c r="AT1702" s="167" t="s">
        <v>72</v>
      </c>
      <c r="AU1702" s="167" t="s">
        <v>81</v>
      </c>
      <c r="AY1702" s="166" t="s">
        <v>156</v>
      </c>
      <c r="BK1702" s="168">
        <f>SUM(BK1703:BK2020)</f>
        <v>0</v>
      </c>
    </row>
    <row r="1703" spans="1:65" s="2" customFormat="1" ht="24.2" customHeight="1">
      <c r="A1703" s="35"/>
      <c r="B1703" s="36"/>
      <c r="C1703" s="171" t="s">
        <v>2214</v>
      </c>
      <c r="D1703" s="171" t="s">
        <v>159</v>
      </c>
      <c r="E1703" s="172" t="s">
        <v>2215</v>
      </c>
      <c r="F1703" s="173" t="s">
        <v>2216</v>
      </c>
      <c r="G1703" s="174" t="s">
        <v>206</v>
      </c>
      <c r="H1703" s="175">
        <v>508.35599999999999</v>
      </c>
      <c r="I1703" s="176"/>
      <c r="J1703" s="177">
        <f>ROUND(I1703*H1703,2)</f>
        <v>0</v>
      </c>
      <c r="K1703" s="178"/>
      <c r="L1703" s="40"/>
      <c r="M1703" s="179" t="s">
        <v>19</v>
      </c>
      <c r="N1703" s="180" t="s">
        <v>44</v>
      </c>
      <c r="O1703" s="65"/>
      <c r="P1703" s="181">
        <f>O1703*H1703</f>
        <v>0</v>
      </c>
      <c r="Q1703" s="181">
        <v>0</v>
      </c>
      <c r="R1703" s="181">
        <f>Q1703*H1703</f>
        <v>0</v>
      </c>
      <c r="S1703" s="181">
        <v>0</v>
      </c>
      <c r="T1703" s="182">
        <f>S1703*H1703</f>
        <v>0</v>
      </c>
      <c r="U1703" s="35"/>
      <c r="V1703" s="35"/>
      <c r="W1703" s="35"/>
      <c r="X1703" s="35"/>
      <c r="Y1703" s="35"/>
      <c r="Z1703" s="35"/>
      <c r="AA1703" s="35"/>
      <c r="AB1703" s="35"/>
      <c r="AC1703" s="35"/>
      <c r="AD1703" s="35"/>
      <c r="AE1703" s="35"/>
      <c r="AR1703" s="183" t="s">
        <v>259</v>
      </c>
      <c r="AT1703" s="183" t="s">
        <v>159</v>
      </c>
      <c r="AU1703" s="183" t="s">
        <v>83</v>
      </c>
      <c r="AY1703" s="18" t="s">
        <v>156</v>
      </c>
      <c r="BE1703" s="184">
        <f>IF(N1703="základní",J1703,0)</f>
        <v>0</v>
      </c>
      <c r="BF1703" s="184">
        <f>IF(N1703="snížená",J1703,0)</f>
        <v>0</v>
      </c>
      <c r="BG1703" s="184">
        <f>IF(N1703="zákl. přenesená",J1703,0)</f>
        <v>0</v>
      </c>
      <c r="BH1703" s="184">
        <f>IF(N1703="sníž. přenesená",J1703,0)</f>
        <v>0</v>
      </c>
      <c r="BI1703" s="184">
        <f>IF(N1703="nulová",J1703,0)</f>
        <v>0</v>
      </c>
      <c r="BJ1703" s="18" t="s">
        <v>81</v>
      </c>
      <c r="BK1703" s="184">
        <f>ROUND(I1703*H1703,2)</f>
        <v>0</v>
      </c>
      <c r="BL1703" s="18" t="s">
        <v>259</v>
      </c>
      <c r="BM1703" s="183" t="s">
        <v>2217</v>
      </c>
    </row>
    <row r="1704" spans="1:65" s="13" customFormat="1">
      <c r="B1704" s="190"/>
      <c r="C1704" s="191"/>
      <c r="D1704" s="192" t="s">
        <v>167</v>
      </c>
      <c r="E1704" s="193" t="s">
        <v>19</v>
      </c>
      <c r="F1704" s="194" t="s">
        <v>306</v>
      </c>
      <c r="G1704" s="191"/>
      <c r="H1704" s="193" t="s">
        <v>19</v>
      </c>
      <c r="I1704" s="195"/>
      <c r="J1704" s="191"/>
      <c r="K1704" s="191"/>
      <c r="L1704" s="196"/>
      <c r="M1704" s="197"/>
      <c r="N1704" s="198"/>
      <c r="O1704" s="198"/>
      <c r="P1704" s="198"/>
      <c r="Q1704" s="198"/>
      <c r="R1704" s="198"/>
      <c r="S1704" s="198"/>
      <c r="T1704" s="199"/>
      <c r="AT1704" s="200" t="s">
        <v>167</v>
      </c>
      <c r="AU1704" s="200" t="s">
        <v>83</v>
      </c>
      <c r="AV1704" s="13" t="s">
        <v>81</v>
      </c>
      <c r="AW1704" s="13" t="s">
        <v>34</v>
      </c>
      <c r="AX1704" s="13" t="s">
        <v>73</v>
      </c>
      <c r="AY1704" s="200" t="s">
        <v>156</v>
      </c>
    </row>
    <row r="1705" spans="1:65" s="14" customFormat="1">
      <c r="B1705" s="201"/>
      <c r="C1705" s="202"/>
      <c r="D1705" s="192" t="s">
        <v>167</v>
      </c>
      <c r="E1705" s="203" t="s">
        <v>19</v>
      </c>
      <c r="F1705" s="204" t="s">
        <v>307</v>
      </c>
      <c r="G1705" s="202"/>
      <c r="H1705" s="205">
        <v>64.739000000000004</v>
      </c>
      <c r="I1705" s="206"/>
      <c r="J1705" s="202"/>
      <c r="K1705" s="202"/>
      <c r="L1705" s="207"/>
      <c r="M1705" s="208"/>
      <c r="N1705" s="209"/>
      <c r="O1705" s="209"/>
      <c r="P1705" s="209"/>
      <c r="Q1705" s="209"/>
      <c r="R1705" s="209"/>
      <c r="S1705" s="209"/>
      <c r="T1705" s="210"/>
      <c r="AT1705" s="211" t="s">
        <v>167</v>
      </c>
      <c r="AU1705" s="211" t="s">
        <v>83</v>
      </c>
      <c r="AV1705" s="14" t="s">
        <v>83</v>
      </c>
      <c r="AW1705" s="14" t="s">
        <v>34</v>
      </c>
      <c r="AX1705" s="14" t="s">
        <v>73</v>
      </c>
      <c r="AY1705" s="211" t="s">
        <v>156</v>
      </c>
    </row>
    <row r="1706" spans="1:65" s="14" customFormat="1">
      <c r="B1706" s="201"/>
      <c r="C1706" s="202"/>
      <c r="D1706" s="192" t="s">
        <v>167</v>
      </c>
      <c r="E1706" s="203" t="s">
        <v>19</v>
      </c>
      <c r="F1706" s="204" t="s">
        <v>308</v>
      </c>
      <c r="G1706" s="202"/>
      <c r="H1706" s="205">
        <v>32.819000000000003</v>
      </c>
      <c r="I1706" s="206"/>
      <c r="J1706" s="202"/>
      <c r="K1706" s="202"/>
      <c r="L1706" s="207"/>
      <c r="M1706" s="208"/>
      <c r="N1706" s="209"/>
      <c r="O1706" s="209"/>
      <c r="P1706" s="209"/>
      <c r="Q1706" s="209"/>
      <c r="R1706" s="209"/>
      <c r="S1706" s="209"/>
      <c r="T1706" s="210"/>
      <c r="AT1706" s="211" t="s">
        <v>167</v>
      </c>
      <c r="AU1706" s="211" t="s">
        <v>83</v>
      </c>
      <c r="AV1706" s="14" t="s">
        <v>83</v>
      </c>
      <c r="AW1706" s="14" t="s">
        <v>34</v>
      </c>
      <c r="AX1706" s="14" t="s">
        <v>73</v>
      </c>
      <c r="AY1706" s="211" t="s">
        <v>156</v>
      </c>
    </row>
    <row r="1707" spans="1:65" s="14" customFormat="1">
      <c r="B1707" s="201"/>
      <c r="C1707" s="202"/>
      <c r="D1707" s="192" t="s">
        <v>167</v>
      </c>
      <c r="E1707" s="203" t="s">
        <v>19</v>
      </c>
      <c r="F1707" s="204" t="s">
        <v>309</v>
      </c>
      <c r="G1707" s="202"/>
      <c r="H1707" s="205">
        <v>-31.84</v>
      </c>
      <c r="I1707" s="206"/>
      <c r="J1707" s="202"/>
      <c r="K1707" s="202"/>
      <c r="L1707" s="207"/>
      <c r="M1707" s="208"/>
      <c r="N1707" s="209"/>
      <c r="O1707" s="209"/>
      <c r="P1707" s="209"/>
      <c r="Q1707" s="209"/>
      <c r="R1707" s="209"/>
      <c r="S1707" s="209"/>
      <c r="T1707" s="210"/>
      <c r="AT1707" s="211" t="s">
        <v>167</v>
      </c>
      <c r="AU1707" s="211" t="s">
        <v>83</v>
      </c>
      <c r="AV1707" s="14" t="s">
        <v>83</v>
      </c>
      <c r="AW1707" s="14" t="s">
        <v>34</v>
      </c>
      <c r="AX1707" s="14" t="s">
        <v>73</v>
      </c>
      <c r="AY1707" s="211" t="s">
        <v>156</v>
      </c>
    </row>
    <row r="1708" spans="1:65" s="16" customFormat="1">
      <c r="B1708" s="234"/>
      <c r="C1708" s="235"/>
      <c r="D1708" s="192" t="s">
        <v>167</v>
      </c>
      <c r="E1708" s="236" t="s">
        <v>19</v>
      </c>
      <c r="F1708" s="237" t="s">
        <v>299</v>
      </c>
      <c r="G1708" s="235"/>
      <c r="H1708" s="238">
        <v>65.718000000000004</v>
      </c>
      <c r="I1708" s="239"/>
      <c r="J1708" s="235"/>
      <c r="K1708" s="235"/>
      <c r="L1708" s="240"/>
      <c r="M1708" s="241"/>
      <c r="N1708" s="242"/>
      <c r="O1708" s="242"/>
      <c r="P1708" s="242"/>
      <c r="Q1708" s="242"/>
      <c r="R1708" s="242"/>
      <c r="S1708" s="242"/>
      <c r="T1708" s="243"/>
      <c r="AT1708" s="244" t="s">
        <v>167</v>
      </c>
      <c r="AU1708" s="244" t="s">
        <v>83</v>
      </c>
      <c r="AV1708" s="16" t="s">
        <v>157</v>
      </c>
      <c r="AW1708" s="16" t="s">
        <v>34</v>
      </c>
      <c r="AX1708" s="16" t="s">
        <v>73</v>
      </c>
      <c r="AY1708" s="244" t="s">
        <v>156</v>
      </c>
    </row>
    <row r="1709" spans="1:65" s="13" customFormat="1">
      <c r="B1709" s="190"/>
      <c r="C1709" s="191"/>
      <c r="D1709" s="192" t="s">
        <v>167</v>
      </c>
      <c r="E1709" s="193" t="s">
        <v>19</v>
      </c>
      <c r="F1709" s="194" t="s">
        <v>310</v>
      </c>
      <c r="G1709" s="191"/>
      <c r="H1709" s="193" t="s">
        <v>19</v>
      </c>
      <c r="I1709" s="195"/>
      <c r="J1709" s="191"/>
      <c r="K1709" s="191"/>
      <c r="L1709" s="196"/>
      <c r="M1709" s="197"/>
      <c r="N1709" s="198"/>
      <c r="O1709" s="198"/>
      <c r="P1709" s="198"/>
      <c r="Q1709" s="198"/>
      <c r="R1709" s="198"/>
      <c r="S1709" s="198"/>
      <c r="T1709" s="199"/>
      <c r="AT1709" s="200" t="s">
        <v>167</v>
      </c>
      <c r="AU1709" s="200" t="s">
        <v>83</v>
      </c>
      <c r="AV1709" s="13" t="s">
        <v>81</v>
      </c>
      <c r="AW1709" s="13" t="s">
        <v>34</v>
      </c>
      <c r="AX1709" s="13" t="s">
        <v>73</v>
      </c>
      <c r="AY1709" s="200" t="s">
        <v>156</v>
      </c>
    </row>
    <row r="1710" spans="1:65" s="14" customFormat="1">
      <c r="B1710" s="201"/>
      <c r="C1710" s="202"/>
      <c r="D1710" s="192" t="s">
        <v>167</v>
      </c>
      <c r="E1710" s="203" t="s">
        <v>19</v>
      </c>
      <c r="F1710" s="204" t="s">
        <v>311</v>
      </c>
      <c r="G1710" s="202"/>
      <c r="H1710" s="205">
        <v>35.305</v>
      </c>
      <c r="I1710" s="206"/>
      <c r="J1710" s="202"/>
      <c r="K1710" s="202"/>
      <c r="L1710" s="207"/>
      <c r="M1710" s="208"/>
      <c r="N1710" s="209"/>
      <c r="O1710" s="209"/>
      <c r="P1710" s="209"/>
      <c r="Q1710" s="209"/>
      <c r="R1710" s="209"/>
      <c r="S1710" s="209"/>
      <c r="T1710" s="210"/>
      <c r="AT1710" s="211" t="s">
        <v>167</v>
      </c>
      <c r="AU1710" s="211" t="s">
        <v>83</v>
      </c>
      <c r="AV1710" s="14" t="s">
        <v>83</v>
      </c>
      <c r="AW1710" s="14" t="s">
        <v>34</v>
      </c>
      <c r="AX1710" s="14" t="s">
        <v>73</v>
      </c>
      <c r="AY1710" s="211" t="s">
        <v>156</v>
      </c>
    </row>
    <row r="1711" spans="1:65" s="14" customFormat="1">
      <c r="B1711" s="201"/>
      <c r="C1711" s="202"/>
      <c r="D1711" s="192" t="s">
        <v>167</v>
      </c>
      <c r="E1711" s="203" t="s">
        <v>19</v>
      </c>
      <c r="F1711" s="204" t="s">
        <v>312</v>
      </c>
      <c r="G1711" s="202"/>
      <c r="H1711" s="205">
        <v>49.216999999999999</v>
      </c>
      <c r="I1711" s="206"/>
      <c r="J1711" s="202"/>
      <c r="K1711" s="202"/>
      <c r="L1711" s="207"/>
      <c r="M1711" s="208"/>
      <c r="N1711" s="209"/>
      <c r="O1711" s="209"/>
      <c r="P1711" s="209"/>
      <c r="Q1711" s="209"/>
      <c r="R1711" s="209"/>
      <c r="S1711" s="209"/>
      <c r="T1711" s="210"/>
      <c r="AT1711" s="211" t="s">
        <v>167</v>
      </c>
      <c r="AU1711" s="211" t="s">
        <v>83</v>
      </c>
      <c r="AV1711" s="14" t="s">
        <v>83</v>
      </c>
      <c r="AW1711" s="14" t="s">
        <v>34</v>
      </c>
      <c r="AX1711" s="14" t="s">
        <v>73</v>
      </c>
      <c r="AY1711" s="211" t="s">
        <v>156</v>
      </c>
    </row>
    <row r="1712" spans="1:65" s="14" customFormat="1">
      <c r="B1712" s="201"/>
      <c r="C1712" s="202"/>
      <c r="D1712" s="192" t="s">
        <v>167</v>
      </c>
      <c r="E1712" s="203" t="s">
        <v>19</v>
      </c>
      <c r="F1712" s="204" t="s">
        <v>313</v>
      </c>
      <c r="G1712" s="202"/>
      <c r="H1712" s="205">
        <v>10.99</v>
      </c>
      <c r="I1712" s="206"/>
      <c r="J1712" s="202"/>
      <c r="K1712" s="202"/>
      <c r="L1712" s="207"/>
      <c r="M1712" s="208"/>
      <c r="N1712" s="209"/>
      <c r="O1712" s="209"/>
      <c r="P1712" s="209"/>
      <c r="Q1712" s="209"/>
      <c r="R1712" s="209"/>
      <c r="S1712" s="209"/>
      <c r="T1712" s="210"/>
      <c r="AT1712" s="211" t="s">
        <v>167</v>
      </c>
      <c r="AU1712" s="211" t="s">
        <v>83</v>
      </c>
      <c r="AV1712" s="14" t="s">
        <v>83</v>
      </c>
      <c r="AW1712" s="14" t="s">
        <v>34</v>
      </c>
      <c r="AX1712" s="14" t="s">
        <v>73</v>
      </c>
      <c r="AY1712" s="211" t="s">
        <v>156</v>
      </c>
    </row>
    <row r="1713" spans="2:51" s="14" customFormat="1">
      <c r="B1713" s="201"/>
      <c r="C1713" s="202"/>
      <c r="D1713" s="192" t="s">
        <v>167</v>
      </c>
      <c r="E1713" s="203" t="s">
        <v>19</v>
      </c>
      <c r="F1713" s="204" t="s">
        <v>314</v>
      </c>
      <c r="G1713" s="202"/>
      <c r="H1713" s="205">
        <v>40.82</v>
      </c>
      <c r="I1713" s="206"/>
      <c r="J1713" s="202"/>
      <c r="K1713" s="202"/>
      <c r="L1713" s="207"/>
      <c r="M1713" s="208"/>
      <c r="N1713" s="209"/>
      <c r="O1713" s="209"/>
      <c r="P1713" s="209"/>
      <c r="Q1713" s="209"/>
      <c r="R1713" s="209"/>
      <c r="S1713" s="209"/>
      <c r="T1713" s="210"/>
      <c r="AT1713" s="211" t="s">
        <v>167</v>
      </c>
      <c r="AU1713" s="211" t="s">
        <v>83</v>
      </c>
      <c r="AV1713" s="14" t="s">
        <v>83</v>
      </c>
      <c r="AW1713" s="14" t="s">
        <v>34</v>
      </c>
      <c r="AX1713" s="14" t="s">
        <v>73</v>
      </c>
      <c r="AY1713" s="211" t="s">
        <v>156</v>
      </c>
    </row>
    <row r="1714" spans="2:51" s="14" customFormat="1">
      <c r="B1714" s="201"/>
      <c r="C1714" s="202"/>
      <c r="D1714" s="192" t="s">
        <v>167</v>
      </c>
      <c r="E1714" s="203" t="s">
        <v>19</v>
      </c>
      <c r="F1714" s="204" t="s">
        <v>315</v>
      </c>
      <c r="G1714" s="202"/>
      <c r="H1714" s="205">
        <v>-49.063000000000002</v>
      </c>
      <c r="I1714" s="206"/>
      <c r="J1714" s="202"/>
      <c r="K1714" s="202"/>
      <c r="L1714" s="207"/>
      <c r="M1714" s="208"/>
      <c r="N1714" s="209"/>
      <c r="O1714" s="209"/>
      <c r="P1714" s="209"/>
      <c r="Q1714" s="209"/>
      <c r="R1714" s="209"/>
      <c r="S1714" s="209"/>
      <c r="T1714" s="210"/>
      <c r="AT1714" s="211" t="s">
        <v>167</v>
      </c>
      <c r="AU1714" s="211" t="s">
        <v>83</v>
      </c>
      <c r="AV1714" s="14" t="s">
        <v>83</v>
      </c>
      <c r="AW1714" s="14" t="s">
        <v>34</v>
      </c>
      <c r="AX1714" s="14" t="s">
        <v>73</v>
      </c>
      <c r="AY1714" s="211" t="s">
        <v>156</v>
      </c>
    </row>
    <row r="1715" spans="2:51" s="16" customFormat="1">
      <c r="B1715" s="234"/>
      <c r="C1715" s="235"/>
      <c r="D1715" s="192" t="s">
        <v>167</v>
      </c>
      <c r="E1715" s="236" t="s">
        <v>19</v>
      </c>
      <c r="F1715" s="237" t="s">
        <v>299</v>
      </c>
      <c r="G1715" s="235"/>
      <c r="H1715" s="238">
        <v>87.269000000000005</v>
      </c>
      <c r="I1715" s="239"/>
      <c r="J1715" s="235"/>
      <c r="K1715" s="235"/>
      <c r="L1715" s="240"/>
      <c r="M1715" s="241"/>
      <c r="N1715" s="242"/>
      <c r="O1715" s="242"/>
      <c r="P1715" s="242"/>
      <c r="Q1715" s="242"/>
      <c r="R1715" s="242"/>
      <c r="S1715" s="242"/>
      <c r="T1715" s="243"/>
      <c r="AT1715" s="244" t="s">
        <v>167</v>
      </c>
      <c r="AU1715" s="244" t="s">
        <v>83</v>
      </c>
      <c r="AV1715" s="16" t="s">
        <v>157</v>
      </c>
      <c r="AW1715" s="16" t="s">
        <v>34</v>
      </c>
      <c r="AX1715" s="16" t="s">
        <v>73</v>
      </c>
      <c r="AY1715" s="244" t="s">
        <v>156</v>
      </c>
    </row>
    <row r="1716" spans="2:51" s="13" customFormat="1">
      <c r="B1716" s="190"/>
      <c r="C1716" s="191"/>
      <c r="D1716" s="192" t="s">
        <v>167</v>
      </c>
      <c r="E1716" s="193" t="s">
        <v>19</v>
      </c>
      <c r="F1716" s="194" t="s">
        <v>316</v>
      </c>
      <c r="G1716" s="191"/>
      <c r="H1716" s="193" t="s">
        <v>19</v>
      </c>
      <c r="I1716" s="195"/>
      <c r="J1716" s="191"/>
      <c r="K1716" s="191"/>
      <c r="L1716" s="196"/>
      <c r="M1716" s="197"/>
      <c r="N1716" s="198"/>
      <c r="O1716" s="198"/>
      <c r="P1716" s="198"/>
      <c r="Q1716" s="198"/>
      <c r="R1716" s="198"/>
      <c r="S1716" s="198"/>
      <c r="T1716" s="199"/>
      <c r="AT1716" s="200" t="s">
        <v>167</v>
      </c>
      <c r="AU1716" s="200" t="s">
        <v>83</v>
      </c>
      <c r="AV1716" s="13" t="s">
        <v>81</v>
      </c>
      <c r="AW1716" s="13" t="s">
        <v>34</v>
      </c>
      <c r="AX1716" s="13" t="s">
        <v>73</v>
      </c>
      <c r="AY1716" s="200" t="s">
        <v>156</v>
      </c>
    </row>
    <row r="1717" spans="2:51" s="14" customFormat="1">
      <c r="B1717" s="201"/>
      <c r="C1717" s="202"/>
      <c r="D1717" s="192" t="s">
        <v>167</v>
      </c>
      <c r="E1717" s="203" t="s">
        <v>19</v>
      </c>
      <c r="F1717" s="204" t="s">
        <v>317</v>
      </c>
      <c r="G1717" s="202"/>
      <c r="H1717" s="205">
        <v>9.7929999999999993</v>
      </c>
      <c r="I1717" s="206"/>
      <c r="J1717" s="202"/>
      <c r="K1717" s="202"/>
      <c r="L1717" s="207"/>
      <c r="M1717" s="208"/>
      <c r="N1717" s="209"/>
      <c r="O1717" s="209"/>
      <c r="P1717" s="209"/>
      <c r="Q1717" s="209"/>
      <c r="R1717" s="209"/>
      <c r="S1717" s="209"/>
      <c r="T1717" s="210"/>
      <c r="AT1717" s="211" t="s">
        <v>167</v>
      </c>
      <c r="AU1717" s="211" t="s">
        <v>83</v>
      </c>
      <c r="AV1717" s="14" t="s">
        <v>83</v>
      </c>
      <c r="AW1717" s="14" t="s">
        <v>34</v>
      </c>
      <c r="AX1717" s="14" t="s">
        <v>73</v>
      </c>
      <c r="AY1717" s="211" t="s">
        <v>156</v>
      </c>
    </row>
    <row r="1718" spans="2:51" s="14" customFormat="1">
      <c r="B1718" s="201"/>
      <c r="C1718" s="202"/>
      <c r="D1718" s="192" t="s">
        <v>167</v>
      </c>
      <c r="E1718" s="203" t="s">
        <v>19</v>
      </c>
      <c r="F1718" s="204" t="s">
        <v>318</v>
      </c>
      <c r="G1718" s="202"/>
      <c r="H1718" s="205">
        <v>11.266</v>
      </c>
      <c r="I1718" s="206"/>
      <c r="J1718" s="202"/>
      <c r="K1718" s="202"/>
      <c r="L1718" s="207"/>
      <c r="M1718" s="208"/>
      <c r="N1718" s="209"/>
      <c r="O1718" s="209"/>
      <c r="P1718" s="209"/>
      <c r="Q1718" s="209"/>
      <c r="R1718" s="209"/>
      <c r="S1718" s="209"/>
      <c r="T1718" s="210"/>
      <c r="AT1718" s="211" t="s">
        <v>167</v>
      </c>
      <c r="AU1718" s="211" t="s">
        <v>83</v>
      </c>
      <c r="AV1718" s="14" t="s">
        <v>83</v>
      </c>
      <c r="AW1718" s="14" t="s">
        <v>34</v>
      </c>
      <c r="AX1718" s="14" t="s">
        <v>73</v>
      </c>
      <c r="AY1718" s="211" t="s">
        <v>156</v>
      </c>
    </row>
    <row r="1719" spans="2:51" s="14" customFormat="1">
      <c r="B1719" s="201"/>
      <c r="C1719" s="202"/>
      <c r="D1719" s="192" t="s">
        <v>167</v>
      </c>
      <c r="E1719" s="203" t="s">
        <v>19</v>
      </c>
      <c r="F1719" s="204" t="s">
        <v>318</v>
      </c>
      <c r="G1719" s="202"/>
      <c r="H1719" s="205">
        <v>11.266</v>
      </c>
      <c r="I1719" s="206"/>
      <c r="J1719" s="202"/>
      <c r="K1719" s="202"/>
      <c r="L1719" s="207"/>
      <c r="M1719" s="208"/>
      <c r="N1719" s="209"/>
      <c r="O1719" s="209"/>
      <c r="P1719" s="209"/>
      <c r="Q1719" s="209"/>
      <c r="R1719" s="209"/>
      <c r="S1719" s="209"/>
      <c r="T1719" s="210"/>
      <c r="AT1719" s="211" t="s">
        <v>167</v>
      </c>
      <c r="AU1719" s="211" t="s">
        <v>83</v>
      </c>
      <c r="AV1719" s="14" t="s">
        <v>83</v>
      </c>
      <c r="AW1719" s="14" t="s">
        <v>34</v>
      </c>
      <c r="AX1719" s="14" t="s">
        <v>73</v>
      </c>
      <c r="AY1719" s="211" t="s">
        <v>156</v>
      </c>
    </row>
    <row r="1720" spans="2:51" s="14" customFormat="1">
      <c r="B1720" s="201"/>
      <c r="C1720" s="202"/>
      <c r="D1720" s="192" t="s">
        <v>167</v>
      </c>
      <c r="E1720" s="203" t="s">
        <v>19</v>
      </c>
      <c r="F1720" s="204" t="s">
        <v>319</v>
      </c>
      <c r="G1720" s="202"/>
      <c r="H1720" s="205">
        <v>9.75</v>
      </c>
      <c r="I1720" s="206"/>
      <c r="J1720" s="202"/>
      <c r="K1720" s="202"/>
      <c r="L1720" s="207"/>
      <c r="M1720" s="208"/>
      <c r="N1720" s="209"/>
      <c r="O1720" s="209"/>
      <c r="P1720" s="209"/>
      <c r="Q1720" s="209"/>
      <c r="R1720" s="209"/>
      <c r="S1720" s="209"/>
      <c r="T1720" s="210"/>
      <c r="AT1720" s="211" t="s">
        <v>167</v>
      </c>
      <c r="AU1720" s="211" t="s">
        <v>83</v>
      </c>
      <c r="AV1720" s="14" t="s">
        <v>83</v>
      </c>
      <c r="AW1720" s="14" t="s">
        <v>34</v>
      </c>
      <c r="AX1720" s="14" t="s">
        <v>73</v>
      </c>
      <c r="AY1720" s="211" t="s">
        <v>156</v>
      </c>
    </row>
    <row r="1721" spans="2:51" s="14" customFormat="1">
      <c r="B1721" s="201"/>
      <c r="C1721" s="202"/>
      <c r="D1721" s="192" t="s">
        <v>167</v>
      </c>
      <c r="E1721" s="203" t="s">
        <v>19</v>
      </c>
      <c r="F1721" s="204" t="s">
        <v>320</v>
      </c>
      <c r="G1721" s="202"/>
      <c r="H1721" s="205">
        <v>9.7929999999999993</v>
      </c>
      <c r="I1721" s="206"/>
      <c r="J1721" s="202"/>
      <c r="K1721" s="202"/>
      <c r="L1721" s="207"/>
      <c r="M1721" s="208"/>
      <c r="N1721" s="209"/>
      <c r="O1721" s="209"/>
      <c r="P1721" s="209"/>
      <c r="Q1721" s="209"/>
      <c r="R1721" s="209"/>
      <c r="S1721" s="209"/>
      <c r="T1721" s="210"/>
      <c r="AT1721" s="211" t="s">
        <v>167</v>
      </c>
      <c r="AU1721" s="211" t="s">
        <v>83</v>
      </c>
      <c r="AV1721" s="14" t="s">
        <v>83</v>
      </c>
      <c r="AW1721" s="14" t="s">
        <v>34</v>
      </c>
      <c r="AX1721" s="14" t="s">
        <v>73</v>
      </c>
      <c r="AY1721" s="211" t="s">
        <v>156</v>
      </c>
    </row>
    <row r="1722" spans="2:51" s="14" customFormat="1">
      <c r="B1722" s="201"/>
      <c r="C1722" s="202"/>
      <c r="D1722" s="192" t="s">
        <v>167</v>
      </c>
      <c r="E1722" s="203" t="s">
        <v>19</v>
      </c>
      <c r="F1722" s="204" t="s">
        <v>321</v>
      </c>
      <c r="G1722" s="202"/>
      <c r="H1722" s="205">
        <v>22.533000000000001</v>
      </c>
      <c r="I1722" s="206"/>
      <c r="J1722" s="202"/>
      <c r="K1722" s="202"/>
      <c r="L1722" s="207"/>
      <c r="M1722" s="208"/>
      <c r="N1722" s="209"/>
      <c r="O1722" s="209"/>
      <c r="P1722" s="209"/>
      <c r="Q1722" s="209"/>
      <c r="R1722" s="209"/>
      <c r="S1722" s="209"/>
      <c r="T1722" s="210"/>
      <c r="AT1722" s="211" t="s">
        <v>167</v>
      </c>
      <c r="AU1722" s="211" t="s">
        <v>83</v>
      </c>
      <c r="AV1722" s="14" t="s">
        <v>83</v>
      </c>
      <c r="AW1722" s="14" t="s">
        <v>34</v>
      </c>
      <c r="AX1722" s="14" t="s">
        <v>73</v>
      </c>
      <c r="AY1722" s="211" t="s">
        <v>156</v>
      </c>
    </row>
    <row r="1723" spans="2:51" s="14" customFormat="1">
      <c r="B1723" s="201"/>
      <c r="C1723" s="202"/>
      <c r="D1723" s="192" t="s">
        <v>167</v>
      </c>
      <c r="E1723" s="203" t="s">
        <v>19</v>
      </c>
      <c r="F1723" s="204" t="s">
        <v>322</v>
      </c>
      <c r="G1723" s="202"/>
      <c r="H1723" s="205">
        <v>22.533000000000001</v>
      </c>
      <c r="I1723" s="206"/>
      <c r="J1723" s="202"/>
      <c r="K1723" s="202"/>
      <c r="L1723" s="207"/>
      <c r="M1723" s="208"/>
      <c r="N1723" s="209"/>
      <c r="O1723" s="209"/>
      <c r="P1723" s="209"/>
      <c r="Q1723" s="209"/>
      <c r="R1723" s="209"/>
      <c r="S1723" s="209"/>
      <c r="T1723" s="210"/>
      <c r="AT1723" s="211" t="s">
        <v>167</v>
      </c>
      <c r="AU1723" s="211" t="s">
        <v>83</v>
      </c>
      <c r="AV1723" s="14" t="s">
        <v>83</v>
      </c>
      <c r="AW1723" s="14" t="s">
        <v>34</v>
      </c>
      <c r="AX1723" s="14" t="s">
        <v>73</v>
      </c>
      <c r="AY1723" s="211" t="s">
        <v>156</v>
      </c>
    </row>
    <row r="1724" spans="2:51" s="14" customFormat="1">
      <c r="B1724" s="201"/>
      <c r="C1724" s="202"/>
      <c r="D1724" s="192" t="s">
        <v>167</v>
      </c>
      <c r="E1724" s="203" t="s">
        <v>19</v>
      </c>
      <c r="F1724" s="204" t="s">
        <v>323</v>
      </c>
      <c r="G1724" s="202"/>
      <c r="H1724" s="205">
        <v>5.5389999999999997</v>
      </c>
      <c r="I1724" s="206"/>
      <c r="J1724" s="202"/>
      <c r="K1724" s="202"/>
      <c r="L1724" s="207"/>
      <c r="M1724" s="208"/>
      <c r="N1724" s="209"/>
      <c r="O1724" s="209"/>
      <c r="P1724" s="209"/>
      <c r="Q1724" s="209"/>
      <c r="R1724" s="209"/>
      <c r="S1724" s="209"/>
      <c r="T1724" s="210"/>
      <c r="AT1724" s="211" t="s">
        <v>167</v>
      </c>
      <c r="AU1724" s="211" t="s">
        <v>83</v>
      </c>
      <c r="AV1724" s="14" t="s">
        <v>83</v>
      </c>
      <c r="AW1724" s="14" t="s">
        <v>34</v>
      </c>
      <c r="AX1724" s="14" t="s">
        <v>73</v>
      </c>
      <c r="AY1724" s="211" t="s">
        <v>156</v>
      </c>
    </row>
    <row r="1725" spans="2:51" s="14" customFormat="1">
      <c r="B1725" s="201"/>
      <c r="C1725" s="202"/>
      <c r="D1725" s="192" t="s">
        <v>167</v>
      </c>
      <c r="E1725" s="203" t="s">
        <v>19</v>
      </c>
      <c r="F1725" s="204" t="s">
        <v>324</v>
      </c>
      <c r="G1725" s="202"/>
      <c r="H1725" s="205">
        <v>0.876</v>
      </c>
      <c r="I1725" s="206"/>
      <c r="J1725" s="202"/>
      <c r="K1725" s="202"/>
      <c r="L1725" s="207"/>
      <c r="M1725" s="208"/>
      <c r="N1725" s="209"/>
      <c r="O1725" s="209"/>
      <c r="P1725" s="209"/>
      <c r="Q1725" s="209"/>
      <c r="R1725" s="209"/>
      <c r="S1725" s="209"/>
      <c r="T1725" s="210"/>
      <c r="AT1725" s="211" t="s">
        <v>167</v>
      </c>
      <c r="AU1725" s="211" t="s">
        <v>83</v>
      </c>
      <c r="AV1725" s="14" t="s">
        <v>83</v>
      </c>
      <c r="AW1725" s="14" t="s">
        <v>34</v>
      </c>
      <c r="AX1725" s="14" t="s">
        <v>73</v>
      </c>
      <c r="AY1725" s="211" t="s">
        <v>156</v>
      </c>
    </row>
    <row r="1726" spans="2:51" s="14" customFormat="1">
      <c r="B1726" s="201"/>
      <c r="C1726" s="202"/>
      <c r="D1726" s="192" t="s">
        <v>167</v>
      </c>
      <c r="E1726" s="203" t="s">
        <v>19</v>
      </c>
      <c r="F1726" s="204" t="s">
        <v>325</v>
      </c>
      <c r="G1726" s="202"/>
      <c r="H1726" s="205">
        <v>3.278</v>
      </c>
      <c r="I1726" s="206"/>
      <c r="J1726" s="202"/>
      <c r="K1726" s="202"/>
      <c r="L1726" s="207"/>
      <c r="M1726" s="208"/>
      <c r="N1726" s="209"/>
      <c r="O1726" s="209"/>
      <c r="P1726" s="209"/>
      <c r="Q1726" s="209"/>
      <c r="R1726" s="209"/>
      <c r="S1726" s="209"/>
      <c r="T1726" s="210"/>
      <c r="AT1726" s="211" t="s">
        <v>167</v>
      </c>
      <c r="AU1726" s="211" t="s">
        <v>83</v>
      </c>
      <c r="AV1726" s="14" t="s">
        <v>83</v>
      </c>
      <c r="AW1726" s="14" t="s">
        <v>34</v>
      </c>
      <c r="AX1726" s="14" t="s">
        <v>73</v>
      </c>
      <c r="AY1726" s="211" t="s">
        <v>156</v>
      </c>
    </row>
    <row r="1727" spans="2:51" s="14" customFormat="1">
      <c r="B1727" s="201"/>
      <c r="C1727" s="202"/>
      <c r="D1727" s="192" t="s">
        <v>167</v>
      </c>
      <c r="E1727" s="203" t="s">
        <v>19</v>
      </c>
      <c r="F1727" s="204" t="s">
        <v>326</v>
      </c>
      <c r="G1727" s="202"/>
      <c r="H1727" s="205">
        <v>3.0459999999999998</v>
      </c>
      <c r="I1727" s="206"/>
      <c r="J1727" s="202"/>
      <c r="K1727" s="202"/>
      <c r="L1727" s="207"/>
      <c r="M1727" s="208"/>
      <c r="N1727" s="209"/>
      <c r="O1727" s="209"/>
      <c r="P1727" s="209"/>
      <c r="Q1727" s="209"/>
      <c r="R1727" s="209"/>
      <c r="S1727" s="209"/>
      <c r="T1727" s="210"/>
      <c r="AT1727" s="211" t="s">
        <v>167</v>
      </c>
      <c r="AU1727" s="211" t="s">
        <v>83</v>
      </c>
      <c r="AV1727" s="14" t="s">
        <v>83</v>
      </c>
      <c r="AW1727" s="14" t="s">
        <v>34</v>
      </c>
      <c r="AX1727" s="14" t="s">
        <v>73</v>
      </c>
      <c r="AY1727" s="211" t="s">
        <v>156</v>
      </c>
    </row>
    <row r="1728" spans="2:51" s="14" customFormat="1">
      <c r="B1728" s="201"/>
      <c r="C1728" s="202"/>
      <c r="D1728" s="192" t="s">
        <v>167</v>
      </c>
      <c r="E1728" s="203" t="s">
        <v>19</v>
      </c>
      <c r="F1728" s="204" t="s">
        <v>327</v>
      </c>
      <c r="G1728" s="202"/>
      <c r="H1728" s="205">
        <v>1.0169999999999999</v>
      </c>
      <c r="I1728" s="206"/>
      <c r="J1728" s="202"/>
      <c r="K1728" s="202"/>
      <c r="L1728" s="207"/>
      <c r="M1728" s="208"/>
      <c r="N1728" s="209"/>
      <c r="O1728" s="209"/>
      <c r="P1728" s="209"/>
      <c r="Q1728" s="209"/>
      <c r="R1728" s="209"/>
      <c r="S1728" s="209"/>
      <c r="T1728" s="210"/>
      <c r="AT1728" s="211" t="s">
        <v>167</v>
      </c>
      <c r="AU1728" s="211" t="s">
        <v>83</v>
      </c>
      <c r="AV1728" s="14" t="s">
        <v>83</v>
      </c>
      <c r="AW1728" s="14" t="s">
        <v>34</v>
      </c>
      <c r="AX1728" s="14" t="s">
        <v>73</v>
      </c>
      <c r="AY1728" s="211" t="s">
        <v>156</v>
      </c>
    </row>
    <row r="1729" spans="2:51" s="14" customFormat="1">
      <c r="B1729" s="201"/>
      <c r="C1729" s="202"/>
      <c r="D1729" s="192" t="s">
        <v>167</v>
      </c>
      <c r="E1729" s="203" t="s">
        <v>19</v>
      </c>
      <c r="F1729" s="204" t="s">
        <v>328</v>
      </c>
      <c r="G1729" s="202"/>
      <c r="H1729" s="205">
        <v>0.71899999999999997</v>
      </c>
      <c r="I1729" s="206"/>
      <c r="J1729" s="202"/>
      <c r="K1729" s="202"/>
      <c r="L1729" s="207"/>
      <c r="M1729" s="208"/>
      <c r="N1729" s="209"/>
      <c r="O1729" s="209"/>
      <c r="P1729" s="209"/>
      <c r="Q1729" s="209"/>
      <c r="R1729" s="209"/>
      <c r="S1729" s="209"/>
      <c r="T1729" s="210"/>
      <c r="AT1729" s="211" t="s">
        <v>167</v>
      </c>
      <c r="AU1729" s="211" t="s">
        <v>83</v>
      </c>
      <c r="AV1729" s="14" t="s">
        <v>83</v>
      </c>
      <c r="AW1729" s="14" t="s">
        <v>34</v>
      </c>
      <c r="AX1729" s="14" t="s">
        <v>73</v>
      </c>
      <c r="AY1729" s="211" t="s">
        <v>156</v>
      </c>
    </row>
    <row r="1730" spans="2:51" s="14" customFormat="1">
      <c r="B1730" s="201"/>
      <c r="C1730" s="202"/>
      <c r="D1730" s="192" t="s">
        <v>167</v>
      </c>
      <c r="E1730" s="203" t="s">
        <v>19</v>
      </c>
      <c r="F1730" s="204" t="s">
        <v>329</v>
      </c>
      <c r="G1730" s="202"/>
      <c r="H1730" s="205">
        <v>-4.875</v>
      </c>
      <c r="I1730" s="206"/>
      <c r="J1730" s="202"/>
      <c r="K1730" s="202"/>
      <c r="L1730" s="207"/>
      <c r="M1730" s="208"/>
      <c r="N1730" s="209"/>
      <c r="O1730" s="209"/>
      <c r="P1730" s="209"/>
      <c r="Q1730" s="209"/>
      <c r="R1730" s="209"/>
      <c r="S1730" s="209"/>
      <c r="T1730" s="210"/>
      <c r="AT1730" s="211" t="s">
        <v>167</v>
      </c>
      <c r="AU1730" s="211" t="s">
        <v>83</v>
      </c>
      <c r="AV1730" s="14" t="s">
        <v>83</v>
      </c>
      <c r="AW1730" s="14" t="s">
        <v>34</v>
      </c>
      <c r="AX1730" s="14" t="s">
        <v>73</v>
      </c>
      <c r="AY1730" s="211" t="s">
        <v>156</v>
      </c>
    </row>
    <row r="1731" spans="2:51" s="14" customFormat="1">
      <c r="B1731" s="201"/>
      <c r="C1731" s="202"/>
      <c r="D1731" s="192" t="s">
        <v>167</v>
      </c>
      <c r="E1731" s="203" t="s">
        <v>19</v>
      </c>
      <c r="F1731" s="204" t="s">
        <v>330</v>
      </c>
      <c r="G1731" s="202"/>
      <c r="H1731" s="205">
        <v>-4.8970000000000002</v>
      </c>
      <c r="I1731" s="206"/>
      <c r="J1731" s="202"/>
      <c r="K1731" s="202"/>
      <c r="L1731" s="207"/>
      <c r="M1731" s="208"/>
      <c r="N1731" s="209"/>
      <c r="O1731" s="209"/>
      <c r="P1731" s="209"/>
      <c r="Q1731" s="209"/>
      <c r="R1731" s="209"/>
      <c r="S1731" s="209"/>
      <c r="T1731" s="210"/>
      <c r="AT1731" s="211" t="s">
        <v>167</v>
      </c>
      <c r="AU1731" s="211" t="s">
        <v>83</v>
      </c>
      <c r="AV1731" s="14" t="s">
        <v>83</v>
      </c>
      <c r="AW1731" s="14" t="s">
        <v>34</v>
      </c>
      <c r="AX1731" s="14" t="s">
        <v>73</v>
      </c>
      <c r="AY1731" s="211" t="s">
        <v>156</v>
      </c>
    </row>
    <row r="1732" spans="2:51" s="14" customFormat="1">
      <c r="B1732" s="201"/>
      <c r="C1732" s="202"/>
      <c r="D1732" s="192" t="s">
        <v>167</v>
      </c>
      <c r="E1732" s="203" t="s">
        <v>19</v>
      </c>
      <c r="F1732" s="204" t="s">
        <v>331</v>
      </c>
      <c r="G1732" s="202"/>
      <c r="H1732" s="205">
        <v>-11.266</v>
      </c>
      <c r="I1732" s="206"/>
      <c r="J1732" s="202"/>
      <c r="K1732" s="202"/>
      <c r="L1732" s="207"/>
      <c r="M1732" s="208"/>
      <c r="N1732" s="209"/>
      <c r="O1732" s="209"/>
      <c r="P1732" s="209"/>
      <c r="Q1732" s="209"/>
      <c r="R1732" s="209"/>
      <c r="S1732" s="209"/>
      <c r="T1732" s="210"/>
      <c r="AT1732" s="211" t="s">
        <v>167</v>
      </c>
      <c r="AU1732" s="211" t="s">
        <v>83</v>
      </c>
      <c r="AV1732" s="14" t="s">
        <v>83</v>
      </c>
      <c r="AW1732" s="14" t="s">
        <v>34</v>
      </c>
      <c r="AX1732" s="14" t="s">
        <v>73</v>
      </c>
      <c r="AY1732" s="211" t="s">
        <v>156</v>
      </c>
    </row>
    <row r="1733" spans="2:51" s="14" customFormat="1">
      <c r="B1733" s="201"/>
      <c r="C1733" s="202"/>
      <c r="D1733" s="192" t="s">
        <v>167</v>
      </c>
      <c r="E1733" s="203" t="s">
        <v>19</v>
      </c>
      <c r="F1733" s="204" t="s">
        <v>332</v>
      </c>
      <c r="G1733" s="202"/>
      <c r="H1733" s="205">
        <v>-11.266</v>
      </c>
      <c r="I1733" s="206"/>
      <c r="J1733" s="202"/>
      <c r="K1733" s="202"/>
      <c r="L1733" s="207"/>
      <c r="M1733" s="208"/>
      <c r="N1733" s="209"/>
      <c r="O1733" s="209"/>
      <c r="P1733" s="209"/>
      <c r="Q1733" s="209"/>
      <c r="R1733" s="209"/>
      <c r="S1733" s="209"/>
      <c r="T1733" s="210"/>
      <c r="AT1733" s="211" t="s">
        <v>167</v>
      </c>
      <c r="AU1733" s="211" t="s">
        <v>83</v>
      </c>
      <c r="AV1733" s="14" t="s">
        <v>83</v>
      </c>
      <c r="AW1733" s="14" t="s">
        <v>34</v>
      </c>
      <c r="AX1733" s="14" t="s">
        <v>73</v>
      </c>
      <c r="AY1733" s="211" t="s">
        <v>156</v>
      </c>
    </row>
    <row r="1734" spans="2:51" s="16" customFormat="1">
      <c r="B1734" s="234"/>
      <c r="C1734" s="235"/>
      <c r="D1734" s="192" t="s">
        <v>167</v>
      </c>
      <c r="E1734" s="236" t="s">
        <v>19</v>
      </c>
      <c r="F1734" s="237" t="s">
        <v>299</v>
      </c>
      <c r="G1734" s="235"/>
      <c r="H1734" s="238">
        <v>79.105000000000004</v>
      </c>
      <c r="I1734" s="239"/>
      <c r="J1734" s="235"/>
      <c r="K1734" s="235"/>
      <c r="L1734" s="240"/>
      <c r="M1734" s="241"/>
      <c r="N1734" s="242"/>
      <c r="O1734" s="242"/>
      <c r="P1734" s="242"/>
      <c r="Q1734" s="242"/>
      <c r="R1734" s="242"/>
      <c r="S1734" s="242"/>
      <c r="T1734" s="243"/>
      <c r="AT1734" s="244" t="s">
        <v>167</v>
      </c>
      <c r="AU1734" s="244" t="s">
        <v>83</v>
      </c>
      <c r="AV1734" s="16" t="s">
        <v>157</v>
      </c>
      <c r="AW1734" s="16" t="s">
        <v>34</v>
      </c>
      <c r="AX1734" s="16" t="s">
        <v>73</v>
      </c>
      <c r="AY1734" s="244" t="s">
        <v>156</v>
      </c>
    </row>
    <row r="1735" spans="2:51" s="13" customFormat="1">
      <c r="B1735" s="190"/>
      <c r="C1735" s="191"/>
      <c r="D1735" s="192" t="s">
        <v>167</v>
      </c>
      <c r="E1735" s="193" t="s">
        <v>19</v>
      </c>
      <c r="F1735" s="194" t="s">
        <v>306</v>
      </c>
      <c r="G1735" s="191"/>
      <c r="H1735" s="193" t="s">
        <v>19</v>
      </c>
      <c r="I1735" s="195"/>
      <c r="J1735" s="191"/>
      <c r="K1735" s="191"/>
      <c r="L1735" s="196"/>
      <c r="M1735" s="197"/>
      <c r="N1735" s="198"/>
      <c r="O1735" s="198"/>
      <c r="P1735" s="198"/>
      <c r="Q1735" s="198"/>
      <c r="R1735" s="198"/>
      <c r="S1735" s="198"/>
      <c r="T1735" s="199"/>
      <c r="AT1735" s="200" t="s">
        <v>167</v>
      </c>
      <c r="AU1735" s="200" t="s">
        <v>83</v>
      </c>
      <c r="AV1735" s="13" t="s">
        <v>81</v>
      </c>
      <c r="AW1735" s="13" t="s">
        <v>34</v>
      </c>
      <c r="AX1735" s="13" t="s">
        <v>73</v>
      </c>
      <c r="AY1735" s="200" t="s">
        <v>156</v>
      </c>
    </row>
    <row r="1736" spans="2:51" s="14" customFormat="1">
      <c r="B1736" s="201"/>
      <c r="C1736" s="202"/>
      <c r="D1736" s="192" t="s">
        <v>167</v>
      </c>
      <c r="E1736" s="203" t="s">
        <v>19</v>
      </c>
      <c r="F1736" s="204" t="s">
        <v>357</v>
      </c>
      <c r="G1736" s="202"/>
      <c r="H1736" s="205">
        <v>47.993000000000002</v>
      </c>
      <c r="I1736" s="206"/>
      <c r="J1736" s="202"/>
      <c r="K1736" s="202"/>
      <c r="L1736" s="207"/>
      <c r="M1736" s="208"/>
      <c r="N1736" s="209"/>
      <c r="O1736" s="209"/>
      <c r="P1736" s="209"/>
      <c r="Q1736" s="209"/>
      <c r="R1736" s="209"/>
      <c r="S1736" s="209"/>
      <c r="T1736" s="210"/>
      <c r="AT1736" s="211" t="s">
        <v>167</v>
      </c>
      <c r="AU1736" s="211" t="s">
        <v>83</v>
      </c>
      <c r="AV1736" s="14" t="s">
        <v>83</v>
      </c>
      <c r="AW1736" s="14" t="s">
        <v>34</v>
      </c>
      <c r="AX1736" s="14" t="s">
        <v>73</v>
      </c>
      <c r="AY1736" s="211" t="s">
        <v>156</v>
      </c>
    </row>
    <row r="1737" spans="2:51" s="14" customFormat="1">
      <c r="B1737" s="201"/>
      <c r="C1737" s="202"/>
      <c r="D1737" s="192" t="s">
        <v>167</v>
      </c>
      <c r="E1737" s="203" t="s">
        <v>19</v>
      </c>
      <c r="F1737" s="204" t="s">
        <v>358</v>
      </c>
      <c r="G1737" s="202"/>
      <c r="H1737" s="205">
        <v>5.806</v>
      </c>
      <c r="I1737" s="206"/>
      <c r="J1737" s="202"/>
      <c r="K1737" s="202"/>
      <c r="L1737" s="207"/>
      <c r="M1737" s="208"/>
      <c r="N1737" s="209"/>
      <c r="O1737" s="209"/>
      <c r="P1737" s="209"/>
      <c r="Q1737" s="209"/>
      <c r="R1737" s="209"/>
      <c r="S1737" s="209"/>
      <c r="T1737" s="210"/>
      <c r="AT1737" s="211" t="s">
        <v>167</v>
      </c>
      <c r="AU1737" s="211" t="s">
        <v>83</v>
      </c>
      <c r="AV1737" s="14" t="s">
        <v>83</v>
      </c>
      <c r="AW1737" s="14" t="s">
        <v>34</v>
      </c>
      <c r="AX1737" s="14" t="s">
        <v>73</v>
      </c>
      <c r="AY1737" s="211" t="s">
        <v>156</v>
      </c>
    </row>
    <row r="1738" spans="2:51" s="14" customFormat="1">
      <c r="B1738" s="201"/>
      <c r="C1738" s="202"/>
      <c r="D1738" s="192" t="s">
        <v>167</v>
      </c>
      <c r="E1738" s="203" t="s">
        <v>19</v>
      </c>
      <c r="F1738" s="204" t="s">
        <v>359</v>
      </c>
      <c r="G1738" s="202"/>
      <c r="H1738" s="205">
        <v>11.266</v>
      </c>
      <c r="I1738" s="206"/>
      <c r="J1738" s="202"/>
      <c r="K1738" s="202"/>
      <c r="L1738" s="207"/>
      <c r="M1738" s="208"/>
      <c r="N1738" s="209"/>
      <c r="O1738" s="209"/>
      <c r="P1738" s="209"/>
      <c r="Q1738" s="209"/>
      <c r="R1738" s="209"/>
      <c r="S1738" s="209"/>
      <c r="T1738" s="210"/>
      <c r="AT1738" s="211" t="s">
        <v>167</v>
      </c>
      <c r="AU1738" s="211" t="s">
        <v>83</v>
      </c>
      <c r="AV1738" s="14" t="s">
        <v>83</v>
      </c>
      <c r="AW1738" s="14" t="s">
        <v>34</v>
      </c>
      <c r="AX1738" s="14" t="s">
        <v>73</v>
      </c>
      <c r="AY1738" s="211" t="s">
        <v>156</v>
      </c>
    </row>
    <row r="1739" spans="2:51" s="14" customFormat="1">
      <c r="B1739" s="201"/>
      <c r="C1739" s="202"/>
      <c r="D1739" s="192" t="s">
        <v>167</v>
      </c>
      <c r="E1739" s="203" t="s">
        <v>19</v>
      </c>
      <c r="F1739" s="204" t="s">
        <v>360</v>
      </c>
      <c r="G1739" s="202"/>
      <c r="H1739" s="205">
        <v>1.7030000000000001</v>
      </c>
      <c r="I1739" s="206"/>
      <c r="J1739" s="202"/>
      <c r="K1739" s="202"/>
      <c r="L1739" s="207"/>
      <c r="M1739" s="208"/>
      <c r="N1739" s="209"/>
      <c r="O1739" s="209"/>
      <c r="P1739" s="209"/>
      <c r="Q1739" s="209"/>
      <c r="R1739" s="209"/>
      <c r="S1739" s="209"/>
      <c r="T1739" s="210"/>
      <c r="AT1739" s="211" t="s">
        <v>167</v>
      </c>
      <c r="AU1739" s="211" t="s">
        <v>83</v>
      </c>
      <c r="AV1739" s="14" t="s">
        <v>83</v>
      </c>
      <c r="AW1739" s="14" t="s">
        <v>34</v>
      </c>
      <c r="AX1739" s="14" t="s">
        <v>73</v>
      </c>
      <c r="AY1739" s="211" t="s">
        <v>156</v>
      </c>
    </row>
    <row r="1740" spans="2:51" s="14" customFormat="1">
      <c r="B1740" s="201"/>
      <c r="C1740" s="202"/>
      <c r="D1740" s="192" t="s">
        <v>167</v>
      </c>
      <c r="E1740" s="203" t="s">
        <v>19</v>
      </c>
      <c r="F1740" s="204" t="s">
        <v>361</v>
      </c>
      <c r="G1740" s="202"/>
      <c r="H1740" s="205">
        <v>1.034</v>
      </c>
      <c r="I1740" s="206"/>
      <c r="J1740" s="202"/>
      <c r="K1740" s="202"/>
      <c r="L1740" s="207"/>
      <c r="M1740" s="208"/>
      <c r="N1740" s="209"/>
      <c r="O1740" s="209"/>
      <c r="P1740" s="209"/>
      <c r="Q1740" s="209"/>
      <c r="R1740" s="209"/>
      <c r="S1740" s="209"/>
      <c r="T1740" s="210"/>
      <c r="AT1740" s="211" t="s">
        <v>167</v>
      </c>
      <c r="AU1740" s="211" t="s">
        <v>83</v>
      </c>
      <c r="AV1740" s="14" t="s">
        <v>83</v>
      </c>
      <c r="AW1740" s="14" t="s">
        <v>34</v>
      </c>
      <c r="AX1740" s="14" t="s">
        <v>73</v>
      </c>
      <c r="AY1740" s="211" t="s">
        <v>156</v>
      </c>
    </row>
    <row r="1741" spans="2:51" s="14" customFormat="1">
      <c r="B1741" s="201"/>
      <c r="C1741" s="202"/>
      <c r="D1741" s="192" t="s">
        <v>167</v>
      </c>
      <c r="E1741" s="203" t="s">
        <v>19</v>
      </c>
      <c r="F1741" s="204" t="s">
        <v>362</v>
      </c>
      <c r="G1741" s="202"/>
      <c r="H1741" s="205">
        <v>4.3390000000000004</v>
      </c>
      <c r="I1741" s="206"/>
      <c r="J1741" s="202"/>
      <c r="K1741" s="202"/>
      <c r="L1741" s="207"/>
      <c r="M1741" s="208"/>
      <c r="N1741" s="209"/>
      <c r="O1741" s="209"/>
      <c r="P1741" s="209"/>
      <c r="Q1741" s="209"/>
      <c r="R1741" s="209"/>
      <c r="S1741" s="209"/>
      <c r="T1741" s="210"/>
      <c r="AT1741" s="211" t="s">
        <v>167</v>
      </c>
      <c r="AU1741" s="211" t="s">
        <v>83</v>
      </c>
      <c r="AV1741" s="14" t="s">
        <v>83</v>
      </c>
      <c r="AW1741" s="14" t="s">
        <v>34</v>
      </c>
      <c r="AX1741" s="14" t="s">
        <v>73</v>
      </c>
      <c r="AY1741" s="211" t="s">
        <v>156</v>
      </c>
    </row>
    <row r="1742" spans="2:51" s="14" customFormat="1">
      <c r="B1742" s="201"/>
      <c r="C1742" s="202"/>
      <c r="D1742" s="192" t="s">
        <v>167</v>
      </c>
      <c r="E1742" s="203" t="s">
        <v>19</v>
      </c>
      <c r="F1742" s="204" t="s">
        <v>363</v>
      </c>
      <c r="G1742" s="202"/>
      <c r="H1742" s="205">
        <v>0.65700000000000003</v>
      </c>
      <c r="I1742" s="206"/>
      <c r="J1742" s="202"/>
      <c r="K1742" s="202"/>
      <c r="L1742" s="207"/>
      <c r="M1742" s="208"/>
      <c r="N1742" s="209"/>
      <c r="O1742" s="209"/>
      <c r="P1742" s="209"/>
      <c r="Q1742" s="209"/>
      <c r="R1742" s="209"/>
      <c r="S1742" s="209"/>
      <c r="T1742" s="210"/>
      <c r="AT1742" s="211" t="s">
        <v>167</v>
      </c>
      <c r="AU1742" s="211" t="s">
        <v>83</v>
      </c>
      <c r="AV1742" s="14" t="s">
        <v>83</v>
      </c>
      <c r="AW1742" s="14" t="s">
        <v>34</v>
      </c>
      <c r="AX1742" s="14" t="s">
        <v>73</v>
      </c>
      <c r="AY1742" s="211" t="s">
        <v>156</v>
      </c>
    </row>
    <row r="1743" spans="2:51" s="16" customFormat="1">
      <c r="B1743" s="234"/>
      <c r="C1743" s="235"/>
      <c r="D1743" s="192" t="s">
        <v>167</v>
      </c>
      <c r="E1743" s="236" t="s">
        <v>19</v>
      </c>
      <c r="F1743" s="237" t="s">
        <v>299</v>
      </c>
      <c r="G1743" s="235"/>
      <c r="H1743" s="238">
        <v>72.798000000000002</v>
      </c>
      <c r="I1743" s="239"/>
      <c r="J1743" s="235"/>
      <c r="K1743" s="235"/>
      <c r="L1743" s="240"/>
      <c r="M1743" s="241"/>
      <c r="N1743" s="242"/>
      <c r="O1743" s="242"/>
      <c r="P1743" s="242"/>
      <c r="Q1743" s="242"/>
      <c r="R1743" s="242"/>
      <c r="S1743" s="242"/>
      <c r="T1743" s="243"/>
      <c r="AT1743" s="244" t="s">
        <v>167</v>
      </c>
      <c r="AU1743" s="244" t="s">
        <v>83</v>
      </c>
      <c r="AV1743" s="16" t="s">
        <v>157</v>
      </c>
      <c r="AW1743" s="16" t="s">
        <v>34</v>
      </c>
      <c r="AX1743" s="16" t="s">
        <v>73</v>
      </c>
      <c r="AY1743" s="244" t="s">
        <v>156</v>
      </c>
    </row>
    <row r="1744" spans="2:51" s="13" customFormat="1">
      <c r="B1744" s="190"/>
      <c r="C1744" s="191"/>
      <c r="D1744" s="192" t="s">
        <v>167</v>
      </c>
      <c r="E1744" s="193" t="s">
        <v>19</v>
      </c>
      <c r="F1744" s="194" t="s">
        <v>310</v>
      </c>
      <c r="G1744" s="191"/>
      <c r="H1744" s="193" t="s">
        <v>19</v>
      </c>
      <c r="I1744" s="195"/>
      <c r="J1744" s="191"/>
      <c r="K1744" s="191"/>
      <c r="L1744" s="196"/>
      <c r="M1744" s="197"/>
      <c r="N1744" s="198"/>
      <c r="O1744" s="198"/>
      <c r="P1744" s="198"/>
      <c r="Q1744" s="198"/>
      <c r="R1744" s="198"/>
      <c r="S1744" s="198"/>
      <c r="T1744" s="199"/>
      <c r="AT1744" s="200" t="s">
        <v>167</v>
      </c>
      <c r="AU1744" s="200" t="s">
        <v>83</v>
      </c>
      <c r="AV1744" s="13" t="s">
        <v>81</v>
      </c>
      <c r="AW1744" s="13" t="s">
        <v>34</v>
      </c>
      <c r="AX1744" s="13" t="s">
        <v>73</v>
      </c>
      <c r="AY1744" s="200" t="s">
        <v>156</v>
      </c>
    </row>
    <row r="1745" spans="2:51" s="14" customFormat="1">
      <c r="B1745" s="201"/>
      <c r="C1745" s="202"/>
      <c r="D1745" s="192" t="s">
        <v>167</v>
      </c>
      <c r="E1745" s="203" t="s">
        <v>19</v>
      </c>
      <c r="F1745" s="204" t="s">
        <v>366</v>
      </c>
      <c r="G1745" s="202"/>
      <c r="H1745" s="205">
        <v>21.47</v>
      </c>
      <c r="I1745" s="206"/>
      <c r="J1745" s="202"/>
      <c r="K1745" s="202"/>
      <c r="L1745" s="207"/>
      <c r="M1745" s="208"/>
      <c r="N1745" s="209"/>
      <c r="O1745" s="209"/>
      <c r="P1745" s="209"/>
      <c r="Q1745" s="209"/>
      <c r="R1745" s="209"/>
      <c r="S1745" s="209"/>
      <c r="T1745" s="210"/>
      <c r="AT1745" s="211" t="s">
        <v>167</v>
      </c>
      <c r="AU1745" s="211" t="s">
        <v>83</v>
      </c>
      <c r="AV1745" s="14" t="s">
        <v>83</v>
      </c>
      <c r="AW1745" s="14" t="s">
        <v>34</v>
      </c>
      <c r="AX1745" s="14" t="s">
        <v>73</v>
      </c>
      <c r="AY1745" s="211" t="s">
        <v>156</v>
      </c>
    </row>
    <row r="1746" spans="2:51" s="14" customFormat="1">
      <c r="B1746" s="201"/>
      <c r="C1746" s="202"/>
      <c r="D1746" s="192" t="s">
        <v>167</v>
      </c>
      <c r="E1746" s="203" t="s">
        <v>19</v>
      </c>
      <c r="F1746" s="204" t="s">
        <v>367</v>
      </c>
      <c r="G1746" s="202"/>
      <c r="H1746" s="205">
        <v>21.504999999999999</v>
      </c>
      <c r="I1746" s="206"/>
      <c r="J1746" s="202"/>
      <c r="K1746" s="202"/>
      <c r="L1746" s="207"/>
      <c r="M1746" s="208"/>
      <c r="N1746" s="209"/>
      <c r="O1746" s="209"/>
      <c r="P1746" s="209"/>
      <c r="Q1746" s="209"/>
      <c r="R1746" s="209"/>
      <c r="S1746" s="209"/>
      <c r="T1746" s="210"/>
      <c r="AT1746" s="211" t="s">
        <v>167</v>
      </c>
      <c r="AU1746" s="211" t="s">
        <v>83</v>
      </c>
      <c r="AV1746" s="14" t="s">
        <v>83</v>
      </c>
      <c r="AW1746" s="14" t="s">
        <v>34</v>
      </c>
      <c r="AX1746" s="14" t="s">
        <v>73</v>
      </c>
      <c r="AY1746" s="211" t="s">
        <v>156</v>
      </c>
    </row>
    <row r="1747" spans="2:51" s="14" customFormat="1">
      <c r="B1747" s="201"/>
      <c r="C1747" s="202"/>
      <c r="D1747" s="192" t="s">
        <v>167</v>
      </c>
      <c r="E1747" s="203" t="s">
        <v>19</v>
      </c>
      <c r="F1747" s="204" t="s">
        <v>368</v>
      </c>
      <c r="G1747" s="202"/>
      <c r="H1747" s="205">
        <v>17.841999999999999</v>
      </c>
      <c r="I1747" s="206"/>
      <c r="J1747" s="202"/>
      <c r="K1747" s="202"/>
      <c r="L1747" s="207"/>
      <c r="M1747" s="208"/>
      <c r="N1747" s="209"/>
      <c r="O1747" s="209"/>
      <c r="P1747" s="209"/>
      <c r="Q1747" s="209"/>
      <c r="R1747" s="209"/>
      <c r="S1747" s="209"/>
      <c r="T1747" s="210"/>
      <c r="AT1747" s="211" t="s">
        <v>167</v>
      </c>
      <c r="AU1747" s="211" t="s">
        <v>83</v>
      </c>
      <c r="AV1747" s="14" t="s">
        <v>83</v>
      </c>
      <c r="AW1747" s="14" t="s">
        <v>34</v>
      </c>
      <c r="AX1747" s="14" t="s">
        <v>73</v>
      </c>
      <c r="AY1747" s="211" t="s">
        <v>156</v>
      </c>
    </row>
    <row r="1748" spans="2:51" s="14" customFormat="1">
      <c r="B1748" s="201"/>
      <c r="C1748" s="202"/>
      <c r="D1748" s="192" t="s">
        <v>167</v>
      </c>
      <c r="E1748" s="203" t="s">
        <v>19</v>
      </c>
      <c r="F1748" s="204" t="s">
        <v>369</v>
      </c>
      <c r="G1748" s="202"/>
      <c r="H1748" s="205">
        <v>17.690000000000001</v>
      </c>
      <c r="I1748" s="206"/>
      <c r="J1748" s="202"/>
      <c r="K1748" s="202"/>
      <c r="L1748" s="207"/>
      <c r="M1748" s="208"/>
      <c r="N1748" s="209"/>
      <c r="O1748" s="209"/>
      <c r="P1748" s="209"/>
      <c r="Q1748" s="209"/>
      <c r="R1748" s="209"/>
      <c r="S1748" s="209"/>
      <c r="T1748" s="210"/>
      <c r="AT1748" s="211" t="s">
        <v>167</v>
      </c>
      <c r="AU1748" s="211" t="s">
        <v>83</v>
      </c>
      <c r="AV1748" s="14" t="s">
        <v>83</v>
      </c>
      <c r="AW1748" s="14" t="s">
        <v>34</v>
      </c>
      <c r="AX1748" s="14" t="s">
        <v>73</v>
      </c>
      <c r="AY1748" s="211" t="s">
        <v>156</v>
      </c>
    </row>
    <row r="1749" spans="2:51" s="14" customFormat="1">
      <c r="B1749" s="201"/>
      <c r="C1749" s="202"/>
      <c r="D1749" s="192" t="s">
        <v>167</v>
      </c>
      <c r="E1749" s="203" t="s">
        <v>19</v>
      </c>
      <c r="F1749" s="204" t="s">
        <v>370</v>
      </c>
      <c r="G1749" s="202"/>
      <c r="H1749" s="205">
        <v>5.4950000000000001</v>
      </c>
      <c r="I1749" s="206"/>
      <c r="J1749" s="202"/>
      <c r="K1749" s="202"/>
      <c r="L1749" s="207"/>
      <c r="M1749" s="208"/>
      <c r="N1749" s="209"/>
      <c r="O1749" s="209"/>
      <c r="P1749" s="209"/>
      <c r="Q1749" s="209"/>
      <c r="R1749" s="209"/>
      <c r="S1749" s="209"/>
      <c r="T1749" s="210"/>
      <c r="AT1749" s="211" t="s">
        <v>167</v>
      </c>
      <c r="AU1749" s="211" t="s">
        <v>83</v>
      </c>
      <c r="AV1749" s="14" t="s">
        <v>83</v>
      </c>
      <c r="AW1749" s="14" t="s">
        <v>34</v>
      </c>
      <c r="AX1749" s="14" t="s">
        <v>73</v>
      </c>
      <c r="AY1749" s="211" t="s">
        <v>156</v>
      </c>
    </row>
    <row r="1750" spans="2:51" s="14" customFormat="1">
      <c r="B1750" s="201"/>
      <c r="C1750" s="202"/>
      <c r="D1750" s="192" t="s">
        <v>167</v>
      </c>
      <c r="E1750" s="203" t="s">
        <v>19</v>
      </c>
      <c r="F1750" s="204" t="s">
        <v>371</v>
      </c>
      <c r="G1750" s="202"/>
      <c r="H1750" s="205">
        <v>20.41</v>
      </c>
      <c r="I1750" s="206"/>
      <c r="J1750" s="202"/>
      <c r="K1750" s="202"/>
      <c r="L1750" s="207"/>
      <c r="M1750" s="208"/>
      <c r="N1750" s="209"/>
      <c r="O1750" s="209"/>
      <c r="P1750" s="209"/>
      <c r="Q1750" s="209"/>
      <c r="R1750" s="209"/>
      <c r="S1750" s="209"/>
      <c r="T1750" s="210"/>
      <c r="AT1750" s="211" t="s">
        <v>167</v>
      </c>
      <c r="AU1750" s="211" t="s">
        <v>83</v>
      </c>
      <c r="AV1750" s="14" t="s">
        <v>83</v>
      </c>
      <c r="AW1750" s="14" t="s">
        <v>34</v>
      </c>
      <c r="AX1750" s="14" t="s">
        <v>73</v>
      </c>
      <c r="AY1750" s="211" t="s">
        <v>156</v>
      </c>
    </row>
    <row r="1751" spans="2:51" s="14" customFormat="1">
      <c r="B1751" s="201"/>
      <c r="C1751" s="202"/>
      <c r="D1751" s="192" t="s">
        <v>167</v>
      </c>
      <c r="E1751" s="203" t="s">
        <v>19</v>
      </c>
      <c r="F1751" s="204" t="s">
        <v>372</v>
      </c>
      <c r="G1751" s="202"/>
      <c r="H1751" s="205">
        <v>2.0630000000000002</v>
      </c>
      <c r="I1751" s="206"/>
      <c r="J1751" s="202"/>
      <c r="K1751" s="202"/>
      <c r="L1751" s="207"/>
      <c r="M1751" s="208"/>
      <c r="N1751" s="209"/>
      <c r="O1751" s="209"/>
      <c r="P1751" s="209"/>
      <c r="Q1751" s="209"/>
      <c r="R1751" s="209"/>
      <c r="S1751" s="209"/>
      <c r="T1751" s="210"/>
      <c r="AT1751" s="211" t="s">
        <v>167</v>
      </c>
      <c r="AU1751" s="211" t="s">
        <v>83</v>
      </c>
      <c r="AV1751" s="14" t="s">
        <v>83</v>
      </c>
      <c r="AW1751" s="14" t="s">
        <v>34</v>
      </c>
      <c r="AX1751" s="14" t="s">
        <v>73</v>
      </c>
      <c r="AY1751" s="211" t="s">
        <v>156</v>
      </c>
    </row>
    <row r="1752" spans="2:51" s="14" customFormat="1">
      <c r="B1752" s="201"/>
      <c r="C1752" s="202"/>
      <c r="D1752" s="192" t="s">
        <v>167</v>
      </c>
      <c r="E1752" s="203" t="s">
        <v>19</v>
      </c>
      <c r="F1752" s="204" t="s">
        <v>373</v>
      </c>
      <c r="G1752" s="202"/>
      <c r="H1752" s="205">
        <v>8.6579999999999995</v>
      </c>
      <c r="I1752" s="206"/>
      <c r="J1752" s="202"/>
      <c r="K1752" s="202"/>
      <c r="L1752" s="207"/>
      <c r="M1752" s="208"/>
      <c r="N1752" s="209"/>
      <c r="O1752" s="209"/>
      <c r="P1752" s="209"/>
      <c r="Q1752" s="209"/>
      <c r="R1752" s="209"/>
      <c r="S1752" s="209"/>
      <c r="T1752" s="210"/>
      <c r="AT1752" s="211" t="s">
        <v>167</v>
      </c>
      <c r="AU1752" s="211" t="s">
        <v>83</v>
      </c>
      <c r="AV1752" s="14" t="s">
        <v>83</v>
      </c>
      <c r="AW1752" s="14" t="s">
        <v>34</v>
      </c>
      <c r="AX1752" s="14" t="s">
        <v>73</v>
      </c>
      <c r="AY1752" s="211" t="s">
        <v>156</v>
      </c>
    </row>
    <row r="1753" spans="2:51" s="14" customFormat="1">
      <c r="B1753" s="201"/>
      <c r="C1753" s="202"/>
      <c r="D1753" s="192" t="s">
        <v>167</v>
      </c>
      <c r="E1753" s="203" t="s">
        <v>19</v>
      </c>
      <c r="F1753" s="204" t="s">
        <v>374</v>
      </c>
      <c r="G1753" s="202"/>
      <c r="H1753" s="205">
        <v>1.3120000000000001</v>
      </c>
      <c r="I1753" s="206"/>
      <c r="J1753" s="202"/>
      <c r="K1753" s="202"/>
      <c r="L1753" s="207"/>
      <c r="M1753" s="208"/>
      <c r="N1753" s="209"/>
      <c r="O1753" s="209"/>
      <c r="P1753" s="209"/>
      <c r="Q1753" s="209"/>
      <c r="R1753" s="209"/>
      <c r="S1753" s="209"/>
      <c r="T1753" s="210"/>
      <c r="AT1753" s="211" t="s">
        <v>167</v>
      </c>
      <c r="AU1753" s="211" t="s">
        <v>83</v>
      </c>
      <c r="AV1753" s="14" t="s">
        <v>83</v>
      </c>
      <c r="AW1753" s="14" t="s">
        <v>34</v>
      </c>
      <c r="AX1753" s="14" t="s">
        <v>73</v>
      </c>
      <c r="AY1753" s="211" t="s">
        <v>156</v>
      </c>
    </row>
    <row r="1754" spans="2:51" s="14" customFormat="1">
      <c r="B1754" s="201"/>
      <c r="C1754" s="202"/>
      <c r="D1754" s="192" t="s">
        <v>167</v>
      </c>
      <c r="E1754" s="203" t="s">
        <v>19</v>
      </c>
      <c r="F1754" s="204" t="s">
        <v>375</v>
      </c>
      <c r="G1754" s="202"/>
      <c r="H1754" s="205">
        <v>2.1579999999999999</v>
      </c>
      <c r="I1754" s="206"/>
      <c r="J1754" s="202"/>
      <c r="K1754" s="202"/>
      <c r="L1754" s="207"/>
      <c r="M1754" s="208"/>
      <c r="N1754" s="209"/>
      <c r="O1754" s="209"/>
      <c r="P1754" s="209"/>
      <c r="Q1754" s="209"/>
      <c r="R1754" s="209"/>
      <c r="S1754" s="209"/>
      <c r="T1754" s="210"/>
      <c r="AT1754" s="211" t="s">
        <v>167</v>
      </c>
      <c r="AU1754" s="211" t="s">
        <v>83</v>
      </c>
      <c r="AV1754" s="14" t="s">
        <v>83</v>
      </c>
      <c r="AW1754" s="14" t="s">
        <v>34</v>
      </c>
      <c r="AX1754" s="14" t="s">
        <v>73</v>
      </c>
      <c r="AY1754" s="211" t="s">
        <v>156</v>
      </c>
    </row>
    <row r="1755" spans="2:51" s="14" customFormat="1">
      <c r="B1755" s="201"/>
      <c r="C1755" s="202"/>
      <c r="D1755" s="192" t="s">
        <v>167</v>
      </c>
      <c r="E1755" s="203" t="s">
        <v>19</v>
      </c>
      <c r="F1755" s="204" t="s">
        <v>376</v>
      </c>
      <c r="G1755" s="202"/>
      <c r="H1755" s="205">
        <v>9.0489999999999995</v>
      </c>
      <c r="I1755" s="206"/>
      <c r="J1755" s="202"/>
      <c r="K1755" s="202"/>
      <c r="L1755" s="207"/>
      <c r="M1755" s="208"/>
      <c r="N1755" s="209"/>
      <c r="O1755" s="209"/>
      <c r="P1755" s="209"/>
      <c r="Q1755" s="209"/>
      <c r="R1755" s="209"/>
      <c r="S1755" s="209"/>
      <c r="T1755" s="210"/>
      <c r="AT1755" s="211" t="s">
        <v>167</v>
      </c>
      <c r="AU1755" s="211" t="s">
        <v>83</v>
      </c>
      <c r="AV1755" s="14" t="s">
        <v>83</v>
      </c>
      <c r="AW1755" s="14" t="s">
        <v>34</v>
      </c>
      <c r="AX1755" s="14" t="s">
        <v>73</v>
      </c>
      <c r="AY1755" s="211" t="s">
        <v>156</v>
      </c>
    </row>
    <row r="1756" spans="2:51" s="14" customFormat="1">
      <c r="B1756" s="201"/>
      <c r="C1756" s="202"/>
      <c r="D1756" s="192" t="s">
        <v>167</v>
      </c>
      <c r="E1756" s="203" t="s">
        <v>19</v>
      </c>
      <c r="F1756" s="204" t="s">
        <v>377</v>
      </c>
      <c r="G1756" s="202"/>
      <c r="H1756" s="205">
        <v>1.371</v>
      </c>
      <c r="I1756" s="206"/>
      <c r="J1756" s="202"/>
      <c r="K1756" s="202"/>
      <c r="L1756" s="207"/>
      <c r="M1756" s="208"/>
      <c r="N1756" s="209"/>
      <c r="O1756" s="209"/>
      <c r="P1756" s="209"/>
      <c r="Q1756" s="209"/>
      <c r="R1756" s="209"/>
      <c r="S1756" s="209"/>
      <c r="T1756" s="210"/>
      <c r="AT1756" s="211" t="s">
        <v>167</v>
      </c>
      <c r="AU1756" s="211" t="s">
        <v>83</v>
      </c>
      <c r="AV1756" s="14" t="s">
        <v>83</v>
      </c>
      <c r="AW1756" s="14" t="s">
        <v>34</v>
      </c>
      <c r="AX1756" s="14" t="s">
        <v>73</v>
      </c>
      <c r="AY1756" s="211" t="s">
        <v>156</v>
      </c>
    </row>
    <row r="1757" spans="2:51" s="14" customFormat="1">
      <c r="B1757" s="201"/>
      <c r="C1757" s="202"/>
      <c r="D1757" s="192" t="s">
        <v>167</v>
      </c>
      <c r="E1757" s="203" t="s">
        <v>19</v>
      </c>
      <c r="F1757" s="204" t="s">
        <v>379</v>
      </c>
      <c r="G1757" s="202"/>
      <c r="H1757" s="205">
        <v>-5.3769999999999998</v>
      </c>
      <c r="I1757" s="206"/>
      <c r="J1757" s="202"/>
      <c r="K1757" s="202"/>
      <c r="L1757" s="207"/>
      <c r="M1757" s="208"/>
      <c r="N1757" s="209"/>
      <c r="O1757" s="209"/>
      <c r="P1757" s="209"/>
      <c r="Q1757" s="209"/>
      <c r="R1757" s="209"/>
      <c r="S1757" s="209"/>
      <c r="T1757" s="210"/>
      <c r="AT1757" s="211" t="s">
        <v>167</v>
      </c>
      <c r="AU1757" s="211" t="s">
        <v>83</v>
      </c>
      <c r="AV1757" s="14" t="s">
        <v>83</v>
      </c>
      <c r="AW1757" s="14" t="s">
        <v>34</v>
      </c>
      <c r="AX1757" s="14" t="s">
        <v>73</v>
      </c>
      <c r="AY1757" s="211" t="s">
        <v>156</v>
      </c>
    </row>
    <row r="1758" spans="2:51" s="14" customFormat="1">
      <c r="B1758" s="201"/>
      <c r="C1758" s="202"/>
      <c r="D1758" s="192" t="s">
        <v>167</v>
      </c>
      <c r="E1758" s="203" t="s">
        <v>19</v>
      </c>
      <c r="F1758" s="204" t="s">
        <v>2218</v>
      </c>
      <c r="G1758" s="202"/>
      <c r="H1758" s="205">
        <v>4</v>
      </c>
      <c r="I1758" s="206"/>
      <c r="J1758" s="202"/>
      <c r="K1758" s="202"/>
      <c r="L1758" s="207"/>
      <c r="M1758" s="208"/>
      <c r="N1758" s="209"/>
      <c r="O1758" s="209"/>
      <c r="P1758" s="209"/>
      <c r="Q1758" s="209"/>
      <c r="R1758" s="209"/>
      <c r="S1758" s="209"/>
      <c r="T1758" s="210"/>
      <c r="AT1758" s="211" t="s">
        <v>167</v>
      </c>
      <c r="AU1758" s="211" t="s">
        <v>83</v>
      </c>
      <c r="AV1758" s="14" t="s">
        <v>83</v>
      </c>
      <c r="AW1758" s="14" t="s">
        <v>34</v>
      </c>
      <c r="AX1758" s="14" t="s">
        <v>73</v>
      </c>
      <c r="AY1758" s="211" t="s">
        <v>156</v>
      </c>
    </row>
    <row r="1759" spans="2:51" s="14" customFormat="1">
      <c r="B1759" s="201"/>
      <c r="C1759" s="202"/>
      <c r="D1759" s="192" t="s">
        <v>167</v>
      </c>
      <c r="E1759" s="203" t="s">
        <v>19</v>
      </c>
      <c r="F1759" s="204" t="s">
        <v>382</v>
      </c>
      <c r="G1759" s="202"/>
      <c r="H1759" s="205">
        <v>-6.0629999999999997</v>
      </c>
      <c r="I1759" s="206"/>
      <c r="J1759" s="202"/>
      <c r="K1759" s="202"/>
      <c r="L1759" s="207"/>
      <c r="M1759" s="208"/>
      <c r="N1759" s="209"/>
      <c r="O1759" s="209"/>
      <c r="P1759" s="209"/>
      <c r="Q1759" s="209"/>
      <c r="R1759" s="209"/>
      <c r="S1759" s="209"/>
      <c r="T1759" s="210"/>
      <c r="AT1759" s="211" t="s">
        <v>167</v>
      </c>
      <c r="AU1759" s="211" t="s">
        <v>83</v>
      </c>
      <c r="AV1759" s="14" t="s">
        <v>83</v>
      </c>
      <c r="AW1759" s="14" t="s">
        <v>34</v>
      </c>
      <c r="AX1759" s="14" t="s">
        <v>73</v>
      </c>
      <c r="AY1759" s="211" t="s">
        <v>156</v>
      </c>
    </row>
    <row r="1760" spans="2:51" s="14" customFormat="1">
      <c r="B1760" s="201"/>
      <c r="C1760" s="202"/>
      <c r="D1760" s="192" t="s">
        <v>167</v>
      </c>
      <c r="E1760" s="203" t="s">
        <v>19</v>
      </c>
      <c r="F1760" s="204" t="s">
        <v>383</v>
      </c>
      <c r="G1760" s="202"/>
      <c r="H1760" s="205">
        <v>-2.613</v>
      </c>
      <c r="I1760" s="206"/>
      <c r="J1760" s="202"/>
      <c r="K1760" s="202"/>
      <c r="L1760" s="207"/>
      <c r="M1760" s="208"/>
      <c r="N1760" s="209"/>
      <c r="O1760" s="209"/>
      <c r="P1760" s="209"/>
      <c r="Q1760" s="209"/>
      <c r="R1760" s="209"/>
      <c r="S1760" s="209"/>
      <c r="T1760" s="210"/>
      <c r="AT1760" s="211" t="s">
        <v>167</v>
      </c>
      <c r="AU1760" s="211" t="s">
        <v>83</v>
      </c>
      <c r="AV1760" s="14" t="s">
        <v>83</v>
      </c>
      <c r="AW1760" s="14" t="s">
        <v>34</v>
      </c>
      <c r="AX1760" s="14" t="s">
        <v>73</v>
      </c>
      <c r="AY1760" s="211" t="s">
        <v>156</v>
      </c>
    </row>
    <row r="1761" spans="2:51" s="14" customFormat="1">
      <c r="B1761" s="201"/>
      <c r="C1761" s="202"/>
      <c r="D1761" s="192" t="s">
        <v>167</v>
      </c>
      <c r="E1761" s="203" t="s">
        <v>19</v>
      </c>
      <c r="F1761" s="204" t="s">
        <v>2218</v>
      </c>
      <c r="G1761" s="202"/>
      <c r="H1761" s="205">
        <v>4</v>
      </c>
      <c r="I1761" s="206"/>
      <c r="J1761" s="202"/>
      <c r="K1761" s="202"/>
      <c r="L1761" s="207"/>
      <c r="M1761" s="208"/>
      <c r="N1761" s="209"/>
      <c r="O1761" s="209"/>
      <c r="P1761" s="209"/>
      <c r="Q1761" s="209"/>
      <c r="R1761" s="209"/>
      <c r="S1761" s="209"/>
      <c r="T1761" s="210"/>
      <c r="AT1761" s="211" t="s">
        <v>167</v>
      </c>
      <c r="AU1761" s="211" t="s">
        <v>83</v>
      </c>
      <c r="AV1761" s="14" t="s">
        <v>83</v>
      </c>
      <c r="AW1761" s="14" t="s">
        <v>34</v>
      </c>
      <c r="AX1761" s="14" t="s">
        <v>73</v>
      </c>
      <c r="AY1761" s="211" t="s">
        <v>156</v>
      </c>
    </row>
    <row r="1762" spans="2:51" s="16" customFormat="1">
      <c r="B1762" s="234"/>
      <c r="C1762" s="235"/>
      <c r="D1762" s="192" t="s">
        <v>167</v>
      </c>
      <c r="E1762" s="236" t="s">
        <v>19</v>
      </c>
      <c r="F1762" s="237" t="s">
        <v>299</v>
      </c>
      <c r="G1762" s="235"/>
      <c r="H1762" s="238">
        <v>122.97</v>
      </c>
      <c r="I1762" s="239"/>
      <c r="J1762" s="235"/>
      <c r="K1762" s="235"/>
      <c r="L1762" s="240"/>
      <c r="M1762" s="241"/>
      <c r="N1762" s="242"/>
      <c r="O1762" s="242"/>
      <c r="P1762" s="242"/>
      <c r="Q1762" s="242"/>
      <c r="R1762" s="242"/>
      <c r="S1762" s="242"/>
      <c r="T1762" s="243"/>
      <c r="AT1762" s="244" t="s">
        <v>167</v>
      </c>
      <c r="AU1762" s="244" t="s">
        <v>83</v>
      </c>
      <c r="AV1762" s="16" t="s">
        <v>157</v>
      </c>
      <c r="AW1762" s="16" t="s">
        <v>34</v>
      </c>
      <c r="AX1762" s="16" t="s">
        <v>73</v>
      </c>
      <c r="AY1762" s="244" t="s">
        <v>156</v>
      </c>
    </row>
    <row r="1763" spans="2:51" s="13" customFormat="1">
      <c r="B1763" s="190"/>
      <c r="C1763" s="191"/>
      <c r="D1763" s="192" t="s">
        <v>167</v>
      </c>
      <c r="E1763" s="193" t="s">
        <v>19</v>
      </c>
      <c r="F1763" s="194" t="s">
        <v>316</v>
      </c>
      <c r="G1763" s="191"/>
      <c r="H1763" s="193" t="s">
        <v>19</v>
      </c>
      <c r="I1763" s="195"/>
      <c r="J1763" s="191"/>
      <c r="K1763" s="191"/>
      <c r="L1763" s="196"/>
      <c r="M1763" s="197"/>
      <c r="N1763" s="198"/>
      <c r="O1763" s="198"/>
      <c r="P1763" s="198"/>
      <c r="Q1763" s="198"/>
      <c r="R1763" s="198"/>
      <c r="S1763" s="198"/>
      <c r="T1763" s="199"/>
      <c r="AT1763" s="200" t="s">
        <v>167</v>
      </c>
      <c r="AU1763" s="200" t="s">
        <v>83</v>
      </c>
      <c r="AV1763" s="13" t="s">
        <v>81</v>
      </c>
      <c r="AW1763" s="13" t="s">
        <v>34</v>
      </c>
      <c r="AX1763" s="13" t="s">
        <v>73</v>
      </c>
      <c r="AY1763" s="200" t="s">
        <v>156</v>
      </c>
    </row>
    <row r="1764" spans="2:51" s="14" customFormat="1">
      <c r="B1764" s="201"/>
      <c r="C1764" s="202"/>
      <c r="D1764" s="192" t="s">
        <v>167</v>
      </c>
      <c r="E1764" s="203" t="s">
        <v>19</v>
      </c>
      <c r="F1764" s="204" t="s">
        <v>385</v>
      </c>
      <c r="G1764" s="202"/>
      <c r="H1764" s="205">
        <v>69.959999999999994</v>
      </c>
      <c r="I1764" s="206"/>
      <c r="J1764" s="202"/>
      <c r="K1764" s="202"/>
      <c r="L1764" s="207"/>
      <c r="M1764" s="208"/>
      <c r="N1764" s="209"/>
      <c r="O1764" s="209"/>
      <c r="P1764" s="209"/>
      <c r="Q1764" s="209"/>
      <c r="R1764" s="209"/>
      <c r="S1764" s="209"/>
      <c r="T1764" s="210"/>
      <c r="AT1764" s="211" t="s">
        <v>167</v>
      </c>
      <c r="AU1764" s="211" t="s">
        <v>83</v>
      </c>
      <c r="AV1764" s="14" t="s">
        <v>83</v>
      </c>
      <c r="AW1764" s="14" t="s">
        <v>34</v>
      </c>
      <c r="AX1764" s="14" t="s">
        <v>73</v>
      </c>
      <c r="AY1764" s="211" t="s">
        <v>156</v>
      </c>
    </row>
    <row r="1765" spans="2:51" s="14" customFormat="1">
      <c r="B1765" s="201"/>
      <c r="C1765" s="202"/>
      <c r="D1765" s="192" t="s">
        <v>167</v>
      </c>
      <c r="E1765" s="203" t="s">
        <v>19</v>
      </c>
      <c r="F1765" s="204" t="s">
        <v>386</v>
      </c>
      <c r="G1765" s="202"/>
      <c r="H1765" s="205">
        <v>1.44</v>
      </c>
      <c r="I1765" s="206"/>
      <c r="J1765" s="202"/>
      <c r="K1765" s="202"/>
      <c r="L1765" s="207"/>
      <c r="M1765" s="208"/>
      <c r="N1765" s="209"/>
      <c r="O1765" s="209"/>
      <c r="P1765" s="209"/>
      <c r="Q1765" s="209"/>
      <c r="R1765" s="209"/>
      <c r="S1765" s="209"/>
      <c r="T1765" s="210"/>
      <c r="AT1765" s="211" t="s">
        <v>167</v>
      </c>
      <c r="AU1765" s="211" t="s">
        <v>83</v>
      </c>
      <c r="AV1765" s="14" t="s">
        <v>83</v>
      </c>
      <c r="AW1765" s="14" t="s">
        <v>34</v>
      </c>
      <c r="AX1765" s="14" t="s">
        <v>73</v>
      </c>
      <c r="AY1765" s="211" t="s">
        <v>156</v>
      </c>
    </row>
    <row r="1766" spans="2:51" s="14" customFormat="1">
      <c r="B1766" s="201"/>
      <c r="C1766" s="202"/>
      <c r="D1766" s="192" t="s">
        <v>167</v>
      </c>
      <c r="E1766" s="203" t="s">
        <v>19</v>
      </c>
      <c r="F1766" s="204" t="s">
        <v>387</v>
      </c>
      <c r="G1766" s="202"/>
      <c r="H1766" s="205">
        <v>4.41</v>
      </c>
      <c r="I1766" s="206"/>
      <c r="J1766" s="202"/>
      <c r="K1766" s="202"/>
      <c r="L1766" s="207"/>
      <c r="M1766" s="208"/>
      <c r="N1766" s="209"/>
      <c r="O1766" s="209"/>
      <c r="P1766" s="209"/>
      <c r="Q1766" s="209"/>
      <c r="R1766" s="209"/>
      <c r="S1766" s="209"/>
      <c r="T1766" s="210"/>
      <c r="AT1766" s="211" t="s">
        <v>167</v>
      </c>
      <c r="AU1766" s="211" t="s">
        <v>83</v>
      </c>
      <c r="AV1766" s="14" t="s">
        <v>83</v>
      </c>
      <c r="AW1766" s="14" t="s">
        <v>34</v>
      </c>
      <c r="AX1766" s="14" t="s">
        <v>73</v>
      </c>
      <c r="AY1766" s="211" t="s">
        <v>156</v>
      </c>
    </row>
    <row r="1767" spans="2:51" s="14" customFormat="1">
      <c r="B1767" s="201"/>
      <c r="C1767" s="202"/>
      <c r="D1767" s="192" t="s">
        <v>167</v>
      </c>
      <c r="E1767" s="203" t="s">
        <v>19</v>
      </c>
      <c r="F1767" s="204" t="s">
        <v>388</v>
      </c>
      <c r="G1767" s="202"/>
      <c r="H1767" s="205">
        <v>4.8</v>
      </c>
      <c r="I1767" s="206"/>
      <c r="J1767" s="202"/>
      <c r="K1767" s="202"/>
      <c r="L1767" s="207"/>
      <c r="M1767" s="208"/>
      <c r="N1767" s="209"/>
      <c r="O1767" s="209"/>
      <c r="P1767" s="209"/>
      <c r="Q1767" s="209"/>
      <c r="R1767" s="209"/>
      <c r="S1767" s="209"/>
      <c r="T1767" s="210"/>
      <c r="AT1767" s="211" t="s">
        <v>167</v>
      </c>
      <c r="AU1767" s="211" t="s">
        <v>83</v>
      </c>
      <c r="AV1767" s="14" t="s">
        <v>83</v>
      </c>
      <c r="AW1767" s="14" t="s">
        <v>34</v>
      </c>
      <c r="AX1767" s="14" t="s">
        <v>73</v>
      </c>
      <c r="AY1767" s="211" t="s">
        <v>156</v>
      </c>
    </row>
    <row r="1768" spans="2:51" s="14" customFormat="1">
      <c r="B1768" s="201"/>
      <c r="C1768" s="202"/>
      <c r="D1768" s="192" t="s">
        <v>167</v>
      </c>
      <c r="E1768" s="203" t="s">
        <v>19</v>
      </c>
      <c r="F1768" s="204" t="s">
        <v>389</v>
      </c>
      <c r="G1768" s="202"/>
      <c r="H1768" s="205">
        <v>0.443</v>
      </c>
      <c r="I1768" s="206"/>
      <c r="J1768" s="202"/>
      <c r="K1768" s="202"/>
      <c r="L1768" s="207"/>
      <c r="M1768" s="208"/>
      <c r="N1768" s="209"/>
      <c r="O1768" s="209"/>
      <c r="P1768" s="209"/>
      <c r="Q1768" s="209"/>
      <c r="R1768" s="209"/>
      <c r="S1768" s="209"/>
      <c r="T1768" s="210"/>
      <c r="AT1768" s="211" t="s">
        <v>167</v>
      </c>
      <c r="AU1768" s="211" t="s">
        <v>83</v>
      </c>
      <c r="AV1768" s="14" t="s">
        <v>83</v>
      </c>
      <c r="AW1768" s="14" t="s">
        <v>34</v>
      </c>
      <c r="AX1768" s="14" t="s">
        <v>73</v>
      </c>
      <c r="AY1768" s="211" t="s">
        <v>156</v>
      </c>
    </row>
    <row r="1769" spans="2:51" s="14" customFormat="1">
      <c r="B1769" s="201"/>
      <c r="C1769" s="202"/>
      <c r="D1769" s="192" t="s">
        <v>167</v>
      </c>
      <c r="E1769" s="203" t="s">
        <v>19</v>
      </c>
      <c r="F1769" s="204" t="s">
        <v>390</v>
      </c>
      <c r="G1769" s="202"/>
      <c r="H1769" s="205">
        <v>3.0249999999999999</v>
      </c>
      <c r="I1769" s="206"/>
      <c r="J1769" s="202"/>
      <c r="K1769" s="202"/>
      <c r="L1769" s="207"/>
      <c r="M1769" s="208"/>
      <c r="N1769" s="209"/>
      <c r="O1769" s="209"/>
      <c r="P1769" s="209"/>
      <c r="Q1769" s="209"/>
      <c r="R1769" s="209"/>
      <c r="S1769" s="209"/>
      <c r="T1769" s="210"/>
      <c r="AT1769" s="211" t="s">
        <v>167</v>
      </c>
      <c r="AU1769" s="211" t="s">
        <v>83</v>
      </c>
      <c r="AV1769" s="14" t="s">
        <v>83</v>
      </c>
      <c r="AW1769" s="14" t="s">
        <v>34</v>
      </c>
      <c r="AX1769" s="14" t="s">
        <v>73</v>
      </c>
      <c r="AY1769" s="211" t="s">
        <v>156</v>
      </c>
    </row>
    <row r="1770" spans="2:51" s="14" customFormat="1">
      <c r="B1770" s="201"/>
      <c r="C1770" s="202"/>
      <c r="D1770" s="192" t="s">
        <v>167</v>
      </c>
      <c r="E1770" s="203" t="s">
        <v>19</v>
      </c>
      <c r="F1770" s="204" t="s">
        <v>391</v>
      </c>
      <c r="G1770" s="202"/>
      <c r="H1770" s="205">
        <v>3.0550000000000002</v>
      </c>
      <c r="I1770" s="206"/>
      <c r="J1770" s="202"/>
      <c r="K1770" s="202"/>
      <c r="L1770" s="207"/>
      <c r="M1770" s="208"/>
      <c r="N1770" s="209"/>
      <c r="O1770" s="209"/>
      <c r="P1770" s="209"/>
      <c r="Q1770" s="209"/>
      <c r="R1770" s="209"/>
      <c r="S1770" s="209"/>
      <c r="T1770" s="210"/>
      <c r="AT1770" s="211" t="s">
        <v>167</v>
      </c>
      <c r="AU1770" s="211" t="s">
        <v>83</v>
      </c>
      <c r="AV1770" s="14" t="s">
        <v>83</v>
      </c>
      <c r="AW1770" s="14" t="s">
        <v>34</v>
      </c>
      <c r="AX1770" s="14" t="s">
        <v>73</v>
      </c>
      <c r="AY1770" s="211" t="s">
        <v>156</v>
      </c>
    </row>
    <row r="1771" spans="2:51" s="14" customFormat="1">
      <c r="B1771" s="201"/>
      <c r="C1771" s="202"/>
      <c r="D1771" s="192" t="s">
        <v>167</v>
      </c>
      <c r="E1771" s="203" t="s">
        <v>19</v>
      </c>
      <c r="F1771" s="204" t="s">
        <v>392</v>
      </c>
      <c r="G1771" s="202"/>
      <c r="H1771" s="205">
        <v>4.1509999999999998</v>
      </c>
      <c r="I1771" s="206"/>
      <c r="J1771" s="202"/>
      <c r="K1771" s="202"/>
      <c r="L1771" s="207"/>
      <c r="M1771" s="208"/>
      <c r="N1771" s="209"/>
      <c r="O1771" s="209"/>
      <c r="P1771" s="209"/>
      <c r="Q1771" s="209"/>
      <c r="R1771" s="209"/>
      <c r="S1771" s="209"/>
      <c r="T1771" s="210"/>
      <c r="AT1771" s="211" t="s">
        <v>167</v>
      </c>
      <c r="AU1771" s="211" t="s">
        <v>83</v>
      </c>
      <c r="AV1771" s="14" t="s">
        <v>83</v>
      </c>
      <c r="AW1771" s="14" t="s">
        <v>34</v>
      </c>
      <c r="AX1771" s="14" t="s">
        <v>73</v>
      </c>
      <c r="AY1771" s="211" t="s">
        <v>156</v>
      </c>
    </row>
    <row r="1772" spans="2:51" s="14" customFormat="1">
      <c r="B1772" s="201"/>
      <c r="C1772" s="202"/>
      <c r="D1772" s="192" t="s">
        <v>167</v>
      </c>
      <c r="E1772" s="203" t="s">
        <v>19</v>
      </c>
      <c r="F1772" s="204" t="s">
        <v>393</v>
      </c>
      <c r="G1772" s="202"/>
      <c r="H1772" s="205">
        <v>2.8340000000000001</v>
      </c>
      <c r="I1772" s="206"/>
      <c r="J1772" s="202"/>
      <c r="K1772" s="202"/>
      <c r="L1772" s="207"/>
      <c r="M1772" s="208"/>
      <c r="N1772" s="209"/>
      <c r="O1772" s="209"/>
      <c r="P1772" s="209"/>
      <c r="Q1772" s="209"/>
      <c r="R1772" s="209"/>
      <c r="S1772" s="209"/>
      <c r="T1772" s="210"/>
      <c r="AT1772" s="211" t="s">
        <v>167</v>
      </c>
      <c r="AU1772" s="211" t="s">
        <v>83</v>
      </c>
      <c r="AV1772" s="14" t="s">
        <v>83</v>
      </c>
      <c r="AW1772" s="14" t="s">
        <v>34</v>
      </c>
      <c r="AX1772" s="14" t="s">
        <v>73</v>
      </c>
      <c r="AY1772" s="211" t="s">
        <v>156</v>
      </c>
    </row>
    <row r="1773" spans="2:51" s="14" customFormat="1">
      <c r="B1773" s="201"/>
      <c r="C1773" s="202"/>
      <c r="D1773" s="192" t="s">
        <v>167</v>
      </c>
      <c r="E1773" s="203" t="s">
        <v>19</v>
      </c>
      <c r="F1773" s="204" t="s">
        <v>394</v>
      </c>
      <c r="G1773" s="202"/>
      <c r="H1773" s="205">
        <v>2.7349999999999999</v>
      </c>
      <c r="I1773" s="206"/>
      <c r="J1773" s="202"/>
      <c r="K1773" s="202"/>
      <c r="L1773" s="207"/>
      <c r="M1773" s="208"/>
      <c r="N1773" s="209"/>
      <c r="O1773" s="209"/>
      <c r="P1773" s="209"/>
      <c r="Q1773" s="209"/>
      <c r="R1773" s="209"/>
      <c r="S1773" s="209"/>
      <c r="T1773" s="210"/>
      <c r="AT1773" s="211" t="s">
        <v>167</v>
      </c>
      <c r="AU1773" s="211" t="s">
        <v>83</v>
      </c>
      <c r="AV1773" s="14" t="s">
        <v>83</v>
      </c>
      <c r="AW1773" s="14" t="s">
        <v>34</v>
      </c>
      <c r="AX1773" s="14" t="s">
        <v>73</v>
      </c>
      <c r="AY1773" s="211" t="s">
        <v>156</v>
      </c>
    </row>
    <row r="1774" spans="2:51" s="14" customFormat="1">
      <c r="B1774" s="201"/>
      <c r="C1774" s="202"/>
      <c r="D1774" s="192" t="s">
        <v>167</v>
      </c>
      <c r="E1774" s="203" t="s">
        <v>19</v>
      </c>
      <c r="F1774" s="204" t="s">
        <v>395</v>
      </c>
      <c r="G1774" s="202"/>
      <c r="H1774" s="205">
        <v>5.3470000000000004</v>
      </c>
      <c r="I1774" s="206"/>
      <c r="J1774" s="202"/>
      <c r="K1774" s="202"/>
      <c r="L1774" s="207"/>
      <c r="M1774" s="208"/>
      <c r="N1774" s="209"/>
      <c r="O1774" s="209"/>
      <c r="P1774" s="209"/>
      <c r="Q1774" s="209"/>
      <c r="R1774" s="209"/>
      <c r="S1774" s="209"/>
      <c r="T1774" s="210"/>
      <c r="AT1774" s="211" t="s">
        <v>167</v>
      </c>
      <c r="AU1774" s="211" t="s">
        <v>83</v>
      </c>
      <c r="AV1774" s="14" t="s">
        <v>83</v>
      </c>
      <c r="AW1774" s="14" t="s">
        <v>34</v>
      </c>
      <c r="AX1774" s="14" t="s">
        <v>73</v>
      </c>
      <c r="AY1774" s="211" t="s">
        <v>156</v>
      </c>
    </row>
    <row r="1775" spans="2:51" s="14" customFormat="1">
      <c r="B1775" s="201"/>
      <c r="C1775" s="202"/>
      <c r="D1775" s="192" t="s">
        <v>167</v>
      </c>
      <c r="E1775" s="203" t="s">
        <v>19</v>
      </c>
      <c r="F1775" s="204" t="s">
        <v>396</v>
      </c>
      <c r="G1775" s="202"/>
      <c r="H1775" s="205">
        <v>3.2280000000000002</v>
      </c>
      <c r="I1775" s="206"/>
      <c r="J1775" s="202"/>
      <c r="K1775" s="202"/>
      <c r="L1775" s="207"/>
      <c r="M1775" s="208"/>
      <c r="N1775" s="209"/>
      <c r="O1775" s="209"/>
      <c r="P1775" s="209"/>
      <c r="Q1775" s="209"/>
      <c r="R1775" s="209"/>
      <c r="S1775" s="209"/>
      <c r="T1775" s="210"/>
      <c r="AT1775" s="211" t="s">
        <v>167</v>
      </c>
      <c r="AU1775" s="211" t="s">
        <v>83</v>
      </c>
      <c r="AV1775" s="14" t="s">
        <v>83</v>
      </c>
      <c r="AW1775" s="14" t="s">
        <v>34</v>
      </c>
      <c r="AX1775" s="14" t="s">
        <v>73</v>
      </c>
      <c r="AY1775" s="211" t="s">
        <v>156</v>
      </c>
    </row>
    <row r="1776" spans="2:51" s="14" customFormat="1">
      <c r="B1776" s="201"/>
      <c r="C1776" s="202"/>
      <c r="D1776" s="192" t="s">
        <v>167</v>
      </c>
      <c r="E1776" s="203" t="s">
        <v>19</v>
      </c>
      <c r="F1776" s="204" t="s">
        <v>397</v>
      </c>
      <c r="G1776" s="202"/>
      <c r="H1776" s="205">
        <v>0.56699999999999995</v>
      </c>
      <c r="I1776" s="206"/>
      <c r="J1776" s="202"/>
      <c r="K1776" s="202"/>
      <c r="L1776" s="207"/>
      <c r="M1776" s="208"/>
      <c r="N1776" s="209"/>
      <c r="O1776" s="209"/>
      <c r="P1776" s="209"/>
      <c r="Q1776" s="209"/>
      <c r="R1776" s="209"/>
      <c r="S1776" s="209"/>
      <c r="T1776" s="210"/>
      <c r="AT1776" s="211" t="s">
        <v>167</v>
      </c>
      <c r="AU1776" s="211" t="s">
        <v>83</v>
      </c>
      <c r="AV1776" s="14" t="s">
        <v>83</v>
      </c>
      <c r="AW1776" s="14" t="s">
        <v>34</v>
      </c>
      <c r="AX1776" s="14" t="s">
        <v>73</v>
      </c>
      <c r="AY1776" s="211" t="s">
        <v>156</v>
      </c>
    </row>
    <row r="1777" spans="1:65" s="14" customFormat="1">
      <c r="B1777" s="201"/>
      <c r="C1777" s="202"/>
      <c r="D1777" s="192" t="s">
        <v>167</v>
      </c>
      <c r="E1777" s="203" t="s">
        <v>19</v>
      </c>
      <c r="F1777" s="204" t="s">
        <v>399</v>
      </c>
      <c r="G1777" s="202"/>
      <c r="H1777" s="205">
        <v>-3.0579999999999998</v>
      </c>
      <c r="I1777" s="206"/>
      <c r="J1777" s="202"/>
      <c r="K1777" s="202"/>
      <c r="L1777" s="207"/>
      <c r="M1777" s="208"/>
      <c r="N1777" s="209"/>
      <c r="O1777" s="209"/>
      <c r="P1777" s="209"/>
      <c r="Q1777" s="209"/>
      <c r="R1777" s="209"/>
      <c r="S1777" s="209"/>
      <c r="T1777" s="210"/>
      <c r="AT1777" s="211" t="s">
        <v>167</v>
      </c>
      <c r="AU1777" s="211" t="s">
        <v>83</v>
      </c>
      <c r="AV1777" s="14" t="s">
        <v>83</v>
      </c>
      <c r="AW1777" s="14" t="s">
        <v>34</v>
      </c>
      <c r="AX1777" s="14" t="s">
        <v>73</v>
      </c>
      <c r="AY1777" s="211" t="s">
        <v>156</v>
      </c>
    </row>
    <row r="1778" spans="1:65" s="14" customFormat="1">
      <c r="B1778" s="201"/>
      <c r="C1778" s="202"/>
      <c r="D1778" s="192" t="s">
        <v>167</v>
      </c>
      <c r="E1778" s="203" t="s">
        <v>19</v>
      </c>
      <c r="F1778" s="204" t="s">
        <v>400</v>
      </c>
      <c r="G1778" s="202"/>
      <c r="H1778" s="205">
        <v>-1.0269999999999999</v>
      </c>
      <c r="I1778" s="206"/>
      <c r="J1778" s="202"/>
      <c r="K1778" s="202"/>
      <c r="L1778" s="207"/>
      <c r="M1778" s="208"/>
      <c r="N1778" s="209"/>
      <c r="O1778" s="209"/>
      <c r="P1778" s="209"/>
      <c r="Q1778" s="209"/>
      <c r="R1778" s="209"/>
      <c r="S1778" s="209"/>
      <c r="T1778" s="210"/>
      <c r="AT1778" s="211" t="s">
        <v>167</v>
      </c>
      <c r="AU1778" s="211" t="s">
        <v>83</v>
      </c>
      <c r="AV1778" s="14" t="s">
        <v>83</v>
      </c>
      <c r="AW1778" s="14" t="s">
        <v>34</v>
      </c>
      <c r="AX1778" s="14" t="s">
        <v>73</v>
      </c>
      <c r="AY1778" s="211" t="s">
        <v>156</v>
      </c>
    </row>
    <row r="1779" spans="1:65" s="14" customFormat="1">
      <c r="B1779" s="201"/>
      <c r="C1779" s="202"/>
      <c r="D1779" s="192" t="s">
        <v>167</v>
      </c>
      <c r="E1779" s="203" t="s">
        <v>19</v>
      </c>
      <c r="F1779" s="204" t="s">
        <v>401</v>
      </c>
      <c r="G1779" s="202"/>
      <c r="H1779" s="205">
        <v>-6.5019999999999998</v>
      </c>
      <c r="I1779" s="206"/>
      <c r="J1779" s="202"/>
      <c r="K1779" s="202"/>
      <c r="L1779" s="207"/>
      <c r="M1779" s="208"/>
      <c r="N1779" s="209"/>
      <c r="O1779" s="209"/>
      <c r="P1779" s="209"/>
      <c r="Q1779" s="209"/>
      <c r="R1779" s="209"/>
      <c r="S1779" s="209"/>
      <c r="T1779" s="210"/>
      <c r="AT1779" s="211" t="s">
        <v>167</v>
      </c>
      <c r="AU1779" s="211" t="s">
        <v>83</v>
      </c>
      <c r="AV1779" s="14" t="s">
        <v>83</v>
      </c>
      <c r="AW1779" s="14" t="s">
        <v>34</v>
      </c>
      <c r="AX1779" s="14" t="s">
        <v>73</v>
      </c>
      <c r="AY1779" s="211" t="s">
        <v>156</v>
      </c>
    </row>
    <row r="1780" spans="1:65" s="14" customFormat="1">
      <c r="B1780" s="201"/>
      <c r="C1780" s="202"/>
      <c r="D1780" s="192" t="s">
        <v>167</v>
      </c>
      <c r="E1780" s="203" t="s">
        <v>19</v>
      </c>
      <c r="F1780" s="204" t="s">
        <v>402</v>
      </c>
      <c r="G1780" s="202"/>
      <c r="H1780" s="205">
        <v>-1.272</v>
      </c>
      <c r="I1780" s="206"/>
      <c r="J1780" s="202"/>
      <c r="K1780" s="202"/>
      <c r="L1780" s="207"/>
      <c r="M1780" s="208"/>
      <c r="N1780" s="209"/>
      <c r="O1780" s="209"/>
      <c r="P1780" s="209"/>
      <c r="Q1780" s="209"/>
      <c r="R1780" s="209"/>
      <c r="S1780" s="209"/>
      <c r="T1780" s="210"/>
      <c r="AT1780" s="211" t="s">
        <v>167</v>
      </c>
      <c r="AU1780" s="211" t="s">
        <v>83</v>
      </c>
      <c r="AV1780" s="14" t="s">
        <v>83</v>
      </c>
      <c r="AW1780" s="14" t="s">
        <v>34</v>
      </c>
      <c r="AX1780" s="14" t="s">
        <v>73</v>
      </c>
      <c r="AY1780" s="211" t="s">
        <v>156</v>
      </c>
    </row>
    <row r="1781" spans="1:65" s="14" customFormat="1">
      <c r="B1781" s="201"/>
      <c r="C1781" s="202"/>
      <c r="D1781" s="192" t="s">
        <v>167</v>
      </c>
      <c r="E1781" s="203" t="s">
        <v>19</v>
      </c>
      <c r="F1781" s="204" t="s">
        <v>382</v>
      </c>
      <c r="G1781" s="202"/>
      <c r="H1781" s="205">
        <v>-6.0629999999999997</v>
      </c>
      <c r="I1781" s="206"/>
      <c r="J1781" s="202"/>
      <c r="K1781" s="202"/>
      <c r="L1781" s="207"/>
      <c r="M1781" s="208"/>
      <c r="N1781" s="209"/>
      <c r="O1781" s="209"/>
      <c r="P1781" s="209"/>
      <c r="Q1781" s="209"/>
      <c r="R1781" s="209"/>
      <c r="S1781" s="209"/>
      <c r="T1781" s="210"/>
      <c r="AT1781" s="211" t="s">
        <v>167</v>
      </c>
      <c r="AU1781" s="211" t="s">
        <v>83</v>
      </c>
      <c r="AV1781" s="14" t="s">
        <v>83</v>
      </c>
      <c r="AW1781" s="14" t="s">
        <v>34</v>
      </c>
      <c r="AX1781" s="14" t="s">
        <v>73</v>
      </c>
      <c r="AY1781" s="211" t="s">
        <v>156</v>
      </c>
    </row>
    <row r="1782" spans="1:65" s="14" customFormat="1">
      <c r="B1782" s="201"/>
      <c r="C1782" s="202"/>
      <c r="D1782" s="192" t="s">
        <v>167</v>
      </c>
      <c r="E1782" s="203" t="s">
        <v>19</v>
      </c>
      <c r="F1782" s="204" t="s">
        <v>383</v>
      </c>
      <c r="G1782" s="202"/>
      <c r="H1782" s="205">
        <v>-2.613</v>
      </c>
      <c r="I1782" s="206"/>
      <c r="J1782" s="202"/>
      <c r="K1782" s="202"/>
      <c r="L1782" s="207"/>
      <c r="M1782" s="208"/>
      <c r="N1782" s="209"/>
      <c r="O1782" s="209"/>
      <c r="P1782" s="209"/>
      <c r="Q1782" s="209"/>
      <c r="R1782" s="209"/>
      <c r="S1782" s="209"/>
      <c r="T1782" s="210"/>
      <c r="AT1782" s="211" t="s">
        <v>167</v>
      </c>
      <c r="AU1782" s="211" t="s">
        <v>83</v>
      </c>
      <c r="AV1782" s="14" t="s">
        <v>83</v>
      </c>
      <c r="AW1782" s="14" t="s">
        <v>34</v>
      </c>
      <c r="AX1782" s="14" t="s">
        <v>73</v>
      </c>
      <c r="AY1782" s="211" t="s">
        <v>156</v>
      </c>
    </row>
    <row r="1783" spans="1:65" s="14" customFormat="1">
      <c r="B1783" s="201"/>
      <c r="C1783" s="202"/>
      <c r="D1783" s="192" t="s">
        <v>167</v>
      </c>
      <c r="E1783" s="203" t="s">
        <v>19</v>
      </c>
      <c r="F1783" s="204" t="s">
        <v>403</v>
      </c>
      <c r="G1783" s="202"/>
      <c r="H1783" s="205">
        <v>-7.8689999999999998</v>
      </c>
      <c r="I1783" s="206"/>
      <c r="J1783" s="202"/>
      <c r="K1783" s="202"/>
      <c r="L1783" s="207"/>
      <c r="M1783" s="208"/>
      <c r="N1783" s="209"/>
      <c r="O1783" s="209"/>
      <c r="P1783" s="209"/>
      <c r="Q1783" s="209"/>
      <c r="R1783" s="209"/>
      <c r="S1783" s="209"/>
      <c r="T1783" s="210"/>
      <c r="AT1783" s="211" t="s">
        <v>167</v>
      </c>
      <c r="AU1783" s="211" t="s">
        <v>83</v>
      </c>
      <c r="AV1783" s="14" t="s">
        <v>83</v>
      </c>
      <c r="AW1783" s="14" t="s">
        <v>34</v>
      </c>
      <c r="AX1783" s="14" t="s">
        <v>73</v>
      </c>
      <c r="AY1783" s="211" t="s">
        <v>156</v>
      </c>
    </row>
    <row r="1784" spans="1:65" s="14" customFormat="1">
      <c r="B1784" s="201"/>
      <c r="C1784" s="202"/>
      <c r="D1784" s="192" t="s">
        <v>167</v>
      </c>
      <c r="E1784" s="203" t="s">
        <v>19</v>
      </c>
      <c r="F1784" s="204" t="s">
        <v>383</v>
      </c>
      <c r="G1784" s="202"/>
      <c r="H1784" s="205">
        <v>-2.613</v>
      </c>
      <c r="I1784" s="206"/>
      <c r="J1784" s="202"/>
      <c r="K1784" s="202"/>
      <c r="L1784" s="207"/>
      <c r="M1784" s="208"/>
      <c r="N1784" s="209"/>
      <c r="O1784" s="209"/>
      <c r="P1784" s="209"/>
      <c r="Q1784" s="209"/>
      <c r="R1784" s="209"/>
      <c r="S1784" s="209"/>
      <c r="T1784" s="210"/>
      <c r="AT1784" s="211" t="s">
        <v>167</v>
      </c>
      <c r="AU1784" s="211" t="s">
        <v>83</v>
      </c>
      <c r="AV1784" s="14" t="s">
        <v>83</v>
      </c>
      <c r="AW1784" s="14" t="s">
        <v>34</v>
      </c>
      <c r="AX1784" s="14" t="s">
        <v>73</v>
      </c>
      <c r="AY1784" s="211" t="s">
        <v>156</v>
      </c>
    </row>
    <row r="1785" spans="1:65" s="14" customFormat="1">
      <c r="B1785" s="201"/>
      <c r="C1785" s="202"/>
      <c r="D1785" s="192" t="s">
        <v>167</v>
      </c>
      <c r="E1785" s="203" t="s">
        <v>19</v>
      </c>
      <c r="F1785" s="204" t="s">
        <v>403</v>
      </c>
      <c r="G1785" s="202"/>
      <c r="H1785" s="205">
        <v>-7.8689999999999998</v>
      </c>
      <c r="I1785" s="206"/>
      <c r="J1785" s="202"/>
      <c r="K1785" s="202"/>
      <c r="L1785" s="207"/>
      <c r="M1785" s="208"/>
      <c r="N1785" s="209"/>
      <c r="O1785" s="209"/>
      <c r="P1785" s="209"/>
      <c r="Q1785" s="209"/>
      <c r="R1785" s="209"/>
      <c r="S1785" s="209"/>
      <c r="T1785" s="210"/>
      <c r="AT1785" s="211" t="s">
        <v>167</v>
      </c>
      <c r="AU1785" s="211" t="s">
        <v>83</v>
      </c>
      <c r="AV1785" s="14" t="s">
        <v>83</v>
      </c>
      <c r="AW1785" s="14" t="s">
        <v>34</v>
      </c>
      <c r="AX1785" s="14" t="s">
        <v>73</v>
      </c>
      <c r="AY1785" s="211" t="s">
        <v>156</v>
      </c>
    </row>
    <row r="1786" spans="1:65" s="14" customFormat="1">
      <c r="B1786" s="201"/>
      <c r="C1786" s="202"/>
      <c r="D1786" s="192" t="s">
        <v>167</v>
      </c>
      <c r="E1786" s="203" t="s">
        <v>19</v>
      </c>
      <c r="F1786" s="204" t="s">
        <v>383</v>
      </c>
      <c r="G1786" s="202"/>
      <c r="H1786" s="205">
        <v>-2.613</v>
      </c>
      <c r="I1786" s="206"/>
      <c r="J1786" s="202"/>
      <c r="K1786" s="202"/>
      <c r="L1786" s="207"/>
      <c r="M1786" s="208"/>
      <c r="N1786" s="209"/>
      <c r="O1786" s="209"/>
      <c r="P1786" s="209"/>
      <c r="Q1786" s="209"/>
      <c r="R1786" s="209"/>
      <c r="S1786" s="209"/>
      <c r="T1786" s="210"/>
      <c r="AT1786" s="211" t="s">
        <v>167</v>
      </c>
      <c r="AU1786" s="211" t="s">
        <v>83</v>
      </c>
      <c r="AV1786" s="14" t="s">
        <v>83</v>
      </c>
      <c r="AW1786" s="14" t="s">
        <v>34</v>
      </c>
      <c r="AX1786" s="14" t="s">
        <v>73</v>
      </c>
      <c r="AY1786" s="211" t="s">
        <v>156</v>
      </c>
    </row>
    <row r="1787" spans="1:65" s="14" customFormat="1">
      <c r="B1787" s="201"/>
      <c r="C1787" s="202"/>
      <c r="D1787" s="192" t="s">
        <v>167</v>
      </c>
      <c r="E1787" s="203" t="s">
        <v>19</v>
      </c>
      <c r="F1787" s="204" t="s">
        <v>2219</v>
      </c>
      <c r="G1787" s="202"/>
      <c r="H1787" s="205">
        <v>16</v>
      </c>
      <c r="I1787" s="206"/>
      <c r="J1787" s="202"/>
      <c r="K1787" s="202"/>
      <c r="L1787" s="207"/>
      <c r="M1787" s="208"/>
      <c r="N1787" s="209"/>
      <c r="O1787" s="209"/>
      <c r="P1787" s="209"/>
      <c r="Q1787" s="209"/>
      <c r="R1787" s="209"/>
      <c r="S1787" s="209"/>
      <c r="T1787" s="210"/>
      <c r="AT1787" s="211" t="s">
        <v>167</v>
      </c>
      <c r="AU1787" s="211" t="s">
        <v>83</v>
      </c>
      <c r="AV1787" s="14" t="s">
        <v>83</v>
      </c>
      <c r="AW1787" s="14" t="s">
        <v>34</v>
      </c>
      <c r="AX1787" s="14" t="s">
        <v>73</v>
      </c>
      <c r="AY1787" s="211" t="s">
        <v>156</v>
      </c>
    </row>
    <row r="1788" spans="1:65" s="16" customFormat="1">
      <c r="B1788" s="234"/>
      <c r="C1788" s="235"/>
      <c r="D1788" s="192" t="s">
        <v>167</v>
      </c>
      <c r="E1788" s="236" t="s">
        <v>19</v>
      </c>
      <c r="F1788" s="237" t="s">
        <v>299</v>
      </c>
      <c r="G1788" s="235"/>
      <c r="H1788" s="238">
        <v>80.495999999999995</v>
      </c>
      <c r="I1788" s="239"/>
      <c r="J1788" s="235"/>
      <c r="K1788" s="235"/>
      <c r="L1788" s="240"/>
      <c r="M1788" s="241"/>
      <c r="N1788" s="242"/>
      <c r="O1788" s="242"/>
      <c r="P1788" s="242"/>
      <c r="Q1788" s="242"/>
      <c r="R1788" s="242"/>
      <c r="S1788" s="242"/>
      <c r="T1788" s="243"/>
      <c r="AT1788" s="244" t="s">
        <v>167</v>
      </c>
      <c r="AU1788" s="244" t="s">
        <v>83</v>
      </c>
      <c r="AV1788" s="16" t="s">
        <v>157</v>
      </c>
      <c r="AW1788" s="16" t="s">
        <v>34</v>
      </c>
      <c r="AX1788" s="16" t="s">
        <v>73</v>
      </c>
      <c r="AY1788" s="244" t="s">
        <v>156</v>
      </c>
    </row>
    <row r="1789" spans="1:65" s="15" customFormat="1">
      <c r="B1789" s="212"/>
      <c r="C1789" s="213"/>
      <c r="D1789" s="192" t="s">
        <v>167</v>
      </c>
      <c r="E1789" s="214" t="s">
        <v>19</v>
      </c>
      <c r="F1789" s="215" t="s">
        <v>170</v>
      </c>
      <c r="G1789" s="213"/>
      <c r="H1789" s="216">
        <v>508.35599999999999</v>
      </c>
      <c r="I1789" s="217"/>
      <c r="J1789" s="213"/>
      <c r="K1789" s="213"/>
      <c r="L1789" s="218"/>
      <c r="M1789" s="219"/>
      <c r="N1789" s="220"/>
      <c r="O1789" s="220"/>
      <c r="P1789" s="220"/>
      <c r="Q1789" s="220"/>
      <c r="R1789" s="220"/>
      <c r="S1789" s="220"/>
      <c r="T1789" s="221"/>
      <c r="AT1789" s="222" t="s">
        <v>167</v>
      </c>
      <c r="AU1789" s="222" t="s">
        <v>83</v>
      </c>
      <c r="AV1789" s="15" t="s">
        <v>163</v>
      </c>
      <c r="AW1789" s="15" t="s">
        <v>34</v>
      </c>
      <c r="AX1789" s="15" t="s">
        <v>81</v>
      </c>
      <c r="AY1789" s="222" t="s">
        <v>156</v>
      </c>
    </row>
    <row r="1790" spans="1:65" s="2" customFormat="1" ht="16.5" customHeight="1">
      <c r="A1790" s="35"/>
      <c r="B1790" s="36"/>
      <c r="C1790" s="171" t="s">
        <v>2220</v>
      </c>
      <c r="D1790" s="171" t="s">
        <v>159</v>
      </c>
      <c r="E1790" s="172" t="s">
        <v>2221</v>
      </c>
      <c r="F1790" s="173" t="s">
        <v>2222</v>
      </c>
      <c r="G1790" s="174" t="s">
        <v>206</v>
      </c>
      <c r="H1790" s="175">
        <v>38.018000000000001</v>
      </c>
      <c r="I1790" s="176"/>
      <c r="J1790" s="177">
        <f>ROUND(I1790*H1790,2)</f>
        <v>0</v>
      </c>
      <c r="K1790" s="178"/>
      <c r="L1790" s="40"/>
      <c r="M1790" s="179" t="s">
        <v>19</v>
      </c>
      <c r="N1790" s="180" t="s">
        <v>44</v>
      </c>
      <c r="O1790" s="65"/>
      <c r="P1790" s="181">
        <f>O1790*H1790</f>
        <v>0</v>
      </c>
      <c r="Q1790" s="181">
        <v>1E-3</v>
      </c>
      <c r="R1790" s="181">
        <f>Q1790*H1790</f>
        <v>3.8018000000000003E-2</v>
      </c>
      <c r="S1790" s="181">
        <v>3.1E-4</v>
      </c>
      <c r="T1790" s="182">
        <f>S1790*H1790</f>
        <v>1.178558E-2</v>
      </c>
      <c r="U1790" s="35"/>
      <c r="V1790" s="35"/>
      <c r="W1790" s="35"/>
      <c r="X1790" s="35"/>
      <c r="Y1790" s="35"/>
      <c r="Z1790" s="35"/>
      <c r="AA1790" s="35"/>
      <c r="AB1790" s="35"/>
      <c r="AC1790" s="35"/>
      <c r="AD1790" s="35"/>
      <c r="AE1790" s="35"/>
      <c r="AR1790" s="183" t="s">
        <v>259</v>
      </c>
      <c r="AT1790" s="183" t="s">
        <v>159</v>
      </c>
      <c r="AU1790" s="183" t="s">
        <v>83</v>
      </c>
      <c r="AY1790" s="18" t="s">
        <v>156</v>
      </c>
      <c r="BE1790" s="184">
        <f>IF(N1790="základní",J1790,0)</f>
        <v>0</v>
      </c>
      <c r="BF1790" s="184">
        <f>IF(N1790="snížená",J1790,0)</f>
        <v>0</v>
      </c>
      <c r="BG1790" s="184">
        <f>IF(N1790="zákl. přenesená",J1790,0)</f>
        <v>0</v>
      </c>
      <c r="BH1790" s="184">
        <f>IF(N1790="sníž. přenesená",J1790,0)</f>
        <v>0</v>
      </c>
      <c r="BI1790" s="184">
        <f>IF(N1790="nulová",J1790,0)</f>
        <v>0</v>
      </c>
      <c r="BJ1790" s="18" t="s">
        <v>81</v>
      </c>
      <c r="BK1790" s="184">
        <f>ROUND(I1790*H1790,2)</f>
        <v>0</v>
      </c>
      <c r="BL1790" s="18" t="s">
        <v>259</v>
      </c>
      <c r="BM1790" s="183" t="s">
        <v>2223</v>
      </c>
    </row>
    <row r="1791" spans="1:65" s="2" customFormat="1">
      <c r="A1791" s="35"/>
      <c r="B1791" s="36"/>
      <c r="C1791" s="37"/>
      <c r="D1791" s="185" t="s">
        <v>165</v>
      </c>
      <c r="E1791" s="37"/>
      <c r="F1791" s="186" t="s">
        <v>2224</v>
      </c>
      <c r="G1791" s="37"/>
      <c r="H1791" s="37"/>
      <c r="I1791" s="187"/>
      <c r="J1791" s="37"/>
      <c r="K1791" s="37"/>
      <c r="L1791" s="40"/>
      <c r="M1791" s="188"/>
      <c r="N1791" s="189"/>
      <c r="O1791" s="65"/>
      <c r="P1791" s="65"/>
      <c r="Q1791" s="65"/>
      <c r="R1791" s="65"/>
      <c r="S1791" s="65"/>
      <c r="T1791" s="66"/>
      <c r="U1791" s="35"/>
      <c r="V1791" s="35"/>
      <c r="W1791" s="35"/>
      <c r="X1791" s="35"/>
      <c r="Y1791" s="35"/>
      <c r="Z1791" s="35"/>
      <c r="AA1791" s="35"/>
      <c r="AB1791" s="35"/>
      <c r="AC1791" s="35"/>
      <c r="AD1791" s="35"/>
      <c r="AE1791" s="35"/>
      <c r="AT1791" s="18" t="s">
        <v>165</v>
      </c>
      <c r="AU1791" s="18" t="s">
        <v>83</v>
      </c>
    </row>
    <row r="1792" spans="1:65" s="13" customFormat="1">
      <c r="B1792" s="190"/>
      <c r="C1792" s="191"/>
      <c r="D1792" s="192" t="s">
        <v>167</v>
      </c>
      <c r="E1792" s="193" t="s">
        <v>19</v>
      </c>
      <c r="F1792" s="194" t="s">
        <v>297</v>
      </c>
      <c r="G1792" s="191"/>
      <c r="H1792" s="193" t="s">
        <v>19</v>
      </c>
      <c r="I1792" s="195"/>
      <c r="J1792" s="191"/>
      <c r="K1792" s="191"/>
      <c r="L1792" s="196"/>
      <c r="M1792" s="197"/>
      <c r="N1792" s="198"/>
      <c r="O1792" s="198"/>
      <c r="P1792" s="198"/>
      <c r="Q1792" s="198"/>
      <c r="R1792" s="198"/>
      <c r="S1792" s="198"/>
      <c r="T1792" s="199"/>
      <c r="AT1792" s="200" t="s">
        <v>167</v>
      </c>
      <c r="AU1792" s="200" t="s">
        <v>83</v>
      </c>
      <c r="AV1792" s="13" t="s">
        <v>81</v>
      </c>
      <c r="AW1792" s="13" t="s">
        <v>34</v>
      </c>
      <c r="AX1792" s="13" t="s">
        <v>73</v>
      </c>
      <c r="AY1792" s="200" t="s">
        <v>156</v>
      </c>
    </row>
    <row r="1793" spans="1:65" s="14" customFormat="1">
      <c r="B1793" s="201"/>
      <c r="C1793" s="202"/>
      <c r="D1793" s="192" t="s">
        <v>167</v>
      </c>
      <c r="E1793" s="203" t="s">
        <v>19</v>
      </c>
      <c r="F1793" s="204" t="s">
        <v>298</v>
      </c>
      <c r="G1793" s="202"/>
      <c r="H1793" s="205">
        <v>1.3069999999999999</v>
      </c>
      <c r="I1793" s="206"/>
      <c r="J1793" s="202"/>
      <c r="K1793" s="202"/>
      <c r="L1793" s="207"/>
      <c r="M1793" s="208"/>
      <c r="N1793" s="209"/>
      <c r="O1793" s="209"/>
      <c r="P1793" s="209"/>
      <c r="Q1793" s="209"/>
      <c r="R1793" s="209"/>
      <c r="S1793" s="209"/>
      <c r="T1793" s="210"/>
      <c r="AT1793" s="211" t="s">
        <v>167</v>
      </c>
      <c r="AU1793" s="211" t="s">
        <v>83</v>
      </c>
      <c r="AV1793" s="14" t="s">
        <v>83</v>
      </c>
      <c r="AW1793" s="14" t="s">
        <v>34</v>
      </c>
      <c r="AX1793" s="14" t="s">
        <v>73</v>
      </c>
      <c r="AY1793" s="211" t="s">
        <v>156</v>
      </c>
    </row>
    <row r="1794" spans="1:65" s="16" customFormat="1">
      <c r="B1794" s="234"/>
      <c r="C1794" s="235"/>
      <c r="D1794" s="192" t="s">
        <v>167</v>
      </c>
      <c r="E1794" s="236" t="s">
        <v>19</v>
      </c>
      <c r="F1794" s="237" t="s">
        <v>299</v>
      </c>
      <c r="G1794" s="235"/>
      <c r="H1794" s="238">
        <v>1.3069999999999999</v>
      </c>
      <c r="I1794" s="239"/>
      <c r="J1794" s="235"/>
      <c r="K1794" s="235"/>
      <c r="L1794" s="240"/>
      <c r="M1794" s="241"/>
      <c r="N1794" s="242"/>
      <c r="O1794" s="242"/>
      <c r="P1794" s="242"/>
      <c r="Q1794" s="242"/>
      <c r="R1794" s="242"/>
      <c r="S1794" s="242"/>
      <c r="T1794" s="243"/>
      <c r="AT1794" s="244" t="s">
        <v>167</v>
      </c>
      <c r="AU1794" s="244" t="s">
        <v>83</v>
      </c>
      <c r="AV1794" s="16" t="s">
        <v>157</v>
      </c>
      <c r="AW1794" s="16" t="s">
        <v>34</v>
      </c>
      <c r="AX1794" s="16" t="s">
        <v>73</v>
      </c>
      <c r="AY1794" s="244" t="s">
        <v>156</v>
      </c>
    </row>
    <row r="1795" spans="1:65" s="13" customFormat="1">
      <c r="B1795" s="190"/>
      <c r="C1795" s="191"/>
      <c r="D1795" s="192" t="s">
        <v>167</v>
      </c>
      <c r="E1795" s="193" t="s">
        <v>19</v>
      </c>
      <c r="F1795" s="194" t="s">
        <v>300</v>
      </c>
      <c r="G1795" s="191"/>
      <c r="H1795" s="193" t="s">
        <v>19</v>
      </c>
      <c r="I1795" s="195"/>
      <c r="J1795" s="191"/>
      <c r="K1795" s="191"/>
      <c r="L1795" s="196"/>
      <c r="M1795" s="197"/>
      <c r="N1795" s="198"/>
      <c r="O1795" s="198"/>
      <c r="P1795" s="198"/>
      <c r="Q1795" s="198"/>
      <c r="R1795" s="198"/>
      <c r="S1795" s="198"/>
      <c r="T1795" s="199"/>
      <c r="AT1795" s="200" t="s">
        <v>167</v>
      </c>
      <c r="AU1795" s="200" t="s">
        <v>83</v>
      </c>
      <c r="AV1795" s="13" t="s">
        <v>81</v>
      </c>
      <c r="AW1795" s="13" t="s">
        <v>34</v>
      </c>
      <c r="AX1795" s="13" t="s">
        <v>73</v>
      </c>
      <c r="AY1795" s="200" t="s">
        <v>156</v>
      </c>
    </row>
    <row r="1796" spans="1:65" s="14" customFormat="1">
      <c r="B1796" s="201"/>
      <c r="C1796" s="202"/>
      <c r="D1796" s="192" t="s">
        <v>167</v>
      </c>
      <c r="E1796" s="203" t="s">
        <v>19</v>
      </c>
      <c r="F1796" s="204" t="s">
        <v>301</v>
      </c>
      <c r="G1796" s="202"/>
      <c r="H1796" s="205">
        <v>1.3580000000000001</v>
      </c>
      <c r="I1796" s="206"/>
      <c r="J1796" s="202"/>
      <c r="K1796" s="202"/>
      <c r="L1796" s="207"/>
      <c r="M1796" s="208"/>
      <c r="N1796" s="209"/>
      <c r="O1796" s="209"/>
      <c r="P1796" s="209"/>
      <c r="Q1796" s="209"/>
      <c r="R1796" s="209"/>
      <c r="S1796" s="209"/>
      <c r="T1796" s="210"/>
      <c r="AT1796" s="211" t="s">
        <v>167</v>
      </c>
      <c r="AU1796" s="211" t="s">
        <v>83</v>
      </c>
      <c r="AV1796" s="14" t="s">
        <v>83</v>
      </c>
      <c r="AW1796" s="14" t="s">
        <v>34</v>
      </c>
      <c r="AX1796" s="14" t="s">
        <v>73</v>
      </c>
      <c r="AY1796" s="211" t="s">
        <v>156</v>
      </c>
    </row>
    <row r="1797" spans="1:65" s="16" customFormat="1">
      <c r="B1797" s="234"/>
      <c r="C1797" s="235"/>
      <c r="D1797" s="192" t="s">
        <v>167</v>
      </c>
      <c r="E1797" s="236" t="s">
        <v>19</v>
      </c>
      <c r="F1797" s="237" t="s">
        <v>299</v>
      </c>
      <c r="G1797" s="235"/>
      <c r="H1797" s="238">
        <v>1.3580000000000001</v>
      </c>
      <c r="I1797" s="239"/>
      <c r="J1797" s="235"/>
      <c r="K1797" s="235"/>
      <c r="L1797" s="240"/>
      <c r="M1797" s="241"/>
      <c r="N1797" s="242"/>
      <c r="O1797" s="242"/>
      <c r="P1797" s="242"/>
      <c r="Q1797" s="242"/>
      <c r="R1797" s="242"/>
      <c r="S1797" s="242"/>
      <c r="T1797" s="243"/>
      <c r="AT1797" s="244" t="s">
        <v>167</v>
      </c>
      <c r="AU1797" s="244" t="s">
        <v>83</v>
      </c>
      <c r="AV1797" s="16" t="s">
        <v>157</v>
      </c>
      <c r="AW1797" s="16" t="s">
        <v>34</v>
      </c>
      <c r="AX1797" s="16" t="s">
        <v>73</v>
      </c>
      <c r="AY1797" s="244" t="s">
        <v>156</v>
      </c>
    </row>
    <row r="1798" spans="1:65" s="13" customFormat="1">
      <c r="B1798" s="190"/>
      <c r="C1798" s="191"/>
      <c r="D1798" s="192" t="s">
        <v>167</v>
      </c>
      <c r="E1798" s="193" t="s">
        <v>19</v>
      </c>
      <c r="F1798" s="194" t="s">
        <v>297</v>
      </c>
      <c r="G1798" s="191"/>
      <c r="H1798" s="193" t="s">
        <v>19</v>
      </c>
      <c r="I1798" s="195"/>
      <c r="J1798" s="191"/>
      <c r="K1798" s="191"/>
      <c r="L1798" s="196"/>
      <c r="M1798" s="197"/>
      <c r="N1798" s="198"/>
      <c r="O1798" s="198"/>
      <c r="P1798" s="198"/>
      <c r="Q1798" s="198"/>
      <c r="R1798" s="198"/>
      <c r="S1798" s="198"/>
      <c r="T1798" s="199"/>
      <c r="AT1798" s="200" t="s">
        <v>167</v>
      </c>
      <c r="AU1798" s="200" t="s">
        <v>83</v>
      </c>
      <c r="AV1798" s="13" t="s">
        <v>81</v>
      </c>
      <c r="AW1798" s="13" t="s">
        <v>34</v>
      </c>
      <c r="AX1798" s="13" t="s">
        <v>73</v>
      </c>
      <c r="AY1798" s="200" t="s">
        <v>156</v>
      </c>
    </row>
    <row r="1799" spans="1:65" s="14" customFormat="1">
      <c r="B1799" s="201"/>
      <c r="C1799" s="202"/>
      <c r="D1799" s="192" t="s">
        <v>167</v>
      </c>
      <c r="E1799" s="203" t="s">
        <v>19</v>
      </c>
      <c r="F1799" s="204" t="s">
        <v>384</v>
      </c>
      <c r="G1799" s="202"/>
      <c r="H1799" s="205">
        <v>9.2840000000000007</v>
      </c>
      <c r="I1799" s="206"/>
      <c r="J1799" s="202"/>
      <c r="K1799" s="202"/>
      <c r="L1799" s="207"/>
      <c r="M1799" s="208"/>
      <c r="N1799" s="209"/>
      <c r="O1799" s="209"/>
      <c r="P1799" s="209"/>
      <c r="Q1799" s="209"/>
      <c r="R1799" s="209"/>
      <c r="S1799" s="209"/>
      <c r="T1799" s="210"/>
      <c r="AT1799" s="211" t="s">
        <v>167</v>
      </c>
      <c r="AU1799" s="211" t="s">
        <v>83</v>
      </c>
      <c r="AV1799" s="14" t="s">
        <v>83</v>
      </c>
      <c r="AW1799" s="14" t="s">
        <v>34</v>
      </c>
      <c r="AX1799" s="14" t="s">
        <v>73</v>
      </c>
      <c r="AY1799" s="211" t="s">
        <v>156</v>
      </c>
    </row>
    <row r="1800" spans="1:65" s="16" customFormat="1">
      <c r="B1800" s="234"/>
      <c r="C1800" s="235"/>
      <c r="D1800" s="192" t="s">
        <v>167</v>
      </c>
      <c r="E1800" s="236" t="s">
        <v>19</v>
      </c>
      <c r="F1800" s="237" t="s">
        <v>299</v>
      </c>
      <c r="G1800" s="235"/>
      <c r="H1800" s="238">
        <v>9.2840000000000007</v>
      </c>
      <c r="I1800" s="239"/>
      <c r="J1800" s="235"/>
      <c r="K1800" s="235"/>
      <c r="L1800" s="240"/>
      <c r="M1800" s="241"/>
      <c r="N1800" s="242"/>
      <c r="O1800" s="242"/>
      <c r="P1800" s="242"/>
      <c r="Q1800" s="242"/>
      <c r="R1800" s="242"/>
      <c r="S1800" s="242"/>
      <c r="T1800" s="243"/>
      <c r="AT1800" s="244" t="s">
        <v>167</v>
      </c>
      <c r="AU1800" s="244" t="s">
        <v>83</v>
      </c>
      <c r="AV1800" s="16" t="s">
        <v>157</v>
      </c>
      <c r="AW1800" s="16" t="s">
        <v>34</v>
      </c>
      <c r="AX1800" s="16" t="s">
        <v>73</v>
      </c>
      <c r="AY1800" s="244" t="s">
        <v>156</v>
      </c>
    </row>
    <row r="1801" spans="1:65" s="13" customFormat="1">
      <c r="B1801" s="190"/>
      <c r="C1801" s="191"/>
      <c r="D1801" s="192" t="s">
        <v>167</v>
      </c>
      <c r="E1801" s="193" t="s">
        <v>19</v>
      </c>
      <c r="F1801" s="194" t="s">
        <v>300</v>
      </c>
      <c r="G1801" s="191"/>
      <c r="H1801" s="193" t="s">
        <v>19</v>
      </c>
      <c r="I1801" s="195"/>
      <c r="J1801" s="191"/>
      <c r="K1801" s="191"/>
      <c r="L1801" s="196"/>
      <c r="M1801" s="197"/>
      <c r="N1801" s="198"/>
      <c r="O1801" s="198"/>
      <c r="P1801" s="198"/>
      <c r="Q1801" s="198"/>
      <c r="R1801" s="198"/>
      <c r="S1801" s="198"/>
      <c r="T1801" s="199"/>
      <c r="AT1801" s="200" t="s">
        <v>167</v>
      </c>
      <c r="AU1801" s="200" t="s">
        <v>83</v>
      </c>
      <c r="AV1801" s="13" t="s">
        <v>81</v>
      </c>
      <c r="AW1801" s="13" t="s">
        <v>34</v>
      </c>
      <c r="AX1801" s="13" t="s">
        <v>73</v>
      </c>
      <c r="AY1801" s="200" t="s">
        <v>156</v>
      </c>
    </row>
    <row r="1802" spans="1:65" s="14" customFormat="1">
      <c r="B1802" s="201"/>
      <c r="C1802" s="202"/>
      <c r="D1802" s="192" t="s">
        <v>167</v>
      </c>
      <c r="E1802" s="203" t="s">
        <v>19</v>
      </c>
      <c r="F1802" s="204" t="s">
        <v>404</v>
      </c>
      <c r="G1802" s="202"/>
      <c r="H1802" s="205">
        <v>9.5850000000000009</v>
      </c>
      <c r="I1802" s="206"/>
      <c r="J1802" s="202"/>
      <c r="K1802" s="202"/>
      <c r="L1802" s="207"/>
      <c r="M1802" s="208"/>
      <c r="N1802" s="209"/>
      <c r="O1802" s="209"/>
      <c r="P1802" s="209"/>
      <c r="Q1802" s="209"/>
      <c r="R1802" s="209"/>
      <c r="S1802" s="209"/>
      <c r="T1802" s="210"/>
      <c r="AT1802" s="211" t="s">
        <v>167</v>
      </c>
      <c r="AU1802" s="211" t="s">
        <v>83</v>
      </c>
      <c r="AV1802" s="14" t="s">
        <v>83</v>
      </c>
      <c r="AW1802" s="14" t="s">
        <v>34</v>
      </c>
      <c r="AX1802" s="14" t="s">
        <v>73</v>
      </c>
      <c r="AY1802" s="211" t="s">
        <v>156</v>
      </c>
    </row>
    <row r="1803" spans="1:65" s="16" customFormat="1">
      <c r="B1803" s="234"/>
      <c r="C1803" s="235"/>
      <c r="D1803" s="192" t="s">
        <v>167</v>
      </c>
      <c r="E1803" s="236" t="s">
        <v>19</v>
      </c>
      <c r="F1803" s="237" t="s">
        <v>299</v>
      </c>
      <c r="G1803" s="235"/>
      <c r="H1803" s="238">
        <v>9.5850000000000009</v>
      </c>
      <c r="I1803" s="239"/>
      <c r="J1803" s="235"/>
      <c r="K1803" s="235"/>
      <c r="L1803" s="240"/>
      <c r="M1803" s="241"/>
      <c r="N1803" s="242"/>
      <c r="O1803" s="242"/>
      <c r="P1803" s="242"/>
      <c r="Q1803" s="242"/>
      <c r="R1803" s="242"/>
      <c r="S1803" s="242"/>
      <c r="T1803" s="243"/>
      <c r="AT1803" s="244" t="s">
        <v>167</v>
      </c>
      <c r="AU1803" s="244" t="s">
        <v>83</v>
      </c>
      <c r="AV1803" s="16" t="s">
        <v>157</v>
      </c>
      <c r="AW1803" s="16" t="s">
        <v>34</v>
      </c>
      <c r="AX1803" s="16" t="s">
        <v>73</v>
      </c>
      <c r="AY1803" s="244" t="s">
        <v>156</v>
      </c>
    </row>
    <row r="1804" spans="1:65" s="13" customFormat="1">
      <c r="B1804" s="190"/>
      <c r="C1804" s="191"/>
      <c r="D1804" s="192" t="s">
        <v>167</v>
      </c>
      <c r="E1804" s="193" t="s">
        <v>19</v>
      </c>
      <c r="F1804" s="194" t="s">
        <v>405</v>
      </c>
      <c r="G1804" s="191"/>
      <c r="H1804" s="193" t="s">
        <v>19</v>
      </c>
      <c r="I1804" s="195"/>
      <c r="J1804" s="191"/>
      <c r="K1804" s="191"/>
      <c r="L1804" s="196"/>
      <c r="M1804" s="197"/>
      <c r="N1804" s="198"/>
      <c r="O1804" s="198"/>
      <c r="P1804" s="198"/>
      <c r="Q1804" s="198"/>
      <c r="R1804" s="198"/>
      <c r="S1804" s="198"/>
      <c r="T1804" s="199"/>
      <c r="AT1804" s="200" t="s">
        <v>167</v>
      </c>
      <c r="AU1804" s="200" t="s">
        <v>83</v>
      </c>
      <c r="AV1804" s="13" t="s">
        <v>81</v>
      </c>
      <c r="AW1804" s="13" t="s">
        <v>34</v>
      </c>
      <c r="AX1804" s="13" t="s">
        <v>73</v>
      </c>
      <c r="AY1804" s="200" t="s">
        <v>156</v>
      </c>
    </row>
    <row r="1805" spans="1:65" s="14" customFormat="1">
      <c r="B1805" s="201"/>
      <c r="C1805" s="202"/>
      <c r="D1805" s="192" t="s">
        <v>167</v>
      </c>
      <c r="E1805" s="203" t="s">
        <v>19</v>
      </c>
      <c r="F1805" s="204" t="s">
        <v>406</v>
      </c>
      <c r="G1805" s="202"/>
      <c r="H1805" s="205">
        <v>16.484000000000002</v>
      </c>
      <c r="I1805" s="206"/>
      <c r="J1805" s="202"/>
      <c r="K1805" s="202"/>
      <c r="L1805" s="207"/>
      <c r="M1805" s="208"/>
      <c r="N1805" s="209"/>
      <c r="O1805" s="209"/>
      <c r="P1805" s="209"/>
      <c r="Q1805" s="209"/>
      <c r="R1805" s="209"/>
      <c r="S1805" s="209"/>
      <c r="T1805" s="210"/>
      <c r="AT1805" s="211" t="s">
        <v>167</v>
      </c>
      <c r="AU1805" s="211" t="s">
        <v>83</v>
      </c>
      <c r="AV1805" s="14" t="s">
        <v>83</v>
      </c>
      <c r="AW1805" s="14" t="s">
        <v>34</v>
      </c>
      <c r="AX1805" s="14" t="s">
        <v>73</v>
      </c>
      <c r="AY1805" s="211" t="s">
        <v>156</v>
      </c>
    </row>
    <row r="1806" spans="1:65" s="16" customFormat="1">
      <c r="B1806" s="234"/>
      <c r="C1806" s="235"/>
      <c r="D1806" s="192" t="s">
        <v>167</v>
      </c>
      <c r="E1806" s="236" t="s">
        <v>19</v>
      </c>
      <c r="F1806" s="237" t="s">
        <v>299</v>
      </c>
      <c r="G1806" s="235"/>
      <c r="H1806" s="238">
        <v>16.484000000000002</v>
      </c>
      <c r="I1806" s="239"/>
      <c r="J1806" s="235"/>
      <c r="K1806" s="235"/>
      <c r="L1806" s="240"/>
      <c r="M1806" s="241"/>
      <c r="N1806" s="242"/>
      <c r="O1806" s="242"/>
      <c r="P1806" s="242"/>
      <c r="Q1806" s="242"/>
      <c r="R1806" s="242"/>
      <c r="S1806" s="242"/>
      <c r="T1806" s="243"/>
      <c r="AT1806" s="244" t="s">
        <v>167</v>
      </c>
      <c r="AU1806" s="244" t="s">
        <v>83</v>
      </c>
      <c r="AV1806" s="16" t="s">
        <v>157</v>
      </c>
      <c r="AW1806" s="16" t="s">
        <v>34</v>
      </c>
      <c r="AX1806" s="16" t="s">
        <v>73</v>
      </c>
      <c r="AY1806" s="244" t="s">
        <v>156</v>
      </c>
    </row>
    <row r="1807" spans="1:65" s="15" customFormat="1">
      <c r="B1807" s="212"/>
      <c r="C1807" s="213"/>
      <c r="D1807" s="192" t="s">
        <v>167</v>
      </c>
      <c r="E1807" s="214" t="s">
        <v>19</v>
      </c>
      <c r="F1807" s="215" t="s">
        <v>170</v>
      </c>
      <c r="G1807" s="213"/>
      <c r="H1807" s="216">
        <v>38.018000000000001</v>
      </c>
      <c r="I1807" s="217"/>
      <c r="J1807" s="213"/>
      <c r="K1807" s="213"/>
      <c r="L1807" s="218"/>
      <c r="M1807" s="219"/>
      <c r="N1807" s="220"/>
      <c r="O1807" s="220"/>
      <c r="P1807" s="220"/>
      <c r="Q1807" s="220"/>
      <c r="R1807" s="220"/>
      <c r="S1807" s="220"/>
      <c r="T1807" s="221"/>
      <c r="AT1807" s="222" t="s">
        <v>167</v>
      </c>
      <c r="AU1807" s="222" t="s">
        <v>83</v>
      </c>
      <c r="AV1807" s="15" t="s">
        <v>163</v>
      </c>
      <c r="AW1807" s="15" t="s">
        <v>34</v>
      </c>
      <c r="AX1807" s="15" t="s">
        <v>81</v>
      </c>
      <c r="AY1807" s="222" t="s">
        <v>156</v>
      </c>
    </row>
    <row r="1808" spans="1:65" s="2" customFormat="1" ht="24.2" customHeight="1">
      <c r="A1808" s="35"/>
      <c r="B1808" s="36"/>
      <c r="C1808" s="171" t="s">
        <v>2225</v>
      </c>
      <c r="D1808" s="171" t="s">
        <v>159</v>
      </c>
      <c r="E1808" s="172" t="s">
        <v>2226</v>
      </c>
      <c r="F1808" s="173" t="s">
        <v>2227</v>
      </c>
      <c r="G1808" s="174" t="s">
        <v>206</v>
      </c>
      <c r="H1808" s="175">
        <v>348.755</v>
      </c>
      <c r="I1808" s="176"/>
      <c r="J1808" s="177">
        <f>ROUND(I1808*H1808,2)</f>
        <v>0</v>
      </c>
      <c r="K1808" s="178"/>
      <c r="L1808" s="40"/>
      <c r="M1808" s="179" t="s">
        <v>19</v>
      </c>
      <c r="N1808" s="180" t="s">
        <v>44</v>
      </c>
      <c r="O1808" s="65"/>
      <c r="P1808" s="181">
        <f>O1808*H1808</f>
        <v>0</v>
      </c>
      <c r="Q1808" s="181">
        <v>1E-3</v>
      </c>
      <c r="R1808" s="181">
        <f>Q1808*H1808</f>
        <v>0.34875499999999998</v>
      </c>
      <c r="S1808" s="181">
        <v>3.1E-4</v>
      </c>
      <c r="T1808" s="182">
        <f>S1808*H1808</f>
        <v>0.10811405</v>
      </c>
      <c r="U1808" s="35"/>
      <c r="V1808" s="35"/>
      <c r="W1808" s="35"/>
      <c r="X1808" s="35"/>
      <c r="Y1808" s="35"/>
      <c r="Z1808" s="35"/>
      <c r="AA1808" s="35"/>
      <c r="AB1808" s="35"/>
      <c r="AC1808" s="35"/>
      <c r="AD1808" s="35"/>
      <c r="AE1808" s="35"/>
      <c r="AR1808" s="183" t="s">
        <v>259</v>
      </c>
      <c r="AT1808" s="183" t="s">
        <v>159</v>
      </c>
      <c r="AU1808" s="183" t="s">
        <v>83</v>
      </c>
      <c r="AY1808" s="18" t="s">
        <v>156</v>
      </c>
      <c r="BE1808" s="184">
        <f>IF(N1808="základní",J1808,0)</f>
        <v>0</v>
      </c>
      <c r="BF1808" s="184">
        <f>IF(N1808="snížená",J1808,0)</f>
        <v>0</v>
      </c>
      <c r="BG1808" s="184">
        <f>IF(N1808="zákl. přenesená",J1808,0)</f>
        <v>0</v>
      </c>
      <c r="BH1808" s="184">
        <f>IF(N1808="sníž. přenesená",J1808,0)</f>
        <v>0</v>
      </c>
      <c r="BI1808" s="184">
        <f>IF(N1808="nulová",J1808,0)</f>
        <v>0</v>
      </c>
      <c r="BJ1808" s="18" t="s">
        <v>81</v>
      </c>
      <c r="BK1808" s="184">
        <f>ROUND(I1808*H1808,2)</f>
        <v>0</v>
      </c>
      <c r="BL1808" s="18" t="s">
        <v>259</v>
      </c>
      <c r="BM1808" s="183" t="s">
        <v>2228</v>
      </c>
    </row>
    <row r="1809" spans="1:51" s="2" customFormat="1">
      <c r="A1809" s="35"/>
      <c r="B1809" s="36"/>
      <c r="C1809" s="37"/>
      <c r="D1809" s="185" t="s">
        <v>165</v>
      </c>
      <c r="E1809" s="37"/>
      <c r="F1809" s="186" t="s">
        <v>2229</v>
      </c>
      <c r="G1809" s="37"/>
      <c r="H1809" s="37"/>
      <c r="I1809" s="187"/>
      <c r="J1809" s="37"/>
      <c r="K1809" s="37"/>
      <c r="L1809" s="40"/>
      <c r="M1809" s="188"/>
      <c r="N1809" s="189"/>
      <c r="O1809" s="65"/>
      <c r="P1809" s="65"/>
      <c r="Q1809" s="65"/>
      <c r="R1809" s="65"/>
      <c r="S1809" s="65"/>
      <c r="T1809" s="66"/>
      <c r="U1809" s="35"/>
      <c r="V1809" s="35"/>
      <c r="W1809" s="35"/>
      <c r="X1809" s="35"/>
      <c r="Y1809" s="35"/>
      <c r="Z1809" s="35"/>
      <c r="AA1809" s="35"/>
      <c r="AB1809" s="35"/>
      <c r="AC1809" s="35"/>
      <c r="AD1809" s="35"/>
      <c r="AE1809" s="35"/>
      <c r="AT1809" s="18" t="s">
        <v>165</v>
      </c>
      <c r="AU1809" s="18" t="s">
        <v>83</v>
      </c>
    </row>
    <row r="1810" spans="1:51" s="13" customFormat="1">
      <c r="B1810" s="190"/>
      <c r="C1810" s="191"/>
      <c r="D1810" s="192" t="s">
        <v>167</v>
      </c>
      <c r="E1810" s="193" t="s">
        <v>19</v>
      </c>
      <c r="F1810" s="194" t="s">
        <v>306</v>
      </c>
      <c r="G1810" s="191"/>
      <c r="H1810" s="193" t="s">
        <v>19</v>
      </c>
      <c r="I1810" s="195"/>
      <c r="J1810" s="191"/>
      <c r="K1810" s="191"/>
      <c r="L1810" s="196"/>
      <c r="M1810" s="197"/>
      <c r="N1810" s="198"/>
      <c r="O1810" s="198"/>
      <c r="P1810" s="198"/>
      <c r="Q1810" s="198"/>
      <c r="R1810" s="198"/>
      <c r="S1810" s="198"/>
      <c r="T1810" s="199"/>
      <c r="AT1810" s="200" t="s">
        <v>167</v>
      </c>
      <c r="AU1810" s="200" t="s">
        <v>83</v>
      </c>
      <c r="AV1810" s="13" t="s">
        <v>81</v>
      </c>
      <c r="AW1810" s="13" t="s">
        <v>34</v>
      </c>
      <c r="AX1810" s="13" t="s">
        <v>73</v>
      </c>
      <c r="AY1810" s="200" t="s">
        <v>156</v>
      </c>
    </row>
    <row r="1811" spans="1:51" s="14" customFormat="1">
      <c r="B1811" s="201"/>
      <c r="C1811" s="202"/>
      <c r="D1811" s="192" t="s">
        <v>167</v>
      </c>
      <c r="E1811" s="203" t="s">
        <v>19</v>
      </c>
      <c r="F1811" s="204" t="s">
        <v>307</v>
      </c>
      <c r="G1811" s="202"/>
      <c r="H1811" s="205">
        <v>64.739000000000004</v>
      </c>
      <c r="I1811" s="206"/>
      <c r="J1811" s="202"/>
      <c r="K1811" s="202"/>
      <c r="L1811" s="207"/>
      <c r="M1811" s="208"/>
      <c r="N1811" s="209"/>
      <c r="O1811" s="209"/>
      <c r="P1811" s="209"/>
      <c r="Q1811" s="209"/>
      <c r="R1811" s="209"/>
      <c r="S1811" s="209"/>
      <c r="T1811" s="210"/>
      <c r="AT1811" s="211" t="s">
        <v>167</v>
      </c>
      <c r="AU1811" s="211" t="s">
        <v>83</v>
      </c>
      <c r="AV1811" s="14" t="s">
        <v>83</v>
      </c>
      <c r="AW1811" s="14" t="s">
        <v>34</v>
      </c>
      <c r="AX1811" s="14" t="s">
        <v>73</v>
      </c>
      <c r="AY1811" s="211" t="s">
        <v>156</v>
      </c>
    </row>
    <row r="1812" spans="1:51" s="14" customFormat="1">
      <c r="B1812" s="201"/>
      <c r="C1812" s="202"/>
      <c r="D1812" s="192" t="s">
        <v>167</v>
      </c>
      <c r="E1812" s="203" t="s">
        <v>19</v>
      </c>
      <c r="F1812" s="204" t="s">
        <v>308</v>
      </c>
      <c r="G1812" s="202"/>
      <c r="H1812" s="205">
        <v>32.819000000000003</v>
      </c>
      <c r="I1812" s="206"/>
      <c r="J1812" s="202"/>
      <c r="K1812" s="202"/>
      <c r="L1812" s="207"/>
      <c r="M1812" s="208"/>
      <c r="N1812" s="209"/>
      <c r="O1812" s="209"/>
      <c r="P1812" s="209"/>
      <c r="Q1812" s="209"/>
      <c r="R1812" s="209"/>
      <c r="S1812" s="209"/>
      <c r="T1812" s="210"/>
      <c r="AT1812" s="211" t="s">
        <v>167</v>
      </c>
      <c r="AU1812" s="211" t="s">
        <v>83</v>
      </c>
      <c r="AV1812" s="14" t="s">
        <v>83</v>
      </c>
      <c r="AW1812" s="14" t="s">
        <v>34</v>
      </c>
      <c r="AX1812" s="14" t="s">
        <v>73</v>
      </c>
      <c r="AY1812" s="211" t="s">
        <v>156</v>
      </c>
    </row>
    <row r="1813" spans="1:51" s="14" customFormat="1">
      <c r="B1813" s="201"/>
      <c r="C1813" s="202"/>
      <c r="D1813" s="192" t="s">
        <v>167</v>
      </c>
      <c r="E1813" s="203" t="s">
        <v>19</v>
      </c>
      <c r="F1813" s="204" t="s">
        <v>309</v>
      </c>
      <c r="G1813" s="202"/>
      <c r="H1813" s="205">
        <v>-31.84</v>
      </c>
      <c r="I1813" s="206"/>
      <c r="J1813" s="202"/>
      <c r="K1813" s="202"/>
      <c r="L1813" s="207"/>
      <c r="M1813" s="208"/>
      <c r="N1813" s="209"/>
      <c r="O1813" s="209"/>
      <c r="P1813" s="209"/>
      <c r="Q1813" s="209"/>
      <c r="R1813" s="209"/>
      <c r="S1813" s="209"/>
      <c r="T1813" s="210"/>
      <c r="AT1813" s="211" t="s">
        <v>167</v>
      </c>
      <c r="AU1813" s="211" t="s">
        <v>83</v>
      </c>
      <c r="AV1813" s="14" t="s">
        <v>83</v>
      </c>
      <c r="AW1813" s="14" t="s">
        <v>34</v>
      </c>
      <c r="AX1813" s="14" t="s">
        <v>73</v>
      </c>
      <c r="AY1813" s="211" t="s">
        <v>156</v>
      </c>
    </row>
    <row r="1814" spans="1:51" s="16" customFormat="1">
      <c r="B1814" s="234"/>
      <c r="C1814" s="235"/>
      <c r="D1814" s="192" t="s">
        <v>167</v>
      </c>
      <c r="E1814" s="236" t="s">
        <v>19</v>
      </c>
      <c r="F1814" s="237" t="s">
        <v>299</v>
      </c>
      <c r="G1814" s="235"/>
      <c r="H1814" s="238">
        <v>65.718000000000004</v>
      </c>
      <c r="I1814" s="239"/>
      <c r="J1814" s="235"/>
      <c r="K1814" s="235"/>
      <c r="L1814" s="240"/>
      <c r="M1814" s="241"/>
      <c r="N1814" s="242"/>
      <c r="O1814" s="242"/>
      <c r="P1814" s="242"/>
      <c r="Q1814" s="242"/>
      <c r="R1814" s="242"/>
      <c r="S1814" s="242"/>
      <c r="T1814" s="243"/>
      <c r="AT1814" s="244" t="s">
        <v>167</v>
      </c>
      <c r="AU1814" s="244" t="s">
        <v>83</v>
      </c>
      <c r="AV1814" s="16" t="s">
        <v>157</v>
      </c>
      <c r="AW1814" s="16" t="s">
        <v>34</v>
      </c>
      <c r="AX1814" s="16" t="s">
        <v>73</v>
      </c>
      <c r="AY1814" s="244" t="s">
        <v>156</v>
      </c>
    </row>
    <row r="1815" spans="1:51" s="13" customFormat="1">
      <c r="B1815" s="190"/>
      <c r="C1815" s="191"/>
      <c r="D1815" s="192" t="s">
        <v>167</v>
      </c>
      <c r="E1815" s="193" t="s">
        <v>19</v>
      </c>
      <c r="F1815" s="194" t="s">
        <v>310</v>
      </c>
      <c r="G1815" s="191"/>
      <c r="H1815" s="193" t="s">
        <v>19</v>
      </c>
      <c r="I1815" s="195"/>
      <c r="J1815" s="191"/>
      <c r="K1815" s="191"/>
      <c r="L1815" s="196"/>
      <c r="M1815" s="197"/>
      <c r="N1815" s="198"/>
      <c r="O1815" s="198"/>
      <c r="P1815" s="198"/>
      <c r="Q1815" s="198"/>
      <c r="R1815" s="198"/>
      <c r="S1815" s="198"/>
      <c r="T1815" s="199"/>
      <c r="AT1815" s="200" t="s">
        <v>167</v>
      </c>
      <c r="AU1815" s="200" t="s">
        <v>83</v>
      </c>
      <c r="AV1815" s="13" t="s">
        <v>81</v>
      </c>
      <c r="AW1815" s="13" t="s">
        <v>34</v>
      </c>
      <c r="AX1815" s="13" t="s">
        <v>73</v>
      </c>
      <c r="AY1815" s="200" t="s">
        <v>156</v>
      </c>
    </row>
    <row r="1816" spans="1:51" s="14" customFormat="1">
      <c r="B1816" s="201"/>
      <c r="C1816" s="202"/>
      <c r="D1816" s="192" t="s">
        <v>167</v>
      </c>
      <c r="E1816" s="203" t="s">
        <v>19</v>
      </c>
      <c r="F1816" s="204" t="s">
        <v>311</v>
      </c>
      <c r="G1816" s="202"/>
      <c r="H1816" s="205">
        <v>35.305</v>
      </c>
      <c r="I1816" s="206"/>
      <c r="J1816" s="202"/>
      <c r="K1816" s="202"/>
      <c r="L1816" s="207"/>
      <c r="M1816" s="208"/>
      <c r="N1816" s="209"/>
      <c r="O1816" s="209"/>
      <c r="P1816" s="209"/>
      <c r="Q1816" s="209"/>
      <c r="R1816" s="209"/>
      <c r="S1816" s="209"/>
      <c r="T1816" s="210"/>
      <c r="AT1816" s="211" t="s">
        <v>167</v>
      </c>
      <c r="AU1816" s="211" t="s">
        <v>83</v>
      </c>
      <c r="AV1816" s="14" t="s">
        <v>83</v>
      </c>
      <c r="AW1816" s="14" t="s">
        <v>34</v>
      </c>
      <c r="AX1816" s="14" t="s">
        <v>73</v>
      </c>
      <c r="AY1816" s="211" t="s">
        <v>156</v>
      </c>
    </row>
    <row r="1817" spans="1:51" s="14" customFormat="1">
      <c r="B1817" s="201"/>
      <c r="C1817" s="202"/>
      <c r="D1817" s="192" t="s">
        <v>167</v>
      </c>
      <c r="E1817" s="203" t="s">
        <v>19</v>
      </c>
      <c r="F1817" s="204" t="s">
        <v>312</v>
      </c>
      <c r="G1817" s="202"/>
      <c r="H1817" s="205">
        <v>49.216999999999999</v>
      </c>
      <c r="I1817" s="206"/>
      <c r="J1817" s="202"/>
      <c r="K1817" s="202"/>
      <c r="L1817" s="207"/>
      <c r="M1817" s="208"/>
      <c r="N1817" s="209"/>
      <c r="O1817" s="209"/>
      <c r="P1817" s="209"/>
      <c r="Q1817" s="209"/>
      <c r="R1817" s="209"/>
      <c r="S1817" s="209"/>
      <c r="T1817" s="210"/>
      <c r="AT1817" s="211" t="s">
        <v>167</v>
      </c>
      <c r="AU1817" s="211" t="s">
        <v>83</v>
      </c>
      <c r="AV1817" s="14" t="s">
        <v>83</v>
      </c>
      <c r="AW1817" s="14" t="s">
        <v>34</v>
      </c>
      <c r="AX1817" s="14" t="s">
        <v>73</v>
      </c>
      <c r="AY1817" s="211" t="s">
        <v>156</v>
      </c>
    </row>
    <row r="1818" spans="1:51" s="14" customFormat="1">
      <c r="B1818" s="201"/>
      <c r="C1818" s="202"/>
      <c r="D1818" s="192" t="s">
        <v>167</v>
      </c>
      <c r="E1818" s="203" t="s">
        <v>19</v>
      </c>
      <c r="F1818" s="204" t="s">
        <v>313</v>
      </c>
      <c r="G1818" s="202"/>
      <c r="H1818" s="205">
        <v>10.99</v>
      </c>
      <c r="I1818" s="206"/>
      <c r="J1818" s="202"/>
      <c r="K1818" s="202"/>
      <c r="L1818" s="207"/>
      <c r="M1818" s="208"/>
      <c r="N1818" s="209"/>
      <c r="O1818" s="209"/>
      <c r="P1818" s="209"/>
      <c r="Q1818" s="209"/>
      <c r="R1818" s="209"/>
      <c r="S1818" s="209"/>
      <c r="T1818" s="210"/>
      <c r="AT1818" s="211" t="s">
        <v>167</v>
      </c>
      <c r="AU1818" s="211" t="s">
        <v>83</v>
      </c>
      <c r="AV1818" s="14" t="s">
        <v>83</v>
      </c>
      <c r="AW1818" s="14" t="s">
        <v>34</v>
      </c>
      <c r="AX1818" s="14" t="s">
        <v>73</v>
      </c>
      <c r="AY1818" s="211" t="s">
        <v>156</v>
      </c>
    </row>
    <row r="1819" spans="1:51" s="14" customFormat="1">
      <c r="B1819" s="201"/>
      <c r="C1819" s="202"/>
      <c r="D1819" s="192" t="s">
        <v>167</v>
      </c>
      <c r="E1819" s="203" t="s">
        <v>19</v>
      </c>
      <c r="F1819" s="204" t="s">
        <v>314</v>
      </c>
      <c r="G1819" s="202"/>
      <c r="H1819" s="205">
        <v>40.82</v>
      </c>
      <c r="I1819" s="206"/>
      <c r="J1819" s="202"/>
      <c r="K1819" s="202"/>
      <c r="L1819" s="207"/>
      <c r="M1819" s="208"/>
      <c r="N1819" s="209"/>
      <c r="O1819" s="209"/>
      <c r="P1819" s="209"/>
      <c r="Q1819" s="209"/>
      <c r="R1819" s="209"/>
      <c r="S1819" s="209"/>
      <c r="T1819" s="210"/>
      <c r="AT1819" s="211" t="s">
        <v>167</v>
      </c>
      <c r="AU1819" s="211" t="s">
        <v>83</v>
      </c>
      <c r="AV1819" s="14" t="s">
        <v>83</v>
      </c>
      <c r="AW1819" s="14" t="s">
        <v>34</v>
      </c>
      <c r="AX1819" s="14" t="s">
        <v>73</v>
      </c>
      <c r="AY1819" s="211" t="s">
        <v>156</v>
      </c>
    </row>
    <row r="1820" spans="1:51" s="14" customFormat="1">
      <c r="B1820" s="201"/>
      <c r="C1820" s="202"/>
      <c r="D1820" s="192" t="s">
        <v>167</v>
      </c>
      <c r="E1820" s="203" t="s">
        <v>19</v>
      </c>
      <c r="F1820" s="204" t="s">
        <v>315</v>
      </c>
      <c r="G1820" s="202"/>
      <c r="H1820" s="205">
        <v>-49.063000000000002</v>
      </c>
      <c r="I1820" s="206"/>
      <c r="J1820" s="202"/>
      <c r="K1820" s="202"/>
      <c r="L1820" s="207"/>
      <c r="M1820" s="208"/>
      <c r="N1820" s="209"/>
      <c r="O1820" s="209"/>
      <c r="P1820" s="209"/>
      <c r="Q1820" s="209"/>
      <c r="R1820" s="209"/>
      <c r="S1820" s="209"/>
      <c r="T1820" s="210"/>
      <c r="AT1820" s="211" t="s">
        <v>167</v>
      </c>
      <c r="AU1820" s="211" t="s">
        <v>83</v>
      </c>
      <c r="AV1820" s="14" t="s">
        <v>83</v>
      </c>
      <c r="AW1820" s="14" t="s">
        <v>34</v>
      </c>
      <c r="AX1820" s="14" t="s">
        <v>73</v>
      </c>
      <c r="AY1820" s="211" t="s">
        <v>156</v>
      </c>
    </row>
    <row r="1821" spans="1:51" s="16" customFormat="1">
      <c r="B1821" s="234"/>
      <c r="C1821" s="235"/>
      <c r="D1821" s="192" t="s">
        <v>167</v>
      </c>
      <c r="E1821" s="236" t="s">
        <v>19</v>
      </c>
      <c r="F1821" s="237" t="s">
        <v>299</v>
      </c>
      <c r="G1821" s="235"/>
      <c r="H1821" s="238">
        <v>87.269000000000005</v>
      </c>
      <c r="I1821" s="239"/>
      <c r="J1821" s="235"/>
      <c r="K1821" s="235"/>
      <c r="L1821" s="240"/>
      <c r="M1821" s="241"/>
      <c r="N1821" s="242"/>
      <c r="O1821" s="242"/>
      <c r="P1821" s="242"/>
      <c r="Q1821" s="242"/>
      <c r="R1821" s="242"/>
      <c r="S1821" s="242"/>
      <c r="T1821" s="243"/>
      <c r="AT1821" s="244" t="s">
        <v>167</v>
      </c>
      <c r="AU1821" s="244" t="s">
        <v>83</v>
      </c>
      <c r="AV1821" s="16" t="s">
        <v>157</v>
      </c>
      <c r="AW1821" s="16" t="s">
        <v>34</v>
      </c>
      <c r="AX1821" s="16" t="s">
        <v>73</v>
      </c>
      <c r="AY1821" s="244" t="s">
        <v>156</v>
      </c>
    </row>
    <row r="1822" spans="1:51" s="13" customFormat="1">
      <c r="B1822" s="190"/>
      <c r="C1822" s="191"/>
      <c r="D1822" s="192" t="s">
        <v>167</v>
      </c>
      <c r="E1822" s="193" t="s">
        <v>19</v>
      </c>
      <c r="F1822" s="194" t="s">
        <v>306</v>
      </c>
      <c r="G1822" s="191"/>
      <c r="H1822" s="193" t="s">
        <v>19</v>
      </c>
      <c r="I1822" s="195"/>
      <c r="J1822" s="191"/>
      <c r="K1822" s="191"/>
      <c r="L1822" s="196"/>
      <c r="M1822" s="197"/>
      <c r="N1822" s="198"/>
      <c r="O1822" s="198"/>
      <c r="P1822" s="198"/>
      <c r="Q1822" s="198"/>
      <c r="R1822" s="198"/>
      <c r="S1822" s="198"/>
      <c r="T1822" s="199"/>
      <c r="AT1822" s="200" t="s">
        <v>167</v>
      </c>
      <c r="AU1822" s="200" t="s">
        <v>83</v>
      </c>
      <c r="AV1822" s="13" t="s">
        <v>81</v>
      </c>
      <c r="AW1822" s="13" t="s">
        <v>34</v>
      </c>
      <c r="AX1822" s="13" t="s">
        <v>73</v>
      </c>
      <c r="AY1822" s="200" t="s">
        <v>156</v>
      </c>
    </row>
    <row r="1823" spans="1:51" s="14" customFormat="1">
      <c r="B1823" s="201"/>
      <c r="C1823" s="202"/>
      <c r="D1823" s="192" t="s">
        <v>167</v>
      </c>
      <c r="E1823" s="203" t="s">
        <v>19</v>
      </c>
      <c r="F1823" s="204" t="s">
        <v>357</v>
      </c>
      <c r="G1823" s="202"/>
      <c r="H1823" s="205">
        <v>47.993000000000002</v>
      </c>
      <c r="I1823" s="206"/>
      <c r="J1823" s="202"/>
      <c r="K1823" s="202"/>
      <c r="L1823" s="207"/>
      <c r="M1823" s="208"/>
      <c r="N1823" s="209"/>
      <c r="O1823" s="209"/>
      <c r="P1823" s="209"/>
      <c r="Q1823" s="209"/>
      <c r="R1823" s="209"/>
      <c r="S1823" s="209"/>
      <c r="T1823" s="210"/>
      <c r="AT1823" s="211" t="s">
        <v>167</v>
      </c>
      <c r="AU1823" s="211" t="s">
        <v>83</v>
      </c>
      <c r="AV1823" s="14" t="s">
        <v>83</v>
      </c>
      <c r="AW1823" s="14" t="s">
        <v>34</v>
      </c>
      <c r="AX1823" s="14" t="s">
        <v>73</v>
      </c>
      <c r="AY1823" s="211" t="s">
        <v>156</v>
      </c>
    </row>
    <row r="1824" spans="1:51" s="14" customFormat="1">
      <c r="B1824" s="201"/>
      <c r="C1824" s="202"/>
      <c r="D1824" s="192" t="s">
        <v>167</v>
      </c>
      <c r="E1824" s="203" t="s">
        <v>19</v>
      </c>
      <c r="F1824" s="204" t="s">
        <v>358</v>
      </c>
      <c r="G1824" s="202"/>
      <c r="H1824" s="205">
        <v>5.806</v>
      </c>
      <c r="I1824" s="206"/>
      <c r="J1824" s="202"/>
      <c r="K1824" s="202"/>
      <c r="L1824" s="207"/>
      <c r="M1824" s="208"/>
      <c r="N1824" s="209"/>
      <c r="O1824" s="209"/>
      <c r="P1824" s="209"/>
      <c r="Q1824" s="209"/>
      <c r="R1824" s="209"/>
      <c r="S1824" s="209"/>
      <c r="T1824" s="210"/>
      <c r="AT1824" s="211" t="s">
        <v>167</v>
      </c>
      <c r="AU1824" s="211" t="s">
        <v>83</v>
      </c>
      <c r="AV1824" s="14" t="s">
        <v>83</v>
      </c>
      <c r="AW1824" s="14" t="s">
        <v>34</v>
      </c>
      <c r="AX1824" s="14" t="s">
        <v>73</v>
      </c>
      <c r="AY1824" s="211" t="s">
        <v>156</v>
      </c>
    </row>
    <row r="1825" spans="2:51" s="14" customFormat="1">
      <c r="B1825" s="201"/>
      <c r="C1825" s="202"/>
      <c r="D1825" s="192" t="s">
        <v>167</v>
      </c>
      <c r="E1825" s="203" t="s">
        <v>19</v>
      </c>
      <c r="F1825" s="204" t="s">
        <v>359</v>
      </c>
      <c r="G1825" s="202"/>
      <c r="H1825" s="205">
        <v>11.266</v>
      </c>
      <c r="I1825" s="206"/>
      <c r="J1825" s="202"/>
      <c r="K1825" s="202"/>
      <c r="L1825" s="207"/>
      <c r="M1825" s="208"/>
      <c r="N1825" s="209"/>
      <c r="O1825" s="209"/>
      <c r="P1825" s="209"/>
      <c r="Q1825" s="209"/>
      <c r="R1825" s="209"/>
      <c r="S1825" s="209"/>
      <c r="T1825" s="210"/>
      <c r="AT1825" s="211" t="s">
        <v>167</v>
      </c>
      <c r="AU1825" s="211" t="s">
        <v>83</v>
      </c>
      <c r="AV1825" s="14" t="s">
        <v>83</v>
      </c>
      <c r="AW1825" s="14" t="s">
        <v>34</v>
      </c>
      <c r="AX1825" s="14" t="s">
        <v>73</v>
      </c>
      <c r="AY1825" s="211" t="s">
        <v>156</v>
      </c>
    </row>
    <row r="1826" spans="2:51" s="14" customFormat="1">
      <c r="B1826" s="201"/>
      <c r="C1826" s="202"/>
      <c r="D1826" s="192" t="s">
        <v>167</v>
      </c>
      <c r="E1826" s="203" t="s">
        <v>19</v>
      </c>
      <c r="F1826" s="204" t="s">
        <v>360</v>
      </c>
      <c r="G1826" s="202"/>
      <c r="H1826" s="205">
        <v>1.7030000000000001</v>
      </c>
      <c r="I1826" s="206"/>
      <c r="J1826" s="202"/>
      <c r="K1826" s="202"/>
      <c r="L1826" s="207"/>
      <c r="M1826" s="208"/>
      <c r="N1826" s="209"/>
      <c r="O1826" s="209"/>
      <c r="P1826" s="209"/>
      <c r="Q1826" s="209"/>
      <c r="R1826" s="209"/>
      <c r="S1826" s="209"/>
      <c r="T1826" s="210"/>
      <c r="AT1826" s="211" t="s">
        <v>167</v>
      </c>
      <c r="AU1826" s="211" t="s">
        <v>83</v>
      </c>
      <c r="AV1826" s="14" t="s">
        <v>83</v>
      </c>
      <c r="AW1826" s="14" t="s">
        <v>34</v>
      </c>
      <c r="AX1826" s="14" t="s">
        <v>73</v>
      </c>
      <c r="AY1826" s="211" t="s">
        <v>156</v>
      </c>
    </row>
    <row r="1827" spans="2:51" s="14" customFormat="1">
      <c r="B1827" s="201"/>
      <c r="C1827" s="202"/>
      <c r="D1827" s="192" t="s">
        <v>167</v>
      </c>
      <c r="E1827" s="203" t="s">
        <v>19</v>
      </c>
      <c r="F1827" s="204" t="s">
        <v>361</v>
      </c>
      <c r="G1827" s="202"/>
      <c r="H1827" s="205">
        <v>1.034</v>
      </c>
      <c r="I1827" s="206"/>
      <c r="J1827" s="202"/>
      <c r="K1827" s="202"/>
      <c r="L1827" s="207"/>
      <c r="M1827" s="208"/>
      <c r="N1827" s="209"/>
      <c r="O1827" s="209"/>
      <c r="P1827" s="209"/>
      <c r="Q1827" s="209"/>
      <c r="R1827" s="209"/>
      <c r="S1827" s="209"/>
      <c r="T1827" s="210"/>
      <c r="AT1827" s="211" t="s">
        <v>167</v>
      </c>
      <c r="AU1827" s="211" t="s">
        <v>83</v>
      </c>
      <c r="AV1827" s="14" t="s">
        <v>83</v>
      </c>
      <c r="AW1827" s="14" t="s">
        <v>34</v>
      </c>
      <c r="AX1827" s="14" t="s">
        <v>73</v>
      </c>
      <c r="AY1827" s="211" t="s">
        <v>156</v>
      </c>
    </row>
    <row r="1828" spans="2:51" s="14" customFormat="1">
      <c r="B1828" s="201"/>
      <c r="C1828" s="202"/>
      <c r="D1828" s="192" t="s">
        <v>167</v>
      </c>
      <c r="E1828" s="203" t="s">
        <v>19</v>
      </c>
      <c r="F1828" s="204" t="s">
        <v>362</v>
      </c>
      <c r="G1828" s="202"/>
      <c r="H1828" s="205">
        <v>4.3390000000000004</v>
      </c>
      <c r="I1828" s="206"/>
      <c r="J1828" s="202"/>
      <c r="K1828" s="202"/>
      <c r="L1828" s="207"/>
      <c r="M1828" s="208"/>
      <c r="N1828" s="209"/>
      <c r="O1828" s="209"/>
      <c r="P1828" s="209"/>
      <c r="Q1828" s="209"/>
      <c r="R1828" s="209"/>
      <c r="S1828" s="209"/>
      <c r="T1828" s="210"/>
      <c r="AT1828" s="211" t="s">
        <v>167</v>
      </c>
      <c r="AU1828" s="211" t="s">
        <v>83</v>
      </c>
      <c r="AV1828" s="14" t="s">
        <v>83</v>
      </c>
      <c r="AW1828" s="14" t="s">
        <v>34</v>
      </c>
      <c r="AX1828" s="14" t="s">
        <v>73</v>
      </c>
      <c r="AY1828" s="211" t="s">
        <v>156</v>
      </c>
    </row>
    <row r="1829" spans="2:51" s="14" customFormat="1">
      <c r="B1829" s="201"/>
      <c r="C1829" s="202"/>
      <c r="D1829" s="192" t="s">
        <v>167</v>
      </c>
      <c r="E1829" s="203" t="s">
        <v>19</v>
      </c>
      <c r="F1829" s="204" t="s">
        <v>363</v>
      </c>
      <c r="G1829" s="202"/>
      <c r="H1829" s="205">
        <v>0.65700000000000003</v>
      </c>
      <c r="I1829" s="206"/>
      <c r="J1829" s="202"/>
      <c r="K1829" s="202"/>
      <c r="L1829" s="207"/>
      <c r="M1829" s="208"/>
      <c r="N1829" s="209"/>
      <c r="O1829" s="209"/>
      <c r="P1829" s="209"/>
      <c r="Q1829" s="209"/>
      <c r="R1829" s="209"/>
      <c r="S1829" s="209"/>
      <c r="T1829" s="210"/>
      <c r="AT1829" s="211" t="s">
        <v>167</v>
      </c>
      <c r="AU1829" s="211" t="s">
        <v>83</v>
      </c>
      <c r="AV1829" s="14" t="s">
        <v>83</v>
      </c>
      <c r="AW1829" s="14" t="s">
        <v>34</v>
      </c>
      <c r="AX1829" s="14" t="s">
        <v>73</v>
      </c>
      <c r="AY1829" s="211" t="s">
        <v>156</v>
      </c>
    </row>
    <row r="1830" spans="2:51" s="16" customFormat="1">
      <c r="B1830" s="234"/>
      <c r="C1830" s="235"/>
      <c r="D1830" s="192" t="s">
        <v>167</v>
      </c>
      <c r="E1830" s="236" t="s">
        <v>19</v>
      </c>
      <c r="F1830" s="237" t="s">
        <v>299</v>
      </c>
      <c r="G1830" s="235"/>
      <c r="H1830" s="238">
        <v>72.798000000000002</v>
      </c>
      <c r="I1830" s="239"/>
      <c r="J1830" s="235"/>
      <c r="K1830" s="235"/>
      <c r="L1830" s="240"/>
      <c r="M1830" s="241"/>
      <c r="N1830" s="242"/>
      <c r="O1830" s="242"/>
      <c r="P1830" s="242"/>
      <c r="Q1830" s="242"/>
      <c r="R1830" s="242"/>
      <c r="S1830" s="242"/>
      <c r="T1830" s="243"/>
      <c r="AT1830" s="244" t="s">
        <v>167</v>
      </c>
      <c r="AU1830" s="244" t="s">
        <v>83</v>
      </c>
      <c r="AV1830" s="16" t="s">
        <v>157</v>
      </c>
      <c r="AW1830" s="16" t="s">
        <v>34</v>
      </c>
      <c r="AX1830" s="16" t="s">
        <v>73</v>
      </c>
      <c r="AY1830" s="244" t="s">
        <v>156</v>
      </c>
    </row>
    <row r="1831" spans="2:51" s="13" customFormat="1">
      <c r="B1831" s="190"/>
      <c r="C1831" s="191"/>
      <c r="D1831" s="192" t="s">
        <v>167</v>
      </c>
      <c r="E1831" s="193" t="s">
        <v>19</v>
      </c>
      <c r="F1831" s="194" t="s">
        <v>310</v>
      </c>
      <c r="G1831" s="191"/>
      <c r="H1831" s="193" t="s">
        <v>19</v>
      </c>
      <c r="I1831" s="195"/>
      <c r="J1831" s="191"/>
      <c r="K1831" s="191"/>
      <c r="L1831" s="196"/>
      <c r="M1831" s="197"/>
      <c r="N1831" s="198"/>
      <c r="O1831" s="198"/>
      <c r="P1831" s="198"/>
      <c r="Q1831" s="198"/>
      <c r="R1831" s="198"/>
      <c r="S1831" s="198"/>
      <c r="T1831" s="199"/>
      <c r="AT1831" s="200" t="s">
        <v>167</v>
      </c>
      <c r="AU1831" s="200" t="s">
        <v>83</v>
      </c>
      <c r="AV1831" s="13" t="s">
        <v>81</v>
      </c>
      <c r="AW1831" s="13" t="s">
        <v>34</v>
      </c>
      <c r="AX1831" s="13" t="s">
        <v>73</v>
      </c>
      <c r="AY1831" s="200" t="s">
        <v>156</v>
      </c>
    </row>
    <row r="1832" spans="2:51" s="14" customFormat="1">
      <c r="B1832" s="201"/>
      <c r="C1832" s="202"/>
      <c r="D1832" s="192" t="s">
        <v>167</v>
      </c>
      <c r="E1832" s="203" t="s">
        <v>19</v>
      </c>
      <c r="F1832" s="204" t="s">
        <v>366</v>
      </c>
      <c r="G1832" s="202"/>
      <c r="H1832" s="205">
        <v>21.47</v>
      </c>
      <c r="I1832" s="206"/>
      <c r="J1832" s="202"/>
      <c r="K1832" s="202"/>
      <c r="L1832" s="207"/>
      <c r="M1832" s="208"/>
      <c r="N1832" s="209"/>
      <c r="O1832" s="209"/>
      <c r="P1832" s="209"/>
      <c r="Q1832" s="209"/>
      <c r="R1832" s="209"/>
      <c r="S1832" s="209"/>
      <c r="T1832" s="210"/>
      <c r="AT1832" s="211" t="s">
        <v>167</v>
      </c>
      <c r="AU1832" s="211" t="s">
        <v>83</v>
      </c>
      <c r="AV1832" s="14" t="s">
        <v>83</v>
      </c>
      <c r="AW1832" s="14" t="s">
        <v>34</v>
      </c>
      <c r="AX1832" s="14" t="s">
        <v>73</v>
      </c>
      <c r="AY1832" s="211" t="s">
        <v>156</v>
      </c>
    </row>
    <row r="1833" spans="2:51" s="14" customFormat="1">
      <c r="B1833" s="201"/>
      <c r="C1833" s="202"/>
      <c r="D1833" s="192" t="s">
        <v>167</v>
      </c>
      <c r="E1833" s="203" t="s">
        <v>19</v>
      </c>
      <c r="F1833" s="204" t="s">
        <v>367</v>
      </c>
      <c r="G1833" s="202"/>
      <c r="H1833" s="205">
        <v>21.504999999999999</v>
      </c>
      <c r="I1833" s="206"/>
      <c r="J1833" s="202"/>
      <c r="K1833" s="202"/>
      <c r="L1833" s="207"/>
      <c r="M1833" s="208"/>
      <c r="N1833" s="209"/>
      <c r="O1833" s="209"/>
      <c r="P1833" s="209"/>
      <c r="Q1833" s="209"/>
      <c r="R1833" s="209"/>
      <c r="S1833" s="209"/>
      <c r="T1833" s="210"/>
      <c r="AT1833" s="211" t="s">
        <v>167</v>
      </c>
      <c r="AU1833" s="211" t="s">
        <v>83</v>
      </c>
      <c r="AV1833" s="14" t="s">
        <v>83</v>
      </c>
      <c r="AW1833" s="14" t="s">
        <v>34</v>
      </c>
      <c r="AX1833" s="14" t="s">
        <v>73</v>
      </c>
      <c r="AY1833" s="211" t="s">
        <v>156</v>
      </c>
    </row>
    <row r="1834" spans="2:51" s="14" customFormat="1">
      <c r="B1834" s="201"/>
      <c r="C1834" s="202"/>
      <c r="D1834" s="192" t="s">
        <v>167</v>
      </c>
      <c r="E1834" s="203" t="s">
        <v>19</v>
      </c>
      <c r="F1834" s="204" t="s">
        <v>368</v>
      </c>
      <c r="G1834" s="202"/>
      <c r="H1834" s="205">
        <v>17.841999999999999</v>
      </c>
      <c r="I1834" s="206"/>
      <c r="J1834" s="202"/>
      <c r="K1834" s="202"/>
      <c r="L1834" s="207"/>
      <c r="M1834" s="208"/>
      <c r="N1834" s="209"/>
      <c r="O1834" s="209"/>
      <c r="P1834" s="209"/>
      <c r="Q1834" s="209"/>
      <c r="R1834" s="209"/>
      <c r="S1834" s="209"/>
      <c r="T1834" s="210"/>
      <c r="AT1834" s="211" t="s">
        <v>167</v>
      </c>
      <c r="AU1834" s="211" t="s">
        <v>83</v>
      </c>
      <c r="AV1834" s="14" t="s">
        <v>83</v>
      </c>
      <c r="AW1834" s="14" t="s">
        <v>34</v>
      </c>
      <c r="AX1834" s="14" t="s">
        <v>73</v>
      </c>
      <c r="AY1834" s="211" t="s">
        <v>156</v>
      </c>
    </row>
    <row r="1835" spans="2:51" s="14" customFormat="1">
      <c r="B1835" s="201"/>
      <c r="C1835" s="202"/>
      <c r="D1835" s="192" t="s">
        <v>167</v>
      </c>
      <c r="E1835" s="203" t="s">
        <v>19</v>
      </c>
      <c r="F1835" s="204" t="s">
        <v>369</v>
      </c>
      <c r="G1835" s="202"/>
      <c r="H1835" s="205">
        <v>17.690000000000001</v>
      </c>
      <c r="I1835" s="206"/>
      <c r="J1835" s="202"/>
      <c r="K1835" s="202"/>
      <c r="L1835" s="207"/>
      <c r="M1835" s="208"/>
      <c r="N1835" s="209"/>
      <c r="O1835" s="209"/>
      <c r="P1835" s="209"/>
      <c r="Q1835" s="209"/>
      <c r="R1835" s="209"/>
      <c r="S1835" s="209"/>
      <c r="T1835" s="210"/>
      <c r="AT1835" s="211" t="s">
        <v>167</v>
      </c>
      <c r="AU1835" s="211" t="s">
        <v>83</v>
      </c>
      <c r="AV1835" s="14" t="s">
        <v>83</v>
      </c>
      <c r="AW1835" s="14" t="s">
        <v>34</v>
      </c>
      <c r="AX1835" s="14" t="s">
        <v>73</v>
      </c>
      <c r="AY1835" s="211" t="s">
        <v>156</v>
      </c>
    </row>
    <row r="1836" spans="2:51" s="14" customFormat="1">
      <c r="B1836" s="201"/>
      <c r="C1836" s="202"/>
      <c r="D1836" s="192" t="s">
        <v>167</v>
      </c>
      <c r="E1836" s="203" t="s">
        <v>19</v>
      </c>
      <c r="F1836" s="204" t="s">
        <v>370</v>
      </c>
      <c r="G1836" s="202"/>
      <c r="H1836" s="205">
        <v>5.4950000000000001</v>
      </c>
      <c r="I1836" s="206"/>
      <c r="J1836" s="202"/>
      <c r="K1836" s="202"/>
      <c r="L1836" s="207"/>
      <c r="M1836" s="208"/>
      <c r="N1836" s="209"/>
      <c r="O1836" s="209"/>
      <c r="P1836" s="209"/>
      <c r="Q1836" s="209"/>
      <c r="R1836" s="209"/>
      <c r="S1836" s="209"/>
      <c r="T1836" s="210"/>
      <c r="AT1836" s="211" t="s">
        <v>167</v>
      </c>
      <c r="AU1836" s="211" t="s">
        <v>83</v>
      </c>
      <c r="AV1836" s="14" t="s">
        <v>83</v>
      </c>
      <c r="AW1836" s="14" t="s">
        <v>34</v>
      </c>
      <c r="AX1836" s="14" t="s">
        <v>73</v>
      </c>
      <c r="AY1836" s="211" t="s">
        <v>156</v>
      </c>
    </row>
    <row r="1837" spans="2:51" s="14" customFormat="1">
      <c r="B1837" s="201"/>
      <c r="C1837" s="202"/>
      <c r="D1837" s="192" t="s">
        <v>167</v>
      </c>
      <c r="E1837" s="203" t="s">
        <v>19</v>
      </c>
      <c r="F1837" s="204" t="s">
        <v>371</v>
      </c>
      <c r="G1837" s="202"/>
      <c r="H1837" s="205">
        <v>20.41</v>
      </c>
      <c r="I1837" s="206"/>
      <c r="J1837" s="202"/>
      <c r="K1837" s="202"/>
      <c r="L1837" s="207"/>
      <c r="M1837" s="208"/>
      <c r="N1837" s="209"/>
      <c r="O1837" s="209"/>
      <c r="P1837" s="209"/>
      <c r="Q1837" s="209"/>
      <c r="R1837" s="209"/>
      <c r="S1837" s="209"/>
      <c r="T1837" s="210"/>
      <c r="AT1837" s="211" t="s">
        <v>167</v>
      </c>
      <c r="AU1837" s="211" t="s">
        <v>83</v>
      </c>
      <c r="AV1837" s="14" t="s">
        <v>83</v>
      </c>
      <c r="AW1837" s="14" t="s">
        <v>34</v>
      </c>
      <c r="AX1837" s="14" t="s">
        <v>73</v>
      </c>
      <c r="AY1837" s="211" t="s">
        <v>156</v>
      </c>
    </row>
    <row r="1838" spans="2:51" s="14" customFormat="1">
      <c r="B1838" s="201"/>
      <c r="C1838" s="202"/>
      <c r="D1838" s="192" t="s">
        <v>167</v>
      </c>
      <c r="E1838" s="203" t="s">
        <v>19</v>
      </c>
      <c r="F1838" s="204" t="s">
        <v>372</v>
      </c>
      <c r="G1838" s="202"/>
      <c r="H1838" s="205">
        <v>2.0630000000000002</v>
      </c>
      <c r="I1838" s="206"/>
      <c r="J1838" s="202"/>
      <c r="K1838" s="202"/>
      <c r="L1838" s="207"/>
      <c r="M1838" s="208"/>
      <c r="N1838" s="209"/>
      <c r="O1838" s="209"/>
      <c r="P1838" s="209"/>
      <c r="Q1838" s="209"/>
      <c r="R1838" s="209"/>
      <c r="S1838" s="209"/>
      <c r="T1838" s="210"/>
      <c r="AT1838" s="211" t="s">
        <v>167</v>
      </c>
      <c r="AU1838" s="211" t="s">
        <v>83</v>
      </c>
      <c r="AV1838" s="14" t="s">
        <v>83</v>
      </c>
      <c r="AW1838" s="14" t="s">
        <v>34</v>
      </c>
      <c r="AX1838" s="14" t="s">
        <v>73</v>
      </c>
      <c r="AY1838" s="211" t="s">
        <v>156</v>
      </c>
    </row>
    <row r="1839" spans="2:51" s="14" customFormat="1">
      <c r="B1839" s="201"/>
      <c r="C1839" s="202"/>
      <c r="D1839" s="192" t="s">
        <v>167</v>
      </c>
      <c r="E1839" s="203" t="s">
        <v>19</v>
      </c>
      <c r="F1839" s="204" t="s">
        <v>373</v>
      </c>
      <c r="G1839" s="202"/>
      <c r="H1839" s="205">
        <v>8.6579999999999995</v>
      </c>
      <c r="I1839" s="206"/>
      <c r="J1839" s="202"/>
      <c r="K1839" s="202"/>
      <c r="L1839" s="207"/>
      <c r="M1839" s="208"/>
      <c r="N1839" s="209"/>
      <c r="O1839" s="209"/>
      <c r="P1839" s="209"/>
      <c r="Q1839" s="209"/>
      <c r="R1839" s="209"/>
      <c r="S1839" s="209"/>
      <c r="T1839" s="210"/>
      <c r="AT1839" s="211" t="s">
        <v>167</v>
      </c>
      <c r="AU1839" s="211" t="s">
        <v>83</v>
      </c>
      <c r="AV1839" s="14" t="s">
        <v>83</v>
      </c>
      <c r="AW1839" s="14" t="s">
        <v>34</v>
      </c>
      <c r="AX1839" s="14" t="s">
        <v>73</v>
      </c>
      <c r="AY1839" s="211" t="s">
        <v>156</v>
      </c>
    </row>
    <row r="1840" spans="2:51" s="14" customFormat="1">
      <c r="B1840" s="201"/>
      <c r="C1840" s="202"/>
      <c r="D1840" s="192" t="s">
        <v>167</v>
      </c>
      <c r="E1840" s="203" t="s">
        <v>19</v>
      </c>
      <c r="F1840" s="204" t="s">
        <v>374</v>
      </c>
      <c r="G1840" s="202"/>
      <c r="H1840" s="205">
        <v>1.3120000000000001</v>
      </c>
      <c r="I1840" s="206"/>
      <c r="J1840" s="202"/>
      <c r="K1840" s="202"/>
      <c r="L1840" s="207"/>
      <c r="M1840" s="208"/>
      <c r="N1840" s="209"/>
      <c r="O1840" s="209"/>
      <c r="P1840" s="209"/>
      <c r="Q1840" s="209"/>
      <c r="R1840" s="209"/>
      <c r="S1840" s="209"/>
      <c r="T1840" s="210"/>
      <c r="AT1840" s="211" t="s">
        <v>167</v>
      </c>
      <c r="AU1840" s="211" t="s">
        <v>83</v>
      </c>
      <c r="AV1840" s="14" t="s">
        <v>83</v>
      </c>
      <c r="AW1840" s="14" t="s">
        <v>34</v>
      </c>
      <c r="AX1840" s="14" t="s">
        <v>73</v>
      </c>
      <c r="AY1840" s="211" t="s">
        <v>156</v>
      </c>
    </row>
    <row r="1841" spans="1:65" s="14" customFormat="1">
      <c r="B1841" s="201"/>
      <c r="C1841" s="202"/>
      <c r="D1841" s="192" t="s">
        <v>167</v>
      </c>
      <c r="E1841" s="203" t="s">
        <v>19</v>
      </c>
      <c r="F1841" s="204" t="s">
        <v>375</v>
      </c>
      <c r="G1841" s="202"/>
      <c r="H1841" s="205">
        <v>2.1579999999999999</v>
      </c>
      <c r="I1841" s="206"/>
      <c r="J1841" s="202"/>
      <c r="K1841" s="202"/>
      <c r="L1841" s="207"/>
      <c r="M1841" s="208"/>
      <c r="N1841" s="209"/>
      <c r="O1841" s="209"/>
      <c r="P1841" s="209"/>
      <c r="Q1841" s="209"/>
      <c r="R1841" s="209"/>
      <c r="S1841" s="209"/>
      <c r="T1841" s="210"/>
      <c r="AT1841" s="211" t="s">
        <v>167</v>
      </c>
      <c r="AU1841" s="211" t="s">
        <v>83</v>
      </c>
      <c r="AV1841" s="14" t="s">
        <v>83</v>
      </c>
      <c r="AW1841" s="14" t="s">
        <v>34</v>
      </c>
      <c r="AX1841" s="14" t="s">
        <v>73</v>
      </c>
      <c r="AY1841" s="211" t="s">
        <v>156</v>
      </c>
    </row>
    <row r="1842" spans="1:65" s="14" customFormat="1">
      <c r="B1842" s="201"/>
      <c r="C1842" s="202"/>
      <c r="D1842" s="192" t="s">
        <v>167</v>
      </c>
      <c r="E1842" s="203" t="s">
        <v>19</v>
      </c>
      <c r="F1842" s="204" t="s">
        <v>376</v>
      </c>
      <c r="G1842" s="202"/>
      <c r="H1842" s="205">
        <v>9.0489999999999995</v>
      </c>
      <c r="I1842" s="206"/>
      <c r="J1842" s="202"/>
      <c r="K1842" s="202"/>
      <c r="L1842" s="207"/>
      <c r="M1842" s="208"/>
      <c r="N1842" s="209"/>
      <c r="O1842" s="209"/>
      <c r="P1842" s="209"/>
      <c r="Q1842" s="209"/>
      <c r="R1842" s="209"/>
      <c r="S1842" s="209"/>
      <c r="T1842" s="210"/>
      <c r="AT1842" s="211" t="s">
        <v>167</v>
      </c>
      <c r="AU1842" s="211" t="s">
        <v>83</v>
      </c>
      <c r="AV1842" s="14" t="s">
        <v>83</v>
      </c>
      <c r="AW1842" s="14" t="s">
        <v>34</v>
      </c>
      <c r="AX1842" s="14" t="s">
        <v>73</v>
      </c>
      <c r="AY1842" s="211" t="s">
        <v>156</v>
      </c>
    </row>
    <row r="1843" spans="1:65" s="14" customFormat="1">
      <c r="B1843" s="201"/>
      <c r="C1843" s="202"/>
      <c r="D1843" s="192" t="s">
        <v>167</v>
      </c>
      <c r="E1843" s="203" t="s">
        <v>19</v>
      </c>
      <c r="F1843" s="204" t="s">
        <v>377</v>
      </c>
      <c r="G1843" s="202"/>
      <c r="H1843" s="205">
        <v>1.371</v>
      </c>
      <c r="I1843" s="206"/>
      <c r="J1843" s="202"/>
      <c r="K1843" s="202"/>
      <c r="L1843" s="207"/>
      <c r="M1843" s="208"/>
      <c r="N1843" s="209"/>
      <c r="O1843" s="209"/>
      <c r="P1843" s="209"/>
      <c r="Q1843" s="209"/>
      <c r="R1843" s="209"/>
      <c r="S1843" s="209"/>
      <c r="T1843" s="210"/>
      <c r="AT1843" s="211" t="s">
        <v>167</v>
      </c>
      <c r="AU1843" s="211" t="s">
        <v>83</v>
      </c>
      <c r="AV1843" s="14" t="s">
        <v>83</v>
      </c>
      <c r="AW1843" s="14" t="s">
        <v>34</v>
      </c>
      <c r="AX1843" s="14" t="s">
        <v>73</v>
      </c>
      <c r="AY1843" s="211" t="s">
        <v>156</v>
      </c>
    </row>
    <row r="1844" spans="1:65" s="14" customFormat="1">
      <c r="B1844" s="201"/>
      <c r="C1844" s="202"/>
      <c r="D1844" s="192" t="s">
        <v>167</v>
      </c>
      <c r="E1844" s="203" t="s">
        <v>19</v>
      </c>
      <c r="F1844" s="204" t="s">
        <v>379</v>
      </c>
      <c r="G1844" s="202"/>
      <c r="H1844" s="205">
        <v>-5.3769999999999998</v>
      </c>
      <c r="I1844" s="206"/>
      <c r="J1844" s="202"/>
      <c r="K1844" s="202"/>
      <c r="L1844" s="207"/>
      <c r="M1844" s="208"/>
      <c r="N1844" s="209"/>
      <c r="O1844" s="209"/>
      <c r="P1844" s="209"/>
      <c r="Q1844" s="209"/>
      <c r="R1844" s="209"/>
      <c r="S1844" s="209"/>
      <c r="T1844" s="210"/>
      <c r="AT1844" s="211" t="s">
        <v>167</v>
      </c>
      <c r="AU1844" s="211" t="s">
        <v>83</v>
      </c>
      <c r="AV1844" s="14" t="s">
        <v>83</v>
      </c>
      <c r="AW1844" s="14" t="s">
        <v>34</v>
      </c>
      <c r="AX1844" s="14" t="s">
        <v>73</v>
      </c>
      <c r="AY1844" s="211" t="s">
        <v>156</v>
      </c>
    </row>
    <row r="1845" spans="1:65" s="14" customFormat="1">
      <c r="B1845" s="201"/>
      <c r="C1845" s="202"/>
      <c r="D1845" s="192" t="s">
        <v>167</v>
      </c>
      <c r="E1845" s="203" t="s">
        <v>19</v>
      </c>
      <c r="F1845" s="204" t="s">
        <v>2218</v>
      </c>
      <c r="G1845" s="202"/>
      <c r="H1845" s="205">
        <v>4</v>
      </c>
      <c r="I1845" s="206"/>
      <c r="J1845" s="202"/>
      <c r="K1845" s="202"/>
      <c r="L1845" s="207"/>
      <c r="M1845" s="208"/>
      <c r="N1845" s="209"/>
      <c r="O1845" s="209"/>
      <c r="P1845" s="209"/>
      <c r="Q1845" s="209"/>
      <c r="R1845" s="209"/>
      <c r="S1845" s="209"/>
      <c r="T1845" s="210"/>
      <c r="AT1845" s="211" t="s">
        <v>167</v>
      </c>
      <c r="AU1845" s="211" t="s">
        <v>83</v>
      </c>
      <c r="AV1845" s="14" t="s">
        <v>83</v>
      </c>
      <c r="AW1845" s="14" t="s">
        <v>34</v>
      </c>
      <c r="AX1845" s="14" t="s">
        <v>73</v>
      </c>
      <c r="AY1845" s="211" t="s">
        <v>156</v>
      </c>
    </row>
    <row r="1846" spans="1:65" s="14" customFormat="1">
      <c r="B1846" s="201"/>
      <c r="C1846" s="202"/>
      <c r="D1846" s="192" t="s">
        <v>167</v>
      </c>
      <c r="E1846" s="203" t="s">
        <v>19</v>
      </c>
      <c r="F1846" s="204" t="s">
        <v>382</v>
      </c>
      <c r="G1846" s="202"/>
      <c r="H1846" s="205">
        <v>-6.0629999999999997</v>
      </c>
      <c r="I1846" s="206"/>
      <c r="J1846" s="202"/>
      <c r="K1846" s="202"/>
      <c r="L1846" s="207"/>
      <c r="M1846" s="208"/>
      <c r="N1846" s="209"/>
      <c r="O1846" s="209"/>
      <c r="P1846" s="209"/>
      <c r="Q1846" s="209"/>
      <c r="R1846" s="209"/>
      <c r="S1846" s="209"/>
      <c r="T1846" s="210"/>
      <c r="AT1846" s="211" t="s">
        <v>167</v>
      </c>
      <c r="AU1846" s="211" t="s">
        <v>83</v>
      </c>
      <c r="AV1846" s="14" t="s">
        <v>83</v>
      </c>
      <c r="AW1846" s="14" t="s">
        <v>34</v>
      </c>
      <c r="AX1846" s="14" t="s">
        <v>73</v>
      </c>
      <c r="AY1846" s="211" t="s">
        <v>156</v>
      </c>
    </row>
    <row r="1847" spans="1:65" s="14" customFormat="1">
      <c r="B1847" s="201"/>
      <c r="C1847" s="202"/>
      <c r="D1847" s="192" t="s">
        <v>167</v>
      </c>
      <c r="E1847" s="203" t="s">
        <v>19</v>
      </c>
      <c r="F1847" s="204" t="s">
        <v>383</v>
      </c>
      <c r="G1847" s="202"/>
      <c r="H1847" s="205">
        <v>-2.613</v>
      </c>
      <c r="I1847" s="206"/>
      <c r="J1847" s="202"/>
      <c r="K1847" s="202"/>
      <c r="L1847" s="207"/>
      <c r="M1847" s="208"/>
      <c r="N1847" s="209"/>
      <c r="O1847" s="209"/>
      <c r="P1847" s="209"/>
      <c r="Q1847" s="209"/>
      <c r="R1847" s="209"/>
      <c r="S1847" s="209"/>
      <c r="T1847" s="210"/>
      <c r="AT1847" s="211" t="s">
        <v>167</v>
      </c>
      <c r="AU1847" s="211" t="s">
        <v>83</v>
      </c>
      <c r="AV1847" s="14" t="s">
        <v>83</v>
      </c>
      <c r="AW1847" s="14" t="s">
        <v>34</v>
      </c>
      <c r="AX1847" s="14" t="s">
        <v>73</v>
      </c>
      <c r="AY1847" s="211" t="s">
        <v>156</v>
      </c>
    </row>
    <row r="1848" spans="1:65" s="14" customFormat="1">
      <c r="B1848" s="201"/>
      <c r="C1848" s="202"/>
      <c r="D1848" s="192" t="s">
        <v>167</v>
      </c>
      <c r="E1848" s="203" t="s">
        <v>19</v>
      </c>
      <c r="F1848" s="204" t="s">
        <v>2218</v>
      </c>
      <c r="G1848" s="202"/>
      <c r="H1848" s="205">
        <v>4</v>
      </c>
      <c r="I1848" s="206"/>
      <c r="J1848" s="202"/>
      <c r="K1848" s="202"/>
      <c r="L1848" s="207"/>
      <c r="M1848" s="208"/>
      <c r="N1848" s="209"/>
      <c r="O1848" s="209"/>
      <c r="P1848" s="209"/>
      <c r="Q1848" s="209"/>
      <c r="R1848" s="209"/>
      <c r="S1848" s="209"/>
      <c r="T1848" s="210"/>
      <c r="AT1848" s="211" t="s">
        <v>167</v>
      </c>
      <c r="AU1848" s="211" t="s">
        <v>83</v>
      </c>
      <c r="AV1848" s="14" t="s">
        <v>83</v>
      </c>
      <c r="AW1848" s="14" t="s">
        <v>34</v>
      </c>
      <c r="AX1848" s="14" t="s">
        <v>73</v>
      </c>
      <c r="AY1848" s="211" t="s">
        <v>156</v>
      </c>
    </row>
    <row r="1849" spans="1:65" s="16" customFormat="1">
      <c r="B1849" s="234"/>
      <c r="C1849" s="235"/>
      <c r="D1849" s="192" t="s">
        <v>167</v>
      </c>
      <c r="E1849" s="236" t="s">
        <v>19</v>
      </c>
      <c r="F1849" s="237" t="s">
        <v>299</v>
      </c>
      <c r="G1849" s="235"/>
      <c r="H1849" s="238">
        <v>122.97</v>
      </c>
      <c r="I1849" s="239"/>
      <c r="J1849" s="235"/>
      <c r="K1849" s="235"/>
      <c r="L1849" s="240"/>
      <c r="M1849" s="241"/>
      <c r="N1849" s="242"/>
      <c r="O1849" s="242"/>
      <c r="P1849" s="242"/>
      <c r="Q1849" s="242"/>
      <c r="R1849" s="242"/>
      <c r="S1849" s="242"/>
      <c r="T1849" s="243"/>
      <c r="AT1849" s="244" t="s">
        <v>167</v>
      </c>
      <c r="AU1849" s="244" t="s">
        <v>83</v>
      </c>
      <c r="AV1849" s="16" t="s">
        <v>157</v>
      </c>
      <c r="AW1849" s="16" t="s">
        <v>34</v>
      </c>
      <c r="AX1849" s="16" t="s">
        <v>73</v>
      </c>
      <c r="AY1849" s="244" t="s">
        <v>156</v>
      </c>
    </row>
    <row r="1850" spans="1:65" s="15" customFormat="1">
      <c r="B1850" s="212"/>
      <c r="C1850" s="213"/>
      <c r="D1850" s="192" t="s">
        <v>167</v>
      </c>
      <c r="E1850" s="214" t="s">
        <v>19</v>
      </c>
      <c r="F1850" s="215" t="s">
        <v>170</v>
      </c>
      <c r="G1850" s="213"/>
      <c r="H1850" s="216">
        <v>348.755</v>
      </c>
      <c r="I1850" s="217"/>
      <c r="J1850" s="213"/>
      <c r="K1850" s="213"/>
      <c r="L1850" s="218"/>
      <c r="M1850" s="219"/>
      <c r="N1850" s="220"/>
      <c r="O1850" s="220"/>
      <c r="P1850" s="220"/>
      <c r="Q1850" s="220"/>
      <c r="R1850" s="220"/>
      <c r="S1850" s="220"/>
      <c r="T1850" s="221"/>
      <c r="AT1850" s="222" t="s">
        <v>167</v>
      </c>
      <c r="AU1850" s="222" t="s">
        <v>83</v>
      </c>
      <c r="AV1850" s="15" t="s">
        <v>163</v>
      </c>
      <c r="AW1850" s="15" t="s">
        <v>34</v>
      </c>
      <c r="AX1850" s="15" t="s">
        <v>81</v>
      </c>
      <c r="AY1850" s="222" t="s">
        <v>156</v>
      </c>
    </row>
    <row r="1851" spans="1:65" s="2" customFormat="1" ht="24.2" customHeight="1">
      <c r="A1851" s="35"/>
      <c r="B1851" s="36"/>
      <c r="C1851" s="171" t="s">
        <v>2230</v>
      </c>
      <c r="D1851" s="171" t="s">
        <v>159</v>
      </c>
      <c r="E1851" s="172" t="s">
        <v>2231</v>
      </c>
      <c r="F1851" s="173" t="s">
        <v>2232</v>
      </c>
      <c r="G1851" s="174" t="s">
        <v>206</v>
      </c>
      <c r="H1851" s="175">
        <v>38.018000000000001</v>
      </c>
      <c r="I1851" s="176"/>
      <c r="J1851" s="177">
        <f>ROUND(I1851*H1851,2)</f>
        <v>0</v>
      </c>
      <c r="K1851" s="178"/>
      <c r="L1851" s="40"/>
      <c r="M1851" s="179" t="s">
        <v>19</v>
      </c>
      <c r="N1851" s="180" t="s">
        <v>44</v>
      </c>
      <c r="O1851" s="65"/>
      <c r="P1851" s="181">
        <f>O1851*H1851</f>
        <v>0</v>
      </c>
      <c r="Q1851" s="181">
        <v>0</v>
      </c>
      <c r="R1851" s="181">
        <f>Q1851*H1851</f>
        <v>0</v>
      </c>
      <c r="S1851" s="181">
        <v>0</v>
      </c>
      <c r="T1851" s="182">
        <f>S1851*H1851</f>
        <v>0</v>
      </c>
      <c r="U1851" s="35"/>
      <c r="V1851" s="35"/>
      <c r="W1851" s="35"/>
      <c r="X1851" s="35"/>
      <c r="Y1851" s="35"/>
      <c r="Z1851" s="35"/>
      <c r="AA1851" s="35"/>
      <c r="AB1851" s="35"/>
      <c r="AC1851" s="35"/>
      <c r="AD1851" s="35"/>
      <c r="AE1851" s="35"/>
      <c r="AR1851" s="183" t="s">
        <v>259</v>
      </c>
      <c r="AT1851" s="183" t="s">
        <v>159</v>
      </c>
      <c r="AU1851" s="183" t="s">
        <v>83</v>
      </c>
      <c r="AY1851" s="18" t="s">
        <v>156</v>
      </c>
      <c r="BE1851" s="184">
        <f>IF(N1851="základní",J1851,0)</f>
        <v>0</v>
      </c>
      <c r="BF1851" s="184">
        <f>IF(N1851="snížená",J1851,0)</f>
        <v>0</v>
      </c>
      <c r="BG1851" s="184">
        <f>IF(N1851="zákl. přenesená",J1851,0)</f>
        <v>0</v>
      </c>
      <c r="BH1851" s="184">
        <f>IF(N1851="sníž. přenesená",J1851,0)</f>
        <v>0</v>
      </c>
      <c r="BI1851" s="184">
        <f>IF(N1851="nulová",J1851,0)</f>
        <v>0</v>
      </c>
      <c r="BJ1851" s="18" t="s">
        <v>81</v>
      </c>
      <c r="BK1851" s="184">
        <f>ROUND(I1851*H1851,2)</f>
        <v>0</v>
      </c>
      <c r="BL1851" s="18" t="s">
        <v>259</v>
      </c>
      <c r="BM1851" s="183" t="s">
        <v>2233</v>
      </c>
    </row>
    <row r="1852" spans="1:65" s="2" customFormat="1">
      <c r="A1852" s="35"/>
      <c r="B1852" s="36"/>
      <c r="C1852" s="37"/>
      <c r="D1852" s="185" t="s">
        <v>165</v>
      </c>
      <c r="E1852" s="37"/>
      <c r="F1852" s="186" t="s">
        <v>2234</v>
      </c>
      <c r="G1852" s="37"/>
      <c r="H1852" s="37"/>
      <c r="I1852" s="187"/>
      <c r="J1852" s="37"/>
      <c r="K1852" s="37"/>
      <c r="L1852" s="40"/>
      <c r="M1852" s="188"/>
      <c r="N1852" s="189"/>
      <c r="O1852" s="65"/>
      <c r="P1852" s="65"/>
      <c r="Q1852" s="65"/>
      <c r="R1852" s="65"/>
      <c r="S1852" s="65"/>
      <c r="T1852" s="66"/>
      <c r="U1852" s="35"/>
      <c r="V1852" s="35"/>
      <c r="W1852" s="35"/>
      <c r="X1852" s="35"/>
      <c r="Y1852" s="35"/>
      <c r="Z1852" s="35"/>
      <c r="AA1852" s="35"/>
      <c r="AB1852" s="35"/>
      <c r="AC1852" s="35"/>
      <c r="AD1852" s="35"/>
      <c r="AE1852" s="35"/>
      <c r="AT1852" s="18" t="s">
        <v>165</v>
      </c>
      <c r="AU1852" s="18" t="s">
        <v>83</v>
      </c>
    </row>
    <row r="1853" spans="1:65" s="13" customFormat="1">
      <c r="B1853" s="190"/>
      <c r="C1853" s="191"/>
      <c r="D1853" s="192" t="s">
        <v>167</v>
      </c>
      <c r="E1853" s="193" t="s">
        <v>19</v>
      </c>
      <c r="F1853" s="194" t="s">
        <v>297</v>
      </c>
      <c r="G1853" s="191"/>
      <c r="H1853" s="193" t="s">
        <v>19</v>
      </c>
      <c r="I1853" s="195"/>
      <c r="J1853" s="191"/>
      <c r="K1853" s="191"/>
      <c r="L1853" s="196"/>
      <c r="M1853" s="197"/>
      <c r="N1853" s="198"/>
      <c r="O1853" s="198"/>
      <c r="P1853" s="198"/>
      <c r="Q1853" s="198"/>
      <c r="R1853" s="198"/>
      <c r="S1853" s="198"/>
      <c r="T1853" s="199"/>
      <c r="AT1853" s="200" t="s">
        <v>167</v>
      </c>
      <c r="AU1853" s="200" t="s">
        <v>83</v>
      </c>
      <c r="AV1853" s="13" t="s">
        <v>81</v>
      </c>
      <c r="AW1853" s="13" t="s">
        <v>34</v>
      </c>
      <c r="AX1853" s="13" t="s">
        <v>73</v>
      </c>
      <c r="AY1853" s="200" t="s">
        <v>156</v>
      </c>
    </row>
    <row r="1854" spans="1:65" s="14" customFormat="1">
      <c r="B1854" s="201"/>
      <c r="C1854" s="202"/>
      <c r="D1854" s="192" t="s">
        <v>167</v>
      </c>
      <c r="E1854" s="203" t="s">
        <v>19</v>
      </c>
      <c r="F1854" s="204" t="s">
        <v>298</v>
      </c>
      <c r="G1854" s="202"/>
      <c r="H1854" s="205">
        <v>1.3069999999999999</v>
      </c>
      <c r="I1854" s="206"/>
      <c r="J1854" s="202"/>
      <c r="K1854" s="202"/>
      <c r="L1854" s="207"/>
      <c r="M1854" s="208"/>
      <c r="N1854" s="209"/>
      <c r="O1854" s="209"/>
      <c r="P1854" s="209"/>
      <c r="Q1854" s="209"/>
      <c r="R1854" s="209"/>
      <c r="S1854" s="209"/>
      <c r="T1854" s="210"/>
      <c r="AT1854" s="211" t="s">
        <v>167</v>
      </c>
      <c r="AU1854" s="211" t="s">
        <v>83</v>
      </c>
      <c r="AV1854" s="14" t="s">
        <v>83</v>
      </c>
      <c r="AW1854" s="14" t="s">
        <v>34</v>
      </c>
      <c r="AX1854" s="14" t="s">
        <v>73</v>
      </c>
      <c r="AY1854" s="211" t="s">
        <v>156</v>
      </c>
    </row>
    <row r="1855" spans="1:65" s="16" customFormat="1">
      <c r="B1855" s="234"/>
      <c r="C1855" s="235"/>
      <c r="D1855" s="192" t="s">
        <v>167</v>
      </c>
      <c r="E1855" s="236" t="s">
        <v>19</v>
      </c>
      <c r="F1855" s="237" t="s">
        <v>299</v>
      </c>
      <c r="G1855" s="235"/>
      <c r="H1855" s="238">
        <v>1.3069999999999999</v>
      </c>
      <c r="I1855" s="239"/>
      <c r="J1855" s="235"/>
      <c r="K1855" s="235"/>
      <c r="L1855" s="240"/>
      <c r="M1855" s="241"/>
      <c r="N1855" s="242"/>
      <c r="O1855" s="242"/>
      <c r="P1855" s="242"/>
      <c r="Q1855" s="242"/>
      <c r="R1855" s="242"/>
      <c r="S1855" s="242"/>
      <c r="T1855" s="243"/>
      <c r="AT1855" s="244" t="s">
        <v>167</v>
      </c>
      <c r="AU1855" s="244" t="s">
        <v>83</v>
      </c>
      <c r="AV1855" s="16" t="s">
        <v>157</v>
      </c>
      <c r="AW1855" s="16" t="s">
        <v>34</v>
      </c>
      <c r="AX1855" s="16" t="s">
        <v>73</v>
      </c>
      <c r="AY1855" s="244" t="s">
        <v>156</v>
      </c>
    </row>
    <row r="1856" spans="1:65" s="13" customFormat="1">
      <c r="B1856" s="190"/>
      <c r="C1856" s="191"/>
      <c r="D1856" s="192" t="s">
        <v>167</v>
      </c>
      <c r="E1856" s="193" t="s">
        <v>19</v>
      </c>
      <c r="F1856" s="194" t="s">
        <v>300</v>
      </c>
      <c r="G1856" s="191"/>
      <c r="H1856" s="193" t="s">
        <v>19</v>
      </c>
      <c r="I1856" s="195"/>
      <c r="J1856" s="191"/>
      <c r="K1856" s="191"/>
      <c r="L1856" s="196"/>
      <c r="M1856" s="197"/>
      <c r="N1856" s="198"/>
      <c r="O1856" s="198"/>
      <c r="P1856" s="198"/>
      <c r="Q1856" s="198"/>
      <c r="R1856" s="198"/>
      <c r="S1856" s="198"/>
      <c r="T1856" s="199"/>
      <c r="AT1856" s="200" t="s">
        <v>167</v>
      </c>
      <c r="AU1856" s="200" t="s">
        <v>83</v>
      </c>
      <c r="AV1856" s="13" t="s">
        <v>81</v>
      </c>
      <c r="AW1856" s="13" t="s">
        <v>34</v>
      </c>
      <c r="AX1856" s="13" t="s">
        <v>73</v>
      </c>
      <c r="AY1856" s="200" t="s">
        <v>156</v>
      </c>
    </row>
    <row r="1857" spans="1:65" s="14" customFormat="1">
      <c r="B1857" s="201"/>
      <c r="C1857" s="202"/>
      <c r="D1857" s="192" t="s">
        <v>167</v>
      </c>
      <c r="E1857" s="203" t="s">
        <v>19</v>
      </c>
      <c r="F1857" s="204" t="s">
        <v>301</v>
      </c>
      <c r="G1857" s="202"/>
      <c r="H1857" s="205">
        <v>1.3580000000000001</v>
      </c>
      <c r="I1857" s="206"/>
      <c r="J1857" s="202"/>
      <c r="K1857" s="202"/>
      <c r="L1857" s="207"/>
      <c r="M1857" s="208"/>
      <c r="N1857" s="209"/>
      <c r="O1857" s="209"/>
      <c r="P1857" s="209"/>
      <c r="Q1857" s="209"/>
      <c r="R1857" s="209"/>
      <c r="S1857" s="209"/>
      <c r="T1857" s="210"/>
      <c r="AT1857" s="211" t="s">
        <v>167</v>
      </c>
      <c r="AU1857" s="211" t="s">
        <v>83</v>
      </c>
      <c r="AV1857" s="14" t="s">
        <v>83</v>
      </c>
      <c r="AW1857" s="14" t="s">
        <v>34</v>
      </c>
      <c r="AX1857" s="14" t="s">
        <v>73</v>
      </c>
      <c r="AY1857" s="211" t="s">
        <v>156</v>
      </c>
    </row>
    <row r="1858" spans="1:65" s="16" customFormat="1">
      <c r="B1858" s="234"/>
      <c r="C1858" s="235"/>
      <c r="D1858" s="192" t="s">
        <v>167</v>
      </c>
      <c r="E1858" s="236" t="s">
        <v>19</v>
      </c>
      <c r="F1858" s="237" t="s">
        <v>299</v>
      </c>
      <c r="G1858" s="235"/>
      <c r="H1858" s="238">
        <v>1.3580000000000001</v>
      </c>
      <c r="I1858" s="239"/>
      <c r="J1858" s="235"/>
      <c r="K1858" s="235"/>
      <c r="L1858" s="240"/>
      <c r="M1858" s="241"/>
      <c r="N1858" s="242"/>
      <c r="O1858" s="242"/>
      <c r="P1858" s="242"/>
      <c r="Q1858" s="242"/>
      <c r="R1858" s="242"/>
      <c r="S1858" s="242"/>
      <c r="T1858" s="243"/>
      <c r="AT1858" s="244" t="s">
        <v>167</v>
      </c>
      <c r="AU1858" s="244" t="s">
        <v>83</v>
      </c>
      <c r="AV1858" s="16" t="s">
        <v>157</v>
      </c>
      <c r="AW1858" s="16" t="s">
        <v>34</v>
      </c>
      <c r="AX1858" s="16" t="s">
        <v>73</v>
      </c>
      <c r="AY1858" s="244" t="s">
        <v>156</v>
      </c>
    </row>
    <row r="1859" spans="1:65" s="13" customFormat="1">
      <c r="B1859" s="190"/>
      <c r="C1859" s="191"/>
      <c r="D1859" s="192" t="s">
        <v>167</v>
      </c>
      <c r="E1859" s="193" t="s">
        <v>19</v>
      </c>
      <c r="F1859" s="194" t="s">
        <v>297</v>
      </c>
      <c r="G1859" s="191"/>
      <c r="H1859" s="193" t="s">
        <v>19</v>
      </c>
      <c r="I1859" s="195"/>
      <c r="J1859" s="191"/>
      <c r="K1859" s="191"/>
      <c r="L1859" s="196"/>
      <c r="M1859" s="197"/>
      <c r="N1859" s="198"/>
      <c r="O1859" s="198"/>
      <c r="P1859" s="198"/>
      <c r="Q1859" s="198"/>
      <c r="R1859" s="198"/>
      <c r="S1859" s="198"/>
      <c r="T1859" s="199"/>
      <c r="AT1859" s="200" t="s">
        <v>167</v>
      </c>
      <c r="AU1859" s="200" t="s">
        <v>83</v>
      </c>
      <c r="AV1859" s="13" t="s">
        <v>81</v>
      </c>
      <c r="AW1859" s="13" t="s">
        <v>34</v>
      </c>
      <c r="AX1859" s="13" t="s">
        <v>73</v>
      </c>
      <c r="AY1859" s="200" t="s">
        <v>156</v>
      </c>
    </row>
    <row r="1860" spans="1:65" s="14" customFormat="1">
      <c r="B1860" s="201"/>
      <c r="C1860" s="202"/>
      <c r="D1860" s="192" t="s">
        <v>167</v>
      </c>
      <c r="E1860" s="203" t="s">
        <v>19</v>
      </c>
      <c r="F1860" s="204" t="s">
        <v>384</v>
      </c>
      <c r="G1860" s="202"/>
      <c r="H1860" s="205">
        <v>9.2840000000000007</v>
      </c>
      <c r="I1860" s="206"/>
      <c r="J1860" s="202"/>
      <c r="K1860" s="202"/>
      <c r="L1860" s="207"/>
      <c r="M1860" s="208"/>
      <c r="N1860" s="209"/>
      <c r="O1860" s="209"/>
      <c r="P1860" s="209"/>
      <c r="Q1860" s="209"/>
      <c r="R1860" s="209"/>
      <c r="S1860" s="209"/>
      <c r="T1860" s="210"/>
      <c r="AT1860" s="211" t="s">
        <v>167</v>
      </c>
      <c r="AU1860" s="211" t="s">
        <v>83</v>
      </c>
      <c r="AV1860" s="14" t="s">
        <v>83</v>
      </c>
      <c r="AW1860" s="14" t="s">
        <v>34</v>
      </c>
      <c r="AX1860" s="14" t="s">
        <v>73</v>
      </c>
      <c r="AY1860" s="211" t="s">
        <v>156</v>
      </c>
    </row>
    <row r="1861" spans="1:65" s="16" customFormat="1">
      <c r="B1861" s="234"/>
      <c r="C1861" s="235"/>
      <c r="D1861" s="192" t="s">
        <v>167</v>
      </c>
      <c r="E1861" s="236" t="s">
        <v>19</v>
      </c>
      <c r="F1861" s="237" t="s">
        <v>299</v>
      </c>
      <c r="G1861" s="235"/>
      <c r="H1861" s="238">
        <v>9.2840000000000007</v>
      </c>
      <c r="I1861" s="239"/>
      <c r="J1861" s="235"/>
      <c r="K1861" s="235"/>
      <c r="L1861" s="240"/>
      <c r="M1861" s="241"/>
      <c r="N1861" s="242"/>
      <c r="O1861" s="242"/>
      <c r="P1861" s="242"/>
      <c r="Q1861" s="242"/>
      <c r="R1861" s="242"/>
      <c r="S1861" s="242"/>
      <c r="T1861" s="243"/>
      <c r="AT1861" s="244" t="s">
        <v>167</v>
      </c>
      <c r="AU1861" s="244" t="s">
        <v>83</v>
      </c>
      <c r="AV1861" s="16" t="s">
        <v>157</v>
      </c>
      <c r="AW1861" s="16" t="s">
        <v>34</v>
      </c>
      <c r="AX1861" s="16" t="s">
        <v>73</v>
      </c>
      <c r="AY1861" s="244" t="s">
        <v>156</v>
      </c>
    </row>
    <row r="1862" spans="1:65" s="13" customFormat="1">
      <c r="B1862" s="190"/>
      <c r="C1862" s="191"/>
      <c r="D1862" s="192" t="s">
        <v>167</v>
      </c>
      <c r="E1862" s="193" t="s">
        <v>19</v>
      </c>
      <c r="F1862" s="194" t="s">
        <v>300</v>
      </c>
      <c r="G1862" s="191"/>
      <c r="H1862" s="193" t="s">
        <v>19</v>
      </c>
      <c r="I1862" s="195"/>
      <c r="J1862" s="191"/>
      <c r="K1862" s="191"/>
      <c r="L1862" s="196"/>
      <c r="M1862" s="197"/>
      <c r="N1862" s="198"/>
      <c r="O1862" s="198"/>
      <c r="P1862" s="198"/>
      <c r="Q1862" s="198"/>
      <c r="R1862" s="198"/>
      <c r="S1862" s="198"/>
      <c r="T1862" s="199"/>
      <c r="AT1862" s="200" t="s">
        <v>167</v>
      </c>
      <c r="AU1862" s="200" t="s">
        <v>83</v>
      </c>
      <c r="AV1862" s="13" t="s">
        <v>81</v>
      </c>
      <c r="AW1862" s="13" t="s">
        <v>34</v>
      </c>
      <c r="AX1862" s="13" t="s">
        <v>73</v>
      </c>
      <c r="AY1862" s="200" t="s">
        <v>156</v>
      </c>
    </row>
    <row r="1863" spans="1:65" s="14" customFormat="1">
      <c r="B1863" s="201"/>
      <c r="C1863" s="202"/>
      <c r="D1863" s="192" t="s">
        <v>167</v>
      </c>
      <c r="E1863" s="203" t="s">
        <v>19</v>
      </c>
      <c r="F1863" s="204" t="s">
        <v>404</v>
      </c>
      <c r="G1863" s="202"/>
      <c r="H1863" s="205">
        <v>9.5850000000000009</v>
      </c>
      <c r="I1863" s="206"/>
      <c r="J1863" s="202"/>
      <c r="K1863" s="202"/>
      <c r="L1863" s="207"/>
      <c r="M1863" s="208"/>
      <c r="N1863" s="209"/>
      <c r="O1863" s="209"/>
      <c r="P1863" s="209"/>
      <c r="Q1863" s="209"/>
      <c r="R1863" s="209"/>
      <c r="S1863" s="209"/>
      <c r="T1863" s="210"/>
      <c r="AT1863" s="211" t="s">
        <v>167</v>
      </c>
      <c r="AU1863" s="211" t="s">
        <v>83</v>
      </c>
      <c r="AV1863" s="14" t="s">
        <v>83</v>
      </c>
      <c r="AW1863" s="14" t="s">
        <v>34</v>
      </c>
      <c r="AX1863" s="14" t="s">
        <v>73</v>
      </c>
      <c r="AY1863" s="211" t="s">
        <v>156</v>
      </c>
    </row>
    <row r="1864" spans="1:65" s="16" customFormat="1">
      <c r="B1864" s="234"/>
      <c r="C1864" s="235"/>
      <c r="D1864" s="192" t="s">
        <v>167</v>
      </c>
      <c r="E1864" s="236" t="s">
        <v>19</v>
      </c>
      <c r="F1864" s="237" t="s">
        <v>299</v>
      </c>
      <c r="G1864" s="235"/>
      <c r="H1864" s="238">
        <v>9.5850000000000009</v>
      </c>
      <c r="I1864" s="239"/>
      <c r="J1864" s="235"/>
      <c r="K1864" s="235"/>
      <c r="L1864" s="240"/>
      <c r="M1864" s="241"/>
      <c r="N1864" s="242"/>
      <c r="O1864" s="242"/>
      <c r="P1864" s="242"/>
      <c r="Q1864" s="242"/>
      <c r="R1864" s="242"/>
      <c r="S1864" s="242"/>
      <c r="T1864" s="243"/>
      <c r="AT1864" s="244" t="s">
        <v>167</v>
      </c>
      <c r="AU1864" s="244" t="s">
        <v>83</v>
      </c>
      <c r="AV1864" s="16" t="s">
        <v>157</v>
      </c>
      <c r="AW1864" s="16" t="s">
        <v>34</v>
      </c>
      <c r="AX1864" s="16" t="s">
        <v>73</v>
      </c>
      <c r="AY1864" s="244" t="s">
        <v>156</v>
      </c>
    </row>
    <row r="1865" spans="1:65" s="13" customFormat="1">
      <c r="B1865" s="190"/>
      <c r="C1865" s="191"/>
      <c r="D1865" s="192" t="s">
        <v>167</v>
      </c>
      <c r="E1865" s="193" t="s">
        <v>19</v>
      </c>
      <c r="F1865" s="194" t="s">
        <v>405</v>
      </c>
      <c r="G1865" s="191"/>
      <c r="H1865" s="193" t="s">
        <v>19</v>
      </c>
      <c r="I1865" s="195"/>
      <c r="J1865" s="191"/>
      <c r="K1865" s="191"/>
      <c r="L1865" s="196"/>
      <c r="M1865" s="197"/>
      <c r="N1865" s="198"/>
      <c r="O1865" s="198"/>
      <c r="P1865" s="198"/>
      <c r="Q1865" s="198"/>
      <c r="R1865" s="198"/>
      <c r="S1865" s="198"/>
      <c r="T1865" s="199"/>
      <c r="AT1865" s="200" t="s">
        <v>167</v>
      </c>
      <c r="AU1865" s="200" t="s">
        <v>83</v>
      </c>
      <c r="AV1865" s="13" t="s">
        <v>81</v>
      </c>
      <c r="AW1865" s="13" t="s">
        <v>34</v>
      </c>
      <c r="AX1865" s="13" t="s">
        <v>73</v>
      </c>
      <c r="AY1865" s="200" t="s">
        <v>156</v>
      </c>
    </row>
    <row r="1866" spans="1:65" s="14" customFormat="1">
      <c r="B1866" s="201"/>
      <c r="C1866" s="202"/>
      <c r="D1866" s="192" t="s">
        <v>167</v>
      </c>
      <c r="E1866" s="203" t="s">
        <v>19</v>
      </c>
      <c r="F1866" s="204" t="s">
        <v>406</v>
      </c>
      <c r="G1866" s="202"/>
      <c r="H1866" s="205">
        <v>16.484000000000002</v>
      </c>
      <c r="I1866" s="206"/>
      <c r="J1866" s="202"/>
      <c r="K1866" s="202"/>
      <c r="L1866" s="207"/>
      <c r="M1866" s="208"/>
      <c r="N1866" s="209"/>
      <c r="O1866" s="209"/>
      <c r="P1866" s="209"/>
      <c r="Q1866" s="209"/>
      <c r="R1866" s="209"/>
      <c r="S1866" s="209"/>
      <c r="T1866" s="210"/>
      <c r="AT1866" s="211" t="s">
        <v>167</v>
      </c>
      <c r="AU1866" s="211" t="s">
        <v>83</v>
      </c>
      <c r="AV1866" s="14" t="s">
        <v>83</v>
      </c>
      <c r="AW1866" s="14" t="s">
        <v>34</v>
      </c>
      <c r="AX1866" s="14" t="s">
        <v>73</v>
      </c>
      <c r="AY1866" s="211" t="s">
        <v>156</v>
      </c>
    </row>
    <row r="1867" spans="1:65" s="16" customFormat="1">
      <c r="B1867" s="234"/>
      <c r="C1867" s="235"/>
      <c r="D1867" s="192" t="s">
        <v>167</v>
      </c>
      <c r="E1867" s="236" t="s">
        <v>19</v>
      </c>
      <c r="F1867" s="237" t="s">
        <v>299</v>
      </c>
      <c r="G1867" s="235"/>
      <c r="H1867" s="238">
        <v>16.484000000000002</v>
      </c>
      <c r="I1867" s="239"/>
      <c r="J1867" s="235"/>
      <c r="K1867" s="235"/>
      <c r="L1867" s="240"/>
      <c r="M1867" s="241"/>
      <c r="N1867" s="242"/>
      <c r="O1867" s="242"/>
      <c r="P1867" s="242"/>
      <c r="Q1867" s="242"/>
      <c r="R1867" s="242"/>
      <c r="S1867" s="242"/>
      <c r="T1867" s="243"/>
      <c r="AT1867" s="244" t="s">
        <v>167</v>
      </c>
      <c r="AU1867" s="244" t="s">
        <v>83</v>
      </c>
      <c r="AV1867" s="16" t="s">
        <v>157</v>
      </c>
      <c r="AW1867" s="16" t="s">
        <v>34</v>
      </c>
      <c r="AX1867" s="16" t="s">
        <v>73</v>
      </c>
      <c r="AY1867" s="244" t="s">
        <v>156</v>
      </c>
    </row>
    <row r="1868" spans="1:65" s="15" customFormat="1">
      <c r="B1868" s="212"/>
      <c r="C1868" s="213"/>
      <c r="D1868" s="192" t="s">
        <v>167</v>
      </c>
      <c r="E1868" s="214" t="s">
        <v>19</v>
      </c>
      <c r="F1868" s="215" t="s">
        <v>170</v>
      </c>
      <c r="G1868" s="213"/>
      <c r="H1868" s="216">
        <v>38.018000000000001</v>
      </c>
      <c r="I1868" s="217"/>
      <c r="J1868" s="213"/>
      <c r="K1868" s="213"/>
      <c r="L1868" s="218"/>
      <c r="M1868" s="219"/>
      <c r="N1868" s="220"/>
      <c r="O1868" s="220"/>
      <c r="P1868" s="220"/>
      <c r="Q1868" s="220"/>
      <c r="R1868" s="220"/>
      <c r="S1868" s="220"/>
      <c r="T1868" s="221"/>
      <c r="AT1868" s="222" t="s">
        <v>167</v>
      </c>
      <c r="AU1868" s="222" t="s">
        <v>83</v>
      </c>
      <c r="AV1868" s="15" t="s">
        <v>163</v>
      </c>
      <c r="AW1868" s="15" t="s">
        <v>34</v>
      </c>
      <c r="AX1868" s="15" t="s">
        <v>81</v>
      </c>
      <c r="AY1868" s="222" t="s">
        <v>156</v>
      </c>
    </row>
    <row r="1869" spans="1:65" s="2" customFormat="1" ht="24.2" customHeight="1">
      <c r="A1869" s="35"/>
      <c r="B1869" s="36"/>
      <c r="C1869" s="171" t="s">
        <v>2235</v>
      </c>
      <c r="D1869" s="171" t="s">
        <v>159</v>
      </c>
      <c r="E1869" s="172" t="s">
        <v>2236</v>
      </c>
      <c r="F1869" s="173" t="s">
        <v>2237</v>
      </c>
      <c r="G1869" s="174" t="s">
        <v>206</v>
      </c>
      <c r="H1869" s="175">
        <v>155.43100000000001</v>
      </c>
      <c r="I1869" s="176"/>
      <c r="J1869" s="177">
        <f>ROUND(I1869*H1869,2)</f>
        <v>0</v>
      </c>
      <c r="K1869" s="178"/>
      <c r="L1869" s="40"/>
      <c r="M1869" s="179" t="s">
        <v>19</v>
      </c>
      <c r="N1869" s="180" t="s">
        <v>44</v>
      </c>
      <c r="O1869" s="65"/>
      <c r="P1869" s="181">
        <f>O1869*H1869</f>
        <v>0</v>
      </c>
      <c r="Q1869" s="181">
        <v>2.1000000000000001E-4</v>
      </c>
      <c r="R1869" s="181">
        <f>Q1869*H1869</f>
        <v>3.2640510000000005E-2</v>
      </c>
      <c r="S1869" s="181">
        <v>3.3E-4</v>
      </c>
      <c r="T1869" s="182">
        <f>S1869*H1869</f>
        <v>5.1292230000000001E-2</v>
      </c>
      <c r="U1869" s="35"/>
      <c r="V1869" s="35"/>
      <c r="W1869" s="35"/>
      <c r="X1869" s="35"/>
      <c r="Y1869" s="35"/>
      <c r="Z1869" s="35"/>
      <c r="AA1869" s="35"/>
      <c r="AB1869" s="35"/>
      <c r="AC1869" s="35"/>
      <c r="AD1869" s="35"/>
      <c r="AE1869" s="35"/>
      <c r="AR1869" s="183" t="s">
        <v>259</v>
      </c>
      <c r="AT1869" s="183" t="s">
        <v>159</v>
      </c>
      <c r="AU1869" s="183" t="s">
        <v>83</v>
      </c>
      <c r="AY1869" s="18" t="s">
        <v>156</v>
      </c>
      <c r="BE1869" s="184">
        <f>IF(N1869="základní",J1869,0)</f>
        <v>0</v>
      </c>
      <c r="BF1869" s="184">
        <f>IF(N1869="snížená",J1869,0)</f>
        <v>0</v>
      </c>
      <c r="BG1869" s="184">
        <f>IF(N1869="zákl. přenesená",J1869,0)</f>
        <v>0</v>
      </c>
      <c r="BH1869" s="184">
        <f>IF(N1869="sníž. přenesená",J1869,0)</f>
        <v>0</v>
      </c>
      <c r="BI1869" s="184">
        <f>IF(N1869="nulová",J1869,0)</f>
        <v>0</v>
      </c>
      <c r="BJ1869" s="18" t="s">
        <v>81</v>
      </c>
      <c r="BK1869" s="184">
        <f>ROUND(I1869*H1869,2)</f>
        <v>0</v>
      </c>
      <c r="BL1869" s="18" t="s">
        <v>259</v>
      </c>
      <c r="BM1869" s="183" t="s">
        <v>2238</v>
      </c>
    </row>
    <row r="1870" spans="1:65" s="2" customFormat="1">
      <c r="A1870" s="35"/>
      <c r="B1870" s="36"/>
      <c r="C1870" s="37"/>
      <c r="D1870" s="185" t="s">
        <v>165</v>
      </c>
      <c r="E1870" s="37"/>
      <c r="F1870" s="186" t="s">
        <v>2239</v>
      </c>
      <c r="G1870" s="37"/>
      <c r="H1870" s="37"/>
      <c r="I1870" s="187"/>
      <c r="J1870" s="37"/>
      <c r="K1870" s="37"/>
      <c r="L1870" s="40"/>
      <c r="M1870" s="188"/>
      <c r="N1870" s="189"/>
      <c r="O1870" s="65"/>
      <c r="P1870" s="65"/>
      <c r="Q1870" s="65"/>
      <c r="R1870" s="65"/>
      <c r="S1870" s="65"/>
      <c r="T1870" s="66"/>
      <c r="U1870" s="35"/>
      <c r="V1870" s="35"/>
      <c r="W1870" s="35"/>
      <c r="X1870" s="35"/>
      <c r="Y1870" s="35"/>
      <c r="Z1870" s="35"/>
      <c r="AA1870" s="35"/>
      <c r="AB1870" s="35"/>
      <c r="AC1870" s="35"/>
      <c r="AD1870" s="35"/>
      <c r="AE1870" s="35"/>
      <c r="AT1870" s="18" t="s">
        <v>165</v>
      </c>
      <c r="AU1870" s="18" t="s">
        <v>83</v>
      </c>
    </row>
    <row r="1871" spans="1:65" s="13" customFormat="1">
      <c r="B1871" s="190"/>
      <c r="C1871" s="191"/>
      <c r="D1871" s="192" t="s">
        <v>167</v>
      </c>
      <c r="E1871" s="193" t="s">
        <v>19</v>
      </c>
      <c r="F1871" s="194" t="s">
        <v>316</v>
      </c>
      <c r="G1871" s="191"/>
      <c r="H1871" s="193" t="s">
        <v>19</v>
      </c>
      <c r="I1871" s="195"/>
      <c r="J1871" s="191"/>
      <c r="K1871" s="191"/>
      <c r="L1871" s="196"/>
      <c r="M1871" s="197"/>
      <c r="N1871" s="198"/>
      <c r="O1871" s="198"/>
      <c r="P1871" s="198"/>
      <c r="Q1871" s="198"/>
      <c r="R1871" s="198"/>
      <c r="S1871" s="198"/>
      <c r="T1871" s="199"/>
      <c r="AT1871" s="200" t="s">
        <v>167</v>
      </c>
      <c r="AU1871" s="200" t="s">
        <v>83</v>
      </c>
      <c r="AV1871" s="13" t="s">
        <v>81</v>
      </c>
      <c r="AW1871" s="13" t="s">
        <v>34</v>
      </c>
      <c r="AX1871" s="13" t="s">
        <v>73</v>
      </c>
      <c r="AY1871" s="200" t="s">
        <v>156</v>
      </c>
    </row>
    <row r="1872" spans="1:65" s="14" customFormat="1">
      <c r="B1872" s="201"/>
      <c r="C1872" s="202"/>
      <c r="D1872" s="192" t="s">
        <v>167</v>
      </c>
      <c r="E1872" s="203" t="s">
        <v>19</v>
      </c>
      <c r="F1872" s="204" t="s">
        <v>317</v>
      </c>
      <c r="G1872" s="202"/>
      <c r="H1872" s="205">
        <v>9.7929999999999993</v>
      </c>
      <c r="I1872" s="206"/>
      <c r="J1872" s="202"/>
      <c r="K1872" s="202"/>
      <c r="L1872" s="207"/>
      <c r="M1872" s="208"/>
      <c r="N1872" s="209"/>
      <c r="O1872" s="209"/>
      <c r="P1872" s="209"/>
      <c r="Q1872" s="209"/>
      <c r="R1872" s="209"/>
      <c r="S1872" s="209"/>
      <c r="T1872" s="210"/>
      <c r="AT1872" s="211" t="s">
        <v>167</v>
      </c>
      <c r="AU1872" s="211" t="s">
        <v>83</v>
      </c>
      <c r="AV1872" s="14" t="s">
        <v>83</v>
      </c>
      <c r="AW1872" s="14" t="s">
        <v>34</v>
      </c>
      <c r="AX1872" s="14" t="s">
        <v>73</v>
      </c>
      <c r="AY1872" s="211" t="s">
        <v>156</v>
      </c>
    </row>
    <row r="1873" spans="2:51" s="14" customFormat="1">
      <c r="B1873" s="201"/>
      <c r="C1873" s="202"/>
      <c r="D1873" s="192" t="s">
        <v>167</v>
      </c>
      <c r="E1873" s="203" t="s">
        <v>19</v>
      </c>
      <c r="F1873" s="204" t="s">
        <v>318</v>
      </c>
      <c r="G1873" s="202"/>
      <c r="H1873" s="205">
        <v>11.266</v>
      </c>
      <c r="I1873" s="206"/>
      <c r="J1873" s="202"/>
      <c r="K1873" s="202"/>
      <c r="L1873" s="207"/>
      <c r="M1873" s="208"/>
      <c r="N1873" s="209"/>
      <c r="O1873" s="209"/>
      <c r="P1873" s="209"/>
      <c r="Q1873" s="209"/>
      <c r="R1873" s="209"/>
      <c r="S1873" s="209"/>
      <c r="T1873" s="210"/>
      <c r="AT1873" s="211" t="s">
        <v>167</v>
      </c>
      <c r="AU1873" s="211" t="s">
        <v>83</v>
      </c>
      <c r="AV1873" s="14" t="s">
        <v>83</v>
      </c>
      <c r="AW1873" s="14" t="s">
        <v>34</v>
      </c>
      <c r="AX1873" s="14" t="s">
        <v>73</v>
      </c>
      <c r="AY1873" s="211" t="s">
        <v>156</v>
      </c>
    </row>
    <row r="1874" spans="2:51" s="14" customFormat="1">
      <c r="B1874" s="201"/>
      <c r="C1874" s="202"/>
      <c r="D1874" s="192" t="s">
        <v>167</v>
      </c>
      <c r="E1874" s="203" t="s">
        <v>19</v>
      </c>
      <c r="F1874" s="204" t="s">
        <v>318</v>
      </c>
      <c r="G1874" s="202"/>
      <c r="H1874" s="205">
        <v>11.266</v>
      </c>
      <c r="I1874" s="206"/>
      <c r="J1874" s="202"/>
      <c r="K1874" s="202"/>
      <c r="L1874" s="207"/>
      <c r="M1874" s="208"/>
      <c r="N1874" s="209"/>
      <c r="O1874" s="209"/>
      <c r="P1874" s="209"/>
      <c r="Q1874" s="209"/>
      <c r="R1874" s="209"/>
      <c r="S1874" s="209"/>
      <c r="T1874" s="210"/>
      <c r="AT1874" s="211" t="s">
        <v>167</v>
      </c>
      <c r="AU1874" s="211" t="s">
        <v>83</v>
      </c>
      <c r="AV1874" s="14" t="s">
        <v>83</v>
      </c>
      <c r="AW1874" s="14" t="s">
        <v>34</v>
      </c>
      <c r="AX1874" s="14" t="s">
        <v>73</v>
      </c>
      <c r="AY1874" s="211" t="s">
        <v>156</v>
      </c>
    </row>
    <row r="1875" spans="2:51" s="14" customFormat="1">
      <c r="B1875" s="201"/>
      <c r="C1875" s="202"/>
      <c r="D1875" s="192" t="s">
        <v>167</v>
      </c>
      <c r="E1875" s="203" t="s">
        <v>19</v>
      </c>
      <c r="F1875" s="204" t="s">
        <v>319</v>
      </c>
      <c r="G1875" s="202"/>
      <c r="H1875" s="205">
        <v>9.75</v>
      </c>
      <c r="I1875" s="206"/>
      <c r="J1875" s="202"/>
      <c r="K1875" s="202"/>
      <c r="L1875" s="207"/>
      <c r="M1875" s="208"/>
      <c r="N1875" s="209"/>
      <c r="O1875" s="209"/>
      <c r="P1875" s="209"/>
      <c r="Q1875" s="209"/>
      <c r="R1875" s="209"/>
      <c r="S1875" s="209"/>
      <c r="T1875" s="210"/>
      <c r="AT1875" s="211" t="s">
        <v>167</v>
      </c>
      <c r="AU1875" s="211" t="s">
        <v>83</v>
      </c>
      <c r="AV1875" s="14" t="s">
        <v>83</v>
      </c>
      <c r="AW1875" s="14" t="s">
        <v>34</v>
      </c>
      <c r="AX1875" s="14" t="s">
        <v>73</v>
      </c>
      <c r="AY1875" s="211" t="s">
        <v>156</v>
      </c>
    </row>
    <row r="1876" spans="2:51" s="14" customFormat="1">
      <c r="B1876" s="201"/>
      <c r="C1876" s="202"/>
      <c r="D1876" s="192" t="s">
        <v>167</v>
      </c>
      <c r="E1876" s="203" t="s">
        <v>19</v>
      </c>
      <c r="F1876" s="204" t="s">
        <v>320</v>
      </c>
      <c r="G1876" s="202"/>
      <c r="H1876" s="205">
        <v>9.7929999999999993</v>
      </c>
      <c r="I1876" s="206"/>
      <c r="J1876" s="202"/>
      <c r="K1876" s="202"/>
      <c r="L1876" s="207"/>
      <c r="M1876" s="208"/>
      <c r="N1876" s="209"/>
      <c r="O1876" s="209"/>
      <c r="P1876" s="209"/>
      <c r="Q1876" s="209"/>
      <c r="R1876" s="209"/>
      <c r="S1876" s="209"/>
      <c r="T1876" s="210"/>
      <c r="AT1876" s="211" t="s">
        <v>167</v>
      </c>
      <c r="AU1876" s="211" t="s">
        <v>83</v>
      </c>
      <c r="AV1876" s="14" t="s">
        <v>83</v>
      </c>
      <c r="AW1876" s="14" t="s">
        <v>34</v>
      </c>
      <c r="AX1876" s="14" t="s">
        <v>73</v>
      </c>
      <c r="AY1876" s="211" t="s">
        <v>156</v>
      </c>
    </row>
    <row r="1877" spans="2:51" s="14" customFormat="1">
      <c r="B1877" s="201"/>
      <c r="C1877" s="202"/>
      <c r="D1877" s="192" t="s">
        <v>167</v>
      </c>
      <c r="E1877" s="203" t="s">
        <v>19</v>
      </c>
      <c r="F1877" s="204" t="s">
        <v>321</v>
      </c>
      <c r="G1877" s="202"/>
      <c r="H1877" s="205">
        <v>22.533000000000001</v>
      </c>
      <c r="I1877" s="206"/>
      <c r="J1877" s="202"/>
      <c r="K1877" s="202"/>
      <c r="L1877" s="207"/>
      <c r="M1877" s="208"/>
      <c r="N1877" s="209"/>
      <c r="O1877" s="209"/>
      <c r="P1877" s="209"/>
      <c r="Q1877" s="209"/>
      <c r="R1877" s="209"/>
      <c r="S1877" s="209"/>
      <c r="T1877" s="210"/>
      <c r="AT1877" s="211" t="s">
        <v>167</v>
      </c>
      <c r="AU1877" s="211" t="s">
        <v>83</v>
      </c>
      <c r="AV1877" s="14" t="s">
        <v>83</v>
      </c>
      <c r="AW1877" s="14" t="s">
        <v>34</v>
      </c>
      <c r="AX1877" s="14" t="s">
        <v>73</v>
      </c>
      <c r="AY1877" s="211" t="s">
        <v>156</v>
      </c>
    </row>
    <row r="1878" spans="2:51" s="14" customFormat="1">
      <c r="B1878" s="201"/>
      <c r="C1878" s="202"/>
      <c r="D1878" s="192" t="s">
        <v>167</v>
      </c>
      <c r="E1878" s="203" t="s">
        <v>19</v>
      </c>
      <c r="F1878" s="204" t="s">
        <v>322</v>
      </c>
      <c r="G1878" s="202"/>
      <c r="H1878" s="205">
        <v>22.533000000000001</v>
      </c>
      <c r="I1878" s="206"/>
      <c r="J1878" s="202"/>
      <c r="K1878" s="202"/>
      <c r="L1878" s="207"/>
      <c r="M1878" s="208"/>
      <c r="N1878" s="209"/>
      <c r="O1878" s="209"/>
      <c r="P1878" s="209"/>
      <c r="Q1878" s="209"/>
      <c r="R1878" s="209"/>
      <c r="S1878" s="209"/>
      <c r="T1878" s="210"/>
      <c r="AT1878" s="211" t="s">
        <v>167</v>
      </c>
      <c r="AU1878" s="211" t="s">
        <v>83</v>
      </c>
      <c r="AV1878" s="14" t="s">
        <v>83</v>
      </c>
      <c r="AW1878" s="14" t="s">
        <v>34</v>
      </c>
      <c r="AX1878" s="14" t="s">
        <v>73</v>
      </c>
      <c r="AY1878" s="211" t="s">
        <v>156</v>
      </c>
    </row>
    <row r="1879" spans="2:51" s="14" customFormat="1">
      <c r="B1879" s="201"/>
      <c r="C1879" s="202"/>
      <c r="D1879" s="192" t="s">
        <v>167</v>
      </c>
      <c r="E1879" s="203" t="s">
        <v>19</v>
      </c>
      <c r="F1879" s="204" t="s">
        <v>323</v>
      </c>
      <c r="G1879" s="202"/>
      <c r="H1879" s="205">
        <v>5.5389999999999997</v>
      </c>
      <c r="I1879" s="206"/>
      <c r="J1879" s="202"/>
      <c r="K1879" s="202"/>
      <c r="L1879" s="207"/>
      <c r="M1879" s="208"/>
      <c r="N1879" s="209"/>
      <c r="O1879" s="209"/>
      <c r="P1879" s="209"/>
      <c r="Q1879" s="209"/>
      <c r="R1879" s="209"/>
      <c r="S1879" s="209"/>
      <c r="T1879" s="210"/>
      <c r="AT1879" s="211" t="s">
        <v>167</v>
      </c>
      <c r="AU1879" s="211" t="s">
        <v>83</v>
      </c>
      <c r="AV1879" s="14" t="s">
        <v>83</v>
      </c>
      <c r="AW1879" s="14" t="s">
        <v>34</v>
      </c>
      <c r="AX1879" s="14" t="s">
        <v>73</v>
      </c>
      <c r="AY1879" s="211" t="s">
        <v>156</v>
      </c>
    </row>
    <row r="1880" spans="2:51" s="14" customFormat="1">
      <c r="B1880" s="201"/>
      <c r="C1880" s="202"/>
      <c r="D1880" s="192" t="s">
        <v>167</v>
      </c>
      <c r="E1880" s="203" t="s">
        <v>19</v>
      </c>
      <c r="F1880" s="204" t="s">
        <v>324</v>
      </c>
      <c r="G1880" s="202"/>
      <c r="H1880" s="205">
        <v>0.876</v>
      </c>
      <c r="I1880" s="206"/>
      <c r="J1880" s="202"/>
      <c r="K1880" s="202"/>
      <c r="L1880" s="207"/>
      <c r="M1880" s="208"/>
      <c r="N1880" s="209"/>
      <c r="O1880" s="209"/>
      <c r="P1880" s="209"/>
      <c r="Q1880" s="209"/>
      <c r="R1880" s="209"/>
      <c r="S1880" s="209"/>
      <c r="T1880" s="210"/>
      <c r="AT1880" s="211" t="s">
        <v>167</v>
      </c>
      <c r="AU1880" s="211" t="s">
        <v>83</v>
      </c>
      <c r="AV1880" s="14" t="s">
        <v>83</v>
      </c>
      <c r="AW1880" s="14" t="s">
        <v>34</v>
      </c>
      <c r="AX1880" s="14" t="s">
        <v>73</v>
      </c>
      <c r="AY1880" s="211" t="s">
        <v>156</v>
      </c>
    </row>
    <row r="1881" spans="2:51" s="14" customFormat="1">
      <c r="B1881" s="201"/>
      <c r="C1881" s="202"/>
      <c r="D1881" s="192" t="s">
        <v>167</v>
      </c>
      <c r="E1881" s="203" t="s">
        <v>19</v>
      </c>
      <c r="F1881" s="204" t="s">
        <v>325</v>
      </c>
      <c r="G1881" s="202"/>
      <c r="H1881" s="205">
        <v>3.278</v>
      </c>
      <c r="I1881" s="206"/>
      <c r="J1881" s="202"/>
      <c r="K1881" s="202"/>
      <c r="L1881" s="207"/>
      <c r="M1881" s="208"/>
      <c r="N1881" s="209"/>
      <c r="O1881" s="209"/>
      <c r="P1881" s="209"/>
      <c r="Q1881" s="209"/>
      <c r="R1881" s="209"/>
      <c r="S1881" s="209"/>
      <c r="T1881" s="210"/>
      <c r="AT1881" s="211" t="s">
        <v>167</v>
      </c>
      <c r="AU1881" s="211" t="s">
        <v>83</v>
      </c>
      <c r="AV1881" s="14" t="s">
        <v>83</v>
      </c>
      <c r="AW1881" s="14" t="s">
        <v>34</v>
      </c>
      <c r="AX1881" s="14" t="s">
        <v>73</v>
      </c>
      <c r="AY1881" s="211" t="s">
        <v>156</v>
      </c>
    </row>
    <row r="1882" spans="2:51" s="14" customFormat="1">
      <c r="B1882" s="201"/>
      <c r="C1882" s="202"/>
      <c r="D1882" s="192" t="s">
        <v>167</v>
      </c>
      <c r="E1882" s="203" t="s">
        <v>19</v>
      </c>
      <c r="F1882" s="204" t="s">
        <v>326</v>
      </c>
      <c r="G1882" s="202"/>
      <c r="H1882" s="205">
        <v>3.0459999999999998</v>
      </c>
      <c r="I1882" s="206"/>
      <c r="J1882" s="202"/>
      <c r="K1882" s="202"/>
      <c r="L1882" s="207"/>
      <c r="M1882" s="208"/>
      <c r="N1882" s="209"/>
      <c r="O1882" s="209"/>
      <c r="P1882" s="209"/>
      <c r="Q1882" s="209"/>
      <c r="R1882" s="209"/>
      <c r="S1882" s="209"/>
      <c r="T1882" s="210"/>
      <c r="AT1882" s="211" t="s">
        <v>167</v>
      </c>
      <c r="AU1882" s="211" t="s">
        <v>83</v>
      </c>
      <c r="AV1882" s="14" t="s">
        <v>83</v>
      </c>
      <c r="AW1882" s="14" t="s">
        <v>34</v>
      </c>
      <c r="AX1882" s="14" t="s">
        <v>73</v>
      </c>
      <c r="AY1882" s="211" t="s">
        <v>156</v>
      </c>
    </row>
    <row r="1883" spans="2:51" s="14" customFormat="1">
      <c r="B1883" s="201"/>
      <c r="C1883" s="202"/>
      <c r="D1883" s="192" t="s">
        <v>167</v>
      </c>
      <c r="E1883" s="203" t="s">
        <v>19</v>
      </c>
      <c r="F1883" s="204" t="s">
        <v>327</v>
      </c>
      <c r="G1883" s="202"/>
      <c r="H1883" s="205">
        <v>1.0169999999999999</v>
      </c>
      <c r="I1883" s="206"/>
      <c r="J1883" s="202"/>
      <c r="K1883" s="202"/>
      <c r="L1883" s="207"/>
      <c r="M1883" s="208"/>
      <c r="N1883" s="209"/>
      <c r="O1883" s="209"/>
      <c r="P1883" s="209"/>
      <c r="Q1883" s="209"/>
      <c r="R1883" s="209"/>
      <c r="S1883" s="209"/>
      <c r="T1883" s="210"/>
      <c r="AT1883" s="211" t="s">
        <v>167</v>
      </c>
      <c r="AU1883" s="211" t="s">
        <v>83</v>
      </c>
      <c r="AV1883" s="14" t="s">
        <v>83</v>
      </c>
      <c r="AW1883" s="14" t="s">
        <v>34</v>
      </c>
      <c r="AX1883" s="14" t="s">
        <v>73</v>
      </c>
      <c r="AY1883" s="211" t="s">
        <v>156</v>
      </c>
    </row>
    <row r="1884" spans="2:51" s="14" customFormat="1">
      <c r="B1884" s="201"/>
      <c r="C1884" s="202"/>
      <c r="D1884" s="192" t="s">
        <v>167</v>
      </c>
      <c r="E1884" s="203" t="s">
        <v>19</v>
      </c>
      <c r="F1884" s="204" t="s">
        <v>328</v>
      </c>
      <c r="G1884" s="202"/>
      <c r="H1884" s="205">
        <v>0.71899999999999997</v>
      </c>
      <c r="I1884" s="206"/>
      <c r="J1884" s="202"/>
      <c r="K1884" s="202"/>
      <c r="L1884" s="207"/>
      <c r="M1884" s="208"/>
      <c r="N1884" s="209"/>
      <c r="O1884" s="209"/>
      <c r="P1884" s="209"/>
      <c r="Q1884" s="209"/>
      <c r="R1884" s="209"/>
      <c r="S1884" s="209"/>
      <c r="T1884" s="210"/>
      <c r="AT1884" s="211" t="s">
        <v>167</v>
      </c>
      <c r="AU1884" s="211" t="s">
        <v>83</v>
      </c>
      <c r="AV1884" s="14" t="s">
        <v>83</v>
      </c>
      <c r="AW1884" s="14" t="s">
        <v>34</v>
      </c>
      <c r="AX1884" s="14" t="s">
        <v>73</v>
      </c>
      <c r="AY1884" s="211" t="s">
        <v>156</v>
      </c>
    </row>
    <row r="1885" spans="2:51" s="14" customFormat="1">
      <c r="B1885" s="201"/>
      <c r="C1885" s="202"/>
      <c r="D1885" s="192" t="s">
        <v>167</v>
      </c>
      <c r="E1885" s="203" t="s">
        <v>19</v>
      </c>
      <c r="F1885" s="204" t="s">
        <v>329</v>
      </c>
      <c r="G1885" s="202"/>
      <c r="H1885" s="205">
        <v>-4.875</v>
      </c>
      <c r="I1885" s="206"/>
      <c r="J1885" s="202"/>
      <c r="K1885" s="202"/>
      <c r="L1885" s="207"/>
      <c r="M1885" s="208"/>
      <c r="N1885" s="209"/>
      <c r="O1885" s="209"/>
      <c r="P1885" s="209"/>
      <c r="Q1885" s="209"/>
      <c r="R1885" s="209"/>
      <c r="S1885" s="209"/>
      <c r="T1885" s="210"/>
      <c r="AT1885" s="211" t="s">
        <v>167</v>
      </c>
      <c r="AU1885" s="211" t="s">
        <v>83</v>
      </c>
      <c r="AV1885" s="14" t="s">
        <v>83</v>
      </c>
      <c r="AW1885" s="14" t="s">
        <v>34</v>
      </c>
      <c r="AX1885" s="14" t="s">
        <v>73</v>
      </c>
      <c r="AY1885" s="211" t="s">
        <v>156</v>
      </c>
    </row>
    <row r="1886" spans="2:51" s="14" customFormat="1">
      <c r="B1886" s="201"/>
      <c r="C1886" s="202"/>
      <c r="D1886" s="192" t="s">
        <v>167</v>
      </c>
      <c r="E1886" s="203" t="s">
        <v>19</v>
      </c>
      <c r="F1886" s="204" t="s">
        <v>330</v>
      </c>
      <c r="G1886" s="202"/>
      <c r="H1886" s="205">
        <v>-4.8970000000000002</v>
      </c>
      <c r="I1886" s="206"/>
      <c r="J1886" s="202"/>
      <c r="K1886" s="202"/>
      <c r="L1886" s="207"/>
      <c r="M1886" s="208"/>
      <c r="N1886" s="209"/>
      <c r="O1886" s="209"/>
      <c r="P1886" s="209"/>
      <c r="Q1886" s="209"/>
      <c r="R1886" s="209"/>
      <c r="S1886" s="209"/>
      <c r="T1886" s="210"/>
      <c r="AT1886" s="211" t="s">
        <v>167</v>
      </c>
      <c r="AU1886" s="211" t="s">
        <v>83</v>
      </c>
      <c r="AV1886" s="14" t="s">
        <v>83</v>
      </c>
      <c r="AW1886" s="14" t="s">
        <v>34</v>
      </c>
      <c r="AX1886" s="14" t="s">
        <v>73</v>
      </c>
      <c r="AY1886" s="211" t="s">
        <v>156</v>
      </c>
    </row>
    <row r="1887" spans="2:51" s="14" customFormat="1">
      <c r="B1887" s="201"/>
      <c r="C1887" s="202"/>
      <c r="D1887" s="192" t="s">
        <v>167</v>
      </c>
      <c r="E1887" s="203" t="s">
        <v>19</v>
      </c>
      <c r="F1887" s="204" t="s">
        <v>331</v>
      </c>
      <c r="G1887" s="202"/>
      <c r="H1887" s="205">
        <v>-11.266</v>
      </c>
      <c r="I1887" s="206"/>
      <c r="J1887" s="202"/>
      <c r="K1887" s="202"/>
      <c r="L1887" s="207"/>
      <c r="M1887" s="208"/>
      <c r="N1887" s="209"/>
      <c r="O1887" s="209"/>
      <c r="P1887" s="209"/>
      <c r="Q1887" s="209"/>
      <c r="R1887" s="209"/>
      <c r="S1887" s="209"/>
      <c r="T1887" s="210"/>
      <c r="AT1887" s="211" t="s">
        <v>167</v>
      </c>
      <c r="AU1887" s="211" t="s">
        <v>83</v>
      </c>
      <c r="AV1887" s="14" t="s">
        <v>83</v>
      </c>
      <c r="AW1887" s="14" t="s">
        <v>34</v>
      </c>
      <c r="AX1887" s="14" t="s">
        <v>73</v>
      </c>
      <c r="AY1887" s="211" t="s">
        <v>156</v>
      </c>
    </row>
    <row r="1888" spans="2:51" s="14" customFormat="1">
      <c r="B1888" s="201"/>
      <c r="C1888" s="202"/>
      <c r="D1888" s="192" t="s">
        <v>167</v>
      </c>
      <c r="E1888" s="203" t="s">
        <v>19</v>
      </c>
      <c r="F1888" s="204" t="s">
        <v>332</v>
      </c>
      <c r="G1888" s="202"/>
      <c r="H1888" s="205">
        <v>-11.266</v>
      </c>
      <c r="I1888" s="206"/>
      <c r="J1888" s="202"/>
      <c r="K1888" s="202"/>
      <c r="L1888" s="207"/>
      <c r="M1888" s="208"/>
      <c r="N1888" s="209"/>
      <c r="O1888" s="209"/>
      <c r="P1888" s="209"/>
      <c r="Q1888" s="209"/>
      <c r="R1888" s="209"/>
      <c r="S1888" s="209"/>
      <c r="T1888" s="210"/>
      <c r="AT1888" s="211" t="s">
        <v>167</v>
      </c>
      <c r="AU1888" s="211" t="s">
        <v>83</v>
      </c>
      <c r="AV1888" s="14" t="s">
        <v>83</v>
      </c>
      <c r="AW1888" s="14" t="s">
        <v>34</v>
      </c>
      <c r="AX1888" s="14" t="s">
        <v>73</v>
      </c>
      <c r="AY1888" s="211" t="s">
        <v>156</v>
      </c>
    </row>
    <row r="1889" spans="2:51" s="16" customFormat="1">
      <c r="B1889" s="234"/>
      <c r="C1889" s="235"/>
      <c r="D1889" s="192" t="s">
        <v>167</v>
      </c>
      <c r="E1889" s="236" t="s">
        <v>19</v>
      </c>
      <c r="F1889" s="237" t="s">
        <v>299</v>
      </c>
      <c r="G1889" s="235"/>
      <c r="H1889" s="238">
        <v>79.105000000000004</v>
      </c>
      <c r="I1889" s="239"/>
      <c r="J1889" s="235"/>
      <c r="K1889" s="235"/>
      <c r="L1889" s="240"/>
      <c r="M1889" s="241"/>
      <c r="N1889" s="242"/>
      <c r="O1889" s="242"/>
      <c r="P1889" s="242"/>
      <c r="Q1889" s="242"/>
      <c r="R1889" s="242"/>
      <c r="S1889" s="242"/>
      <c r="T1889" s="243"/>
      <c r="AT1889" s="244" t="s">
        <v>167</v>
      </c>
      <c r="AU1889" s="244" t="s">
        <v>83</v>
      </c>
      <c r="AV1889" s="16" t="s">
        <v>157</v>
      </c>
      <c r="AW1889" s="16" t="s">
        <v>34</v>
      </c>
      <c r="AX1889" s="16" t="s">
        <v>73</v>
      </c>
      <c r="AY1889" s="244" t="s">
        <v>156</v>
      </c>
    </row>
    <row r="1890" spans="2:51" s="13" customFormat="1">
      <c r="B1890" s="190"/>
      <c r="C1890" s="191"/>
      <c r="D1890" s="192" t="s">
        <v>167</v>
      </c>
      <c r="E1890" s="193" t="s">
        <v>19</v>
      </c>
      <c r="F1890" s="194" t="s">
        <v>316</v>
      </c>
      <c r="G1890" s="191"/>
      <c r="H1890" s="193" t="s">
        <v>19</v>
      </c>
      <c r="I1890" s="195"/>
      <c r="J1890" s="191"/>
      <c r="K1890" s="191"/>
      <c r="L1890" s="196"/>
      <c r="M1890" s="197"/>
      <c r="N1890" s="198"/>
      <c r="O1890" s="198"/>
      <c r="P1890" s="198"/>
      <c r="Q1890" s="198"/>
      <c r="R1890" s="198"/>
      <c r="S1890" s="198"/>
      <c r="T1890" s="199"/>
      <c r="AT1890" s="200" t="s">
        <v>167</v>
      </c>
      <c r="AU1890" s="200" t="s">
        <v>83</v>
      </c>
      <c r="AV1890" s="13" t="s">
        <v>81</v>
      </c>
      <c r="AW1890" s="13" t="s">
        <v>34</v>
      </c>
      <c r="AX1890" s="13" t="s">
        <v>73</v>
      </c>
      <c r="AY1890" s="200" t="s">
        <v>156</v>
      </c>
    </row>
    <row r="1891" spans="2:51" s="14" customFormat="1">
      <c r="B1891" s="201"/>
      <c r="C1891" s="202"/>
      <c r="D1891" s="192" t="s">
        <v>167</v>
      </c>
      <c r="E1891" s="203" t="s">
        <v>19</v>
      </c>
      <c r="F1891" s="204" t="s">
        <v>385</v>
      </c>
      <c r="G1891" s="202"/>
      <c r="H1891" s="205">
        <v>69.959999999999994</v>
      </c>
      <c r="I1891" s="206"/>
      <c r="J1891" s="202"/>
      <c r="K1891" s="202"/>
      <c r="L1891" s="207"/>
      <c r="M1891" s="208"/>
      <c r="N1891" s="209"/>
      <c r="O1891" s="209"/>
      <c r="P1891" s="209"/>
      <c r="Q1891" s="209"/>
      <c r="R1891" s="209"/>
      <c r="S1891" s="209"/>
      <c r="T1891" s="210"/>
      <c r="AT1891" s="211" t="s">
        <v>167</v>
      </c>
      <c r="AU1891" s="211" t="s">
        <v>83</v>
      </c>
      <c r="AV1891" s="14" t="s">
        <v>83</v>
      </c>
      <c r="AW1891" s="14" t="s">
        <v>34</v>
      </c>
      <c r="AX1891" s="14" t="s">
        <v>73</v>
      </c>
      <c r="AY1891" s="211" t="s">
        <v>156</v>
      </c>
    </row>
    <row r="1892" spans="2:51" s="14" customFormat="1">
      <c r="B1892" s="201"/>
      <c r="C1892" s="202"/>
      <c r="D1892" s="192" t="s">
        <v>167</v>
      </c>
      <c r="E1892" s="203" t="s">
        <v>19</v>
      </c>
      <c r="F1892" s="204" t="s">
        <v>386</v>
      </c>
      <c r="G1892" s="202"/>
      <c r="H1892" s="205">
        <v>1.44</v>
      </c>
      <c r="I1892" s="206"/>
      <c r="J1892" s="202"/>
      <c r="K1892" s="202"/>
      <c r="L1892" s="207"/>
      <c r="M1892" s="208"/>
      <c r="N1892" s="209"/>
      <c r="O1892" s="209"/>
      <c r="P1892" s="209"/>
      <c r="Q1892" s="209"/>
      <c r="R1892" s="209"/>
      <c r="S1892" s="209"/>
      <c r="T1892" s="210"/>
      <c r="AT1892" s="211" t="s">
        <v>167</v>
      </c>
      <c r="AU1892" s="211" t="s">
        <v>83</v>
      </c>
      <c r="AV1892" s="14" t="s">
        <v>83</v>
      </c>
      <c r="AW1892" s="14" t="s">
        <v>34</v>
      </c>
      <c r="AX1892" s="14" t="s">
        <v>73</v>
      </c>
      <c r="AY1892" s="211" t="s">
        <v>156</v>
      </c>
    </row>
    <row r="1893" spans="2:51" s="14" customFormat="1">
      <c r="B1893" s="201"/>
      <c r="C1893" s="202"/>
      <c r="D1893" s="192" t="s">
        <v>167</v>
      </c>
      <c r="E1893" s="203" t="s">
        <v>19</v>
      </c>
      <c r="F1893" s="204" t="s">
        <v>387</v>
      </c>
      <c r="G1893" s="202"/>
      <c r="H1893" s="205">
        <v>4.41</v>
      </c>
      <c r="I1893" s="206"/>
      <c r="J1893" s="202"/>
      <c r="K1893" s="202"/>
      <c r="L1893" s="207"/>
      <c r="M1893" s="208"/>
      <c r="N1893" s="209"/>
      <c r="O1893" s="209"/>
      <c r="P1893" s="209"/>
      <c r="Q1893" s="209"/>
      <c r="R1893" s="209"/>
      <c r="S1893" s="209"/>
      <c r="T1893" s="210"/>
      <c r="AT1893" s="211" t="s">
        <v>167</v>
      </c>
      <c r="AU1893" s="211" t="s">
        <v>83</v>
      </c>
      <c r="AV1893" s="14" t="s">
        <v>83</v>
      </c>
      <c r="AW1893" s="14" t="s">
        <v>34</v>
      </c>
      <c r="AX1893" s="14" t="s">
        <v>73</v>
      </c>
      <c r="AY1893" s="211" t="s">
        <v>156</v>
      </c>
    </row>
    <row r="1894" spans="2:51" s="14" customFormat="1">
      <c r="B1894" s="201"/>
      <c r="C1894" s="202"/>
      <c r="D1894" s="192" t="s">
        <v>167</v>
      </c>
      <c r="E1894" s="203" t="s">
        <v>19</v>
      </c>
      <c r="F1894" s="204" t="s">
        <v>388</v>
      </c>
      <c r="G1894" s="202"/>
      <c r="H1894" s="205">
        <v>4.8</v>
      </c>
      <c r="I1894" s="206"/>
      <c r="J1894" s="202"/>
      <c r="K1894" s="202"/>
      <c r="L1894" s="207"/>
      <c r="M1894" s="208"/>
      <c r="N1894" s="209"/>
      <c r="O1894" s="209"/>
      <c r="P1894" s="209"/>
      <c r="Q1894" s="209"/>
      <c r="R1894" s="209"/>
      <c r="S1894" s="209"/>
      <c r="T1894" s="210"/>
      <c r="AT1894" s="211" t="s">
        <v>167</v>
      </c>
      <c r="AU1894" s="211" t="s">
        <v>83</v>
      </c>
      <c r="AV1894" s="14" t="s">
        <v>83</v>
      </c>
      <c r="AW1894" s="14" t="s">
        <v>34</v>
      </c>
      <c r="AX1894" s="14" t="s">
        <v>73</v>
      </c>
      <c r="AY1894" s="211" t="s">
        <v>156</v>
      </c>
    </row>
    <row r="1895" spans="2:51" s="14" customFormat="1">
      <c r="B1895" s="201"/>
      <c r="C1895" s="202"/>
      <c r="D1895" s="192" t="s">
        <v>167</v>
      </c>
      <c r="E1895" s="203" t="s">
        <v>19</v>
      </c>
      <c r="F1895" s="204" t="s">
        <v>389</v>
      </c>
      <c r="G1895" s="202"/>
      <c r="H1895" s="205">
        <v>0.443</v>
      </c>
      <c r="I1895" s="206"/>
      <c r="J1895" s="202"/>
      <c r="K1895" s="202"/>
      <c r="L1895" s="207"/>
      <c r="M1895" s="208"/>
      <c r="N1895" s="209"/>
      <c r="O1895" s="209"/>
      <c r="P1895" s="209"/>
      <c r="Q1895" s="209"/>
      <c r="R1895" s="209"/>
      <c r="S1895" s="209"/>
      <c r="T1895" s="210"/>
      <c r="AT1895" s="211" t="s">
        <v>167</v>
      </c>
      <c r="AU1895" s="211" t="s">
        <v>83</v>
      </c>
      <c r="AV1895" s="14" t="s">
        <v>83</v>
      </c>
      <c r="AW1895" s="14" t="s">
        <v>34</v>
      </c>
      <c r="AX1895" s="14" t="s">
        <v>73</v>
      </c>
      <c r="AY1895" s="211" t="s">
        <v>156</v>
      </c>
    </row>
    <row r="1896" spans="2:51" s="14" customFormat="1">
      <c r="B1896" s="201"/>
      <c r="C1896" s="202"/>
      <c r="D1896" s="192" t="s">
        <v>167</v>
      </c>
      <c r="E1896" s="203" t="s">
        <v>19</v>
      </c>
      <c r="F1896" s="204" t="s">
        <v>390</v>
      </c>
      <c r="G1896" s="202"/>
      <c r="H1896" s="205">
        <v>3.0249999999999999</v>
      </c>
      <c r="I1896" s="206"/>
      <c r="J1896" s="202"/>
      <c r="K1896" s="202"/>
      <c r="L1896" s="207"/>
      <c r="M1896" s="208"/>
      <c r="N1896" s="209"/>
      <c r="O1896" s="209"/>
      <c r="P1896" s="209"/>
      <c r="Q1896" s="209"/>
      <c r="R1896" s="209"/>
      <c r="S1896" s="209"/>
      <c r="T1896" s="210"/>
      <c r="AT1896" s="211" t="s">
        <v>167</v>
      </c>
      <c r="AU1896" s="211" t="s">
        <v>83</v>
      </c>
      <c r="AV1896" s="14" t="s">
        <v>83</v>
      </c>
      <c r="AW1896" s="14" t="s">
        <v>34</v>
      </c>
      <c r="AX1896" s="14" t="s">
        <v>73</v>
      </c>
      <c r="AY1896" s="211" t="s">
        <v>156</v>
      </c>
    </row>
    <row r="1897" spans="2:51" s="14" customFormat="1">
      <c r="B1897" s="201"/>
      <c r="C1897" s="202"/>
      <c r="D1897" s="192" t="s">
        <v>167</v>
      </c>
      <c r="E1897" s="203" t="s">
        <v>19</v>
      </c>
      <c r="F1897" s="204" t="s">
        <v>391</v>
      </c>
      <c r="G1897" s="202"/>
      <c r="H1897" s="205">
        <v>3.0550000000000002</v>
      </c>
      <c r="I1897" s="206"/>
      <c r="J1897" s="202"/>
      <c r="K1897" s="202"/>
      <c r="L1897" s="207"/>
      <c r="M1897" s="208"/>
      <c r="N1897" s="209"/>
      <c r="O1897" s="209"/>
      <c r="P1897" s="209"/>
      <c r="Q1897" s="209"/>
      <c r="R1897" s="209"/>
      <c r="S1897" s="209"/>
      <c r="T1897" s="210"/>
      <c r="AT1897" s="211" t="s">
        <v>167</v>
      </c>
      <c r="AU1897" s="211" t="s">
        <v>83</v>
      </c>
      <c r="AV1897" s="14" t="s">
        <v>83</v>
      </c>
      <c r="AW1897" s="14" t="s">
        <v>34</v>
      </c>
      <c r="AX1897" s="14" t="s">
        <v>73</v>
      </c>
      <c r="AY1897" s="211" t="s">
        <v>156</v>
      </c>
    </row>
    <row r="1898" spans="2:51" s="14" customFormat="1">
      <c r="B1898" s="201"/>
      <c r="C1898" s="202"/>
      <c r="D1898" s="192" t="s">
        <v>167</v>
      </c>
      <c r="E1898" s="203" t="s">
        <v>19</v>
      </c>
      <c r="F1898" s="204" t="s">
        <v>392</v>
      </c>
      <c r="G1898" s="202"/>
      <c r="H1898" s="205">
        <v>4.1509999999999998</v>
      </c>
      <c r="I1898" s="206"/>
      <c r="J1898" s="202"/>
      <c r="K1898" s="202"/>
      <c r="L1898" s="207"/>
      <c r="M1898" s="208"/>
      <c r="N1898" s="209"/>
      <c r="O1898" s="209"/>
      <c r="P1898" s="209"/>
      <c r="Q1898" s="209"/>
      <c r="R1898" s="209"/>
      <c r="S1898" s="209"/>
      <c r="T1898" s="210"/>
      <c r="AT1898" s="211" t="s">
        <v>167</v>
      </c>
      <c r="AU1898" s="211" t="s">
        <v>83</v>
      </c>
      <c r="AV1898" s="14" t="s">
        <v>83</v>
      </c>
      <c r="AW1898" s="14" t="s">
        <v>34</v>
      </c>
      <c r="AX1898" s="14" t="s">
        <v>73</v>
      </c>
      <c r="AY1898" s="211" t="s">
        <v>156</v>
      </c>
    </row>
    <row r="1899" spans="2:51" s="14" customFormat="1">
      <c r="B1899" s="201"/>
      <c r="C1899" s="202"/>
      <c r="D1899" s="192" t="s">
        <v>167</v>
      </c>
      <c r="E1899" s="203" t="s">
        <v>19</v>
      </c>
      <c r="F1899" s="204" t="s">
        <v>393</v>
      </c>
      <c r="G1899" s="202"/>
      <c r="H1899" s="205">
        <v>2.8340000000000001</v>
      </c>
      <c r="I1899" s="206"/>
      <c r="J1899" s="202"/>
      <c r="K1899" s="202"/>
      <c r="L1899" s="207"/>
      <c r="M1899" s="208"/>
      <c r="N1899" s="209"/>
      <c r="O1899" s="209"/>
      <c r="P1899" s="209"/>
      <c r="Q1899" s="209"/>
      <c r="R1899" s="209"/>
      <c r="S1899" s="209"/>
      <c r="T1899" s="210"/>
      <c r="AT1899" s="211" t="s">
        <v>167</v>
      </c>
      <c r="AU1899" s="211" t="s">
        <v>83</v>
      </c>
      <c r="AV1899" s="14" t="s">
        <v>83</v>
      </c>
      <c r="AW1899" s="14" t="s">
        <v>34</v>
      </c>
      <c r="AX1899" s="14" t="s">
        <v>73</v>
      </c>
      <c r="AY1899" s="211" t="s">
        <v>156</v>
      </c>
    </row>
    <row r="1900" spans="2:51" s="14" customFormat="1">
      <c r="B1900" s="201"/>
      <c r="C1900" s="202"/>
      <c r="D1900" s="192" t="s">
        <v>167</v>
      </c>
      <c r="E1900" s="203" t="s">
        <v>19</v>
      </c>
      <c r="F1900" s="204" t="s">
        <v>394</v>
      </c>
      <c r="G1900" s="202"/>
      <c r="H1900" s="205">
        <v>2.7349999999999999</v>
      </c>
      <c r="I1900" s="206"/>
      <c r="J1900" s="202"/>
      <c r="K1900" s="202"/>
      <c r="L1900" s="207"/>
      <c r="M1900" s="208"/>
      <c r="N1900" s="209"/>
      <c r="O1900" s="209"/>
      <c r="P1900" s="209"/>
      <c r="Q1900" s="209"/>
      <c r="R1900" s="209"/>
      <c r="S1900" s="209"/>
      <c r="T1900" s="210"/>
      <c r="AT1900" s="211" t="s">
        <v>167</v>
      </c>
      <c r="AU1900" s="211" t="s">
        <v>83</v>
      </c>
      <c r="AV1900" s="14" t="s">
        <v>83</v>
      </c>
      <c r="AW1900" s="14" t="s">
        <v>34</v>
      </c>
      <c r="AX1900" s="14" t="s">
        <v>73</v>
      </c>
      <c r="AY1900" s="211" t="s">
        <v>156</v>
      </c>
    </row>
    <row r="1901" spans="2:51" s="14" customFormat="1">
      <c r="B1901" s="201"/>
      <c r="C1901" s="202"/>
      <c r="D1901" s="192" t="s">
        <v>167</v>
      </c>
      <c r="E1901" s="203" t="s">
        <v>19</v>
      </c>
      <c r="F1901" s="204" t="s">
        <v>395</v>
      </c>
      <c r="G1901" s="202"/>
      <c r="H1901" s="205">
        <v>5.3470000000000004</v>
      </c>
      <c r="I1901" s="206"/>
      <c r="J1901" s="202"/>
      <c r="K1901" s="202"/>
      <c r="L1901" s="207"/>
      <c r="M1901" s="208"/>
      <c r="N1901" s="209"/>
      <c r="O1901" s="209"/>
      <c r="P1901" s="209"/>
      <c r="Q1901" s="209"/>
      <c r="R1901" s="209"/>
      <c r="S1901" s="209"/>
      <c r="T1901" s="210"/>
      <c r="AT1901" s="211" t="s">
        <v>167</v>
      </c>
      <c r="AU1901" s="211" t="s">
        <v>83</v>
      </c>
      <c r="AV1901" s="14" t="s">
        <v>83</v>
      </c>
      <c r="AW1901" s="14" t="s">
        <v>34</v>
      </c>
      <c r="AX1901" s="14" t="s">
        <v>73</v>
      </c>
      <c r="AY1901" s="211" t="s">
        <v>156</v>
      </c>
    </row>
    <row r="1902" spans="2:51" s="14" customFormat="1">
      <c r="B1902" s="201"/>
      <c r="C1902" s="202"/>
      <c r="D1902" s="192" t="s">
        <v>167</v>
      </c>
      <c r="E1902" s="203" t="s">
        <v>19</v>
      </c>
      <c r="F1902" s="204" t="s">
        <v>397</v>
      </c>
      <c r="G1902" s="202"/>
      <c r="H1902" s="205">
        <v>0.56699999999999995</v>
      </c>
      <c r="I1902" s="206"/>
      <c r="J1902" s="202"/>
      <c r="K1902" s="202"/>
      <c r="L1902" s="207"/>
      <c r="M1902" s="208"/>
      <c r="N1902" s="209"/>
      <c r="O1902" s="209"/>
      <c r="P1902" s="209"/>
      <c r="Q1902" s="209"/>
      <c r="R1902" s="209"/>
      <c r="S1902" s="209"/>
      <c r="T1902" s="210"/>
      <c r="AT1902" s="211" t="s">
        <v>167</v>
      </c>
      <c r="AU1902" s="211" t="s">
        <v>83</v>
      </c>
      <c r="AV1902" s="14" t="s">
        <v>83</v>
      </c>
      <c r="AW1902" s="14" t="s">
        <v>34</v>
      </c>
      <c r="AX1902" s="14" t="s">
        <v>73</v>
      </c>
      <c r="AY1902" s="211" t="s">
        <v>156</v>
      </c>
    </row>
    <row r="1903" spans="2:51" s="14" customFormat="1">
      <c r="B1903" s="201"/>
      <c r="C1903" s="202"/>
      <c r="D1903" s="192" t="s">
        <v>167</v>
      </c>
      <c r="E1903" s="203" t="s">
        <v>19</v>
      </c>
      <c r="F1903" s="204" t="s">
        <v>400</v>
      </c>
      <c r="G1903" s="202"/>
      <c r="H1903" s="205">
        <v>-1.0269999999999999</v>
      </c>
      <c r="I1903" s="206"/>
      <c r="J1903" s="202"/>
      <c r="K1903" s="202"/>
      <c r="L1903" s="207"/>
      <c r="M1903" s="208"/>
      <c r="N1903" s="209"/>
      <c r="O1903" s="209"/>
      <c r="P1903" s="209"/>
      <c r="Q1903" s="209"/>
      <c r="R1903" s="209"/>
      <c r="S1903" s="209"/>
      <c r="T1903" s="210"/>
      <c r="AT1903" s="211" t="s">
        <v>167</v>
      </c>
      <c r="AU1903" s="211" t="s">
        <v>83</v>
      </c>
      <c r="AV1903" s="14" t="s">
        <v>83</v>
      </c>
      <c r="AW1903" s="14" t="s">
        <v>34</v>
      </c>
      <c r="AX1903" s="14" t="s">
        <v>73</v>
      </c>
      <c r="AY1903" s="211" t="s">
        <v>156</v>
      </c>
    </row>
    <row r="1904" spans="2:51" s="14" customFormat="1">
      <c r="B1904" s="201"/>
      <c r="C1904" s="202"/>
      <c r="D1904" s="192" t="s">
        <v>167</v>
      </c>
      <c r="E1904" s="203" t="s">
        <v>19</v>
      </c>
      <c r="F1904" s="204" t="s">
        <v>401</v>
      </c>
      <c r="G1904" s="202"/>
      <c r="H1904" s="205">
        <v>-6.5019999999999998</v>
      </c>
      <c r="I1904" s="206"/>
      <c r="J1904" s="202"/>
      <c r="K1904" s="202"/>
      <c r="L1904" s="207"/>
      <c r="M1904" s="208"/>
      <c r="N1904" s="209"/>
      <c r="O1904" s="209"/>
      <c r="P1904" s="209"/>
      <c r="Q1904" s="209"/>
      <c r="R1904" s="209"/>
      <c r="S1904" s="209"/>
      <c r="T1904" s="210"/>
      <c r="AT1904" s="211" t="s">
        <v>167</v>
      </c>
      <c r="AU1904" s="211" t="s">
        <v>83</v>
      </c>
      <c r="AV1904" s="14" t="s">
        <v>83</v>
      </c>
      <c r="AW1904" s="14" t="s">
        <v>34</v>
      </c>
      <c r="AX1904" s="14" t="s">
        <v>73</v>
      </c>
      <c r="AY1904" s="211" t="s">
        <v>156</v>
      </c>
    </row>
    <row r="1905" spans="1:65" s="14" customFormat="1">
      <c r="B1905" s="201"/>
      <c r="C1905" s="202"/>
      <c r="D1905" s="192" t="s">
        <v>167</v>
      </c>
      <c r="E1905" s="203" t="s">
        <v>19</v>
      </c>
      <c r="F1905" s="204" t="s">
        <v>402</v>
      </c>
      <c r="G1905" s="202"/>
      <c r="H1905" s="205">
        <v>-1.272</v>
      </c>
      <c r="I1905" s="206"/>
      <c r="J1905" s="202"/>
      <c r="K1905" s="202"/>
      <c r="L1905" s="207"/>
      <c r="M1905" s="208"/>
      <c r="N1905" s="209"/>
      <c r="O1905" s="209"/>
      <c r="P1905" s="209"/>
      <c r="Q1905" s="209"/>
      <c r="R1905" s="209"/>
      <c r="S1905" s="209"/>
      <c r="T1905" s="210"/>
      <c r="AT1905" s="211" t="s">
        <v>167</v>
      </c>
      <c r="AU1905" s="211" t="s">
        <v>83</v>
      </c>
      <c r="AV1905" s="14" t="s">
        <v>83</v>
      </c>
      <c r="AW1905" s="14" t="s">
        <v>34</v>
      </c>
      <c r="AX1905" s="14" t="s">
        <v>73</v>
      </c>
      <c r="AY1905" s="211" t="s">
        <v>156</v>
      </c>
    </row>
    <row r="1906" spans="1:65" s="14" customFormat="1">
      <c r="B1906" s="201"/>
      <c r="C1906" s="202"/>
      <c r="D1906" s="192" t="s">
        <v>167</v>
      </c>
      <c r="E1906" s="203" t="s">
        <v>19</v>
      </c>
      <c r="F1906" s="204" t="s">
        <v>382</v>
      </c>
      <c r="G1906" s="202"/>
      <c r="H1906" s="205">
        <v>-6.0629999999999997</v>
      </c>
      <c r="I1906" s="206"/>
      <c r="J1906" s="202"/>
      <c r="K1906" s="202"/>
      <c r="L1906" s="207"/>
      <c r="M1906" s="208"/>
      <c r="N1906" s="209"/>
      <c r="O1906" s="209"/>
      <c r="P1906" s="209"/>
      <c r="Q1906" s="209"/>
      <c r="R1906" s="209"/>
      <c r="S1906" s="209"/>
      <c r="T1906" s="210"/>
      <c r="AT1906" s="211" t="s">
        <v>167</v>
      </c>
      <c r="AU1906" s="211" t="s">
        <v>83</v>
      </c>
      <c r="AV1906" s="14" t="s">
        <v>83</v>
      </c>
      <c r="AW1906" s="14" t="s">
        <v>34</v>
      </c>
      <c r="AX1906" s="14" t="s">
        <v>73</v>
      </c>
      <c r="AY1906" s="211" t="s">
        <v>156</v>
      </c>
    </row>
    <row r="1907" spans="1:65" s="14" customFormat="1">
      <c r="B1907" s="201"/>
      <c r="C1907" s="202"/>
      <c r="D1907" s="192" t="s">
        <v>167</v>
      </c>
      <c r="E1907" s="203" t="s">
        <v>19</v>
      </c>
      <c r="F1907" s="204" t="s">
        <v>383</v>
      </c>
      <c r="G1907" s="202"/>
      <c r="H1907" s="205">
        <v>-2.613</v>
      </c>
      <c r="I1907" s="206"/>
      <c r="J1907" s="202"/>
      <c r="K1907" s="202"/>
      <c r="L1907" s="207"/>
      <c r="M1907" s="208"/>
      <c r="N1907" s="209"/>
      <c r="O1907" s="209"/>
      <c r="P1907" s="209"/>
      <c r="Q1907" s="209"/>
      <c r="R1907" s="209"/>
      <c r="S1907" s="209"/>
      <c r="T1907" s="210"/>
      <c r="AT1907" s="211" t="s">
        <v>167</v>
      </c>
      <c r="AU1907" s="211" t="s">
        <v>83</v>
      </c>
      <c r="AV1907" s="14" t="s">
        <v>83</v>
      </c>
      <c r="AW1907" s="14" t="s">
        <v>34</v>
      </c>
      <c r="AX1907" s="14" t="s">
        <v>73</v>
      </c>
      <c r="AY1907" s="211" t="s">
        <v>156</v>
      </c>
    </row>
    <row r="1908" spans="1:65" s="14" customFormat="1">
      <c r="B1908" s="201"/>
      <c r="C1908" s="202"/>
      <c r="D1908" s="192" t="s">
        <v>167</v>
      </c>
      <c r="E1908" s="203" t="s">
        <v>19</v>
      </c>
      <c r="F1908" s="204" t="s">
        <v>403</v>
      </c>
      <c r="G1908" s="202"/>
      <c r="H1908" s="205">
        <v>-7.8689999999999998</v>
      </c>
      <c r="I1908" s="206"/>
      <c r="J1908" s="202"/>
      <c r="K1908" s="202"/>
      <c r="L1908" s="207"/>
      <c r="M1908" s="208"/>
      <c r="N1908" s="209"/>
      <c r="O1908" s="209"/>
      <c r="P1908" s="209"/>
      <c r="Q1908" s="209"/>
      <c r="R1908" s="209"/>
      <c r="S1908" s="209"/>
      <c r="T1908" s="210"/>
      <c r="AT1908" s="211" t="s">
        <v>167</v>
      </c>
      <c r="AU1908" s="211" t="s">
        <v>83</v>
      </c>
      <c r="AV1908" s="14" t="s">
        <v>83</v>
      </c>
      <c r="AW1908" s="14" t="s">
        <v>34</v>
      </c>
      <c r="AX1908" s="14" t="s">
        <v>73</v>
      </c>
      <c r="AY1908" s="211" t="s">
        <v>156</v>
      </c>
    </row>
    <row r="1909" spans="1:65" s="14" customFormat="1">
      <c r="B1909" s="201"/>
      <c r="C1909" s="202"/>
      <c r="D1909" s="192" t="s">
        <v>167</v>
      </c>
      <c r="E1909" s="203" t="s">
        <v>19</v>
      </c>
      <c r="F1909" s="204" t="s">
        <v>383</v>
      </c>
      <c r="G1909" s="202"/>
      <c r="H1909" s="205">
        <v>-2.613</v>
      </c>
      <c r="I1909" s="206"/>
      <c r="J1909" s="202"/>
      <c r="K1909" s="202"/>
      <c r="L1909" s="207"/>
      <c r="M1909" s="208"/>
      <c r="N1909" s="209"/>
      <c r="O1909" s="209"/>
      <c r="P1909" s="209"/>
      <c r="Q1909" s="209"/>
      <c r="R1909" s="209"/>
      <c r="S1909" s="209"/>
      <c r="T1909" s="210"/>
      <c r="AT1909" s="211" t="s">
        <v>167</v>
      </c>
      <c r="AU1909" s="211" t="s">
        <v>83</v>
      </c>
      <c r="AV1909" s="14" t="s">
        <v>83</v>
      </c>
      <c r="AW1909" s="14" t="s">
        <v>34</v>
      </c>
      <c r="AX1909" s="14" t="s">
        <v>73</v>
      </c>
      <c r="AY1909" s="211" t="s">
        <v>156</v>
      </c>
    </row>
    <row r="1910" spans="1:65" s="14" customFormat="1">
      <c r="B1910" s="201"/>
      <c r="C1910" s="202"/>
      <c r="D1910" s="192" t="s">
        <v>167</v>
      </c>
      <c r="E1910" s="203" t="s">
        <v>19</v>
      </c>
      <c r="F1910" s="204" t="s">
        <v>403</v>
      </c>
      <c r="G1910" s="202"/>
      <c r="H1910" s="205">
        <v>-7.8689999999999998</v>
      </c>
      <c r="I1910" s="206"/>
      <c r="J1910" s="202"/>
      <c r="K1910" s="202"/>
      <c r="L1910" s="207"/>
      <c r="M1910" s="208"/>
      <c r="N1910" s="209"/>
      <c r="O1910" s="209"/>
      <c r="P1910" s="209"/>
      <c r="Q1910" s="209"/>
      <c r="R1910" s="209"/>
      <c r="S1910" s="209"/>
      <c r="T1910" s="210"/>
      <c r="AT1910" s="211" t="s">
        <v>167</v>
      </c>
      <c r="AU1910" s="211" t="s">
        <v>83</v>
      </c>
      <c r="AV1910" s="14" t="s">
        <v>83</v>
      </c>
      <c r="AW1910" s="14" t="s">
        <v>34</v>
      </c>
      <c r="AX1910" s="14" t="s">
        <v>73</v>
      </c>
      <c r="AY1910" s="211" t="s">
        <v>156</v>
      </c>
    </row>
    <row r="1911" spans="1:65" s="14" customFormat="1">
      <c r="B1911" s="201"/>
      <c r="C1911" s="202"/>
      <c r="D1911" s="192" t="s">
        <v>167</v>
      </c>
      <c r="E1911" s="203" t="s">
        <v>19</v>
      </c>
      <c r="F1911" s="204" t="s">
        <v>383</v>
      </c>
      <c r="G1911" s="202"/>
      <c r="H1911" s="205">
        <v>-2.613</v>
      </c>
      <c r="I1911" s="206"/>
      <c r="J1911" s="202"/>
      <c r="K1911" s="202"/>
      <c r="L1911" s="207"/>
      <c r="M1911" s="208"/>
      <c r="N1911" s="209"/>
      <c r="O1911" s="209"/>
      <c r="P1911" s="209"/>
      <c r="Q1911" s="209"/>
      <c r="R1911" s="209"/>
      <c r="S1911" s="209"/>
      <c r="T1911" s="210"/>
      <c r="AT1911" s="211" t="s">
        <v>167</v>
      </c>
      <c r="AU1911" s="211" t="s">
        <v>83</v>
      </c>
      <c r="AV1911" s="14" t="s">
        <v>83</v>
      </c>
      <c r="AW1911" s="14" t="s">
        <v>34</v>
      </c>
      <c r="AX1911" s="14" t="s">
        <v>73</v>
      </c>
      <c r="AY1911" s="211" t="s">
        <v>156</v>
      </c>
    </row>
    <row r="1912" spans="1:65" s="14" customFormat="1">
      <c r="B1912" s="201"/>
      <c r="C1912" s="202"/>
      <c r="D1912" s="192" t="s">
        <v>167</v>
      </c>
      <c r="E1912" s="203" t="s">
        <v>19</v>
      </c>
      <c r="F1912" s="204" t="s">
        <v>761</v>
      </c>
      <c r="G1912" s="202"/>
      <c r="H1912" s="205">
        <v>12</v>
      </c>
      <c r="I1912" s="206"/>
      <c r="J1912" s="202"/>
      <c r="K1912" s="202"/>
      <c r="L1912" s="207"/>
      <c r="M1912" s="208"/>
      <c r="N1912" s="209"/>
      <c r="O1912" s="209"/>
      <c r="P1912" s="209"/>
      <c r="Q1912" s="209"/>
      <c r="R1912" s="209"/>
      <c r="S1912" s="209"/>
      <c r="T1912" s="210"/>
      <c r="AT1912" s="211" t="s">
        <v>167</v>
      </c>
      <c r="AU1912" s="211" t="s">
        <v>83</v>
      </c>
      <c r="AV1912" s="14" t="s">
        <v>83</v>
      </c>
      <c r="AW1912" s="14" t="s">
        <v>34</v>
      </c>
      <c r="AX1912" s="14" t="s">
        <v>73</v>
      </c>
      <c r="AY1912" s="211" t="s">
        <v>156</v>
      </c>
    </row>
    <row r="1913" spans="1:65" s="16" customFormat="1">
      <c r="B1913" s="234"/>
      <c r="C1913" s="235"/>
      <c r="D1913" s="192" t="s">
        <v>167</v>
      </c>
      <c r="E1913" s="236" t="s">
        <v>19</v>
      </c>
      <c r="F1913" s="237" t="s">
        <v>299</v>
      </c>
      <c r="G1913" s="235"/>
      <c r="H1913" s="238">
        <v>76.325999999999993</v>
      </c>
      <c r="I1913" s="239"/>
      <c r="J1913" s="235"/>
      <c r="K1913" s="235"/>
      <c r="L1913" s="240"/>
      <c r="M1913" s="241"/>
      <c r="N1913" s="242"/>
      <c r="O1913" s="242"/>
      <c r="P1913" s="242"/>
      <c r="Q1913" s="242"/>
      <c r="R1913" s="242"/>
      <c r="S1913" s="242"/>
      <c r="T1913" s="243"/>
      <c r="AT1913" s="244" t="s">
        <v>167</v>
      </c>
      <c r="AU1913" s="244" t="s">
        <v>83</v>
      </c>
      <c r="AV1913" s="16" t="s">
        <v>157</v>
      </c>
      <c r="AW1913" s="16" t="s">
        <v>34</v>
      </c>
      <c r="AX1913" s="16" t="s">
        <v>73</v>
      </c>
      <c r="AY1913" s="244" t="s">
        <v>156</v>
      </c>
    </row>
    <row r="1914" spans="1:65" s="15" customFormat="1">
      <c r="B1914" s="212"/>
      <c r="C1914" s="213"/>
      <c r="D1914" s="192" t="s">
        <v>167</v>
      </c>
      <c r="E1914" s="214" t="s">
        <v>19</v>
      </c>
      <c r="F1914" s="215" t="s">
        <v>170</v>
      </c>
      <c r="G1914" s="213"/>
      <c r="H1914" s="216">
        <v>155.43100000000001</v>
      </c>
      <c r="I1914" s="217"/>
      <c r="J1914" s="213"/>
      <c r="K1914" s="213"/>
      <c r="L1914" s="218"/>
      <c r="M1914" s="219"/>
      <c r="N1914" s="220"/>
      <c r="O1914" s="220"/>
      <c r="P1914" s="220"/>
      <c r="Q1914" s="220"/>
      <c r="R1914" s="220"/>
      <c r="S1914" s="220"/>
      <c r="T1914" s="221"/>
      <c r="AT1914" s="222" t="s">
        <v>167</v>
      </c>
      <c r="AU1914" s="222" t="s">
        <v>83</v>
      </c>
      <c r="AV1914" s="15" t="s">
        <v>163</v>
      </c>
      <c r="AW1914" s="15" t="s">
        <v>34</v>
      </c>
      <c r="AX1914" s="15" t="s">
        <v>81</v>
      </c>
      <c r="AY1914" s="222" t="s">
        <v>156</v>
      </c>
    </row>
    <row r="1915" spans="1:65" s="2" customFormat="1" ht="37.9" customHeight="1">
      <c r="A1915" s="35"/>
      <c r="B1915" s="36"/>
      <c r="C1915" s="171" t="s">
        <v>2240</v>
      </c>
      <c r="D1915" s="171" t="s">
        <v>159</v>
      </c>
      <c r="E1915" s="172" t="s">
        <v>2241</v>
      </c>
      <c r="F1915" s="173" t="s">
        <v>2242</v>
      </c>
      <c r="G1915" s="174" t="s">
        <v>206</v>
      </c>
      <c r="H1915" s="175">
        <v>38.018000000000001</v>
      </c>
      <c r="I1915" s="176"/>
      <c r="J1915" s="177">
        <f>ROUND(I1915*H1915,2)</f>
        <v>0</v>
      </c>
      <c r="K1915" s="178"/>
      <c r="L1915" s="40"/>
      <c r="M1915" s="179" t="s">
        <v>19</v>
      </c>
      <c r="N1915" s="180" t="s">
        <v>44</v>
      </c>
      <c r="O1915" s="65"/>
      <c r="P1915" s="181">
        <f>O1915*H1915</f>
        <v>0</v>
      </c>
      <c r="Q1915" s="181">
        <v>2.5999999999999998E-4</v>
      </c>
      <c r="R1915" s="181">
        <f>Q1915*H1915</f>
        <v>9.8846799999999999E-3</v>
      </c>
      <c r="S1915" s="181">
        <v>0</v>
      </c>
      <c r="T1915" s="182">
        <f>S1915*H1915</f>
        <v>0</v>
      </c>
      <c r="U1915" s="35"/>
      <c r="V1915" s="35"/>
      <c r="W1915" s="35"/>
      <c r="X1915" s="35"/>
      <c r="Y1915" s="35"/>
      <c r="Z1915" s="35"/>
      <c r="AA1915" s="35"/>
      <c r="AB1915" s="35"/>
      <c r="AC1915" s="35"/>
      <c r="AD1915" s="35"/>
      <c r="AE1915" s="35"/>
      <c r="AR1915" s="183" t="s">
        <v>259</v>
      </c>
      <c r="AT1915" s="183" t="s">
        <v>159</v>
      </c>
      <c r="AU1915" s="183" t="s">
        <v>83</v>
      </c>
      <c r="AY1915" s="18" t="s">
        <v>156</v>
      </c>
      <c r="BE1915" s="184">
        <f>IF(N1915="základní",J1915,0)</f>
        <v>0</v>
      </c>
      <c r="BF1915" s="184">
        <f>IF(N1915="snížená",J1915,0)</f>
        <v>0</v>
      </c>
      <c r="BG1915" s="184">
        <f>IF(N1915="zákl. přenesená",J1915,0)</f>
        <v>0</v>
      </c>
      <c r="BH1915" s="184">
        <f>IF(N1915="sníž. přenesená",J1915,0)</f>
        <v>0</v>
      </c>
      <c r="BI1915" s="184">
        <f>IF(N1915="nulová",J1915,0)</f>
        <v>0</v>
      </c>
      <c r="BJ1915" s="18" t="s">
        <v>81</v>
      </c>
      <c r="BK1915" s="184">
        <f>ROUND(I1915*H1915,2)</f>
        <v>0</v>
      </c>
      <c r="BL1915" s="18" t="s">
        <v>259</v>
      </c>
      <c r="BM1915" s="183" t="s">
        <v>2243</v>
      </c>
    </row>
    <row r="1916" spans="1:65" s="2" customFormat="1">
      <c r="A1916" s="35"/>
      <c r="B1916" s="36"/>
      <c r="C1916" s="37"/>
      <c r="D1916" s="185" t="s">
        <v>165</v>
      </c>
      <c r="E1916" s="37"/>
      <c r="F1916" s="186" t="s">
        <v>2244</v>
      </c>
      <c r="G1916" s="37"/>
      <c r="H1916" s="37"/>
      <c r="I1916" s="187"/>
      <c r="J1916" s="37"/>
      <c r="K1916" s="37"/>
      <c r="L1916" s="40"/>
      <c r="M1916" s="188"/>
      <c r="N1916" s="189"/>
      <c r="O1916" s="65"/>
      <c r="P1916" s="65"/>
      <c r="Q1916" s="65"/>
      <c r="R1916" s="65"/>
      <c r="S1916" s="65"/>
      <c r="T1916" s="66"/>
      <c r="U1916" s="35"/>
      <c r="V1916" s="35"/>
      <c r="W1916" s="35"/>
      <c r="X1916" s="35"/>
      <c r="Y1916" s="35"/>
      <c r="Z1916" s="35"/>
      <c r="AA1916" s="35"/>
      <c r="AB1916" s="35"/>
      <c r="AC1916" s="35"/>
      <c r="AD1916" s="35"/>
      <c r="AE1916" s="35"/>
      <c r="AT1916" s="18" t="s">
        <v>165</v>
      </c>
      <c r="AU1916" s="18" t="s">
        <v>83</v>
      </c>
    </row>
    <row r="1917" spans="1:65" s="13" customFormat="1">
      <c r="B1917" s="190"/>
      <c r="C1917" s="191"/>
      <c r="D1917" s="192" t="s">
        <v>167</v>
      </c>
      <c r="E1917" s="193" t="s">
        <v>19</v>
      </c>
      <c r="F1917" s="194" t="s">
        <v>297</v>
      </c>
      <c r="G1917" s="191"/>
      <c r="H1917" s="193" t="s">
        <v>19</v>
      </c>
      <c r="I1917" s="195"/>
      <c r="J1917" s="191"/>
      <c r="K1917" s="191"/>
      <c r="L1917" s="196"/>
      <c r="M1917" s="197"/>
      <c r="N1917" s="198"/>
      <c r="O1917" s="198"/>
      <c r="P1917" s="198"/>
      <c r="Q1917" s="198"/>
      <c r="R1917" s="198"/>
      <c r="S1917" s="198"/>
      <c r="T1917" s="199"/>
      <c r="AT1917" s="200" t="s">
        <v>167</v>
      </c>
      <c r="AU1917" s="200" t="s">
        <v>83</v>
      </c>
      <c r="AV1917" s="13" t="s">
        <v>81</v>
      </c>
      <c r="AW1917" s="13" t="s">
        <v>34</v>
      </c>
      <c r="AX1917" s="13" t="s">
        <v>73</v>
      </c>
      <c r="AY1917" s="200" t="s">
        <v>156</v>
      </c>
    </row>
    <row r="1918" spans="1:65" s="14" customFormat="1">
      <c r="B1918" s="201"/>
      <c r="C1918" s="202"/>
      <c r="D1918" s="192" t="s">
        <v>167</v>
      </c>
      <c r="E1918" s="203" t="s">
        <v>19</v>
      </c>
      <c r="F1918" s="204" t="s">
        <v>298</v>
      </c>
      <c r="G1918" s="202"/>
      <c r="H1918" s="205">
        <v>1.3069999999999999</v>
      </c>
      <c r="I1918" s="206"/>
      <c r="J1918" s="202"/>
      <c r="K1918" s="202"/>
      <c r="L1918" s="207"/>
      <c r="M1918" s="208"/>
      <c r="N1918" s="209"/>
      <c r="O1918" s="209"/>
      <c r="P1918" s="209"/>
      <c r="Q1918" s="209"/>
      <c r="R1918" s="209"/>
      <c r="S1918" s="209"/>
      <c r="T1918" s="210"/>
      <c r="AT1918" s="211" t="s">
        <v>167</v>
      </c>
      <c r="AU1918" s="211" t="s">
        <v>83</v>
      </c>
      <c r="AV1918" s="14" t="s">
        <v>83</v>
      </c>
      <c r="AW1918" s="14" t="s">
        <v>34</v>
      </c>
      <c r="AX1918" s="14" t="s">
        <v>73</v>
      </c>
      <c r="AY1918" s="211" t="s">
        <v>156</v>
      </c>
    </row>
    <row r="1919" spans="1:65" s="16" customFormat="1">
      <c r="B1919" s="234"/>
      <c r="C1919" s="235"/>
      <c r="D1919" s="192" t="s">
        <v>167</v>
      </c>
      <c r="E1919" s="236" t="s">
        <v>19</v>
      </c>
      <c r="F1919" s="237" t="s">
        <v>299</v>
      </c>
      <c r="G1919" s="235"/>
      <c r="H1919" s="238">
        <v>1.3069999999999999</v>
      </c>
      <c r="I1919" s="239"/>
      <c r="J1919" s="235"/>
      <c r="K1919" s="235"/>
      <c r="L1919" s="240"/>
      <c r="M1919" s="241"/>
      <c r="N1919" s="242"/>
      <c r="O1919" s="242"/>
      <c r="P1919" s="242"/>
      <c r="Q1919" s="242"/>
      <c r="R1919" s="242"/>
      <c r="S1919" s="242"/>
      <c r="T1919" s="243"/>
      <c r="AT1919" s="244" t="s">
        <v>167</v>
      </c>
      <c r="AU1919" s="244" t="s">
        <v>83</v>
      </c>
      <c r="AV1919" s="16" t="s">
        <v>157</v>
      </c>
      <c r="AW1919" s="16" t="s">
        <v>34</v>
      </c>
      <c r="AX1919" s="16" t="s">
        <v>73</v>
      </c>
      <c r="AY1919" s="244" t="s">
        <v>156</v>
      </c>
    </row>
    <row r="1920" spans="1:65" s="13" customFormat="1">
      <c r="B1920" s="190"/>
      <c r="C1920" s="191"/>
      <c r="D1920" s="192" t="s">
        <v>167</v>
      </c>
      <c r="E1920" s="193" t="s">
        <v>19</v>
      </c>
      <c r="F1920" s="194" t="s">
        <v>300</v>
      </c>
      <c r="G1920" s="191"/>
      <c r="H1920" s="193" t="s">
        <v>19</v>
      </c>
      <c r="I1920" s="195"/>
      <c r="J1920" s="191"/>
      <c r="K1920" s="191"/>
      <c r="L1920" s="196"/>
      <c r="M1920" s="197"/>
      <c r="N1920" s="198"/>
      <c r="O1920" s="198"/>
      <c r="P1920" s="198"/>
      <c r="Q1920" s="198"/>
      <c r="R1920" s="198"/>
      <c r="S1920" s="198"/>
      <c r="T1920" s="199"/>
      <c r="AT1920" s="200" t="s">
        <v>167</v>
      </c>
      <c r="AU1920" s="200" t="s">
        <v>83</v>
      </c>
      <c r="AV1920" s="13" t="s">
        <v>81</v>
      </c>
      <c r="AW1920" s="13" t="s">
        <v>34</v>
      </c>
      <c r="AX1920" s="13" t="s">
        <v>73</v>
      </c>
      <c r="AY1920" s="200" t="s">
        <v>156</v>
      </c>
    </row>
    <row r="1921" spans="1:65" s="14" customFormat="1">
      <c r="B1921" s="201"/>
      <c r="C1921" s="202"/>
      <c r="D1921" s="192" t="s">
        <v>167</v>
      </c>
      <c r="E1921" s="203" t="s">
        <v>19</v>
      </c>
      <c r="F1921" s="204" t="s">
        <v>301</v>
      </c>
      <c r="G1921" s="202"/>
      <c r="H1921" s="205">
        <v>1.3580000000000001</v>
      </c>
      <c r="I1921" s="206"/>
      <c r="J1921" s="202"/>
      <c r="K1921" s="202"/>
      <c r="L1921" s="207"/>
      <c r="M1921" s="208"/>
      <c r="N1921" s="209"/>
      <c r="O1921" s="209"/>
      <c r="P1921" s="209"/>
      <c r="Q1921" s="209"/>
      <c r="R1921" s="209"/>
      <c r="S1921" s="209"/>
      <c r="T1921" s="210"/>
      <c r="AT1921" s="211" t="s">
        <v>167</v>
      </c>
      <c r="AU1921" s="211" t="s">
        <v>83</v>
      </c>
      <c r="AV1921" s="14" t="s">
        <v>83</v>
      </c>
      <c r="AW1921" s="14" t="s">
        <v>34</v>
      </c>
      <c r="AX1921" s="14" t="s">
        <v>73</v>
      </c>
      <c r="AY1921" s="211" t="s">
        <v>156</v>
      </c>
    </row>
    <row r="1922" spans="1:65" s="16" customFormat="1">
      <c r="B1922" s="234"/>
      <c r="C1922" s="235"/>
      <c r="D1922" s="192" t="s">
        <v>167</v>
      </c>
      <c r="E1922" s="236" t="s">
        <v>19</v>
      </c>
      <c r="F1922" s="237" t="s">
        <v>299</v>
      </c>
      <c r="G1922" s="235"/>
      <c r="H1922" s="238">
        <v>1.3580000000000001</v>
      </c>
      <c r="I1922" s="239"/>
      <c r="J1922" s="235"/>
      <c r="K1922" s="235"/>
      <c r="L1922" s="240"/>
      <c r="M1922" s="241"/>
      <c r="N1922" s="242"/>
      <c r="O1922" s="242"/>
      <c r="P1922" s="242"/>
      <c r="Q1922" s="242"/>
      <c r="R1922" s="242"/>
      <c r="S1922" s="242"/>
      <c r="T1922" s="243"/>
      <c r="AT1922" s="244" t="s">
        <v>167</v>
      </c>
      <c r="AU1922" s="244" t="s">
        <v>83</v>
      </c>
      <c r="AV1922" s="16" t="s">
        <v>157</v>
      </c>
      <c r="AW1922" s="16" t="s">
        <v>34</v>
      </c>
      <c r="AX1922" s="16" t="s">
        <v>73</v>
      </c>
      <c r="AY1922" s="244" t="s">
        <v>156</v>
      </c>
    </row>
    <row r="1923" spans="1:65" s="13" customFormat="1">
      <c r="B1923" s="190"/>
      <c r="C1923" s="191"/>
      <c r="D1923" s="192" t="s">
        <v>167</v>
      </c>
      <c r="E1923" s="193" t="s">
        <v>19</v>
      </c>
      <c r="F1923" s="194" t="s">
        <v>297</v>
      </c>
      <c r="G1923" s="191"/>
      <c r="H1923" s="193" t="s">
        <v>19</v>
      </c>
      <c r="I1923" s="195"/>
      <c r="J1923" s="191"/>
      <c r="K1923" s="191"/>
      <c r="L1923" s="196"/>
      <c r="M1923" s="197"/>
      <c r="N1923" s="198"/>
      <c r="O1923" s="198"/>
      <c r="P1923" s="198"/>
      <c r="Q1923" s="198"/>
      <c r="R1923" s="198"/>
      <c r="S1923" s="198"/>
      <c r="T1923" s="199"/>
      <c r="AT1923" s="200" t="s">
        <v>167</v>
      </c>
      <c r="AU1923" s="200" t="s">
        <v>83</v>
      </c>
      <c r="AV1923" s="13" t="s">
        <v>81</v>
      </c>
      <c r="AW1923" s="13" t="s">
        <v>34</v>
      </c>
      <c r="AX1923" s="13" t="s">
        <v>73</v>
      </c>
      <c r="AY1923" s="200" t="s">
        <v>156</v>
      </c>
    </row>
    <row r="1924" spans="1:65" s="14" customFormat="1">
      <c r="B1924" s="201"/>
      <c r="C1924" s="202"/>
      <c r="D1924" s="192" t="s">
        <v>167</v>
      </c>
      <c r="E1924" s="203" t="s">
        <v>19</v>
      </c>
      <c r="F1924" s="204" t="s">
        <v>384</v>
      </c>
      <c r="G1924" s="202"/>
      <c r="H1924" s="205">
        <v>9.2840000000000007</v>
      </c>
      <c r="I1924" s="206"/>
      <c r="J1924" s="202"/>
      <c r="K1924" s="202"/>
      <c r="L1924" s="207"/>
      <c r="M1924" s="208"/>
      <c r="N1924" s="209"/>
      <c r="O1924" s="209"/>
      <c r="P1924" s="209"/>
      <c r="Q1924" s="209"/>
      <c r="R1924" s="209"/>
      <c r="S1924" s="209"/>
      <c r="T1924" s="210"/>
      <c r="AT1924" s="211" t="s">
        <v>167</v>
      </c>
      <c r="AU1924" s="211" t="s">
        <v>83</v>
      </c>
      <c r="AV1924" s="14" t="s">
        <v>83</v>
      </c>
      <c r="AW1924" s="14" t="s">
        <v>34</v>
      </c>
      <c r="AX1924" s="14" t="s">
        <v>73</v>
      </c>
      <c r="AY1924" s="211" t="s">
        <v>156</v>
      </c>
    </row>
    <row r="1925" spans="1:65" s="16" customFormat="1">
      <c r="B1925" s="234"/>
      <c r="C1925" s="235"/>
      <c r="D1925" s="192" t="s">
        <v>167</v>
      </c>
      <c r="E1925" s="236" t="s">
        <v>19</v>
      </c>
      <c r="F1925" s="237" t="s">
        <v>299</v>
      </c>
      <c r="G1925" s="235"/>
      <c r="H1925" s="238">
        <v>9.2840000000000007</v>
      </c>
      <c r="I1925" s="239"/>
      <c r="J1925" s="235"/>
      <c r="K1925" s="235"/>
      <c r="L1925" s="240"/>
      <c r="M1925" s="241"/>
      <c r="N1925" s="242"/>
      <c r="O1925" s="242"/>
      <c r="P1925" s="242"/>
      <c r="Q1925" s="242"/>
      <c r="R1925" s="242"/>
      <c r="S1925" s="242"/>
      <c r="T1925" s="243"/>
      <c r="AT1925" s="244" t="s">
        <v>167</v>
      </c>
      <c r="AU1925" s="244" t="s">
        <v>83</v>
      </c>
      <c r="AV1925" s="16" t="s">
        <v>157</v>
      </c>
      <c r="AW1925" s="16" t="s">
        <v>34</v>
      </c>
      <c r="AX1925" s="16" t="s">
        <v>73</v>
      </c>
      <c r="AY1925" s="244" t="s">
        <v>156</v>
      </c>
    </row>
    <row r="1926" spans="1:65" s="13" customFormat="1">
      <c r="B1926" s="190"/>
      <c r="C1926" s="191"/>
      <c r="D1926" s="192" t="s">
        <v>167</v>
      </c>
      <c r="E1926" s="193" t="s">
        <v>19</v>
      </c>
      <c r="F1926" s="194" t="s">
        <v>300</v>
      </c>
      <c r="G1926" s="191"/>
      <c r="H1926" s="193" t="s">
        <v>19</v>
      </c>
      <c r="I1926" s="195"/>
      <c r="J1926" s="191"/>
      <c r="K1926" s="191"/>
      <c r="L1926" s="196"/>
      <c r="M1926" s="197"/>
      <c r="N1926" s="198"/>
      <c r="O1926" s="198"/>
      <c r="P1926" s="198"/>
      <c r="Q1926" s="198"/>
      <c r="R1926" s="198"/>
      <c r="S1926" s="198"/>
      <c r="T1926" s="199"/>
      <c r="AT1926" s="200" t="s">
        <v>167</v>
      </c>
      <c r="AU1926" s="200" t="s">
        <v>83</v>
      </c>
      <c r="AV1926" s="13" t="s">
        <v>81</v>
      </c>
      <c r="AW1926" s="13" t="s">
        <v>34</v>
      </c>
      <c r="AX1926" s="13" t="s">
        <v>73</v>
      </c>
      <c r="AY1926" s="200" t="s">
        <v>156</v>
      </c>
    </row>
    <row r="1927" spans="1:65" s="14" customFormat="1">
      <c r="B1927" s="201"/>
      <c r="C1927" s="202"/>
      <c r="D1927" s="192" t="s">
        <v>167</v>
      </c>
      <c r="E1927" s="203" t="s">
        <v>19</v>
      </c>
      <c r="F1927" s="204" t="s">
        <v>404</v>
      </c>
      <c r="G1927" s="202"/>
      <c r="H1927" s="205">
        <v>9.5850000000000009</v>
      </c>
      <c r="I1927" s="206"/>
      <c r="J1927" s="202"/>
      <c r="K1927" s="202"/>
      <c r="L1927" s="207"/>
      <c r="M1927" s="208"/>
      <c r="N1927" s="209"/>
      <c r="O1927" s="209"/>
      <c r="P1927" s="209"/>
      <c r="Q1927" s="209"/>
      <c r="R1927" s="209"/>
      <c r="S1927" s="209"/>
      <c r="T1927" s="210"/>
      <c r="AT1927" s="211" t="s">
        <v>167</v>
      </c>
      <c r="AU1927" s="211" t="s">
        <v>83</v>
      </c>
      <c r="AV1927" s="14" t="s">
        <v>83</v>
      </c>
      <c r="AW1927" s="14" t="s">
        <v>34</v>
      </c>
      <c r="AX1927" s="14" t="s">
        <v>73</v>
      </c>
      <c r="AY1927" s="211" t="s">
        <v>156</v>
      </c>
    </row>
    <row r="1928" spans="1:65" s="16" customFormat="1">
      <c r="B1928" s="234"/>
      <c r="C1928" s="235"/>
      <c r="D1928" s="192" t="s">
        <v>167</v>
      </c>
      <c r="E1928" s="236" t="s">
        <v>19</v>
      </c>
      <c r="F1928" s="237" t="s">
        <v>299</v>
      </c>
      <c r="G1928" s="235"/>
      <c r="H1928" s="238">
        <v>9.5850000000000009</v>
      </c>
      <c r="I1928" s="239"/>
      <c r="J1928" s="235"/>
      <c r="K1928" s="235"/>
      <c r="L1928" s="240"/>
      <c r="M1928" s="241"/>
      <c r="N1928" s="242"/>
      <c r="O1928" s="242"/>
      <c r="P1928" s="242"/>
      <c r="Q1928" s="242"/>
      <c r="R1928" s="242"/>
      <c r="S1928" s="242"/>
      <c r="T1928" s="243"/>
      <c r="AT1928" s="244" t="s">
        <v>167</v>
      </c>
      <c r="AU1928" s="244" t="s">
        <v>83</v>
      </c>
      <c r="AV1928" s="16" t="s">
        <v>157</v>
      </c>
      <c r="AW1928" s="16" t="s">
        <v>34</v>
      </c>
      <c r="AX1928" s="16" t="s">
        <v>73</v>
      </c>
      <c r="AY1928" s="244" t="s">
        <v>156</v>
      </c>
    </row>
    <row r="1929" spans="1:65" s="13" customFormat="1">
      <c r="B1929" s="190"/>
      <c r="C1929" s="191"/>
      <c r="D1929" s="192" t="s">
        <v>167</v>
      </c>
      <c r="E1929" s="193" t="s">
        <v>19</v>
      </c>
      <c r="F1929" s="194" t="s">
        <v>405</v>
      </c>
      <c r="G1929" s="191"/>
      <c r="H1929" s="193" t="s">
        <v>19</v>
      </c>
      <c r="I1929" s="195"/>
      <c r="J1929" s="191"/>
      <c r="K1929" s="191"/>
      <c r="L1929" s="196"/>
      <c r="M1929" s="197"/>
      <c r="N1929" s="198"/>
      <c r="O1929" s="198"/>
      <c r="P1929" s="198"/>
      <c r="Q1929" s="198"/>
      <c r="R1929" s="198"/>
      <c r="S1929" s="198"/>
      <c r="T1929" s="199"/>
      <c r="AT1929" s="200" t="s">
        <v>167</v>
      </c>
      <c r="AU1929" s="200" t="s">
        <v>83</v>
      </c>
      <c r="AV1929" s="13" t="s">
        <v>81</v>
      </c>
      <c r="AW1929" s="13" t="s">
        <v>34</v>
      </c>
      <c r="AX1929" s="13" t="s">
        <v>73</v>
      </c>
      <c r="AY1929" s="200" t="s">
        <v>156</v>
      </c>
    </row>
    <row r="1930" spans="1:65" s="14" customFormat="1">
      <c r="B1930" s="201"/>
      <c r="C1930" s="202"/>
      <c r="D1930" s="192" t="s">
        <v>167</v>
      </c>
      <c r="E1930" s="203" t="s">
        <v>19</v>
      </c>
      <c r="F1930" s="204" t="s">
        <v>406</v>
      </c>
      <c r="G1930" s="202"/>
      <c r="H1930" s="205">
        <v>16.484000000000002</v>
      </c>
      <c r="I1930" s="206"/>
      <c r="J1930" s="202"/>
      <c r="K1930" s="202"/>
      <c r="L1930" s="207"/>
      <c r="M1930" s="208"/>
      <c r="N1930" s="209"/>
      <c r="O1930" s="209"/>
      <c r="P1930" s="209"/>
      <c r="Q1930" s="209"/>
      <c r="R1930" s="209"/>
      <c r="S1930" s="209"/>
      <c r="T1930" s="210"/>
      <c r="AT1930" s="211" t="s">
        <v>167</v>
      </c>
      <c r="AU1930" s="211" t="s">
        <v>83</v>
      </c>
      <c r="AV1930" s="14" t="s">
        <v>83</v>
      </c>
      <c r="AW1930" s="14" t="s">
        <v>34</v>
      </c>
      <c r="AX1930" s="14" t="s">
        <v>73</v>
      </c>
      <c r="AY1930" s="211" t="s">
        <v>156</v>
      </c>
    </row>
    <row r="1931" spans="1:65" s="16" customFormat="1">
      <c r="B1931" s="234"/>
      <c r="C1931" s="235"/>
      <c r="D1931" s="192" t="s">
        <v>167</v>
      </c>
      <c r="E1931" s="236" t="s">
        <v>19</v>
      </c>
      <c r="F1931" s="237" t="s">
        <v>299</v>
      </c>
      <c r="G1931" s="235"/>
      <c r="H1931" s="238">
        <v>16.484000000000002</v>
      </c>
      <c r="I1931" s="239"/>
      <c r="J1931" s="235"/>
      <c r="K1931" s="235"/>
      <c r="L1931" s="240"/>
      <c r="M1931" s="241"/>
      <c r="N1931" s="242"/>
      <c r="O1931" s="242"/>
      <c r="P1931" s="242"/>
      <c r="Q1931" s="242"/>
      <c r="R1931" s="242"/>
      <c r="S1931" s="242"/>
      <c r="T1931" s="243"/>
      <c r="AT1931" s="244" t="s">
        <v>167</v>
      </c>
      <c r="AU1931" s="244" t="s">
        <v>83</v>
      </c>
      <c r="AV1931" s="16" t="s">
        <v>157</v>
      </c>
      <c r="AW1931" s="16" t="s">
        <v>34</v>
      </c>
      <c r="AX1931" s="16" t="s">
        <v>73</v>
      </c>
      <c r="AY1931" s="244" t="s">
        <v>156</v>
      </c>
    </row>
    <row r="1932" spans="1:65" s="15" customFormat="1">
      <c r="B1932" s="212"/>
      <c r="C1932" s="213"/>
      <c r="D1932" s="192" t="s">
        <v>167</v>
      </c>
      <c r="E1932" s="214" t="s">
        <v>19</v>
      </c>
      <c r="F1932" s="215" t="s">
        <v>170</v>
      </c>
      <c r="G1932" s="213"/>
      <c r="H1932" s="216">
        <v>38.018000000000001</v>
      </c>
      <c r="I1932" s="217"/>
      <c r="J1932" s="213"/>
      <c r="K1932" s="213"/>
      <c r="L1932" s="218"/>
      <c r="M1932" s="219"/>
      <c r="N1932" s="220"/>
      <c r="O1932" s="220"/>
      <c r="P1932" s="220"/>
      <c r="Q1932" s="220"/>
      <c r="R1932" s="220"/>
      <c r="S1932" s="220"/>
      <c r="T1932" s="221"/>
      <c r="AT1932" s="222" t="s">
        <v>167</v>
      </c>
      <c r="AU1932" s="222" t="s">
        <v>83</v>
      </c>
      <c r="AV1932" s="15" t="s">
        <v>163</v>
      </c>
      <c r="AW1932" s="15" t="s">
        <v>34</v>
      </c>
      <c r="AX1932" s="15" t="s">
        <v>81</v>
      </c>
      <c r="AY1932" s="222" t="s">
        <v>156</v>
      </c>
    </row>
    <row r="1933" spans="1:65" s="2" customFormat="1" ht="44.25" customHeight="1">
      <c r="A1933" s="35"/>
      <c r="B1933" s="36"/>
      <c r="C1933" s="171" t="s">
        <v>2245</v>
      </c>
      <c r="D1933" s="171" t="s">
        <v>159</v>
      </c>
      <c r="E1933" s="172" t="s">
        <v>2246</v>
      </c>
      <c r="F1933" s="173" t="s">
        <v>2247</v>
      </c>
      <c r="G1933" s="174" t="s">
        <v>206</v>
      </c>
      <c r="H1933" s="175">
        <v>508.35599999999999</v>
      </c>
      <c r="I1933" s="176"/>
      <c r="J1933" s="177">
        <f>ROUND(I1933*H1933,2)</f>
        <v>0</v>
      </c>
      <c r="K1933" s="178"/>
      <c r="L1933" s="40"/>
      <c r="M1933" s="179" t="s">
        <v>19</v>
      </c>
      <c r="N1933" s="180" t="s">
        <v>44</v>
      </c>
      <c r="O1933" s="65"/>
      <c r="P1933" s="181">
        <f>O1933*H1933</f>
        <v>0</v>
      </c>
      <c r="Q1933" s="181">
        <v>2.5999999999999998E-4</v>
      </c>
      <c r="R1933" s="181">
        <f>Q1933*H1933</f>
        <v>0.13217255999999999</v>
      </c>
      <c r="S1933" s="181">
        <v>0</v>
      </c>
      <c r="T1933" s="182">
        <f>S1933*H1933</f>
        <v>0</v>
      </c>
      <c r="U1933" s="35"/>
      <c r="V1933" s="35"/>
      <c r="W1933" s="35"/>
      <c r="X1933" s="35"/>
      <c r="Y1933" s="35"/>
      <c r="Z1933" s="35"/>
      <c r="AA1933" s="35"/>
      <c r="AB1933" s="35"/>
      <c r="AC1933" s="35"/>
      <c r="AD1933" s="35"/>
      <c r="AE1933" s="35"/>
      <c r="AR1933" s="183" t="s">
        <v>259</v>
      </c>
      <c r="AT1933" s="183" t="s">
        <v>159</v>
      </c>
      <c r="AU1933" s="183" t="s">
        <v>83</v>
      </c>
      <c r="AY1933" s="18" t="s">
        <v>156</v>
      </c>
      <c r="BE1933" s="184">
        <f>IF(N1933="základní",J1933,0)</f>
        <v>0</v>
      </c>
      <c r="BF1933" s="184">
        <f>IF(N1933="snížená",J1933,0)</f>
        <v>0</v>
      </c>
      <c r="BG1933" s="184">
        <f>IF(N1933="zákl. přenesená",J1933,0)</f>
        <v>0</v>
      </c>
      <c r="BH1933" s="184">
        <f>IF(N1933="sníž. přenesená",J1933,0)</f>
        <v>0</v>
      </c>
      <c r="BI1933" s="184">
        <f>IF(N1933="nulová",J1933,0)</f>
        <v>0</v>
      </c>
      <c r="BJ1933" s="18" t="s">
        <v>81</v>
      </c>
      <c r="BK1933" s="184">
        <f>ROUND(I1933*H1933,2)</f>
        <v>0</v>
      </c>
      <c r="BL1933" s="18" t="s">
        <v>259</v>
      </c>
      <c r="BM1933" s="183" t="s">
        <v>2248</v>
      </c>
    </row>
    <row r="1934" spans="1:65" s="2" customFormat="1">
      <c r="A1934" s="35"/>
      <c r="B1934" s="36"/>
      <c r="C1934" s="37"/>
      <c r="D1934" s="185" t="s">
        <v>165</v>
      </c>
      <c r="E1934" s="37"/>
      <c r="F1934" s="186" t="s">
        <v>2249</v>
      </c>
      <c r="G1934" s="37"/>
      <c r="H1934" s="37"/>
      <c r="I1934" s="187"/>
      <c r="J1934" s="37"/>
      <c r="K1934" s="37"/>
      <c r="L1934" s="40"/>
      <c r="M1934" s="188"/>
      <c r="N1934" s="189"/>
      <c r="O1934" s="65"/>
      <c r="P1934" s="65"/>
      <c r="Q1934" s="65"/>
      <c r="R1934" s="65"/>
      <c r="S1934" s="65"/>
      <c r="T1934" s="66"/>
      <c r="U1934" s="35"/>
      <c r="V1934" s="35"/>
      <c r="W1934" s="35"/>
      <c r="X1934" s="35"/>
      <c r="Y1934" s="35"/>
      <c r="Z1934" s="35"/>
      <c r="AA1934" s="35"/>
      <c r="AB1934" s="35"/>
      <c r="AC1934" s="35"/>
      <c r="AD1934" s="35"/>
      <c r="AE1934" s="35"/>
      <c r="AT1934" s="18" t="s">
        <v>165</v>
      </c>
      <c r="AU1934" s="18" t="s">
        <v>83</v>
      </c>
    </row>
    <row r="1935" spans="1:65" s="13" customFormat="1">
      <c r="B1935" s="190"/>
      <c r="C1935" s="191"/>
      <c r="D1935" s="192" t="s">
        <v>167</v>
      </c>
      <c r="E1935" s="193" t="s">
        <v>19</v>
      </c>
      <c r="F1935" s="194" t="s">
        <v>306</v>
      </c>
      <c r="G1935" s="191"/>
      <c r="H1935" s="193" t="s">
        <v>19</v>
      </c>
      <c r="I1935" s="195"/>
      <c r="J1935" s="191"/>
      <c r="K1935" s="191"/>
      <c r="L1935" s="196"/>
      <c r="M1935" s="197"/>
      <c r="N1935" s="198"/>
      <c r="O1935" s="198"/>
      <c r="P1935" s="198"/>
      <c r="Q1935" s="198"/>
      <c r="R1935" s="198"/>
      <c r="S1935" s="198"/>
      <c r="T1935" s="199"/>
      <c r="AT1935" s="200" t="s">
        <v>167</v>
      </c>
      <c r="AU1935" s="200" t="s">
        <v>83</v>
      </c>
      <c r="AV1935" s="13" t="s">
        <v>81</v>
      </c>
      <c r="AW1935" s="13" t="s">
        <v>34</v>
      </c>
      <c r="AX1935" s="13" t="s">
        <v>73</v>
      </c>
      <c r="AY1935" s="200" t="s">
        <v>156</v>
      </c>
    </row>
    <row r="1936" spans="1:65" s="14" customFormat="1">
      <c r="B1936" s="201"/>
      <c r="C1936" s="202"/>
      <c r="D1936" s="192" t="s">
        <v>167</v>
      </c>
      <c r="E1936" s="203" t="s">
        <v>19</v>
      </c>
      <c r="F1936" s="204" t="s">
        <v>307</v>
      </c>
      <c r="G1936" s="202"/>
      <c r="H1936" s="205">
        <v>64.739000000000004</v>
      </c>
      <c r="I1936" s="206"/>
      <c r="J1936" s="202"/>
      <c r="K1936" s="202"/>
      <c r="L1936" s="207"/>
      <c r="M1936" s="208"/>
      <c r="N1936" s="209"/>
      <c r="O1936" s="209"/>
      <c r="P1936" s="209"/>
      <c r="Q1936" s="209"/>
      <c r="R1936" s="209"/>
      <c r="S1936" s="209"/>
      <c r="T1936" s="210"/>
      <c r="AT1936" s="211" t="s">
        <v>167</v>
      </c>
      <c r="AU1936" s="211" t="s">
        <v>83</v>
      </c>
      <c r="AV1936" s="14" t="s">
        <v>83</v>
      </c>
      <c r="AW1936" s="14" t="s">
        <v>34</v>
      </c>
      <c r="AX1936" s="14" t="s">
        <v>73</v>
      </c>
      <c r="AY1936" s="211" t="s">
        <v>156</v>
      </c>
    </row>
    <row r="1937" spans="2:51" s="14" customFormat="1">
      <c r="B1937" s="201"/>
      <c r="C1937" s="202"/>
      <c r="D1937" s="192" t="s">
        <v>167</v>
      </c>
      <c r="E1937" s="203" t="s">
        <v>19</v>
      </c>
      <c r="F1937" s="204" t="s">
        <v>308</v>
      </c>
      <c r="G1937" s="202"/>
      <c r="H1937" s="205">
        <v>32.819000000000003</v>
      </c>
      <c r="I1937" s="206"/>
      <c r="J1937" s="202"/>
      <c r="K1937" s="202"/>
      <c r="L1937" s="207"/>
      <c r="M1937" s="208"/>
      <c r="N1937" s="209"/>
      <c r="O1937" s="209"/>
      <c r="P1937" s="209"/>
      <c r="Q1937" s="209"/>
      <c r="R1937" s="209"/>
      <c r="S1937" s="209"/>
      <c r="T1937" s="210"/>
      <c r="AT1937" s="211" t="s">
        <v>167</v>
      </c>
      <c r="AU1937" s="211" t="s">
        <v>83</v>
      </c>
      <c r="AV1937" s="14" t="s">
        <v>83</v>
      </c>
      <c r="AW1937" s="14" t="s">
        <v>34</v>
      </c>
      <c r="AX1937" s="14" t="s">
        <v>73</v>
      </c>
      <c r="AY1937" s="211" t="s">
        <v>156</v>
      </c>
    </row>
    <row r="1938" spans="2:51" s="14" customFormat="1">
      <c r="B1938" s="201"/>
      <c r="C1938" s="202"/>
      <c r="D1938" s="192" t="s">
        <v>167</v>
      </c>
      <c r="E1938" s="203" t="s">
        <v>19</v>
      </c>
      <c r="F1938" s="204" t="s">
        <v>309</v>
      </c>
      <c r="G1938" s="202"/>
      <c r="H1938" s="205">
        <v>-31.84</v>
      </c>
      <c r="I1938" s="206"/>
      <c r="J1938" s="202"/>
      <c r="K1938" s="202"/>
      <c r="L1938" s="207"/>
      <c r="M1938" s="208"/>
      <c r="N1938" s="209"/>
      <c r="O1938" s="209"/>
      <c r="P1938" s="209"/>
      <c r="Q1938" s="209"/>
      <c r="R1938" s="209"/>
      <c r="S1938" s="209"/>
      <c r="T1938" s="210"/>
      <c r="AT1938" s="211" t="s">
        <v>167</v>
      </c>
      <c r="AU1938" s="211" t="s">
        <v>83</v>
      </c>
      <c r="AV1938" s="14" t="s">
        <v>83</v>
      </c>
      <c r="AW1938" s="14" t="s">
        <v>34</v>
      </c>
      <c r="AX1938" s="14" t="s">
        <v>73</v>
      </c>
      <c r="AY1938" s="211" t="s">
        <v>156</v>
      </c>
    </row>
    <row r="1939" spans="2:51" s="16" customFormat="1">
      <c r="B1939" s="234"/>
      <c r="C1939" s="235"/>
      <c r="D1939" s="192" t="s">
        <v>167</v>
      </c>
      <c r="E1939" s="236" t="s">
        <v>19</v>
      </c>
      <c r="F1939" s="237" t="s">
        <v>299</v>
      </c>
      <c r="G1939" s="235"/>
      <c r="H1939" s="238">
        <v>65.718000000000004</v>
      </c>
      <c r="I1939" s="239"/>
      <c r="J1939" s="235"/>
      <c r="K1939" s="235"/>
      <c r="L1939" s="240"/>
      <c r="M1939" s="241"/>
      <c r="N1939" s="242"/>
      <c r="O1939" s="242"/>
      <c r="P1939" s="242"/>
      <c r="Q1939" s="242"/>
      <c r="R1939" s="242"/>
      <c r="S1939" s="242"/>
      <c r="T1939" s="243"/>
      <c r="AT1939" s="244" t="s">
        <v>167</v>
      </c>
      <c r="AU1939" s="244" t="s">
        <v>83</v>
      </c>
      <c r="AV1939" s="16" t="s">
        <v>157</v>
      </c>
      <c r="AW1939" s="16" t="s">
        <v>34</v>
      </c>
      <c r="AX1939" s="16" t="s">
        <v>73</v>
      </c>
      <c r="AY1939" s="244" t="s">
        <v>156</v>
      </c>
    </row>
    <row r="1940" spans="2:51" s="13" customFormat="1">
      <c r="B1940" s="190"/>
      <c r="C1940" s="191"/>
      <c r="D1940" s="192" t="s">
        <v>167</v>
      </c>
      <c r="E1940" s="193" t="s">
        <v>19</v>
      </c>
      <c r="F1940" s="194" t="s">
        <v>310</v>
      </c>
      <c r="G1940" s="191"/>
      <c r="H1940" s="193" t="s">
        <v>19</v>
      </c>
      <c r="I1940" s="195"/>
      <c r="J1940" s="191"/>
      <c r="K1940" s="191"/>
      <c r="L1940" s="196"/>
      <c r="M1940" s="197"/>
      <c r="N1940" s="198"/>
      <c r="O1940" s="198"/>
      <c r="P1940" s="198"/>
      <c r="Q1940" s="198"/>
      <c r="R1940" s="198"/>
      <c r="S1940" s="198"/>
      <c r="T1940" s="199"/>
      <c r="AT1940" s="200" t="s">
        <v>167</v>
      </c>
      <c r="AU1940" s="200" t="s">
        <v>83</v>
      </c>
      <c r="AV1940" s="13" t="s">
        <v>81</v>
      </c>
      <c r="AW1940" s="13" t="s">
        <v>34</v>
      </c>
      <c r="AX1940" s="13" t="s">
        <v>73</v>
      </c>
      <c r="AY1940" s="200" t="s">
        <v>156</v>
      </c>
    </row>
    <row r="1941" spans="2:51" s="14" customFormat="1">
      <c r="B1941" s="201"/>
      <c r="C1941" s="202"/>
      <c r="D1941" s="192" t="s">
        <v>167</v>
      </c>
      <c r="E1941" s="203" t="s">
        <v>19</v>
      </c>
      <c r="F1941" s="204" t="s">
        <v>311</v>
      </c>
      <c r="G1941" s="202"/>
      <c r="H1941" s="205">
        <v>35.305</v>
      </c>
      <c r="I1941" s="206"/>
      <c r="J1941" s="202"/>
      <c r="K1941" s="202"/>
      <c r="L1941" s="207"/>
      <c r="M1941" s="208"/>
      <c r="N1941" s="209"/>
      <c r="O1941" s="209"/>
      <c r="P1941" s="209"/>
      <c r="Q1941" s="209"/>
      <c r="R1941" s="209"/>
      <c r="S1941" s="209"/>
      <c r="T1941" s="210"/>
      <c r="AT1941" s="211" t="s">
        <v>167</v>
      </c>
      <c r="AU1941" s="211" t="s">
        <v>83</v>
      </c>
      <c r="AV1941" s="14" t="s">
        <v>83</v>
      </c>
      <c r="AW1941" s="14" t="s">
        <v>34</v>
      </c>
      <c r="AX1941" s="14" t="s">
        <v>73</v>
      </c>
      <c r="AY1941" s="211" t="s">
        <v>156</v>
      </c>
    </row>
    <row r="1942" spans="2:51" s="14" customFormat="1">
      <c r="B1942" s="201"/>
      <c r="C1942" s="202"/>
      <c r="D1942" s="192" t="s">
        <v>167</v>
      </c>
      <c r="E1942" s="203" t="s">
        <v>19</v>
      </c>
      <c r="F1942" s="204" t="s">
        <v>312</v>
      </c>
      <c r="G1942" s="202"/>
      <c r="H1942" s="205">
        <v>49.216999999999999</v>
      </c>
      <c r="I1942" s="206"/>
      <c r="J1942" s="202"/>
      <c r="K1942" s="202"/>
      <c r="L1942" s="207"/>
      <c r="M1942" s="208"/>
      <c r="N1942" s="209"/>
      <c r="O1942" s="209"/>
      <c r="P1942" s="209"/>
      <c r="Q1942" s="209"/>
      <c r="R1942" s="209"/>
      <c r="S1942" s="209"/>
      <c r="T1942" s="210"/>
      <c r="AT1942" s="211" t="s">
        <v>167</v>
      </c>
      <c r="AU1942" s="211" t="s">
        <v>83</v>
      </c>
      <c r="AV1942" s="14" t="s">
        <v>83</v>
      </c>
      <c r="AW1942" s="14" t="s">
        <v>34</v>
      </c>
      <c r="AX1942" s="14" t="s">
        <v>73</v>
      </c>
      <c r="AY1942" s="211" t="s">
        <v>156</v>
      </c>
    </row>
    <row r="1943" spans="2:51" s="14" customFormat="1">
      <c r="B1943" s="201"/>
      <c r="C1943" s="202"/>
      <c r="D1943" s="192" t="s">
        <v>167</v>
      </c>
      <c r="E1943" s="203" t="s">
        <v>19</v>
      </c>
      <c r="F1943" s="204" t="s">
        <v>313</v>
      </c>
      <c r="G1943" s="202"/>
      <c r="H1943" s="205">
        <v>10.99</v>
      </c>
      <c r="I1943" s="206"/>
      <c r="J1943" s="202"/>
      <c r="K1943" s="202"/>
      <c r="L1943" s="207"/>
      <c r="M1943" s="208"/>
      <c r="N1943" s="209"/>
      <c r="O1943" s="209"/>
      <c r="P1943" s="209"/>
      <c r="Q1943" s="209"/>
      <c r="R1943" s="209"/>
      <c r="S1943" s="209"/>
      <c r="T1943" s="210"/>
      <c r="AT1943" s="211" t="s">
        <v>167</v>
      </c>
      <c r="AU1943" s="211" t="s">
        <v>83</v>
      </c>
      <c r="AV1943" s="14" t="s">
        <v>83</v>
      </c>
      <c r="AW1943" s="14" t="s">
        <v>34</v>
      </c>
      <c r="AX1943" s="14" t="s">
        <v>73</v>
      </c>
      <c r="AY1943" s="211" t="s">
        <v>156</v>
      </c>
    </row>
    <row r="1944" spans="2:51" s="14" customFormat="1">
      <c r="B1944" s="201"/>
      <c r="C1944" s="202"/>
      <c r="D1944" s="192" t="s">
        <v>167</v>
      </c>
      <c r="E1944" s="203" t="s">
        <v>19</v>
      </c>
      <c r="F1944" s="204" t="s">
        <v>314</v>
      </c>
      <c r="G1944" s="202"/>
      <c r="H1944" s="205">
        <v>40.82</v>
      </c>
      <c r="I1944" s="206"/>
      <c r="J1944" s="202"/>
      <c r="K1944" s="202"/>
      <c r="L1944" s="207"/>
      <c r="M1944" s="208"/>
      <c r="N1944" s="209"/>
      <c r="O1944" s="209"/>
      <c r="P1944" s="209"/>
      <c r="Q1944" s="209"/>
      <c r="R1944" s="209"/>
      <c r="S1944" s="209"/>
      <c r="T1944" s="210"/>
      <c r="AT1944" s="211" t="s">
        <v>167</v>
      </c>
      <c r="AU1944" s="211" t="s">
        <v>83</v>
      </c>
      <c r="AV1944" s="14" t="s">
        <v>83</v>
      </c>
      <c r="AW1944" s="14" t="s">
        <v>34</v>
      </c>
      <c r="AX1944" s="14" t="s">
        <v>73</v>
      </c>
      <c r="AY1944" s="211" t="s">
        <v>156</v>
      </c>
    </row>
    <row r="1945" spans="2:51" s="14" customFormat="1">
      <c r="B1945" s="201"/>
      <c r="C1945" s="202"/>
      <c r="D1945" s="192" t="s">
        <v>167</v>
      </c>
      <c r="E1945" s="203" t="s">
        <v>19</v>
      </c>
      <c r="F1945" s="204" t="s">
        <v>315</v>
      </c>
      <c r="G1945" s="202"/>
      <c r="H1945" s="205">
        <v>-49.063000000000002</v>
      </c>
      <c r="I1945" s="206"/>
      <c r="J1945" s="202"/>
      <c r="K1945" s="202"/>
      <c r="L1945" s="207"/>
      <c r="M1945" s="208"/>
      <c r="N1945" s="209"/>
      <c r="O1945" s="209"/>
      <c r="P1945" s="209"/>
      <c r="Q1945" s="209"/>
      <c r="R1945" s="209"/>
      <c r="S1945" s="209"/>
      <c r="T1945" s="210"/>
      <c r="AT1945" s="211" t="s">
        <v>167</v>
      </c>
      <c r="AU1945" s="211" t="s">
        <v>83</v>
      </c>
      <c r="AV1945" s="14" t="s">
        <v>83</v>
      </c>
      <c r="AW1945" s="14" t="s">
        <v>34</v>
      </c>
      <c r="AX1945" s="14" t="s">
        <v>73</v>
      </c>
      <c r="AY1945" s="211" t="s">
        <v>156</v>
      </c>
    </row>
    <row r="1946" spans="2:51" s="16" customFormat="1">
      <c r="B1946" s="234"/>
      <c r="C1946" s="235"/>
      <c r="D1946" s="192" t="s">
        <v>167</v>
      </c>
      <c r="E1946" s="236" t="s">
        <v>19</v>
      </c>
      <c r="F1946" s="237" t="s">
        <v>299</v>
      </c>
      <c r="G1946" s="235"/>
      <c r="H1946" s="238">
        <v>87.269000000000005</v>
      </c>
      <c r="I1946" s="239"/>
      <c r="J1946" s="235"/>
      <c r="K1946" s="235"/>
      <c r="L1946" s="240"/>
      <c r="M1946" s="241"/>
      <c r="N1946" s="242"/>
      <c r="O1946" s="242"/>
      <c r="P1946" s="242"/>
      <c r="Q1946" s="242"/>
      <c r="R1946" s="242"/>
      <c r="S1946" s="242"/>
      <c r="T1946" s="243"/>
      <c r="AT1946" s="244" t="s">
        <v>167</v>
      </c>
      <c r="AU1946" s="244" t="s">
        <v>83</v>
      </c>
      <c r="AV1946" s="16" t="s">
        <v>157</v>
      </c>
      <c r="AW1946" s="16" t="s">
        <v>34</v>
      </c>
      <c r="AX1946" s="16" t="s">
        <v>73</v>
      </c>
      <c r="AY1946" s="244" t="s">
        <v>156</v>
      </c>
    </row>
    <row r="1947" spans="2:51" s="13" customFormat="1">
      <c r="B1947" s="190"/>
      <c r="C1947" s="191"/>
      <c r="D1947" s="192" t="s">
        <v>167</v>
      </c>
      <c r="E1947" s="193" t="s">
        <v>19</v>
      </c>
      <c r="F1947" s="194" t="s">
        <v>316</v>
      </c>
      <c r="G1947" s="191"/>
      <c r="H1947" s="193" t="s">
        <v>19</v>
      </c>
      <c r="I1947" s="195"/>
      <c r="J1947" s="191"/>
      <c r="K1947" s="191"/>
      <c r="L1947" s="196"/>
      <c r="M1947" s="197"/>
      <c r="N1947" s="198"/>
      <c r="O1947" s="198"/>
      <c r="P1947" s="198"/>
      <c r="Q1947" s="198"/>
      <c r="R1947" s="198"/>
      <c r="S1947" s="198"/>
      <c r="T1947" s="199"/>
      <c r="AT1947" s="200" t="s">
        <v>167</v>
      </c>
      <c r="AU1947" s="200" t="s">
        <v>83</v>
      </c>
      <c r="AV1947" s="13" t="s">
        <v>81</v>
      </c>
      <c r="AW1947" s="13" t="s">
        <v>34</v>
      </c>
      <c r="AX1947" s="13" t="s">
        <v>73</v>
      </c>
      <c r="AY1947" s="200" t="s">
        <v>156</v>
      </c>
    </row>
    <row r="1948" spans="2:51" s="14" customFormat="1">
      <c r="B1948" s="201"/>
      <c r="C1948" s="202"/>
      <c r="D1948" s="192" t="s">
        <v>167</v>
      </c>
      <c r="E1948" s="203" t="s">
        <v>19</v>
      </c>
      <c r="F1948" s="204" t="s">
        <v>317</v>
      </c>
      <c r="G1948" s="202"/>
      <c r="H1948" s="205">
        <v>9.7929999999999993</v>
      </c>
      <c r="I1948" s="206"/>
      <c r="J1948" s="202"/>
      <c r="K1948" s="202"/>
      <c r="L1948" s="207"/>
      <c r="M1948" s="208"/>
      <c r="N1948" s="209"/>
      <c r="O1948" s="209"/>
      <c r="P1948" s="209"/>
      <c r="Q1948" s="209"/>
      <c r="R1948" s="209"/>
      <c r="S1948" s="209"/>
      <c r="T1948" s="210"/>
      <c r="AT1948" s="211" t="s">
        <v>167</v>
      </c>
      <c r="AU1948" s="211" t="s">
        <v>83</v>
      </c>
      <c r="AV1948" s="14" t="s">
        <v>83</v>
      </c>
      <c r="AW1948" s="14" t="s">
        <v>34</v>
      </c>
      <c r="AX1948" s="14" t="s">
        <v>73</v>
      </c>
      <c r="AY1948" s="211" t="s">
        <v>156</v>
      </c>
    </row>
    <row r="1949" spans="2:51" s="14" customFormat="1">
      <c r="B1949" s="201"/>
      <c r="C1949" s="202"/>
      <c r="D1949" s="192" t="s">
        <v>167</v>
      </c>
      <c r="E1949" s="203" t="s">
        <v>19</v>
      </c>
      <c r="F1949" s="204" t="s">
        <v>318</v>
      </c>
      <c r="G1949" s="202"/>
      <c r="H1949" s="205">
        <v>11.266</v>
      </c>
      <c r="I1949" s="206"/>
      <c r="J1949" s="202"/>
      <c r="K1949" s="202"/>
      <c r="L1949" s="207"/>
      <c r="M1949" s="208"/>
      <c r="N1949" s="209"/>
      <c r="O1949" s="209"/>
      <c r="P1949" s="209"/>
      <c r="Q1949" s="209"/>
      <c r="R1949" s="209"/>
      <c r="S1949" s="209"/>
      <c r="T1949" s="210"/>
      <c r="AT1949" s="211" t="s">
        <v>167</v>
      </c>
      <c r="AU1949" s="211" t="s">
        <v>83</v>
      </c>
      <c r="AV1949" s="14" t="s">
        <v>83</v>
      </c>
      <c r="AW1949" s="14" t="s">
        <v>34</v>
      </c>
      <c r="AX1949" s="14" t="s">
        <v>73</v>
      </c>
      <c r="AY1949" s="211" t="s">
        <v>156</v>
      </c>
    </row>
    <row r="1950" spans="2:51" s="14" customFormat="1">
      <c r="B1950" s="201"/>
      <c r="C1950" s="202"/>
      <c r="D1950" s="192" t="s">
        <v>167</v>
      </c>
      <c r="E1950" s="203" t="s">
        <v>19</v>
      </c>
      <c r="F1950" s="204" t="s">
        <v>318</v>
      </c>
      <c r="G1950" s="202"/>
      <c r="H1950" s="205">
        <v>11.266</v>
      </c>
      <c r="I1950" s="206"/>
      <c r="J1950" s="202"/>
      <c r="K1950" s="202"/>
      <c r="L1950" s="207"/>
      <c r="M1950" s="208"/>
      <c r="N1950" s="209"/>
      <c r="O1950" s="209"/>
      <c r="P1950" s="209"/>
      <c r="Q1950" s="209"/>
      <c r="R1950" s="209"/>
      <c r="S1950" s="209"/>
      <c r="T1950" s="210"/>
      <c r="AT1950" s="211" t="s">
        <v>167</v>
      </c>
      <c r="AU1950" s="211" t="s">
        <v>83</v>
      </c>
      <c r="AV1950" s="14" t="s">
        <v>83</v>
      </c>
      <c r="AW1950" s="14" t="s">
        <v>34</v>
      </c>
      <c r="AX1950" s="14" t="s">
        <v>73</v>
      </c>
      <c r="AY1950" s="211" t="s">
        <v>156</v>
      </c>
    </row>
    <row r="1951" spans="2:51" s="14" customFormat="1">
      <c r="B1951" s="201"/>
      <c r="C1951" s="202"/>
      <c r="D1951" s="192" t="s">
        <v>167</v>
      </c>
      <c r="E1951" s="203" t="s">
        <v>19</v>
      </c>
      <c r="F1951" s="204" t="s">
        <v>319</v>
      </c>
      <c r="G1951" s="202"/>
      <c r="H1951" s="205">
        <v>9.75</v>
      </c>
      <c r="I1951" s="206"/>
      <c r="J1951" s="202"/>
      <c r="K1951" s="202"/>
      <c r="L1951" s="207"/>
      <c r="M1951" s="208"/>
      <c r="N1951" s="209"/>
      <c r="O1951" s="209"/>
      <c r="P1951" s="209"/>
      <c r="Q1951" s="209"/>
      <c r="R1951" s="209"/>
      <c r="S1951" s="209"/>
      <c r="T1951" s="210"/>
      <c r="AT1951" s="211" t="s">
        <v>167</v>
      </c>
      <c r="AU1951" s="211" t="s">
        <v>83</v>
      </c>
      <c r="AV1951" s="14" t="s">
        <v>83</v>
      </c>
      <c r="AW1951" s="14" t="s">
        <v>34</v>
      </c>
      <c r="AX1951" s="14" t="s">
        <v>73</v>
      </c>
      <c r="AY1951" s="211" t="s">
        <v>156</v>
      </c>
    </row>
    <row r="1952" spans="2:51" s="14" customFormat="1">
      <c r="B1952" s="201"/>
      <c r="C1952" s="202"/>
      <c r="D1952" s="192" t="s">
        <v>167</v>
      </c>
      <c r="E1952" s="203" t="s">
        <v>19</v>
      </c>
      <c r="F1952" s="204" t="s">
        <v>320</v>
      </c>
      <c r="G1952" s="202"/>
      <c r="H1952" s="205">
        <v>9.7929999999999993</v>
      </c>
      <c r="I1952" s="206"/>
      <c r="J1952" s="202"/>
      <c r="K1952" s="202"/>
      <c r="L1952" s="207"/>
      <c r="M1952" s="208"/>
      <c r="N1952" s="209"/>
      <c r="O1952" s="209"/>
      <c r="P1952" s="209"/>
      <c r="Q1952" s="209"/>
      <c r="R1952" s="209"/>
      <c r="S1952" s="209"/>
      <c r="T1952" s="210"/>
      <c r="AT1952" s="211" t="s">
        <v>167</v>
      </c>
      <c r="AU1952" s="211" t="s">
        <v>83</v>
      </c>
      <c r="AV1952" s="14" t="s">
        <v>83</v>
      </c>
      <c r="AW1952" s="14" t="s">
        <v>34</v>
      </c>
      <c r="AX1952" s="14" t="s">
        <v>73</v>
      </c>
      <c r="AY1952" s="211" t="s">
        <v>156</v>
      </c>
    </row>
    <row r="1953" spans="2:51" s="14" customFormat="1">
      <c r="B1953" s="201"/>
      <c r="C1953" s="202"/>
      <c r="D1953" s="192" t="s">
        <v>167</v>
      </c>
      <c r="E1953" s="203" t="s">
        <v>19</v>
      </c>
      <c r="F1953" s="204" t="s">
        <v>321</v>
      </c>
      <c r="G1953" s="202"/>
      <c r="H1953" s="205">
        <v>22.533000000000001</v>
      </c>
      <c r="I1953" s="206"/>
      <c r="J1953" s="202"/>
      <c r="K1953" s="202"/>
      <c r="L1953" s="207"/>
      <c r="M1953" s="208"/>
      <c r="N1953" s="209"/>
      <c r="O1953" s="209"/>
      <c r="P1953" s="209"/>
      <c r="Q1953" s="209"/>
      <c r="R1953" s="209"/>
      <c r="S1953" s="209"/>
      <c r="T1953" s="210"/>
      <c r="AT1953" s="211" t="s">
        <v>167</v>
      </c>
      <c r="AU1953" s="211" t="s">
        <v>83</v>
      </c>
      <c r="AV1953" s="14" t="s">
        <v>83</v>
      </c>
      <c r="AW1953" s="14" t="s">
        <v>34</v>
      </c>
      <c r="AX1953" s="14" t="s">
        <v>73</v>
      </c>
      <c r="AY1953" s="211" t="s">
        <v>156</v>
      </c>
    </row>
    <row r="1954" spans="2:51" s="14" customFormat="1">
      <c r="B1954" s="201"/>
      <c r="C1954" s="202"/>
      <c r="D1954" s="192" t="s">
        <v>167</v>
      </c>
      <c r="E1954" s="203" t="s">
        <v>19</v>
      </c>
      <c r="F1954" s="204" t="s">
        <v>322</v>
      </c>
      <c r="G1954" s="202"/>
      <c r="H1954" s="205">
        <v>22.533000000000001</v>
      </c>
      <c r="I1954" s="206"/>
      <c r="J1954" s="202"/>
      <c r="K1954" s="202"/>
      <c r="L1954" s="207"/>
      <c r="M1954" s="208"/>
      <c r="N1954" s="209"/>
      <c r="O1954" s="209"/>
      <c r="P1954" s="209"/>
      <c r="Q1954" s="209"/>
      <c r="R1954" s="209"/>
      <c r="S1954" s="209"/>
      <c r="T1954" s="210"/>
      <c r="AT1954" s="211" t="s">
        <v>167</v>
      </c>
      <c r="AU1954" s="211" t="s">
        <v>83</v>
      </c>
      <c r="AV1954" s="14" t="s">
        <v>83</v>
      </c>
      <c r="AW1954" s="14" t="s">
        <v>34</v>
      </c>
      <c r="AX1954" s="14" t="s">
        <v>73</v>
      </c>
      <c r="AY1954" s="211" t="s">
        <v>156</v>
      </c>
    </row>
    <row r="1955" spans="2:51" s="14" customFormat="1">
      <c r="B1955" s="201"/>
      <c r="C1955" s="202"/>
      <c r="D1955" s="192" t="s">
        <v>167</v>
      </c>
      <c r="E1955" s="203" t="s">
        <v>19</v>
      </c>
      <c r="F1955" s="204" t="s">
        <v>323</v>
      </c>
      <c r="G1955" s="202"/>
      <c r="H1955" s="205">
        <v>5.5389999999999997</v>
      </c>
      <c r="I1955" s="206"/>
      <c r="J1955" s="202"/>
      <c r="K1955" s="202"/>
      <c r="L1955" s="207"/>
      <c r="M1955" s="208"/>
      <c r="N1955" s="209"/>
      <c r="O1955" s="209"/>
      <c r="P1955" s="209"/>
      <c r="Q1955" s="209"/>
      <c r="R1955" s="209"/>
      <c r="S1955" s="209"/>
      <c r="T1955" s="210"/>
      <c r="AT1955" s="211" t="s">
        <v>167</v>
      </c>
      <c r="AU1955" s="211" t="s">
        <v>83</v>
      </c>
      <c r="AV1955" s="14" t="s">
        <v>83</v>
      </c>
      <c r="AW1955" s="14" t="s">
        <v>34</v>
      </c>
      <c r="AX1955" s="14" t="s">
        <v>73</v>
      </c>
      <c r="AY1955" s="211" t="s">
        <v>156</v>
      </c>
    </row>
    <row r="1956" spans="2:51" s="14" customFormat="1">
      <c r="B1956" s="201"/>
      <c r="C1956" s="202"/>
      <c r="D1956" s="192" t="s">
        <v>167</v>
      </c>
      <c r="E1956" s="203" t="s">
        <v>19</v>
      </c>
      <c r="F1956" s="204" t="s">
        <v>324</v>
      </c>
      <c r="G1956" s="202"/>
      <c r="H1956" s="205">
        <v>0.876</v>
      </c>
      <c r="I1956" s="206"/>
      <c r="J1956" s="202"/>
      <c r="K1956" s="202"/>
      <c r="L1956" s="207"/>
      <c r="M1956" s="208"/>
      <c r="N1956" s="209"/>
      <c r="O1956" s="209"/>
      <c r="P1956" s="209"/>
      <c r="Q1956" s="209"/>
      <c r="R1956" s="209"/>
      <c r="S1956" s="209"/>
      <c r="T1956" s="210"/>
      <c r="AT1956" s="211" t="s">
        <v>167</v>
      </c>
      <c r="AU1956" s="211" t="s">
        <v>83</v>
      </c>
      <c r="AV1956" s="14" t="s">
        <v>83</v>
      </c>
      <c r="AW1956" s="14" t="s">
        <v>34</v>
      </c>
      <c r="AX1956" s="14" t="s">
        <v>73</v>
      </c>
      <c r="AY1956" s="211" t="s">
        <v>156</v>
      </c>
    </row>
    <row r="1957" spans="2:51" s="14" customFormat="1">
      <c r="B1957" s="201"/>
      <c r="C1957" s="202"/>
      <c r="D1957" s="192" t="s">
        <v>167</v>
      </c>
      <c r="E1957" s="203" t="s">
        <v>19</v>
      </c>
      <c r="F1957" s="204" t="s">
        <v>325</v>
      </c>
      <c r="G1957" s="202"/>
      <c r="H1957" s="205">
        <v>3.278</v>
      </c>
      <c r="I1957" s="206"/>
      <c r="J1957" s="202"/>
      <c r="K1957" s="202"/>
      <c r="L1957" s="207"/>
      <c r="M1957" s="208"/>
      <c r="N1957" s="209"/>
      <c r="O1957" s="209"/>
      <c r="P1957" s="209"/>
      <c r="Q1957" s="209"/>
      <c r="R1957" s="209"/>
      <c r="S1957" s="209"/>
      <c r="T1957" s="210"/>
      <c r="AT1957" s="211" t="s">
        <v>167</v>
      </c>
      <c r="AU1957" s="211" t="s">
        <v>83</v>
      </c>
      <c r="AV1957" s="14" t="s">
        <v>83</v>
      </c>
      <c r="AW1957" s="14" t="s">
        <v>34</v>
      </c>
      <c r="AX1957" s="14" t="s">
        <v>73</v>
      </c>
      <c r="AY1957" s="211" t="s">
        <v>156</v>
      </c>
    </row>
    <row r="1958" spans="2:51" s="14" customFormat="1">
      <c r="B1958" s="201"/>
      <c r="C1958" s="202"/>
      <c r="D1958" s="192" t="s">
        <v>167</v>
      </c>
      <c r="E1958" s="203" t="s">
        <v>19</v>
      </c>
      <c r="F1958" s="204" t="s">
        <v>326</v>
      </c>
      <c r="G1958" s="202"/>
      <c r="H1958" s="205">
        <v>3.0459999999999998</v>
      </c>
      <c r="I1958" s="206"/>
      <c r="J1958" s="202"/>
      <c r="K1958" s="202"/>
      <c r="L1958" s="207"/>
      <c r="M1958" s="208"/>
      <c r="N1958" s="209"/>
      <c r="O1958" s="209"/>
      <c r="P1958" s="209"/>
      <c r="Q1958" s="209"/>
      <c r="R1958" s="209"/>
      <c r="S1958" s="209"/>
      <c r="T1958" s="210"/>
      <c r="AT1958" s="211" t="s">
        <v>167</v>
      </c>
      <c r="AU1958" s="211" t="s">
        <v>83</v>
      </c>
      <c r="AV1958" s="14" t="s">
        <v>83</v>
      </c>
      <c r="AW1958" s="14" t="s">
        <v>34</v>
      </c>
      <c r="AX1958" s="14" t="s">
        <v>73</v>
      </c>
      <c r="AY1958" s="211" t="s">
        <v>156</v>
      </c>
    </row>
    <row r="1959" spans="2:51" s="14" customFormat="1">
      <c r="B1959" s="201"/>
      <c r="C1959" s="202"/>
      <c r="D1959" s="192" t="s">
        <v>167</v>
      </c>
      <c r="E1959" s="203" t="s">
        <v>19</v>
      </c>
      <c r="F1959" s="204" t="s">
        <v>327</v>
      </c>
      <c r="G1959" s="202"/>
      <c r="H1959" s="205">
        <v>1.0169999999999999</v>
      </c>
      <c r="I1959" s="206"/>
      <c r="J1959" s="202"/>
      <c r="K1959" s="202"/>
      <c r="L1959" s="207"/>
      <c r="M1959" s="208"/>
      <c r="N1959" s="209"/>
      <c r="O1959" s="209"/>
      <c r="P1959" s="209"/>
      <c r="Q1959" s="209"/>
      <c r="R1959" s="209"/>
      <c r="S1959" s="209"/>
      <c r="T1959" s="210"/>
      <c r="AT1959" s="211" t="s">
        <v>167</v>
      </c>
      <c r="AU1959" s="211" t="s">
        <v>83</v>
      </c>
      <c r="AV1959" s="14" t="s">
        <v>83</v>
      </c>
      <c r="AW1959" s="14" t="s">
        <v>34</v>
      </c>
      <c r="AX1959" s="14" t="s">
        <v>73</v>
      </c>
      <c r="AY1959" s="211" t="s">
        <v>156</v>
      </c>
    </row>
    <row r="1960" spans="2:51" s="14" customFormat="1">
      <c r="B1960" s="201"/>
      <c r="C1960" s="202"/>
      <c r="D1960" s="192" t="s">
        <v>167</v>
      </c>
      <c r="E1960" s="203" t="s">
        <v>19</v>
      </c>
      <c r="F1960" s="204" t="s">
        <v>328</v>
      </c>
      <c r="G1960" s="202"/>
      <c r="H1960" s="205">
        <v>0.71899999999999997</v>
      </c>
      <c r="I1960" s="206"/>
      <c r="J1960" s="202"/>
      <c r="K1960" s="202"/>
      <c r="L1960" s="207"/>
      <c r="M1960" s="208"/>
      <c r="N1960" s="209"/>
      <c r="O1960" s="209"/>
      <c r="P1960" s="209"/>
      <c r="Q1960" s="209"/>
      <c r="R1960" s="209"/>
      <c r="S1960" s="209"/>
      <c r="T1960" s="210"/>
      <c r="AT1960" s="211" t="s">
        <v>167</v>
      </c>
      <c r="AU1960" s="211" t="s">
        <v>83</v>
      </c>
      <c r="AV1960" s="14" t="s">
        <v>83</v>
      </c>
      <c r="AW1960" s="14" t="s">
        <v>34</v>
      </c>
      <c r="AX1960" s="14" t="s">
        <v>73</v>
      </c>
      <c r="AY1960" s="211" t="s">
        <v>156</v>
      </c>
    </row>
    <row r="1961" spans="2:51" s="14" customFormat="1">
      <c r="B1961" s="201"/>
      <c r="C1961" s="202"/>
      <c r="D1961" s="192" t="s">
        <v>167</v>
      </c>
      <c r="E1961" s="203" t="s">
        <v>19</v>
      </c>
      <c r="F1961" s="204" t="s">
        <v>329</v>
      </c>
      <c r="G1961" s="202"/>
      <c r="H1961" s="205">
        <v>-4.875</v>
      </c>
      <c r="I1961" s="206"/>
      <c r="J1961" s="202"/>
      <c r="K1961" s="202"/>
      <c r="L1961" s="207"/>
      <c r="M1961" s="208"/>
      <c r="N1961" s="209"/>
      <c r="O1961" s="209"/>
      <c r="P1961" s="209"/>
      <c r="Q1961" s="209"/>
      <c r="R1961" s="209"/>
      <c r="S1961" s="209"/>
      <c r="T1961" s="210"/>
      <c r="AT1961" s="211" t="s">
        <v>167</v>
      </c>
      <c r="AU1961" s="211" t="s">
        <v>83</v>
      </c>
      <c r="AV1961" s="14" t="s">
        <v>83</v>
      </c>
      <c r="AW1961" s="14" t="s">
        <v>34</v>
      </c>
      <c r="AX1961" s="14" t="s">
        <v>73</v>
      </c>
      <c r="AY1961" s="211" t="s">
        <v>156</v>
      </c>
    </row>
    <row r="1962" spans="2:51" s="14" customFormat="1">
      <c r="B1962" s="201"/>
      <c r="C1962" s="202"/>
      <c r="D1962" s="192" t="s">
        <v>167</v>
      </c>
      <c r="E1962" s="203" t="s">
        <v>19</v>
      </c>
      <c r="F1962" s="204" t="s">
        <v>330</v>
      </c>
      <c r="G1962" s="202"/>
      <c r="H1962" s="205">
        <v>-4.8970000000000002</v>
      </c>
      <c r="I1962" s="206"/>
      <c r="J1962" s="202"/>
      <c r="K1962" s="202"/>
      <c r="L1962" s="207"/>
      <c r="M1962" s="208"/>
      <c r="N1962" s="209"/>
      <c r="O1962" s="209"/>
      <c r="P1962" s="209"/>
      <c r="Q1962" s="209"/>
      <c r="R1962" s="209"/>
      <c r="S1962" s="209"/>
      <c r="T1962" s="210"/>
      <c r="AT1962" s="211" t="s">
        <v>167</v>
      </c>
      <c r="AU1962" s="211" t="s">
        <v>83</v>
      </c>
      <c r="AV1962" s="14" t="s">
        <v>83</v>
      </c>
      <c r="AW1962" s="14" t="s">
        <v>34</v>
      </c>
      <c r="AX1962" s="14" t="s">
        <v>73</v>
      </c>
      <c r="AY1962" s="211" t="s">
        <v>156</v>
      </c>
    </row>
    <row r="1963" spans="2:51" s="14" customFormat="1">
      <c r="B1963" s="201"/>
      <c r="C1963" s="202"/>
      <c r="D1963" s="192" t="s">
        <v>167</v>
      </c>
      <c r="E1963" s="203" t="s">
        <v>19</v>
      </c>
      <c r="F1963" s="204" t="s">
        <v>331</v>
      </c>
      <c r="G1963" s="202"/>
      <c r="H1963" s="205">
        <v>-11.266</v>
      </c>
      <c r="I1963" s="206"/>
      <c r="J1963" s="202"/>
      <c r="K1963" s="202"/>
      <c r="L1963" s="207"/>
      <c r="M1963" s="208"/>
      <c r="N1963" s="209"/>
      <c r="O1963" s="209"/>
      <c r="P1963" s="209"/>
      <c r="Q1963" s="209"/>
      <c r="R1963" s="209"/>
      <c r="S1963" s="209"/>
      <c r="T1963" s="210"/>
      <c r="AT1963" s="211" t="s">
        <v>167</v>
      </c>
      <c r="AU1963" s="211" t="s">
        <v>83</v>
      </c>
      <c r="AV1963" s="14" t="s">
        <v>83</v>
      </c>
      <c r="AW1963" s="14" t="s">
        <v>34</v>
      </c>
      <c r="AX1963" s="14" t="s">
        <v>73</v>
      </c>
      <c r="AY1963" s="211" t="s">
        <v>156</v>
      </c>
    </row>
    <row r="1964" spans="2:51" s="14" customFormat="1">
      <c r="B1964" s="201"/>
      <c r="C1964" s="202"/>
      <c r="D1964" s="192" t="s">
        <v>167</v>
      </c>
      <c r="E1964" s="203" t="s">
        <v>19</v>
      </c>
      <c r="F1964" s="204" t="s">
        <v>332</v>
      </c>
      <c r="G1964" s="202"/>
      <c r="H1964" s="205">
        <v>-11.266</v>
      </c>
      <c r="I1964" s="206"/>
      <c r="J1964" s="202"/>
      <c r="K1964" s="202"/>
      <c r="L1964" s="207"/>
      <c r="M1964" s="208"/>
      <c r="N1964" s="209"/>
      <c r="O1964" s="209"/>
      <c r="P1964" s="209"/>
      <c r="Q1964" s="209"/>
      <c r="R1964" s="209"/>
      <c r="S1964" s="209"/>
      <c r="T1964" s="210"/>
      <c r="AT1964" s="211" t="s">
        <v>167</v>
      </c>
      <c r="AU1964" s="211" t="s">
        <v>83</v>
      </c>
      <c r="AV1964" s="14" t="s">
        <v>83</v>
      </c>
      <c r="AW1964" s="14" t="s">
        <v>34</v>
      </c>
      <c r="AX1964" s="14" t="s">
        <v>73</v>
      </c>
      <c r="AY1964" s="211" t="s">
        <v>156</v>
      </c>
    </row>
    <row r="1965" spans="2:51" s="16" customFormat="1">
      <c r="B1965" s="234"/>
      <c r="C1965" s="235"/>
      <c r="D1965" s="192" t="s">
        <v>167</v>
      </c>
      <c r="E1965" s="236" t="s">
        <v>19</v>
      </c>
      <c r="F1965" s="237" t="s">
        <v>299</v>
      </c>
      <c r="G1965" s="235"/>
      <c r="H1965" s="238">
        <v>79.105000000000004</v>
      </c>
      <c r="I1965" s="239"/>
      <c r="J1965" s="235"/>
      <c r="K1965" s="235"/>
      <c r="L1965" s="240"/>
      <c r="M1965" s="241"/>
      <c r="N1965" s="242"/>
      <c r="O1965" s="242"/>
      <c r="P1965" s="242"/>
      <c r="Q1965" s="242"/>
      <c r="R1965" s="242"/>
      <c r="S1965" s="242"/>
      <c r="T1965" s="243"/>
      <c r="AT1965" s="244" t="s">
        <v>167</v>
      </c>
      <c r="AU1965" s="244" t="s">
        <v>83</v>
      </c>
      <c r="AV1965" s="16" t="s">
        <v>157</v>
      </c>
      <c r="AW1965" s="16" t="s">
        <v>34</v>
      </c>
      <c r="AX1965" s="16" t="s">
        <v>73</v>
      </c>
      <c r="AY1965" s="244" t="s">
        <v>156</v>
      </c>
    </row>
    <row r="1966" spans="2:51" s="13" customFormat="1">
      <c r="B1966" s="190"/>
      <c r="C1966" s="191"/>
      <c r="D1966" s="192" t="s">
        <v>167</v>
      </c>
      <c r="E1966" s="193" t="s">
        <v>19</v>
      </c>
      <c r="F1966" s="194" t="s">
        <v>306</v>
      </c>
      <c r="G1966" s="191"/>
      <c r="H1966" s="193" t="s">
        <v>19</v>
      </c>
      <c r="I1966" s="195"/>
      <c r="J1966" s="191"/>
      <c r="K1966" s="191"/>
      <c r="L1966" s="196"/>
      <c r="M1966" s="197"/>
      <c r="N1966" s="198"/>
      <c r="O1966" s="198"/>
      <c r="P1966" s="198"/>
      <c r="Q1966" s="198"/>
      <c r="R1966" s="198"/>
      <c r="S1966" s="198"/>
      <c r="T1966" s="199"/>
      <c r="AT1966" s="200" t="s">
        <v>167</v>
      </c>
      <c r="AU1966" s="200" t="s">
        <v>83</v>
      </c>
      <c r="AV1966" s="13" t="s">
        <v>81</v>
      </c>
      <c r="AW1966" s="13" t="s">
        <v>34</v>
      </c>
      <c r="AX1966" s="13" t="s">
        <v>73</v>
      </c>
      <c r="AY1966" s="200" t="s">
        <v>156</v>
      </c>
    </row>
    <row r="1967" spans="2:51" s="14" customFormat="1">
      <c r="B1967" s="201"/>
      <c r="C1967" s="202"/>
      <c r="D1967" s="192" t="s">
        <v>167</v>
      </c>
      <c r="E1967" s="203" t="s">
        <v>19</v>
      </c>
      <c r="F1967" s="204" t="s">
        <v>357</v>
      </c>
      <c r="G1967" s="202"/>
      <c r="H1967" s="205">
        <v>47.993000000000002</v>
      </c>
      <c r="I1967" s="206"/>
      <c r="J1967" s="202"/>
      <c r="K1967" s="202"/>
      <c r="L1967" s="207"/>
      <c r="M1967" s="208"/>
      <c r="N1967" s="209"/>
      <c r="O1967" s="209"/>
      <c r="P1967" s="209"/>
      <c r="Q1967" s="209"/>
      <c r="R1967" s="209"/>
      <c r="S1967" s="209"/>
      <c r="T1967" s="210"/>
      <c r="AT1967" s="211" t="s">
        <v>167</v>
      </c>
      <c r="AU1967" s="211" t="s">
        <v>83</v>
      </c>
      <c r="AV1967" s="14" t="s">
        <v>83</v>
      </c>
      <c r="AW1967" s="14" t="s">
        <v>34</v>
      </c>
      <c r="AX1967" s="14" t="s">
        <v>73</v>
      </c>
      <c r="AY1967" s="211" t="s">
        <v>156</v>
      </c>
    </row>
    <row r="1968" spans="2:51" s="14" customFormat="1">
      <c r="B1968" s="201"/>
      <c r="C1968" s="202"/>
      <c r="D1968" s="192" t="s">
        <v>167</v>
      </c>
      <c r="E1968" s="203" t="s">
        <v>19</v>
      </c>
      <c r="F1968" s="204" t="s">
        <v>358</v>
      </c>
      <c r="G1968" s="202"/>
      <c r="H1968" s="205">
        <v>5.806</v>
      </c>
      <c r="I1968" s="206"/>
      <c r="J1968" s="202"/>
      <c r="K1968" s="202"/>
      <c r="L1968" s="207"/>
      <c r="M1968" s="208"/>
      <c r="N1968" s="209"/>
      <c r="O1968" s="209"/>
      <c r="P1968" s="209"/>
      <c r="Q1968" s="209"/>
      <c r="R1968" s="209"/>
      <c r="S1968" s="209"/>
      <c r="T1968" s="210"/>
      <c r="AT1968" s="211" t="s">
        <v>167</v>
      </c>
      <c r="AU1968" s="211" t="s">
        <v>83</v>
      </c>
      <c r="AV1968" s="14" t="s">
        <v>83</v>
      </c>
      <c r="AW1968" s="14" t="s">
        <v>34</v>
      </c>
      <c r="AX1968" s="14" t="s">
        <v>73</v>
      </c>
      <c r="AY1968" s="211" t="s">
        <v>156</v>
      </c>
    </row>
    <row r="1969" spans="2:51" s="14" customFormat="1">
      <c r="B1969" s="201"/>
      <c r="C1969" s="202"/>
      <c r="D1969" s="192" t="s">
        <v>167</v>
      </c>
      <c r="E1969" s="203" t="s">
        <v>19</v>
      </c>
      <c r="F1969" s="204" t="s">
        <v>359</v>
      </c>
      <c r="G1969" s="202"/>
      <c r="H1969" s="205">
        <v>11.266</v>
      </c>
      <c r="I1969" s="206"/>
      <c r="J1969" s="202"/>
      <c r="K1969" s="202"/>
      <c r="L1969" s="207"/>
      <c r="M1969" s="208"/>
      <c r="N1969" s="209"/>
      <c r="O1969" s="209"/>
      <c r="P1969" s="209"/>
      <c r="Q1969" s="209"/>
      <c r="R1969" s="209"/>
      <c r="S1969" s="209"/>
      <c r="T1969" s="210"/>
      <c r="AT1969" s="211" t="s">
        <v>167</v>
      </c>
      <c r="AU1969" s="211" t="s">
        <v>83</v>
      </c>
      <c r="AV1969" s="14" t="s">
        <v>83</v>
      </c>
      <c r="AW1969" s="14" t="s">
        <v>34</v>
      </c>
      <c r="AX1969" s="14" t="s">
        <v>73</v>
      </c>
      <c r="AY1969" s="211" t="s">
        <v>156</v>
      </c>
    </row>
    <row r="1970" spans="2:51" s="14" customFormat="1">
      <c r="B1970" s="201"/>
      <c r="C1970" s="202"/>
      <c r="D1970" s="192" t="s">
        <v>167</v>
      </c>
      <c r="E1970" s="203" t="s">
        <v>19</v>
      </c>
      <c r="F1970" s="204" t="s">
        <v>360</v>
      </c>
      <c r="G1970" s="202"/>
      <c r="H1970" s="205">
        <v>1.7030000000000001</v>
      </c>
      <c r="I1970" s="206"/>
      <c r="J1970" s="202"/>
      <c r="K1970" s="202"/>
      <c r="L1970" s="207"/>
      <c r="M1970" s="208"/>
      <c r="N1970" s="209"/>
      <c r="O1970" s="209"/>
      <c r="P1970" s="209"/>
      <c r="Q1970" s="209"/>
      <c r="R1970" s="209"/>
      <c r="S1970" s="209"/>
      <c r="T1970" s="210"/>
      <c r="AT1970" s="211" t="s">
        <v>167</v>
      </c>
      <c r="AU1970" s="211" t="s">
        <v>83</v>
      </c>
      <c r="AV1970" s="14" t="s">
        <v>83</v>
      </c>
      <c r="AW1970" s="14" t="s">
        <v>34</v>
      </c>
      <c r="AX1970" s="14" t="s">
        <v>73</v>
      </c>
      <c r="AY1970" s="211" t="s">
        <v>156</v>
      </c>
    </row>
    <row r="1971" spans="2:51" s="14" customFormat="1">
      <c r="B1971" s="201"/>
      <c r="C1971" s="202"/>
      <c r="D1971" s="192" t="s">
        <v>167</v>
      </c>
      <c r="E1971" s="203" t="s">
        <v>19</v>
      </c>
      <c r="F1971" s="204" t="s">
        <v>361</v>
      </c>
      <c r="G1971" s="202"/>
      <c r="H1971" s="205">
        <v>1.034</v>
      </c>
      <c r="I1971" s="206"/>
      <c r="J1971" s="202"/>
      <c r="K1971" s="202"/>
      <c r="L1971" s="207"/>
      <c r="M1971" s="208"/>
      <c r="N1971" s="209"/>
      <c r="O1971" s="209"/>
      <c r="P1971" s="209"/>
      <c r="Q1971" s="209"/>
      <c r="R1971" s="209"/>
      <c r="S1971" s="209"/>
      <c r="T1971" s="210"/>
      <c r="AT1971" s="211" t="s">
        <v>167</v>
      </c>
      <c r="AU1971" s="211" t="s">
        <v>83</v>
      </c>
      <c r="AV1971" s="14" t="s">
        <v>83</v>
      </c>
      <c r="AW1971" s="14" t="s">
        <v>34</v>
      </c>
      <c r="AX1971" s="14" t="s">
        <v>73</v>
      </c>
      <c r="AY1971" s="211" t="s">
        <v>156</v>
      </c>
    </row>
    <row r="1972" spans="2:51" s="14" customFormat="1">
      <c r="B1972" s="201"/>
      <c r="C1972" s="202"/>
      <c r="D1972" s="192" t="s">
        <v>167</v>
      </c>
      <c r="E1972" s="203" t="s">
        <v>19</v>
      </c>
      <c r="F1972" s="204" t="s">
        <v>362</v>
      </c>
      <c r="G1972" s="202"/>
      <c r="H1972" s="205">
        <v>4.3390000000000004</v>
      </c>
      <c r="I1972" s="206"/>
      <c r="J1972" s="202"/>
      <c r="K1972" s="202"/>
      <c r="L1972" s="207"/>
      <c r="M1972" s="208"/>
      <c r="N1972" s="209"/>
      <c r="O1972" s="209"/>
      <c r="P1972" s="209"/>
      <c r="Q1972" s="209"/>
      <c r="R1972" s="209"/>
      <c r="S1972" s="209"/>
      <c r="T1972" s="210"/>
      <c r="AT1972" s="211" t="s">
        <v>167</v>
      </c>
      <c r="AU1972" s="211" t="s">
        <v>83</v>
      </c>
      <c r="AV1972" s="14" t="s">
        <v>83</v>
      </c>
      <c r="AW1972" s="14" t="s">
        <v>34</v>
      </c>
      <c r="AX1972" s="14" t="s">
        <v>73</v>
      </c>
      <c r="AY1972" s="211" t="s">
        <v>156</v>
      </c>
    </row>
    <row r="1973" spans="2:51" s="14" customFormat="1">
      <c r="B1973" s="201"/>
      <c r="C1973" s="202"/>
      <c r="D1973" s="192" t="s">
        <v>167</v>
      </c>
      <c r="E1973" s="203" t="s">
        <v>19</v>
      </c>
      <c r="F1973" s="204" t="s">
        <v>363</v>
      </c>
      <c r="G1973" s="202"/>
      <c r="H1973" s="205">
        <v>0.65700000000000003</v>
      </c>
      <c r="I1973" s="206"/>
      <c r="J1973" s="202"/>
      <c r="K1973" s="202"/>
      <c r="L1973" s="207"/>
      <c r="M1973" s="208"/>
      <c r="N1973" s="209"/>
      <c r="O1973" s="209"/>
      <c r="P1973" s="209"/>
      <c r="Q1973" s="209"/>
      <c r="R1973" s="209"/>
      <c r="S1973" s="209"/>
      <c r="T1973" s="210"/>
      <c r="AT1973" s="211" t="s">
        <v>167</v>
      </c>
      <c r="AU1973" s="211" t="s">
        <v>83</v>
      </c>
      <c r="AV1973" s="14" t="s">
        <v>83</v>
      </c>
      <c r="AW1973" s="14" t="s">
        <v>34</v>
      </c>
      <c r="AX1973" s="14" t="s">
        <v>73</v>
      </c>
      <c r="AY1973" s="211" t="s">
        <v>156</v>
      </c>
    </row>
    <row r="1974" spans="2:51" s="16" customFormat="1">
      <c r="B1974" s="234"/>
      <c r="C1974" s="235"/>
      <c r="D1974" s="192" t="s">
        <v>167</v>
      </c>
      <c r="E1974" s="236" t="s">
        <v>19</v>
      </c>
      <c r="F1974" s="237" t="s">
        <v>299</v>
      </c>
      <c r="G1974" s="235"/>
      <c r="H1974" s="238">
        <v>72.798000000000002</v>
      </c>
      <c r="I1974" s="239"/>
      <c r="J1974" s="235"/>
      <c r="K1974" s="235"/>
      <c r="L1974" s="240"/>
      <c r="M1974" s="241"/>
      <c r="N1974" s="242"/>
      <c r="O1974" s="242"/>
      <c r="P1974" s="242"/>
      <c r="Q1974" s="242"/>
      <c r="R1974" s="242"/>
      <c r="S1974" s="242"/>
      <c r="T1974" s="243"/>
      <c r="AT1974" s="244" t="s">
        <v>167</v>
      </c>
      <c r="AU1974" s="244" t="s">
        <v>83</v>
      </c>
      <c r="AV1974" s="16" t="s">
        <v>157</v>
      </c>
      <c r="AW1974" s="16" t="s">
        <v>34</v>
      </c>
      <c r="AX1974" s="16" t="s">
        <v>73</v>
      </c>
      <c r="AY1974" s="244" t="s">
        <v>156</v>
      </c>
    </row>
    <row r="1975" spans="2:51" s="13" customFormat="1">
      <c r="B1975" s="190"/>
      <c r="C1975" s="191"/>
      <c r="D1975" s="192" t="s">
        <v>167</v>
      </c>
      <c r="E1975" s="193" t="s">
        <v>19</v>
      </c>
      <c r="F1975" s="194" t="s">
        <v>310</v>
      </c>
      <c r="G1975" s="191"/>
      <c r="H1975" s="193" t="s">
        <v>19</v>
      </c>
      <c r="I1975" s="195"/>
      <c r="J1975" s="191"/>
      <c r="K1975" s="191"/>
      <c r="L1975" s="196"/>
      <c r="M1975" s="197"/>
      <c r="N1975" s="198"/>
      <c r="O1975" s="198"/>
      <c r="P1975" s="198"/>
      <c r="Q1975" s="198"/>
      <c r="R1975" s="198"/>
      <c r="S1975" s="198"/>
      <c r="T1975" s="199"/>
      <c r="AT1975" s="200" t="s">
        <v>167</v>
      </c>
      <c r="AU1975" s="200" t="s">
        <v>83</v>
      </c>
      <c r="AV1975" s="13" t="s">
        <v>81</v>
      </c>
      <c r="AW1975" s="13" t="s">
        <v>34</v>
      </c>
      <c r="AX1975" s="13" t="s">
        <v>73</v>
      </c>
      <c r="AY1975" s="200" t="s">
        <v>156</v>
      </c>
    </row>
    <row r="1976" spans="2:51" s="14" customFormat="1">
      <c r="B1976" s="201"/>
      <c r="C1976" s="202"/>
      <c r="D1976" s="192" t="s">
        <v>167</v>
      </c>
      <c r="E1976" s="203" t="s">
        <v>19</v>
      </c>
      <c r="F1976" s="204" t="s">
        <v>366</v>
      </c>
      <c r="G1976" s="202"/>
      <c r="H1976" s="205">
        <v>21.47</v>
      </c>
      <c r="I1976" s="206"/>
      <c r="J1976" s="202"/>
      <c r="K1976" s="202"/>
      <c r="L1976" s="207"/>
      <c r="M1976" s="208"/>
      <c r="N1976" s="209"/>
      <c r="O1976" s="209"/>
      <c r="P1976" s="209"/>
      <c r="Q1976" s="209"/>
      <c r="R1976" s="209"/>
      <c r="S1976" s="209"/>
      <c r="T1976" s="210"/>
      <c r="AT1976" s="211" t="s">
        <v>167</v>
      </c>
      <c r="AU1976" s="211" t="s">
        <v>83</v>
      </c>
      <c r="AV1976" s="14" t="s">
        <v>83</v>
      </c>
      <c r="AW1976" s="14" t="s">
        <v>34</v>
      </c>
      <c r="AX1976" s="14" t="s">
        <v>73</v>
      </c>
      <c r="AY1976" s="211" t="s">
        <v>156</v>
      </c>
    </row>
    <row r="1977" spans="2:51" s="14" customFormat="1">
      <c r="B1977" s="201"/>
      <c r="C1977" s="202"/>
      <c r="D1977" s="192" t="s">
        <v>167</v>
      </c>
      <c r="E1977" s="203" t="s">
        <v>19</v>
      </c>
      <c r="F1977" s="204" t="s">
        <v>367</v>
      </c>
      <c r="G1977" s="202"/>
      <c r="H1977" s="205">
        <v>21.504999999999999</v>
      </c>
      <c r="I1977" s="206"/>
      <c r="J1977" s="202"/>
      <c r="K1977" s="202"/>
      <c r="L1977" s="207"/>
      <c r="M1977" s="208"/>
      <c r="N1977" s="209"/>
      <c r="O1977" s="209"/>
      <c r="P1977" s="209"/>
      <c r="Q1977" s="209"/>
      <c r="R1977" s="209"/>
      <c r="S1977" s="209"/>
      <c r="T1977" s="210"/>
      <c r="AT1977" s="211" t="s">
        <v>167</v>
      </c>
      <c r="AU1977" s="211" t="s">
        <v>83</v>
      </c>
      <c r="AV1977" s="14" t="s">
        <v>83</v>
      </c>
      <c r="AW1977" s="14" t="s">
        <v>34</v>
      </c>
      <c r="AX1977" s="14" t="s">
        <v>73</v>
      </c>
      <c r="AY1977" s="211" t="s">
        <v>156</v>
      </c>
    </row>
    <row r="1978" spans="2:51" s="14" customFormat="1">
      <c r="B1978" s="201"/>
      <c r="C1978" s="202"/>
      <c r="D1978" s="192" t="s">
        <v>167</v>
      </c>
      <c r="E1978" s="203" t="s">
        <v>19</v>
      </c>
      <c r="F1978" s="204" t="s">
        <v>368</v>
      </c>
      <c r="G1978" s="202"/>
      <c r="H1978" s="205">
        <v>17.841999999999999</v>
      </c>
      <c r="I1978" s="206"/>
      <c r="J1978" s="202"/>
      <c r="K1978" s="202"/>
      <c r="L1978" s="207"/>
      <c r="M1978" s="208"/>
      <c r="N1978" s="209"/>
      <c r="O1978" s="209"/>
      <c r="P1978" s="209"/>
      <c r="Q1978" s="209"/>
      <c r="R1978" s="209"/>
      <c r="S1978" s="209"/>
      <c r="T1978" s="210"/>
      <c r="AT1978" s="211" t="s">
        <v>167</v>
      </c>
      <c r="AU1978" s="211" t="s">
        <v>83</v>
      </c>
      <c r="AV1978" s="14" t="s">
        <v>83</v>
      </c>
      <c r="AW1978" s="14" t="s">
        <v>34</v>
      </c>
      <c r="AX1978" s="14" t="s">
        <v>73</v>
      </c>
      <c r="AY1978" s="211" t="s">
        <v>156</v>
      </c>
    </row>
    <row r="1979" spans="2:51" s="14" customFormat="1">
      <c r="B1979" s="201"/>
      <c r="C1979" s="202"/>
      <c r="D1979" s="192" t="s">
        <v>167</v>
      </c>
      <c r="E1979" s="203" t="s">
        <v>19</v>
      </c>
      <c r="F1979" s="204" t="s">
        <v>369</v>
      </c>
      <c r="G1979" s="202"/>
      <c r="H1979" s="205">
        <v>17.690000000000001</v>
      </c>
      <c r="I1979" s="206"/>
      <c r="J1979" s="202"/>
      <c r="K1979" s="202"/>
      <c r="L1979" s="207"/>
      <c r="M1979" s="208"/>
      <c r="N1979" s="209"/>
      <c r="O1979" s="209"/>
      <c r="P1979" s="209"/>
      <c r="Q1979" s="209"/>
      <c r="R1979" s="209"/>
      <c r="S1979" s="209"/>
      <c r="T1979" s="210"/>
      <c r="AT1979" s="211" t="s">
        <v>167</v>
      </c>
      <c r="AU1979" s="211" t="s">
        <v>83</v>
      </c>
      <c r="AV1979" s="14" t="s">
        <v>83</v>
      </c>
      <c r="AW1979" s="14" t="s">
        <v>34</v>
      </c>
      <c r="AX1979" s="14" t="s">
        <v>73</v>
      </c>
      <c r="AY1979" s="211" t="s">
        <v>156</v>
      </c>
    </row>
    <row r="1980" spans="2:51" s="14" customFormat="1">
      <c r="B1980" s="201"/>
      <c r="C1980" s="202"/>
      <c r="D1980" s="192" t="s">
        <v>167</v>
      </c>
      <c r="E1980" s="203" t="s">
        <v>19</v>
      </c>
      <c r="F1980" s="204" t="s">
        <v>370</v>
      </c>
      <c r="G1980" s="202"/>
      <c r="H1980" s="205">
        <v>5.4950000000000001</v>
      </c>
      <c r="I1980" s="206"/>
      <c r="J1980" s="202"/>
      <c r="K1980" s="202"/>
      <c r="L1980" s="207"/>
      <c r="M1980" s="208"/>
      <c r="N1980" s="209"/>
      <c r="O1980" s="209"/>
      <c r="P1980" s="209"/>
      <c r="Q1980" s="209"/>
      <c r="R1980" s="209"/>
      <c r="S1980" s="209"/>
      <c r="T1980" s="210"/>
      <c r="AT1980" s="211" t="s">
        <v>167</v>
      </c>
      <c r="AU1980" s="211" t="s">
        <v>83</v>
      </c>
      <c r="AV1980" s="14" t="s">
        <v>83</v>
      </c>
      <c r="AW1980" s="14" t="s">
        <v>34</v>
      </c>
      <c r="AX1980" s="14" t="s">
        <v>73</v>
      </c>
      <c r="AY1980" s="211" t="s">
        <v>156</v>
      </c>
    </row>
    <row r="1981" spans="2:51" s="14" customFormat="1">
      <c r="B1981" s="201"/>
      <c r="C1981" s="202"/>
      <c r="D1981" s="192" t="s">
        <v>167</v>
      </c>
      <c r="E1981" s="203" t="s">
        <v>19</v>
      </c>
      <c r="F1981" s="204" t="s">
        <v>371</v>
      </c>
      <c r="G1981" s="202"/>
      <c r="H1981" s="205">
        <v>20.41</v>
      </c>
      <c r="I1981" s="206"/>
      <c r="J1981" s="202"/>
      <c r="K1981" s="202"/>
      <c r="L1981" s="207"/>
      <c r="M1981" s="208"/>
      <c r="N1981" s="209"/>
      <c r="O1981" s="209"/>
      <c r="P1981" s="209"/>
      <c r="Q1981" s="209"/>
      <c r="R1981" s="209"/>
      <c r="S1981" s="209"/>
      <c r="T1981" s="210"/>
      <c r="AT1981" s="211" t="s">
        <v>167</v>
      </c>
      <c r="AU1981" s="211" t="s">
        <v>83</v>
      </c>
      <c r="AV1981" s="14" t="s">
        <v>83</v>
      </c>
      <c r="AW1981" s="14" t="s">
        <v>34</v>
      </c>
      <c r="AX1981" s="14" t="s">
        <v>73</v>
      </c>
      <c r="AY1981" s="211" t="s">
        <v>156</v>
      </c>
    </row>
    <row r="1982" spans="2:51" s="14" customFormat="1">
      <c r="B1982" s="201"/>
      <c r="C1982" s="202"/>
      <c r="D1982" s="192" t="s">
        <v>167</v>
      </c>
      <c r="E1982" s="203" t="s">
        <v>19</v>
      </c>
      <c r="F1982" s="204" t="s">
        <v>372</v>
      </c>
      <c r="G1982" s="202"/>
      <c r="H1982" s="205">
        <v>2.0630000000000002</v>
      </c>
      <c r="I1982" s="206"/>
      <c r="J1982" s="202"/>
      <c r="K1982" s="202"/>
      <c r="L1982" s="207"/>
      <c r="M1982" s="208"/>
      <c r="N1982" s="209"/>
      <c r="O1982" s="209"/>
      <c r="P1982" s="209"/>
      <c r="Q1982" s="209"/>
      <c r="R1982" s="209"/>
      <c r="S1982" s="209"/>
      <c r="T1982" s="210"/>
      <c r="AT1982" s="211" t="s">
        <v>167</v>
      </c>
      <c r="AU1982" s="211" t="s">
        <v>83</v>
      </c>
      <c r="AV1982" s="14" t="s">
        <v>83</v>
      </c>
      <c r="AW1982" s="14" t="s">
        <v>34</v>
      </c>
      <c r="AX1982" s="14" t="s">
        <v>73</v>
      </c>
      <c r="AY1982" s="211" t="s">
        <v>156</v>
      </c>
    </row>
    <row r="1983" spans="2:51" s="14" customFormat="1">
      <c r="B1983" s="201"/>
      <c r="C1983" s="202"/>
      <c r="D1983" s="192" t="s">
        <v>167</v>
      </c>
      <c r="E1983" s="203" t="s">
        <v>19</v>
      </c>
      <c r="F1983" s="204" t="s">
        <v>373</v>
      </c>
      <c r="G1983" s="202"/>
      <c r="H1983" s="205">
        <v>8.6579999999999995</v>
      </c>
      <c r="I1983" s="206"/>
      <c r="J1983" s="202"/>
      <c r="K1983" s="202"/>
      <c r="L1983" s="207"/>
      <c r="M1983" s="208"/>
      <c r="N1983" s="209"/>
      <c r="O1983" s="209"/>
      <c r="P1983" s="209"/>
      <c r="Q1983" s="209"/>
      <c r="R1983" s="209"/>
      <c r="S1983" s="209"/>
      <c r="T1983" s="210"/>
      <c r="AT1983" s="211" t="s">
        <v>167</v>
      </c>
      <c r="AU1983" s="211" t="s">
        <v>83</v>
      </c>
      <c r="AV1983" s="14" t="s">
        <v>83</v>
      </c>
      <c r="AW1983" s="14" t="s">
        <v>34</v>
      </c>
      <c r="AX1983" s="14" t="s">
        <v>73</v>
      </c>
      <c r="AY1983" s="211" t="s">
        <v>156</v>
      </c>
    </row>
    <row r="1984" spans="2:51" s="14" customFormat="1">
      <c r="B1984" s="201"/>
      <c r="C1984" s="202"/>
      <c r="D1984" s="192" t="s">
        <v>167</v>
      </c>
      <c r="E1984" s="203" t="s">
        <v>19</v>
      </c>
      <c r="F1984" s="204" t="s">
        <v>374</v>
      </c>
      <c r="G1984" s="202"/>
      <c r="H1984" s="205">
        <v>1.3120000000000001</v>
      </c>
      <c r="I1984" s="206"/>
      <c r="J1984" s="202"/>
      <c r="K1984" s="202"/>
      <c r="L1984" s="207"/>
      <c r="M1984" s="208"/>
      <c r="N1984" s="209"/>
      <c r="O1984" s="209"/>
      <c r="P1984" s="209"/>
      <c r="Q1984" s="209"/>
      <c r="R1984" s="209"/>
      <c r="S1984" s="209"/>
      <c r="T1984" s="210"/>
      <c r="AT1984" s="211" t="s">
        <v>167</v>
      </c>
      <c r="AU1984" s="211" t="s">
        <v>83</v>
      </c>
      <c r="AV1984" s="14" t="s">
        <v>83</v>
      </c>
      <c r="AW1984" s="14" t="s">
        <v>34</v>
      </c>
      <c r="AX1984" s="14" t="s">
        <v>73</v>
      </c>
      <c r="AY1984" s="211" t="s">
        <v>156</v>
      </c>
    </row>
    <row r="1985" spans="2:51" s="14" customFormat="1">
      <c r="B1985" s="201"/>
      <c r="C1985" s="202"/>
      <c r="D1985" s="192" t="s">
        <v>167</v>
      </c>
      <c r="E1985" s="203" t="s">
        <v>19</v>
      </c>
      <c r="F1985" s="204" t="s">
        <v>375</v>
      </c>
      <c r="G1985" s="202"/>
      <c r="H1985" s="205">
        <v>2.1579999999999999</v>
      </c>
      <c r="I1985" s="206"/>
      <c r="J1985" s="202"/>
      <c r="K1985" s="202"/>
      <c r="L1985" s="207"/>
      <c r="M1985" s="208"/>
      <c r="N1985" s="209"/>
      <c r="O1985" s="209"/>
      <c r="P1985" s="209"/>
      <c r="Q1985" s="209"/>
      <c r="R1985" s="209"/>
      <c r="S1985" s="209"/>
      <c r="T1985" s="210"/>
      <c r="AT1985" s="211" t="s">
        <v>167</v>
      </c>
      <c r="AU1985" s="211" t="s">
        <v>83</v>
      </c>
      <c r="AV1985" s="14" t="s">
        <v>83</v>
      </c>
      <c r="AW1985" s="14" t="s">
        <v>34</v>
      </c>
      <c r="AX1985" s="14" t="s">
        <v>73</v>
      </c>
      <c r="AY1985" s="211" t="s">
        <v>156</v>
      </c>
    </row>
    <row r="1986" spans="2:51" s="14" customFormat="1">
      <c r="B1986" s="201"/>
      <c r="C1986" s="202"/>
      <c r="D1986" s="192" t="s">
        <v>167</v>
      </c>
      <c r="E1986" s="203" t="s">
        <v>19</v>
      </c>
      <c r="F1986" s="204" t="s">
        <v>376</v>
      </c>
      <c r="G1986" s="202"/>
      <c r="H1986" s="205">
        <v>9.0489999999999995</v>
      </c>
      <c r="I1986" s="206"/>
      <c r="J1986" s="202"/>
      <c r="K1986" s="202"/>
      <c r="L1986" s="207"/>
      <c r="M1986" s="208"/>
      <c r="N1986" s="209"/>
      <c r="O1986" s="209"/>
      <c r="P1986" s="209"/>
      <c r="Q1986" s="209"/>
      <c r="R1986" s="209"/>
      <c r="S1986" s="209"/>
      <c r="T1986" s="210"/>
      <c r="AT1986" s="211" t="s">
        <v>167</v>
      </c>
      <c r="AU1986" s="211" t="s">
        <v>83</v>
      </c>
      <c r="AV1986" s="14" t="s">
        <v>83</v>
      </c>
      <c r="AW1986" s="14" t="s">
        <v>34</v>
      </c>
      <c r="AX1986" s="14" t="s">
        <v>73</v>
      </c>
      <c r="AY1986" s="211" t="s">
        <v>156</v>
      </c>
    </row>
    <row r="1987" spans="2:51" s="14" customFormat="1">
      <c r="B1987" s="201"/>
      <c r="C1987" s="202"/>
      <c r="D1987" s="192" t="s">
        <v>167</v>
      </c>
      <c r="E1987" s="203" t="s">
        <v>19</v>
      </c>
      <c r="F1987" s="204" t="s">
        <v>377</v>
      </c>
      <c r="G1987" s="202"/>
      <c r="H1987" s="205">
        <v>1.371</v>
      </c>
      <c r="I1987" s="206"/>
      <c r="J1987" s="202"/>
      <c r="K1987" s="202"/>
      <c r="L1987" s="207"/>
      <c r="M1987" s="208"/>
      <c r="N1987" s="209"/>
      <c r="O1987" s="209"/>
      <c r="P1987" s="209"/>
      <c r="Q1987" s="209"/>
      <c r="R1987" s="209"/>
      <c r="S1987" s="209"/>
      <c r="T1987" s="210"/>
      <c r="AT1987" s="211" t="s">
        <v>167</v>
      </c>
      <c r="AU1987" s="211" t="s">
        <v>83</v>
      </c>
      <c r="AV1987" s="14" t="s">
        <v>83</v>
      </c>
      <c r="AW1987" s="14" t="s">
        <v>34</v>
      </c>
      <c r="AX1987" s="14" t="s">
        <v>73</v>
      </c>
      <c r="AY1987" s="211" t="s">
        <v>156</v>
      </c>
    </row>
    <row r="1988" spans="2:51" s="14" customFormat="1">
      <c r="B1988" s="201"/>
      <c r="C1988" s="202"/>
      <c r="D1988" s="192" t="s">
        <v>167</v>
      </c>
      <c r="E1988" s="203" t="s">
        <v>19</v>
      </c>
      <c r="F1988" s="204" t="s">
        <v>379</v>
      </c>
      <c r="G1988" s="202"/>
      <c r="H1988" s="205">
        <v>-5.3769999999999998</v>
      </c>
      <c r="I1988" s="206"/>
      <c r="J1988" s="202"/>
      <c r="K1988" s="202"/>
      <c r="L1988" s="207"/>
      <c r="M1988" s="208"/>
      <c r="N1988" s="209"/>
      <c r="O1988" s="209"/>
      <c r="P1988" s="209"/>
      <c r="Q1988" s="209"/>
      <c r="R1988" s="209"/>
      <c r="S1988" s="209"/>
      <c r="T1988" s="210"/>
      <c r="AT1988" s="211" t="s">
        <v>167</v>
      </c>
      <c r="AU1988" s="211" t="s">
        <v>83</v>
      </c>
      <c r="AV1988" s="14" t="s">
        <v>83</v>
      </c>
      <c r="AW1988" s="14" t="s">
        <v>34</v>
      </c>
      <c r="AX1988" s="14" t="s">
        <v>73</v>
      </c>
      <c r="AY1988" s="211" t="s">
        <v>156</v>
      </c>
    </row>
    <row r="1989" spans="2:51" s="14" customFormat="1">
      <c r="B1989" s="201"/>
      <c r="C1989" s="202"/>
      <c r="D1989" s="192" t="s">
        <v>167</v>
      </c>
      <c r="E1989" s="203" t="s">
        <v>19</v>
      </c>
      <c r="F1989" s="204" t="s">
        <v>2218</v>
      </c>
      <c r="G1989" s="202"/>
      <c r="H1989" s="205">
        <v>4</v>
      </c>
      <c r="I1989" s="206"/>
      <c r="J1989" s="202"/>
      <c r="K1989" s="202"/>
      <c r="L1989" s="207"/>
      <c r="M1989" s="208"/>
      <c r="N1989" s="209"/>
      <c r="O1989" s="209"/>
      <c r="P1989" s="209"/>
      <c r="Q1989" s="209"/>
      <c r="R1989" s="209"/>
      <c r="S1989" s="209"/>
      <c r="T1989" s="210"/>
      <c r="AT1989" s="211" t="s">
        <v>167</v>
      </c>
      <c r="AU1989" s="211" t="s">
        <v>83</v>
      </c>
      <c r="AV1989" s="14" t="s">
        <v>83</v>
      </c>
      <c r="AW1989" s="14" t="s">
        <v>34</v>
      </c>
      <c r="AX1989" s="14" t="s">
        <v>73</v>
      </c>
      <c r="AY1989" s="211" t="s">
        <v>156</v>
      </c>
    </row>
    <row r="1990" spans="2:51" s="14" customFormat="1">
      <c r="B1990" s="201"/>
      <c r="C1990" s="202"/>
      <c r="D1990" s="192" t="s">
        <v>167</v>
      </c>
      <c r="E1990" s="203" t="s">
        <v>19</v>
      </c>
      <c r="F1990" s="204" t="s">
        <v>382</v>
      </c>
      <c r="G1990" s="202"/>
      <c r="H1990" s="205">
        <v>-6.0629999999999997</v>
      </c>
      <c r="I1990" s="206"/>
      <c r="J1990" s="202"/>
      <c r="K1990" s="202"/>
      <c r="L1990" s="207"/>
      <c r="M1990" s="208"/>
      <c r="N1990" s="209"/>
      <c r="O1990" s="209"/>
      <c r="P1990" s="209"/>
      <c r="Q1990" s="209"/>
      <c r="R1990" s="209"/>
      <c r="S1990" s="209"/>
      <c r="T1990" s="210"/>
      <c r="AT1990" s="211" t="s">
        <v>167</v>
      </c>
      <c r="AU1990" s="211" t="s">
        <v>83</v>
      </c>
      <c r="AV1990" s="14" t="s">
        <v>83</v>
      </c>
      <c r="AW1990" s="14" t="s">
        <v>34</v>
      </c>
      <c r="AX1990" s="14" t="s">
        <v>73</v>
      </c>
      <c r="AY1990" s="211" t="s">
        <v>156</v>
      </c>
    </row>
    <row r="1991" spans="2:51" s="14" customFormat="1">
      <c r="B1991" s="201"/>
      <c r="C1991" s="202"/>
      <c r="D1991" s="192" t="s">
        <v>167</v>
      </c>
      <c r="E1991" s="203" t="s">
        <v>19</v>
      </c>
      <c r="F1991" s="204" t="s">
        <v>383</v>
      </c>
      <c r="G1991" s="202"/>
      <c r="H1991" s="205">
        <v>-2.613</v>
      </c>
      <c r="I1991" s="206"/>
      <c r="J1991" s="202"/>
      <c r="K1991" s="202"/>
      <c r="L1991" s="207"/>
      <c r="M1991" s="208"/>
      <c r="N1991" s="209"/>
      <c r="O1991" s="209"/>
      <c r="P1991" s="209"/>
      <c r="Q1991" s="209"/>
      <c r="R1991" s="209"/>
      <c r="S1991" s="209"/>
      <c r="T1991" s="210"/>
      <c r="AT1991" s="211" t="s">
        <v>167</v>
      </c>
      <c r="AU1991" s="211" t="s">
        <v>83</v>
      </c>
      <c r="AV1991" s="14" t="s">
        <v>83</v>
      </c>
      <c r="AW1991" s="14" t="s">
        <v>34</v>
      </c>
      <c r="AX1991" s="14" t="s">
        <v>73</v>
      </c>
      <c r="AY1991" s="211" t="s">
        <v>156</v>
      </c>
    </row>
    <row r="1992" spans="2:51" s="14" customFormat="1">
      <c r="B1992" s="201"/>
      <c r="C1992" s="202"/>
      <c r="D1992" s="192" t="s">
        <v>167</v>
      </c>
      <c r="E1992" s="203" t="s">
        <v>19</v>
      </c>
      <c r="F1992" s="204" t="s">
        <v>2218</v>
      </c>
      <c r="G1992" s="202"/>
      <c r="H1992" s="205">
        <v>4</v>
      </c>
      <c r="I1992" s="206"/>
      <c r="J1992" s="202"/>
      <c r="K1992" s="202"/>
      <c r="L1992" s="207"/>
      <c r="M1992" s="208"/>
      <c r="N1992" s="209"/>
      <c r="O1992" s="209"/>
      <c r="P1992" s="209"/>
      <c r="Q1992" s="209"/>
      <c r="R1992" s="209"/>
      <c r="S1992" s="209"/>
      <c r="T1992" s="210"/>
      <c r="AT1992" s="211" t="s">
        <v>167</v>
      </c>
      <c r="AU1992" s="211" t="s">
        <v>83</v>
      </c>
      <c r="AV1992" s="14" t="s">
        <v>83</v>
      </c>
      <c r="AW1992" s="14" t="s">
        <v>34</v>
      </c>
      <c r="AX1992" s="14" t="s">
        <v>73</v>
      </c>
      <c r="AY1992" s="211" t="s">
        <v>156</v>
      </c>
    </row>
    <row r="1993" spans="2:51" s="16" customFormat="1">
      <c r="B1993" s="234"/>
      <c r="C1993" s="235"/>
      <c r="D1993" s="192" t="s">
        <v>167</v>
      </c>
      <c r="E1993" s="236" t="s">
        <v>19</v>
      </c>
      <c r="F1993" s="237" t="s">
        <v>299</v>
      </c>
      <c r="G1993" s="235"/>
      <c r="H1993" s="238">
        <v>122.97</v>
      </c>
      <c r="I1993" s="239"/>
      <c r="J1993" s="235"/>
      <c r="K1993" s="235"/>
      <c r="L1993" s="240"/>
      <c r="M1993" s="241"/>
      <c r="N1993" s="242"/>
      <c r="O1993" s="242"/>
      <c r="P1993" s="242"/>
      <c r="Q1993" s="242"/>
      <c r="R1993" s="242"/>
      <c r="S1993" s="242"/>
      <c r="T1993" s="243"/>
      <c r="AT1993" s="244" t="s">
        <v>167</v>
      </c>
      <c r="AU1993" s="244" t="s">
        <v>83</v>
      </c>
      <c r="AV1993" s="16" t="s">
        <v>157</v>
      </c>
      <c r="AW1993" s="16" t="s">
        <v>34</v>
      </c>
      <c r="AX1993" s="16" t="s">
        <v>73</v>
      </c>
      <c r="AY1993" s="244" t="s">
        <v>156</v>
      </c>
    </row>
    <row r="1994" spans="2:51" s="13" customFormat="1">
      <c r="B1994" s="190"/>
      <c r="C1994" s="191"/>
      <c r="D1994" s="192" t="s">
        <v>167</v>
      </c>
      <c r="E1994" s="193" t="s">
        <v>19</v>
      </c>
      <c r="F1994" s="194" t="s">
        <v>316</v>
      </c>
      <c r="G1994" s="191"/>
      <c r="H1994" s="193" t="s">
        <v>19</v>
      </c>
      <c r="I1994" s="195"/>
      <c r="J1994" s="191"/>
      <c r="K1994" s="191"/>
      <c r="L1994" s="196"/>
      <c r="M1994" s="197"/>
      <c r="N1994" s="198"/>
      <c r="O1994" s="198"/>
      <c r="P1994" s="198"/>
      <c r="Q1994" s="198"/>
      <c r="R1994" s="198"/>
      <c r="S1994" s="198"/>
      <c r="T1994" s="199"/>
      <c r="AT1994" s="200" t="s">
        <v>167</v>
      </c>
      <c r="AU1994" s="200" t="s">
        <v>83</v>
      </c>
      <c r="AV1994" s="13" t="s">
        <v>81</v>
      </c>
      <c r="AW1994" s="13" t="s">
        <v>34</v>
      </c>
      <c r="AX1994" s="13" t="s">
        <v>73</v>
      </c>
      <c r="AY1994" s="200" t="s">
        <v>156</v>
      </c>
    </row>
    <row r="1995" spans="2:51" s="14" customFormat="1">
      <c r="B1995" s="201"/>
      <c r="C1995" s="202"/>
      <c r="D1995" s="192" t="s">
        <v>167</v>
      </c>
      <c r="E1995" s="203" t="s">
        <v>19</v>
      </c>
      <c r="F1995" s="204" t="s">
        <v>385</v>
      </c>
      <c r="G1995" s="202"/>
      <c r="H1995" s="205">
        <v>69.959999999999994</v>
      </c>
      <c r="I1995" s="206"/>
      <c r="J1995" s="202"/>
      <c r="K1995" s="202"/>
      <c r="L1995" s="207"/>
      <c r="M1995" s="208"/>
      <c r="N1995" s="209"/>
      <c r="O1995" s="209"/>
      <c r="P1995" s="209"/>
      <c r="Q1995" s="209"/>
      <c r="R1995" s="209"/>
      <c r="S1995" s="209"/>
      <c r="T1995" s="210"/>
      <c r="AT1995" s="211" t="s">
        <v>167</v>
      </c>
      <c r="AU1995" s="211" t="s">
        <v>83</v>
      </c>
      <c r="AV1995" s="14" t="s">
        <v>83</v>
      </c>
      <c r="AW1995" s="14" t="s">
        <v>34</v>
      </c>
      <c r="AX1995" s="14" t="s">
        <v>73</v>
      </c>
      <c r="AY1995" s="211" t="s">
        <v>156</v>
      </c>
    </row>
    <row r="1996" spans="2:51" s="14" customFormat="1">
      <c r="B1996" s="201"/>
      <c r="C1996" s="202"/>
      <c r="D1996" s="192" t="s">
        <v>167</v>
      </c>
      <c r="E1996" s="203" t="s">
        <v>19</v>
      </c>
      <c r="F1996" s="204" t="s">
        <v>386</v>
      </c>
      <c r="G1996" s="202"/>
      <c r="H1996" s="205">
        <v>1.44</v>
      </c>
      <c r="I1996" s="206"/>
      <c r="J1996" s="202"/>
      <c r="K1996" s="202"/>
      <c r="L1996" s="207"/>
      <c r="M1996" s="208"/>
      <c r="N1996" s="209"/>
      <c r="O1996" s="209"/>
      <c r="P1996" s="209"/>
      <c r="Q1996" s="209"/>
      <c r="R1996" s="209"/>
      <c r="S1996" s="209"/>
      <c r="T1996" s="210"/>
      <c r="AT1996" s="211" t="s">
        <v>167</v>
      </c>
      <c r="AU1996" s="211" t="s">
        <v>83</v>
      </c>
      <c r="AV1996" s="14" t="s">
        <v>83</v>
      </c>
      <c r="AW1996" s="14" t="s">
        <v>34</v>
      </c>
      <c r="AX1996" s="14" t="s">
        <v>73</v>
      </c>
      <c r="AY1996" s="211" t="s">
        <v>156</v>
      </c>
    </row>
    <row r="1997" spans="2:51" s="14" customFormat="1">
      <c r="B1997" s="201"/>
      <c r="C1997" s="202"/>
      <c r="D1997" s="192" t="s">
        <v>167</v>
      </c>
      <c r="E1997" s="203" t="s">
        <v>19</v>
      </c>
      <c r="F1997" s="204" t="s">
        <v>387</v>
      </c>
      <c r="G1997" s="202"/>
      <c r="H1997" s="205">
        <v>4.41</v>
      </c>
      <c r="I1997" s="206"/>
      <c r="J1997" s="202"/>
      <c r="K1997" s="202"/>
      <c r="L1997" s="207"/>
      <c r="M1997" s="208"/>
      <c r="N1997" s="209"/>
      <c r="O1997" s="209"/>
      <c r="P1997" s="209"/>
      <c r="Q1997" s="209"/>
      <c r="R1997" s="209"/>
      <c r="S1997" s="209"/>
      <c r="T1997" s="210"/>
      <c r="AT1997" s="211" t="s">
        <v>167</v>
      </c>
      <c r="AU1997" s="211" t="s">
        <v>83</v>
      </c>
      <c r="AV1997" s="14" t="s">
        <v>83</v>
      </c>
      <c r="AW1997" s="14" t="s">
        <v>34</v>
      </c>
      <c r="AX1997" s="14" t="s">
        <v>73</v>
      </c>
      <c r="AY1997" s="211" t="s">
        <v>156</v>
      </c>
    </row>
    <row r="1998" spans="2:51" s="14" customFormat="1">
      <c r="B1998" s="201"/>
      <c r="C1998" s="202"/>
      <c r="D1998" s="192" t="s">
        <v>167</v>
      </c>
      <c r="E1998" s="203" t="s">
        <v>19</v>
      </c>
      <c r="F1998" s="204" t="s">
        <v>388</v>
      </c>
      <c r="G1998" s="202"/>
      <c r="H1998" s="205">
        <v>4.8</v>
      </c>
      <c r="I1998" s="206"/>
      <c r="J1998" s="202"/>
      <c r="K1998" s="202"/>
      <c r="L1998" s="207"/>
      <c r="M1998" s="208"/>
      <c r="N1998" s="209"/>
      <c r="O1998" s="209"/>
      <c r="P1998" s="209"/>
      <c r="Q1998" s="209"/>
      <c r="R1998" s="209"/>
      <c r="S1998" s="209"/>
      <c r="T1998" s="210"/>
      <c r="AT1998" s="211" t="s">
        <v>167</v>
      </c>
      <c r="AU1998" s="211" t="s">
        <v>83</v>
      </c>
      <c r="AV1998" s="14" t="s">
        <v>83</v>
      </c>
      <c r="AW1998" s="14" t="s">
        <v>34</v>
      </c>
      <c r="AX1998" s="14" t="s">
        <v>73</v>
      </c>
      <c r="AY1998" s="211" t="s">
        <v>156</v>
      </c>
    </row>
    <row r="1999" spans="2:51" s="14" customFormat="1">
      <c r="B1999" s="201"/>
      <c r="C1999" s="202"/>
      <c r="D1999" s="192" t="s">
        <v>167</v>
      </c>
      <c r="E1999" s="203" t="s">
        <v>19</v>
      </c>
      <c r="F1999" s="204" t="s">
        <v>389</v>
      </c>
      <c r="G1999" s="202"/>
      <c r="H1999" s="205">
        <v>0.443</v>
      </c>
      <c r="I1999" s="206"/>
      <c r="J1999" s="202"/>
      <c r="K1999" s="202"/>
      <c r="L1999" s="207"/>
      <c r="M1999" s="208"/>
      <c r="N1999" s="209"/>
      <c r="O1999" s="209"/>
      <c r="P1999" s="209"/>
      <c r="Q1999" s="209"/>
      <c r="R1999" s="209"/>
      <c r="S1999" s="209"/>
      <c r="T1999" s="210"/>
      <c r="AT1999" s="211" t="s">
        <v>167</v>
      </c>
      <c r="AU1999" s="211" t="s">
        <v>83</v>
      </c>
      <c r="AV1999" s="14" t="s">
        <v>83</v>
      </c>
      <c r="AW1999" s="14" t="s">
        <v>34</v>
      </c>
      <c r="AX1999" s="14" t="s">
        <v>73</v>
      </c>
      <c r="AY1999" s="211" t="s">
        <v>156</v>
      </c>
    </row>
    <row r="2000" spans="2:51" s="14" customFormat="1">
      <c r="B2000" s="201"/>
      <c r="C2000" s="202"/>
      <c r="D2000" s="192" t="s">
        <v>167</v>
      </c>
      <c r="E2000" s="203" t="s">
        <v>19</v>
      </c>
      <c r="F2000" s="204" t="s">
        <v>390</v>
      </c>
      <c r="G2000" s="202"/>
      <c r="H2000" s="205">
        <v>3.0249999999999999</v>
      </c>
      <c r="I2000" s="206"/>
      <c r="J2000" s="202"/>
      <c r="K2000" s="202"/>
      <c r="L2000" s="207"/>
      <c r="M2000" s="208"/>
      <c r="N2000" s="209"/>
      <c r="O2000" s="209"/>
      <c r="P2000" s="209"/>
      <c r="Q2000" s="209"/>
      <c r="R2000" s="209"/>
      <c r="S2000" s="209"/>
      <c r="T2000" s="210"/>
      <c r="AT2000" s="211" t="s">
        <v>167</v>
      </c>
      <c r="AU2000" s="211" t="s">
        <v>83</v>
      </c>
      <c r="AV2000" s="14" t="s">
        <v>83</v>
      </c>
      <c r="AW2000" s="14" t="s">
        <v>34</v>
      </c>
      <c r="AX2000" s="14" t="s">
        <v>73</v>
      </c>
      <c r="AY2000" s="211" t="s">
        <v>156</v>
      </c>
    </row>
    <row r="2001" spans="2:51" s="14" customFormat="1">
      <c r="B2001" s="201"/>
      <c r="C2001" s="202"/>
      <c r="D2001" s="192" t="s">
        <v>167</v>
      </c>
      <c r="E2001" s="203" t="s">
        <v>19</v>
      </c>
      <c r="F2001" s="204" t="s">
        <v>391</v>
      </c>
      <c r="G2001" s="202"/>
      <c r="H2001" s="205">
        <v>3.0550000000000002</v>
      </c>
      <c r="I2001" s="206"/>
      <c r="J2001" s="202"/>
      <c r="K2001" s="202"/>
      <c r="L2001" s="207"/>
      <c r="M2001" s="208"/>
      <c r="N2001" s="209"/>
      <c r="O2001" s="209"/>
      <c r="P2001" s="209"/>
      <c r="Q2001" s="209"/>
      <c r="R2001" s="209"/>
      <c r="S2001" s="209"/>
      <c r="T2001" s="210"/>
      <c r="AT2001" s="211" t="s">
        <v>167</v>
      </c>
      <c r="AU2001" s="211" t="s">
        <v>83</v>
      </c>
      <c r="AV2001" s="14" t="s">
        <v>83</v>
      </c>
      <c r="AW2001" s="14" t="s">
        <v>34</v>
      </c>
      <c r="AX2001" s="14" t="s">
        <v>73</v>
      </c>
      <c r="AY2001" s="211" t="s">
        <v>156</v>
      </c>
    </row>
    <row r="2002" spans="2:51" s="14" customFormat="1">
      <c r="B2002" s="201"/>
      <c r="C2002" s="202"/>
      <c r="D2002" s="192" t="s">
        <v>167</v>
      </c>
      <c r="E2002" s="203" t="s">
        <v>19</v>
      </c>
      <c r="F2002" s="204" t="s">
        <v>392</v>
      </c>
      <c r="G2002" s="202"/>
      <c r="H2002" s="205">
        <v>4.1509999999999998</v>
      </c>
      <c r="I2002" s="206"/>
      <c r="J2002" s="202"/>
      <c r="K2002" s="202"/>
      <c r="L2002" s="207"/>
      <c r="M2002" s="208"/>
      <c r="N2002" s="209"/>
      <c r="O2002" s="209"/>
      <c r="P2002" s="209"/>
      <c r="Q2002" s="209"/>
      <c r="R2002" s="209"/>
      <c r="S2002" s="209"/>
      <c r="T2002" s="210"/>
      <c r="AT2002" s="211" t="s">
        <v>167</v>
      </c>
      <c r="AU2002" s="211" t="s">
        <v>83</v>
      </c>
      <c r="AV2002" s="14" t="s">
        <v>83</v>
      </c>
      <c r="AW2002" s="14" t="s">
        <v>34</v>
      </c>
      <c r="AX2002" s="14" t="s">
        <v>73</v>
      </c>
      <c r="AY2002" s="211" t="s">
        <v>156</v>
      </c>
    </row>
    <row r="2003" spans="2:51" s="14" customFormat="1">
      <c r="B2003" s="201"/>
      <c r="C2003" s="202"/>
      <c r="D2003" s="192" t="s">
        <v>167</v>
      </c>
      <c r="E2003" s="203" t="s">
        <v>19</v>
      </c>
      <c r="F2003" s="204" t="s">
        <v>393</v>
      </c>
      <c r="G2003" s="202"/>
      <c r="H2003" s="205">
        <v>2.8340000000000001</v>
      </c>
      <c r="I2003" s="206"/>
      <c r="J2003" s="202"/>
      <c r="K2003" s="202"/>
      <c r="L2003" s="207"/>
      <c r="M2003" s="208"/>
      <c r="N2003" s="209"/>
      <c r="O2003" s="209"/>
      <c r="P2003" s="209"/>
      <c r="Q2003" s="209"/>
      <c r="R2003" s="209"/>
      <c r="S2003" s="209"/>
      <c r="T2003" s="210"/>
      <c r="AT2003" s="211" t="s">
        <v>167</v>
      </c>
      <c r="AU2003" s="211" t="s">
        <v>83</v>
      </c>
      <c r="AV2003" s="14" t="s">
        <v>83</v>
      </c>
      <c r="AW2003" s="14" t="s">
        <v>34</v>
      </c>
      <c r="AX2003" s="14" t="s">
        <v>73</v>
      </c>
      <c r="AY2003" s="211" t="s">
        <v>156</v>
      </c>
    </row>
    <row r="2004" spans="2:51" s="14" customFormat="1">
      <c r="B2004" s="201"/>
      <c r="C2004" s="202"/>
      <c r="D2004" s="192" t="s">
        <v>167</v>
      </c>
      <c r="E2004" s="203" t="s">
        <v>19</v>
      </c>
      <c r="F2004" s="204" t="s">
        <v>394</v>
      </c>
      <c r="G2004" s="202"/>
      <c r="H2004" s="205">
        <v>2.7349999999999999</v>
      </c>
      <c r="I2004" s="206"/>
      <c r="J2004" s="202"/>
      <c r="K2004" s="202"/>
      <c r="L2004" s="207"/>
      <c r="M2004" s="208"/>
      <c r="N2004" s="209"/>
      <c r="O2004" s="209"/>
      <c r="P2004" s="209"/>
      <c r="Q2004" s="209"/>
      <c r="R2004" s="209"/>
      <c r="S2004" s="209"/>
      <c r="T2004" s="210"/>
      <c r="AT2004" s="211" t="s">
        <v>167</v>
      </c>
      <c r="AU2004" s="211" t="s">
        <v>83</v>
      </c>
      <c r="AV2004" s="14" t="s">
        <v>83</v>
      </c>
      <c r="AW2004" s="14" t="s">
        <v>34</v>
      </c>
      <c r="AX2004" s="14" t="s">
        <v>73</v>
      </c>
      <c r="AY2004" s="211" t="s">
        <v>156</v>
      </c>
    </row>
    <row r="2005" spans="2:51" s="14" customFormat="1">
      <c r="B2005" s="201"/>
      <c r="C2005" s="202"/>
      <c r="D2005" s="192" t="s">
        <v>167</v>
      </c>
      <c r="E2005" s="203" t="s">
        <v>19</v>
      </c>
      <c r="F2005" s="204" t="s">
        <v>395</v>
      </c>
      <c r="G2005" s="202"/>
      <c r="H2005" s="205">
        <v>5.3470000000000004</v>
      </c>
      <c r="I2005" s="206"/>
      <c r="J2005" s="202"/>
      <c r="K2005" s="202"/>
      <c r="L2005" s="207"/>
      <c r="M2005" s="208"/>
      <c r="N2005" s="209"/>
      <c r="O2005" s="209"/>
      <c r="P2005" s="209"/>
      <c r="Q2005" s="209"/>
      <c r="R2005" s="209"/>
      <c r="S2005" s="209"/>
      <c r="T2005" s="210"/>
      <c r="AT2005" s="211" t="s">
        <v>167</v>
      </c>
      <c r="AU2005" s="211" t="s">
        <v>83</v>
      </c>
      <c r="AV2005" s="14" t="s">
        <v>83</v>
      </c>
      <c r="AW2005" s="14" t="s">
        <v>34</v>
      </c>
      <c r="AX2005" s="14" t="s">
        <v>73</v>
      </c>
      <c r="AY2005" s="211" t="s">
        <v>156</v>
      </c>
    </row>
    <row r="2006" spans="2:51" s="14" customFormat="1">
      <c r="B2006" s="201"/>
      <c r="C2006" s="202"/>
      <c r="D2006" s="192" t="s">
        <v>167</v>
      </c>
      <c r="E2006" s="203" t="s">
        <v>19</v>
      </c>
      <c r="F2006" s="204" t="s">
        <v>396</v>
      </c>
      <c r="G2006" s="202"/>
      <c r="H2006" s="205">
        <v>3.2280000000000002</v>
      </c>
      <c r="I2006" s="206"/>
      <c r="J2006" s="202"/>
      <c r="K2006" s="202"/>
      <c r="L2006" s="207"/>
      <c r="M2006" s="208"/>
      <c r="N2006" s="209"/>
      <c r="O2006" s="209"/>
      <c r="P2006" s="209"/>
      <c r="Q2006" s="209"/>
      <c r="R2006" s="209"/>
      <c r="S2006" s="209"/>
      <c r="T2006" s="210"/>
      <c r="AT2006" s="211" t="s">
        <v>167</v>
      </c>
      <c r="AU2006" s="211" t="s">
        <v>83</v>
      </c>
      <c r="AV2006" s="14" t="s">
        <v>83</v>
      </c>
      <c r="AW2006" s="14" t="s">
        <v>34</v>
      </c>
      <c r="AX2006" s="14" t="s">
        <v>73</v>
      </c>
      <c r="AY2006" s="211" t="s">
        <v>156</v>
      </c>
    </row>
    <row r="2007" spans="2:51" s="14" customFormat="1">
      <c r="B2007" s="201"/>
      <c r="C2007" s="202"/>
      <c r="D2007" s="192" t="s">
        <v>167</v>
      </c>
      <c r="E2007" s="203" t="s">
        <v>19</v>
      </c>
      <c r="F2007" s="204" t="s">
        <v>397</v>
      </c>
      <c r="G2007" s="202"/>
      <c r="H2007" s="205">
        <v>0.56699999999999995</v>
      </c>
      <c r="I2007" s="206"/>
      <c r="J2007" s="202"/>
      <c r="K2007" s="202"/>
      <c r="L2007" s="207"/>
      <c r="M2007" s="208"/>
      <c r="N2007" s="209"/>
      <c r="O2007" s="209"/>
      <c r="P2007" s="209"/>
      <c r="Q2007" s="209"/>
      <c r="R2007" s="209"/>
      <c r="S2007" s="209"/>
      <c r="T2007" s="210"/>
      <c r="AT2007" s="211" t="s">
        <v>167</v>
      </c>
      <c r="AU2007" s="211" t="s">
        <v>83</v>
      </c>
      <c r="AV2007" s="14" t="s">
        <v>83</v>
      </c>
      <c r="AW2007" s="14" t="s">
        <v>34</v>
      </c>
      <c r="AX2007" s="14" t="s">
        <v>73</v>
      </c>
      <c r="AY2007" s="211" t="s">
        <v>156</v>
      </c>
    </row>
    <row r="2008" spans="2:51" s="14" customFormat="1">
      <c r="B2008" s="201"/>
      <c r="C2008" s="202"/>
      <c r="D2008" s="192" t="s">
        <v>167</v>
      </c>
      <c r="E2008" s="203" t="s">
        <v>19</v>
      </c>
      <c r="F2008" s="204" t="s">
        <v>399</v>
      </c>
      <c r="G2008" s="202"/>
      <c r="H2008" s="205">
        <v>-3.0579999999999998</v>
      </c>
      <c r="I2008" s="206"/>
      <c r="J2008" s="202"/>
      <c r="K2008" s="202"/>
      <c r="L2008" s="207"/>
      <c r="M2008" s="208"/>
      <c r="N2008" s="209"/>
      <c r="O2008" s="209"/>
      <c r="P2008" s="209"/>
      <c r="Q2008" s="209"/>
      <c r="R2008" s="209"/>
      <c r="S2008" s="209"/>
      <c r="T2008" s="210"/>
      <c r="AT2008" s="211" t="s">
        <v>167</v>
      </c>
      <c r="AU2008" s="211" t="s">
        <v>83</v>
      </c>
      <c r="AV2008" s="14" t="s">
        <v>83</v>
      </c>
      <c r="AW2008" s="14" t="s">
        <v>34</v>
      </c>
      <c r="AX2008" s="14" t="s">
        <v>73</v>
      </c>
      <c r="AY2008" s="211" t="s">
        <v>156</v>
      </c>
    </row>
    <row r="2009" spans="2:51" s="14" customFormat="1">
      <c r="B2009" s="201"/>
      <c r="C2009" s="202"/>
      <c r="D2009" s="192" t="s">
        <v>167</v>
      </c>
      <c r="E2009" s="203" t="s">
        <v>19</v>
      </c>
      <c r="F2009" s="204" t="s">
        <v>400</v>
      </c>
      <c r="G2009" s="202"/>
      <c r="H2009" s="205">
        <v>-1.0269999999999999</v>
      </c>
      <c r="I2009" s="206"/>
      <c r="J2009" s="202"/>
      <c r="K2009" s="202"/>
      <c r="L2009" s="207"/>
      <c r="M2009" s="208"/>
      <c r="N2009" s="209"/>
      <c r="O2009" s="209"/>
      <c r="P2009" s="209"/>
      <c r="Q2009" s="209"/>
      <c r="R2009" s="209"/>
      <c r="S2009" s="209"/>
      <c r="T2009" s="210"/>
      <c r="AT2009" s="211" t="s">
        <v>167</v>
      </c>
      <c r="AU2009" s="211" t="s">
        <v>83</v>
      </c>
      <c r="AV2009" s="14" t="s">
        <v>83</v>
      </c>
      <c r="AW2009" s="14" t="s">
        <v>34</v>
      </c>
      <c r="AX2009" s="14" t="s">
        <v>73</v>
      </c>
      <c r="AY2009" s="211" t="s">
        <v>156</v>
      </c>
    </row>
    <row r="2010" spans="2:51" s="14" customFormat="1">
      <c r="B2010" s="201"/>
      <c r="C2010" s="202"/>
      <c r="D2010" s="192" t="s">
        <v>167</v>
      </c>
      <c r="E2010" s="203" t="s">
        <v>19</v>
      </c>
      <c r="F2010" s="204" t="s">
        <v>401</v>
      </c>
      <c r="G2010" s="202"/>
      <c r="H2010" s="205">
        <v>-6.5019999999999998</v>
      </c>
      <c r="I2010" s="206"/>
      <c r="J2010" s="202"/>
      <c r="K2010" s="202"/>
      <c r="L2010" s="207"/>
      <c r="M2010" s="208"/>
      <c r="N2010" s="209"/>
      <c r="O2010" s="209"/>
      <c r="P2010" s="209"/>
      <c r="Q2010" s="209"/>
      <c r="R2010" s="209"/>
      <c r="S2010" s="209"/>
      <c r="T2010" s="210"/>
      <c r="AT2010" s="211" t="s">
        <v>167</v>
      </c>
      <c r="AU2010" s="211" t="s">
        <v>83</v>
      </c>
      <c r="AV2010" s="14" t="s">
        <v>83</v>
      </c>
      <c r="AW2010" s="14" t="s">
        <v>34</v>
      </c>
      <c r="AX2010" s="14" t="s">
        <v>73</v>
      </c>
      <c r="AY2010" s="211" t="s">
        <v>156</v>
      </c>
    </row>
    <row r="2011" spans="2:51" s="14" customFormat="1">
      <c r="B2011" s="201"/>
      <c r="C2011" s="202"/>
      <c r="D2011" s="192" t="s">
        <v>167</v>
      </c>
      <c r="E2011" s="203" t="s">
        <v>19</v>
      </c>
      <c r="F2011" s="204" t="s">
        <v>402</v>
      </c>
      <c r="G2011" s="202"/>
      <c r="H2011" s="205">
        <v>-1.272</v>
      </c>
      <c r="I2011" s="206"/>
      <c r="J2011" s="202"/>
      <c r="K2011" s="202"/>
      <c r="L2011" s="207"/>
      <c r="M2011" s="208"/>
      <c r="N2011" s="209"/>
      <c r="O2011" s="209"/>
      <c r="P2011" s="209"/>
      <c r="Q2011" s="209"/>
      <c r="R2011" s="209"/>
      <c r="S2011" s="209"/>
      <c r="T2011" s="210"/>
      <c r="AT2011" s="211" t="s">
        <v>167</v>
      </c>
      <c r="AU2011" s="211" t="s">
        <v>83</v>
      </c>
      <c r="AV2011" s="14" t="s">
        <v>83</v>
      </c>
      <c r="AW2011" s="14" t="s">
        <v>34</v>
      </c>
      <c r="AX2011" s="14" t="s">
        <v>73</v>
      </c>
      <c r="AY2011" s="211" t="s">
        <v>156</v>
      </c>
    </row>
    <row r="2012" spans="2:51" s="14" customFormat="1">
      <c r="B2012" s="201"/>
      <c r="C2012" s="202"/>
      <c r="D2012" s="192" t="s">
        <v>167</v>
      </c>
      <c r="E2012" s="203" t="s">
        <v>19</v>
      </c>
      <c r="F2012" s="204" t="s">
        <v>382</v>
      </c>
      <c r="G2012" s="202"/>
      <c r="H2012" s="205">
        <v>-6.0629999999999997</v>
      </c>
      <c r="I2012" s="206"/>
      <c r="J2012" s="202"/>
      <c r="K2012" s="202"/>
      <c r="L2012" s="207"/>
      <c r="M2012" s="208"/>
      <c r="N2012" s="209"/>
      <c r="O2012" s="209"/>
      <c r="P2012" s="209"/>
      <c r="Q2012" s="209"/>
      <c r="R2012" s="209"/>
      <c r="S2012" s="209"/>
      <c r="T2012" s="210"/>
      <c r="AT2012" s="211" t="s">
        <v>167</v>
      </c>
      <c r="AU2012" s="211" t="s">
        <v>83</v>
      </c>
      <c r="AV2012" s="14" t="s">
        <v>83</v>
      </c>
      <c r="AW2012" s="14" t="s">
        <v>34</v>
      </c>
      <c r="AX2012" s="14" t="s">
        <v>73</v>
      </c>
      <c r="AY2012" s="211" t="s">
        <v>156</v>
      </c>
    </row>
    <row r="2013" spans="2:51" s="14" customFormat="1">
      <c r="B2013" s="201"/>
      <c r="C2013" s="202"/>
      <c r="D2013" s="192" t="s">
        <v>167</v>
      </c>
      <c r="E2013" s="203" t="s">
        <v>19</v>
      </c>
      <c r="F2013" s="204" t="s">
        <v>383</v>
      </c>
      <c r="G2013" s="202"/>
      <c r="H2013" s="205">
        <v>-2.613</v>
      </c>
      <c r="I2013" s="206"/>
      <c r="J2013" s="202"/>
      <c r="K2013" s="202"/>
      <c r="L2013" s="207"/>
      <c r="M2013" s="208"/>
      <c r="N2013" s="209"/>
      <c r="O2013" s="209"/>
      <c r="P2013" s="209"/>
      <c r="Q2013" s="209"/>
      <c r="R2013" s="209"/>
      <c r="S2013" s="209"/>
      <c r="T2013" s="210"/>
      <c r="AT2013" s="211" t="s">
        <v>167</v>
      </c>
      <c r="AU2013" s="211" t="s">
        <v>83</v>
      </c>
      <c r="AV2013" s="14" t="s">
        <v>83</v>
      </c>
      <c r="AW2013" s="14" t="s">
        <v>34</v>
      </c>
      <c r="AX2013" s="14" t="s">
        <v>73</v>
      </c>
      <c r="AY2013" s="211" t="s">
        <v>156</v>
      </c>
    </row>
    <row r="2014" spans="2:51" s="14" customFormat="1">
      <c r="B2014" s="201"/>
      <c r="C2014" s="202"/>
      <c r="D2014" s="192" t="s">
        <v>167</v>
      </c>
      <c r="E2014" s="203" t="s">
        <v>19</v>
      </c>
      <c r="F2014" s="204" t="s">
        <v>403</v>
      </c>
      <c r="G2014" s="202"/>
      <c r="H2014" s="205">
        <v>-7.8689999999999998</v>
      </c>
      <c r="I2014" s="206"/>
      <c r="J2014" s="202"/>
      <c r="K2014" s="202"/>
      <c r="L2014" s="207"/>
      <c r="M2014" s="208"/>
      <c r="N2014" s="209"/>
      <c r="O2014" s="209"/>
      <c r="P2014" s="209"/>
      <c r="Q2014" s="209"/>
      <c r="R2014" s="209"/>
      <c r="S2014" s="209"/>
      <c r="T2014" s="210"/>
      <c r="AT2014" s="211" t="s">
        <v>167</v>
      </c>
      <c r="AU2014" s="211" t="s">
        <v>83</v>
      </c>
      <c r="AV2014" s="14" t="s">
        <v>83</v>
      </c>
      <c r="AW2014" s="14" t="s">
        <v>34</v>
      </c>
      <c r="AX2014" s="14" t="s">
        <v>73</v>
      </c>
      <c r="AY2014" s="211" t="s">
        <v>156</v>
      </c>
    </row>
    <row r="2015" spans="2:51" s="14" customFormat="1">
      <c r="B2015" s="201"/>
      <c r="C2015" s="202"/>
      <c r="D2015" s="192" t="s">
        <v>167</v>
      </c>
      <c r="E2015" s="203" t="s">
        <v>19</v>
      </c>
      <c r="F2015" s="204" t="s">
        <v>383</v>
      </c>
      <c r="G2015" s="202"/>
      <c r="H2015" s="205">
        <v>-2.613</v>
      </c>
      <c r="I2015" s="206"/>
      <c r="J2015" s="202"/>
      <c r="K2015" s="202"/>
      <c r="L2015" s="207"/>
      <c r="M2015" s="208"/>
      <c r="N2015" s="209"/>
      <c r="O2015" s="209"/>
      <c r="P2015" s="209"/>
      <c r="Q2015" s="209"/>
      <c r="R2015" s="209"/>
      <c r="S2015" s="209"/>
      <c r="T2015" s="210"/>
      <c r="AT2015" s="211" t="s">
        <v>167</v>
      </c>
      <c r="AU2015" s="211" t="s">
        <v>83</v>
      </c>
      <c r="AV2015" s="14" t="s">
        <v>83</v>
      </c>
      <c r="AW2015" s="14" t="s">
        <v>34</v>
      </c>
      <c r="AX2015" s="14" t="s">
        <v>73</v>
      </c>
      <c r="AY2015" s="211" t="s">
        <v>156</v>
      </c>
    </row>
    <row r="2016" spans="2:51" s="14" customFormat="1">
      <c r="B2016" s="201"/>
      <c r="C2016" s="202"/>
      <c r="D2016" s="192" t="s">
        <v>167</v>
      </c>
      <c r="E2016" s="203" t="s">
        <v>19</v>
      </c>
      <c r="F2016" s="204" t="s">
        <v>403</v>
      </c>
      <c r="G2016" s="202"/>
      <c r="H2016" s="205">
        <v>-7.8689999999999998</v>
      </c>
      <c r="I2016" s="206"/>
      <c r="J2016" s="202"/>
      <c r="K2016" s="202"/>
      <c r="L2016" s="207"/>
      <c r="M2016" s="208"/>
      <c r="N2016" s="209"/>
      <c r="O2016" s="209"/>
      <c r="P2016" s="209"/>
      <c r="Q2016" s="209"/>
      <c r="R2016" s="209"/>
      <c r="S2016" s="209"/>
      <c r="T2016" s="210"/>
      <c r="AT2016" s="211" t="s">
        <v>167</v>
      </c>
      <c r="AU2016" s="211" t="s">
        <v>83</v>
      </c>
      <c r="AV2016" s="14" t="s">
        <v>83</v>
      </c>
      <c r="AW2016" s="14" t="s">
        <v>34</v>
      </c>
      <c r="AX2016" s="14" t="s">
        <v>73</v>
      </c>
      <c r="AY2016" s="211" t="s">
        <v>156</v>
      </c>
    </row>
    <row r="2017" spans="1:65" s="14" customFormat="1">
      <c r="B2017" s="201"/>
      <c r="C2017" s="202"/>
      <c r="D2017" s="192" t="s">
        <v>167</v>
      </c>
      <c r="E2017" s="203" t="s">
        <v>19</v>
      </c>
      <c r="F2017" s="204" t="s">
        <v>383</v>
      </c>
      <c r="G2017" s="202"/>
      <c r="H2017" s="205">
        <v>-2.613</v>
      </c>
      <c r="I2017" s="206"/>
      <c r="J2017" s="202"/>
      <c r="K2017" s="202"/>
      <c r="L2017" s="207"/>
      <c r="M2017" s="208"/>
      <c r="N2017" s="209"/>
      <c r="O2017" s="209"/>
      <c r="P2017" s="209"/>
      <c r="Q2017" s="209"/>
      <c r="R2017" s="209"/>
      <c r="S2017" s="209"/>
      <c r="T2017" s="210"/>
      <c r="AT2017" s="211" t="s">
        <v>167</v>
      </c>
      <c r="AU2017" s="211" t="s">
        <v>83</v>
      </c>
      <c r="AV2017" s="14" t="s">
        <v>83</v>
      </c>
      <c r="AW2017" s="14" t="s">
        <v>34</v>
      </c>
      <c r="AX2017" s="14" t="s">
        <v>73</v>
      </c>
      <c r="AY2017" s="211" t="s">
        <v>156</v>
      </c>
    </row>
    <row r="2018" spans="1:65" s="14" customFormat="1">
      <c r="B2018" s="201"/>
      <c r="C2018" s="202"/>
      <c r="D2018" s="192" t="s">
        <v>167</v>
      </c>
      <c r="E2018" s="203" t="s">
        <v>19</v>
      </c>
      <c r="F2018" s="204" t="s">
        <v>2219</v>
      </c>
      <c r="G2018" s="202"/>
      <c r="H2018" s="205">
        <v>16</v>
      </c>
      <c r="I2018" s="206"/>
      <c r="J2018" s="202"/>
      <c r="K2018" s="202"/>
      <c r="L2018" s="207"/>
      <c r="M2018" s="208"/>
      <c r="N2018" s="209"/>
      <c r="O2018" s="209"/>
      <c r="P2018" s="209"/>
      <c r="Q2018" s="209"/>
      <c r="R2018" s="209"/>
      <c r="S2018" s="209"/>
      <c r="T2018" s="210"/>
      <c r="AT2018" s="211" t="s">
        <v>167</v>
      </c>
      <c r="AU2018" s="211" t="s">
        <v>83</v>
      </c>
      <c r="AV2018" s="14" t="s">
        <v>83</v>
      </c>
      <c r="AW2018" s="14" t="s">
        <v>34</v>
      </c>
      <c r="AX2018" s="14" t="s">
        <v>73</v>
      </c>
      <c r="AY2018" s="211" t="s">
        <v>156</v>
      </c>
    </row>
    <row r="2019" spans="1:65" s="16" customFormat="1">
      <c r="B2019" s="234"/>
      <c r="C2019" s="235"/>
      <c r="D2019" s="192" t="s">
        <v>167</v>
      </c>
      <c r="E2019" s="236" t="s">
        <v>19</v>
      </c>
      <c r="F2019" s="237" t="s">
        <v>299</v>
      </c>
      <c r="G2019" s="235"/>
      <c r="H2019" s="238">
        <v>80.495999999999995</v>
      </c>
      <c r="I2019" s="239"/>
      <c r="J2019" s="235"/>
      <c r="K2019" s="235"/>
      <c r="L2019" s="240"/>
      <c r="M2019" s="241"/>
      <c r="N2019" s="242"/>
      <c r="O2019" s="242"/>
      <c r="P2019" s="242"/>
      <c r="Q2019" s="242"/>
      <c r="R2019" s="242"/>
      <c r="S2019" s="242"/>
      <c r="T2019" s="243"/>
      <c r="AT2019" s="244" t="s">
        <v>167</v>
      </c>
      <c r="AU2019" s="244" t="s">
        <v>83</v>
      </c>
      <c r="AV2019" s="16" t="s">
        <v>157</v>
      </c>
      <c r="AW2019" s="16" t="s">
        <v>34</v>
      </c>
      <c r="AX2019" s="16" t="s">
        <v>73</v>
      </c>
      <c r="AY2019" s="244" t="s">
        <v>156</v>
      </c>
    </row>
    <row r="2020" spans="1:65" s="15" customFormat="1">
      <c r="B2020" s="212"/>
      <c r="C2020" s="213"/>
      <c r="D2020" s="192" t="s">
        <v>167</v>
      </c>
      <c r="E2020" s="214" t="s">
        <v>19</v>
      </c>
      <c r="F2020" s="215" t="s">
        <v>170</v>
      </c>
      <c r="G2020" s="213"/>
      <c r="H2020" s="216">
        <v>508.35599999999999</v>
      </c>
      <c r="I2020" s="217"/>
      <c r="J2020" s="213"/>
      <c r="K2020" s="213"/>
      <c r="L2020" s="218"/>
      <c r="M2020" s="219"/>
      <c r="N2020" s="220"/>
      <c r="O2020" s="220"/>
      <c r="P2020" s="220"/>
      <c r="Q2020" s="220"/>
      <c r="R2020" s="220"/>
      <c r="S2020" s="220"/>
      <c r="T2020" s="221"/>
      <c r="AT2020" s="222" t="s">
        <v>167</v>
      </c>
      <c r="AU2020" s="222" t="s">
        <v>83</v>
      </c>
      <c r="AV2020" s="15" t="s">
        <v>163</v>
      </c>
      <c r="AW2020" s="15" t="s">
        <v>34</v>
      </c>
      <c r="AX2020" s="15" t="s">
        <v>81</v>
      </c>
      <c r="AY2020" s="222" t="s">
        <v>156</v>
      </c>
    </row>
    <row r="2021" spans="1:65" s="12" customFormat="1" ht="22.9" customHeight="1">
      <c r="B2021" s="155"/>
      <c r="C2021" s="156"/>
      <c r="D2021" s="157" t="s">
        <v>72</v>
      </c>
      <c r="E2021" s="169" t="s">
        <v>2250</v>
      </c>
      <c r="F2021" s="169" t="s">
        <v>2251</v>
      </c>
      <c r="G2021" s="156"/>
      <c r="H2021" s="156"/>
      <c r="I2021" s="159"/>
      <c r="J2021" s="170">
        <f>BK2021</f>
        <v>0</v>
      </c>
      <c r="K2021" s="156"/>
      <c r="L2021" s="161"/>
      <c r="M2021" s="162"/>
      <c r="N2021" s="163"/>
      <c r="O2021" s="163"/>
      <c r="P2021" s="164">
        <f>P2022+P2029+P2031+P2037</f>
        <v>0</v>
      </c>
      <c r="Q2021" s="163"/>
      <c r="R2021" s="164">
        <f>R2022+R2029+R2031+R2037</f>
        <v>0</v>
      </c>
      <c r="S2021" s="163"/>
      <c r="T2021" s="165">
        <f>T2022+T2029+T2031+T2037</f>
        <v>0</v>
      </c>
      <c r="AR2021" s="166" t="s">
        <v>157</v>
      </c>
      <c r="AT2021" s="167" t="s">
        <v>72</v>
      </c>
      <c r="AU2021" s="167" t="s">
        <v>81</v>
      </c>
      <c r="AY2021" s="166" t="s">
        <v>156</v>
      </c>
      <c r="BK2021" s="168">
        <f>BK2022+BK2029+BK2031+BK2037</f>
        <v>0</v>
      </c>
    </row>
    <row r="2022" spans="1:65" s="12" customFormat="1" ht="20.85" customHeight="1">
      <c r="B2022" s="155"/>
      <c r="C2022" s="156"/>
      <c r="D2022" s="157" t="s">
        <v>72</v>
      </c>
      <c r="E2022" s="169" t="s">
        <v>2252</v>
      </c>
      <c r="F2022" s="169" t="s">
        <v>2253</v>
      </c>
      <c r="G2022" s="156"/>
      <c r="H2022" s="156"/>
      <c r="I2022" s="159"/>
      <c r="J2022" s="170">
        <f>BK2022</f>
        <v>0</v>
      </c>
      <c r="K2022" s="156"/>
      <c r="L2022" s="161"/>
      <c r="M2022" s="162"/>
      <c r="N2022" s="163"/>
      <c r="O2022" s="163"/>
      <c r="P2022" s="164">
        <f>SUM(P2023:P2028)</f>
        <v>0</v>
      </c>
      <c r="Q2022" s="163"/>
      <c r="R2022" s="164">
        <f>SUM(R2023:R2028)</f>
        <v>0</v>
      </c>
      <c r="S2022" s="163"/>
      <c r="T2022" s="165">
        <f>SUM(T2023:T2028)</f>
        <v>0</v>
      </c>
      <c r="AR2022" s="166" t="s">
        <v>81</v>
      </c>
      <c r="AT2022" s="167" t="s">
        <v>72</v>
      </c>
      <c r="AU2022" s="167" t="s">
        <v>83</v>
      </c>
      <c r="AY2022" s="166" t="s">
        <v>156</v>
      </c>
      <c r="BK2022" s="168">
        <f>SUM(BK2023:BK2028)</f>
        <v>0</v>
      </c>
    </row>
    <row r="2023" spans="1:65" s="2" customFormat="1" ht="16.5" customHeight="1">
      <c r="A2023" s="35"/>
      <c r="B2023" s="36"/>
      <c r="C2023" s="171" t="s">
        <v>2254</v>
      </c>
      <c r="D2023" s="171" t="s">
        <v>159</v>
      </c>
      <c r="E2023" s="172" t="s">
        <v>2255</v>
      </c>
      <c r="F2023" s="173" t="s">
        <v>2256</v>
      </c>
      <c r="G2023" s="174" t="s">
        <v>1393</v>
      </c>
      <c r="H2023" s="175">
        <v>1</v>
      </c>
      <c r="I2023" s="176"/>
      <c r="J2023" s="177">
        <f t="shared" ref="J2023:J2028" si="110">ROUND(I2023*H2023,2)</f>
        <v>0</v>
      </c>
      <c r="K2023" s="178"/>
      <c r="L2023" s="40"/>
      <c r="M2023" s="179" t="s">
        <v>19</v>
      </c>
      <c r="N2023" s="180" t="s">
        <v>44</v>
      </c>
      <c r="O2023" s="65"/>
      <c r="P2023" s="181">
        <f t="shared" ref="P2023:P2028" si="111">O2023*H2023</f>
        <v>0</v>
      </c>
      <c r="Q2023" s="181">
        <v>0</v>
      </c>
      <c r="R2023" s="181">
        <f t="shared" ref="R2023:R2028" si="112">Q2023*H2023</f>
        <v>0</v>
      </c>
      <c r="S2023" s="181">
        <v>0</v>
      </c>
      <c r="T2023" s="182">
        <f t="shared" ref="T2023:T2028" si="113">S2023*H2023</f>
        <v>0</v>
      </c>
      <c r="U2023" s="35"/>
      <c r="V2023" s="35"/>
      <c r="W2023" s="35"/>
      <c r="X2023" s="35"/>
      <c r="Y2023" s="35"/>
      <c r="Z2023" s="35"/>
      <c r="AA2023" s="35"/>
      <c r="AB2023" s="35"/>
      <c r="AC2023" s="35"/>
      <c r="AD2023" s="35"/>
      <c r="AE2023" s="35"/>
      <c r="AR2023" s="183" t="s">
        <v>163</v>
      </c>
      <c r="AT2023" s="183" t="s">
        <v>159</v>
      </c>
      <c r="AU2023" s="183" t="s">
        <v>157</v>
      </c>
      <c r="AY2023" s="18" t="s">
        <v>156</v>
      </c>
      <c r="BE2023" s="184">
        <f t="shared" ref="BE2023:BE2028" si="114">IF(N2023="základní",J2023,0)</f>
        <v>0</v>
      </c>
      <c r="BF2023" s="184">
        <f t="shared" ref="BF2023:BF2028" si="115">IF(N2023="snížená",J2023,0)</f>
        <v>0</v>
      </c>
      <c r="BG2023" s="184">
        <f t="shared" ref="BG2023:BG2028" si="116">IF(N2023="zákl. přenesená",J2023,0)</f>
        <v>0</v>
      </c>
      <c r="BH2023" s="184">
        <f t="shared" ref="BH2023:BH2028" si="117">IF(N2023="sníž. přenesená",J2023,0)</f>
        <v>0</v>
      </c>
      <c r="BI2023" s="184">
        <f t="shared" ref="BI2023:BI2028" si="118">IF(N2023="nulová",J2023,0)</f>
        <v>0</v>
      </c>
      <c r="BJ2023" s="18" t="s">
        <v>81</v>
      </c>
      <c r="BK2023" s="184">
        <f t="shared" ref="BK2023:BK2028" si="119">ROUND(I2023*H2023,2)</f>
        <v>0</v>
      </c>
      <c r="BL2023" s="18" t="s">
        <v>163</v>
      </c>
      <c r="BM2023" s="183" t="s">
        <v>2257</v>
      </c>
    </row>
    <row r="2024" spans="1:65" s="2" customFormat="1" ht="16.5" customHeight="1">
      <c r="A2024" s="35"/>
      <c r="B2024" s="36"/>
      <c r="C2024" s="171" t="s">
        <v>2258</v>
      </c>
      <c r="D2024" s="171" t="s">
        <v>159</v>
      </c>
      <c r="E2024" s="172" t="s">
        <v>2259</v>
      </c>
      <c r="F2024" s="173" t="s">
        <v>2260</v>
      </c>
      <c r="G2024" s="174" t="s">
        <v>1184</v>
      </c>
      <c r="H2024" s="175">
        <v>1</v>
      </c>
      <c r="I2024" s="176"/>
      <c r="J2024" s="177">
        <f t="shared" si="110"/>
        <v>0</v>
      </c>
      <c r="K2024" s="178"/>
      <c r="L2024" s="40"/>
      <c r="M2024" s="179" t="s">
        <v>19</v>
      </c>
      <c r="N2024" s="180" t="s">
        <v>44</v>
      </c>
      <c r="O2024" s="65"/>
      <c r="P2024" s="181">
        <f t="shared" si="111"/>
        <v>0</v>
      </c>
      <c r="Q2024" s="181">
        <v>0</v>
      </c>
      <c r="R2024" s="181">
        <f t="shared" si="112"/>
        <v>0</v>
      </c>
      <c r="S2024" s="181">
        <v>0</v>
      </c>
      <c r="T2024" s="182">
        <f t="shared" si="113"/>
        <v>0</v>
      </c>
      <c r="U2024" s="35"/>
      <c r="V2024" s="35"/>
      <c r="W2024" s="35"/>
      <c r="X2024" s="35"/>
      <c r="Y2024" s="35"/>
      <c r="Z2024" s="35"/>
      <c r="AA2024" s="35"/>
      <c r="AB2024" s="35"/>
      <c r="AC2024" s="35"/>
      <c r="AD2024" s="35"/>
      <c r="AE2024" s="35"/>
      <c r="AR2024" s="183" t="s">
        <v>163</v>
      </c>
      <c r="AT2024" s="183" t="s">
        <v>159</v>
      </c>
      <c r="AU2024" s="183" t="s">
        <v>157</v>
      </c>
      <c r="AY2024" s="18" t="s">
        <v>156</v>
      </c>
      <c r="BE2024" s="184">
        <f t="shared" si="114"/>
        <v>0</v>
      </c>
      <c r="BF2024" s="184">
        <f t="shared" si="115"/>
        <v>0</v>
      </c>
      <c r="BG2024" s="184">
        <f t="shared" si="116"/>
        <v>0</v>
      </c>
      <c r="BH2024" s="184">
        <f t="shared" si="117"/>
        <v>0</v>
      </c>
      <c r="BI2024" s="184">
        <f t="shared" si="118"/>
        <v>0</v>
      </c>
      <c r="BJ2024" s="18" t="s">
        <v>81</v>
      </c>
      <c r="BK2024" s="184">
        <f t="shared" si="119"/>
        <v>0</v>
      </c>
      <c r="BL2024" s="18" t="s">
        <v>163</v>
      </c>
      <c r="BM2024" s="183" t="s">
        <v>2261</v>
      </c>
    </row>
    <row r="2025" spans="1:65" s="2" customFormat="1" ht="16.5" customHeight="1">
      <c r="A2025" s="35"/>
      <c r="B2025" s="36"/>
      <c r="C2025" s="171" t="s">
        <v>2262</v>
      </c>
      <c r="D2025" s="171" t="s">
        <v>159</v>
      </c>
      <c r="E2025" s="172" t="s">
        <v>2263</v>
      </c>
      <c r="F2025" s="173" t="s">
        <v>2264</v>
      </c>
      <c r="G2025" s="174" t="s">
        <v>1184</v>
      </c>
      <c r="H2025" s="175">
        <v>3</v>
      </c>
      <c r="I2025" s="176"/>
      <c r="J2025" s="177">
        <f t="shared" si="110"/>
        <v>0</v>
      </c>
      <c r="K2025" s="178"/>
      <c r="L2025" s="40"/>
      <c r="M2025" s="179" t="s">
        <v>19</v>
      </c>
      <c r="N2025" s="180" t="s">
        <v>44</v>
      </c>
      <c r="O2025" s="65"/>
      <c r="P2025" s="181">
        <f t="shared" si="111"/>
        <v>0</v>
      </c>
      <c r="Q2025" s="181">
        <v>0</v>
      </c>
      <c r="R2025" s="181">
        <f t="shared" si="112"/>
        <v>0</v>
      </c>
      <c r="S2025" s="181">
        <v>0</v>
      </c>
      <c r="T2025" s="182">
        <f t="shared" si="113"/>
        <v>0</v>
      </c>
      <c r="U2025" s="35"/>
      <c r="V2025" s="35"/>
      <c r="W2025" s="35"/>
      <c r="X2025" s="35"/>
      <c r="Y2025" s="35"/>
      <c r="Z2025" s="35"/>
      <c r="AA2025" s="35"/>
      <c r="AB2025" s="35"/>
      <c r="AC2025" s="35"/>
      <c r="AD2025" s="35"/>
      <c r="AE2025" s="35"/>
      <c r="AR2025" s="183" t="s">
        <v>163</v>
      </c>
      <c r="AT2025" s="183" t="s">
        <v>159</v>
      </c>
      <c r="AU2025" s="183" t="s">
        <v>157</v>
      </c>
      <c r="AY2025" s="18" t="s">
        <v>156</v>
      </c>
      <c r="BE2025" s="184">
        <f t="shared" si="114"/>
        <v>0</v>
      </c>
      <c r="BF2025" s="184">
        <f t="shared" si="115"/>
        <v>0</v>
      </c>
      <c r="BG2025" s="184">
        <f t="shared" si="116"/>
        <v>0</v>
      </c>
      <c r="BH2025" s="184">
        <f t="shared" si="117"/>
        <v>0</v>
      </c>
      <c r="BI2025" s="184">
        <f t="shared" si="118"/>
        <v>0</v>
      </c>
      <c r="BJ2025" s="18" t="s">
        <v>81</v>
      </c>
      <c r="BK2025" s="184">
        <f t="shared" si="119"/>
        <v>0</v>
      </c>
      <c r="BL2025" s="18" t="s">
        <v>163</v>
      </c>
      <c r="BM2025" s="183" t="s">
        <v>2265</v>
      </c>
    </row>
    <row r="2026" spans="1:65" s="2" customFormat="1" ht="16.5" customHeight="1">
      <c r="A2026" s="35"/>
      <c r="B2026" s="36"/>
      <c r="C2026" s="171" t="s">
        <v>2266</v>
      </c>
      <c r="D2026" s="171" t="s">
        <v>159</v>
      </c>
      <c r="E2026" s="172" t="s">
        <v>2267</v>
      </c>
      <c r="F2026" s="173" t="s">
        <v>2268</v>
      </c>
      <c r="G2026" s="174" t="s">
        <v>1184</v>
      </c>
      <c r="H2026" s="175">
        <v>1</v>
      </c>
      <c r="I2026" s="176"/>
      <c r="J2026" s="177">
        <f t="shared" si="110"/>
        <v>0</v>
      </c>
      <c r="K2026" s="178"/>
      <c r="L2026" s="40"/>
      <c r="M2026" s="179" t="s">
        <v>19</v>
      </c>
      <c r="N2026" s="180" t="s">
        <v>44</v>
      </c>
      <c r="O2026" s="65"/>
      <c r="P2026" s="181">
        <f t="shared" si="111"/>
        <v>0</v>
      </c>
      <c r="Q2026" s="181">
        <v>0</v>
      </c>
      <c r="R2026" s="181">
        <f t="shared" si="112"/>
        <v>0</v>
      </c>
      <c r="S2026" s="181">
        <v>0</v>
      </c>
      <c r="T2026" s="182">
        <f t="shared" si="113"/>
        <v>0</v>
      </c>
      <c r="U2026" s="35"/>
      <c r="V2026" s="35"/>
      <c r="W2026" s="35"/>
      <c r="X2026" s="35"/>
      <c r="Y2026" s="35"/>
      <c r="Z2026" s="35"/>
      <c r="AA2026" s="35"/>
      <c r="AB2026" s="35"/>
      <c r="AC2026" s="35"/>
      <c r="AD2026" s="35"/>
      <c r="AE2026" s="35"/>
      <c r="AR2026" s="183" t="s">
        <v>163</v>
      </c>
      <c r="AT2026" s="183" t="s">
        <v>159</v>
      </c>
      <c r="AU2026" s="183" t="s">
        <v>157</v>
      </c>
      <c r="AY2026" s="18" t="s">
        <v>156</v>
      </c>
      <c r="BE2026" s="184">
        <f t="shared" si="114"/>
        <v>0</v>
      </c>
      <c r="BF2026" s="184">
        <f t="shared" si="115"/>
        <v>0</v>
      </c>
      <c r="BG2026" s="184">
        <f t="shared" si="116"/>
        <v>0</v>
      </c>
      <c r="BH2026" s="184">
        <f t="shared" si="117"/>
        <v>0</v>
      </c>
      <c r="BI2026" s="184">
        <f t="shared" si="118"/>
        <v>0</v>
      </c>
      <c r="BJ2026" s="18" t="s">
        <v>81</v>
      </c>
      <c r="BK2026" s="184">
        <f t="shared" si="119"/>
        <v>0</v>
      </c>
      <c r="BL2026" s="18" t="s">
        <v>163</v>
      </c>
      <c r="BM2026" s="183" t="s">
        <v>2269</v>
      </c>
    </row>
    <row r="2027" spans="1:65" s="2" customFormat="1" ht="24.2" customHeight="1">
      <c r="A2027" s="35"/>
      <c r="B2027" s="36"/>
      <c r="C2027" s="171" t="s">
        <v>2270</v>
      </c>
      <c r="D2027" s="171" t="s">
        <v>159</v>
      </c>
      <c r="E2027" s="172" t="s">
        <v>2271</v>
      </c>
      <c r="F2027" s="173" t="s">
        <v>2272</v>
      </c>
      <c r="G2027" s="174" t="s">
        <v>206</v>
      </c>
      <c r="H2027" s="175">
        <v>7</v>
      </c>
      <c r="I2027" s="176"/>
      <c r="J2027" s="177">
        <f t="shared" si="110"/>
        <v>0</v>
      </c>
      <c r="K2027" s="178"/>
      <c r="L2027" s="40"/>
      <c r="M2027" s="179" t="s">
        <v>19</v>
      </c>
      <c r="N2027" s="180" t="s">
        <v>44</v>
      </c>
      <c r="O2027" s="65"/>
      <c r="P2027" s="181">
        <f t="shared" si="111"/>
        <v>0</v>
      </c>
      <c r="Q2027" s="181">
        <v>0</v>
      </c>
      <c r="R2027" s="181">
        <f t="shared" si="112"/>
        <v>0</v>
      </c>
      <c r="S2027" s="181">
        <v>0</v>
      </c>
      <c r="T2027" s="182">
        <f t="shared" si="113"/>
        <v>0</v>
      </c>
      <c r="U2027" s="35"/>
      <c r="V2027" s="35"/>
      <c r="W2027" s="35"/>
      <c r="X2027" s="35"/>
      <c r="Y2027" s="35"/>
      <c r="Z2027" s="35"/>
      <c r="AA2027" s="35"/>
      <c r="AB2027" s="35"/>
      <c r="AC2027" s="35"/>
      <c r="AD2027" s="35"/>
      <c r="AE2027" s="35"/>
      <c r="AR2027" s="183" t="s">
        <v>163</v>
      </c>
      <c r="AT2027" s="183" t="s">
        <v>159</v>
      </c>
      <c r="AU2027" s="183" t="s">
        <v>157</v>
      </c>
      <c r="AY2027" s="18" t="s">
        <v>156</v>
      </c>
      <c r="BE2027" s="184">
        <f t="shared" si="114"/>
        <v>0</v>
      </c>
      <c r="BF2027" s="184">
        <f t="shared" si="115"/>
        <v>0</v>
      </c>
      <c r="BG2027" s="184">
        <f t="shared" si="116"/>
        <v>0</v>
      </c>
      <c r="BH2027" s="184">
        <f t="shared" si="117"/>
        <v>0</v>
      </c>
      <c r="BI2027" s="184">
        <f t="shared" si="118"/>
        <v>0</v>
      </c>
      <c r="BJ2027" s="18" t="s">
        <v>81</v>
      </c>
      <c r="BK2027" s="184">
        <f t="shared" si="119"/>
        <v>0</v>
      </c>
      <c r="BL2027" s="18" t="s">
        <v>163</v>
      </c>
      <c r="BM2027" s="183" t="s">
        <v>2273</v>
      </c>
    </row>
    <row r="2028" spans="1:65" s="2" customFormat="1" ht="21.75" customHeight="1">
      <c r="A2028" s="35"/>
      <c r="B2028" s="36"/>
      <c r="C2028" s="171" t="s">
        <v>2274</v>
      </c>
      <c r="D2028" s="171" t="s">
        <v>159</v>
      </c>
      <c r="E2028" s="172" t="s">
        <v>2275</v>
      </c>
      <c r="F2028" s="173" t="s">
        <v>2276</v>
      </c>
      <c r="G2028" s="174" t="s">
        <v>2277</v>
      </c>
      <c r="H2028" s="175">
        <v>15</v>
      </c>
      <c r="I2028" s="176"/>
      <c r="J2028" s="177">
        <f t="shared" si="110"/>
        <v>0</v>
      </c>
      <c r="K2028" s="178"/>
      <c r="L2028" s="40"/>
      <c r="M2028" s="179" t="s">
        <v>19</v>
      </c>
      <c r="N2028" s="180" t="s">
        <v>44</v>
      </c>
      <c r="O2028" s="65"/>
      <c r="P2028" s="181">
        <f t="shared" si="111"/>
        <v>0</v>
      </c>
      <c r="Q2028" s="181">
        <v>0</v>
      </c>
      <c r="R2028" s="181">
        <f t="shared" si="112"/>
        <v>0</v>
      </c>
      <c r="S2028" s="181">
        <v>0</v>
      </c>
      <c r="T2028" s="182">
        <f t="shared" si="113"/>
        <v>0</v>
      </c>
      <c r="U2028" s="35"/>
      <c r="V2028" s="35"/>
      <c r="W2028" s="35"/>
      <c r="X2028" s="35"/>
      <c r="Y2028" s="35"/>
      <c r="Z2028" s="35"/>
      <c r="AA2028" s="35"/>
      <c r="AB2028" s="35"/>
      <c r="AC2028" s="35"/>
      <c r="AD2028" s="35"/>
      <c r="AE2028" s="35"/>
      <c r="AR2028" s="183" t="s">
        <v>163</v>
      </c>
      <c r="AT2028" s="183" t="s">
        <v>159</v>
      </c>
      <c r="AU2028" s="183" t="s">
        <v>157</v>
      </c>
      <c r="AY2028" s="18" t="s">
        <v>156</v>
      </c>
      <c r="BE2028" s="184">
        <f t="shared" si="114"/>
        <v>0</v>
      </c>
      <c r="BF2028" s="184">
        <f t="shared" si="115"/>
        <v>0</v>
      </c>
      <c r="BG2028" s="184">
        <f t="shared" si="116"/>
        <v>0</v>
      </c>
      <c r="BH2028" s="184">
        <f t="shared" si="117"/>
        <v>0</v>
      </c>
      <c r="BI2028" s="184">
        <f t="shared" si="118"/>
        <v>0</v>
      </c>
      <c r="BJ2028" s="18" t="s">
        <v>81</v>
      </c>
      <c r="BK2028" s="184">
        <f t="shared" si="119"/>
        <v>0</v>
      </c>
      <c r="BL2028" s="18" t="s">
        <v>163</v>
      </c>
      <c r="BM2028" s="183" t="s">
        <v>2278</v>
      </c>
    </row>
    <row r="2029" spans="1:65" s="12" customFormat="1" ht="20.85" customHeight="1">
      <c r="B2029" s="155"/>
      <c r="C2029" s="156"/>
      <c r="D2029" s="157" t="s">
        <v>72</v>
      </c>
      <c r="E2029" s="169" t="s">
        <v>2279</v>
      </c>
      <c r="F2029" s="169" t="s">
        <v>2280</v>
      </c>
      <c r="G2029" s="156"/>
      <c r="H2029" s="156"/>
      <c r="I2029" s="159"/>
      <c r="J2029" s="170">
        <f>BK2029</f>
        <v>0</v>
      </c>
      <c r="K2029" s="156"/>
      <c r="L2029" s="161"/>
      <c r="M2029" s="162"/>
      <c r="N2029" s="163"/>
      <c r="O2029" s="163"/>
      <c r="P2029" s="164">
        <f>P2030</f>
        <v>0</v>
      </c>
      <c r="Q2029" s="163"/>
      <c r="R2029" s="164">
        <f>R2030</f>
        <v>0</v>
      </c>
      <c r="S2029" s="163"/>
      <c r="T2029" s="165">
        <f>T2030</f>
        <v>0</v>
      </c>
      <c r="AR2029" s="166" t="s">
        <v>81</v>
      </c>
      <c r="AT2029" s="167" t="s">
        <v>72</v>
      </c>
      <c r="AU2029" s="167" t="s">
        <v>83</v>
      </c>
      <c r="AY2029" s="166" t="s">
        <v>156</v>
      </c>
      <c r="BK2029" s="168">
        <f>BK2030</f>
        <v>0</v>
      </c>
    </row>
    <row r="2030" spans="1:65" s="2" customFormat="1" ht="16.5" customHeight="1">
      <c r="A2030" s="35"/>
      <c r="B2030" s="36"/>
      <c r="C2030" s="171" t="s">
        <v>2281</v>
      </c>
      <c r="D2030" s="171" t="s">
        <v>159</v>
      </c>
      <c r="E2030" s="172" t="s">
        <v>2282</v>
      </c>
      <c r="F2030" s="173" t="s">
        <v>2283</v>
      </c>
      <c r="G2030" s="174" t="s">
        <v>1184</v>
      </c>
      <c r="H2030" s="175">
        <v>1</v>
      </c>
      <c r="I2030" s="176"/>
      <c r="J2030" s="177">
        <f>ROUND(I2030*H2030,2)</f>
        <v>0</v>
      </c>
      <c r="K2030" s="178"/>
      <c r="L2030" s="40"/>
      <c r="M2030" s="179" t="s">
        <v>19</v>
      </c>
      <c r="N2030" s="180" t="s">
        <v>44</v>
      </c>
      <c r="O2030" s="65"/>
      <c r="P2030" s="181">
        <f>O2030*H2030</f>
        <v>0</v>
      </c>
      <c r="Q2030" s="181">
        <v>0</v>
      </c>
      <c r="R2030" s="181">
        <f>Q2030*H2030</f>
        <v>0</v>
      </c>
      <c r="S2030" s="181">
        <v>0</v>
      </c>
      <c r="T2030" s="182">
        <f>S2030*H2030</f>
        <v>0</v>
      </c>
      <c r="U2030" s="35"/>
      <c r="V2030" s="35"/>
      <c r="W2030" s="35"/>
      <c r="X2030" s="35"/>
      <c r="Y2030" s="35"/>
      <c r="Z2030" s="35"/>
      <c r="AA2030" s="35"/>
      <c r="AB2030" s="35"/>
      <c r="AC2030" s="35"/>
      <c r="AD2030" s="35"/>
      <c r="AE2030" s="35"/>
      <c r="AR2030" s="183" t="s">
        <v>163</v>
      </c>
      <c r="AT2030" s="183" t="s">
        <v>159</v>
      </c>
      <c r="AU2030" s="183" t="s">
        <v>157</v>
      </c>
      <c r="AY2030" s="18" t="s">
        <v>156</v>
      </c>
      <c r="BE2030" s="184">
        <f>IF(N2030="základní",J2030,0)</f>
        <v>0</v>
      </c>
      <c r="BF2030" s="184">
        <f>IF(N2030="snížená",J2030,0)</f>
        <v>0</v>
      </c>
      <c r="BG2030" s="184">
        <f>IF(N2030="zákl. přenesená",J2030,0)</f>
        <v>0</v>
      </c>
      <c r="BH2030" s="184">
        <f>IF(N2030="sníž. přenesená",J2030,0)</f>
        <v>0</v>
      </c>
      <c r="BI2030" s="184">
        <f>IF(N2030="nulová",J2030,0)</f>
        <v>0</v>
      </c>
      <c r="BJ2030" s="18" t="s">
        <v>81</v>
      </c>
      <c r="BK2030" s="184">
        <f>ROUND(I2030*H2030,2)</f>
        <v>0</v>
      </c>
      <c r="BL2030" s="18" t="s">
        <v>163</v>
      </c>
      <c r="BM2030" s="183" t="s">
        <v>2284</v>
      </c>
    </row>
    <row r="2031" spans="1:65" s="12" customFormat="1" ht="20.85" customHeight="1">
      <c r="B2031" s="155"/>
      <c r="C2031" s="156"/>
      <c r="D2031" s="157" t="s">
        <v>72</v>
      </c>
      <c r="E2031" s="169" t="s">
        <v>2285</v>
      </c>
      <c r="F2031" s="169" t="s">
        <v>2286</v>
      </c>
      <c r="G2031" s="156"/>
      <c r="H2031" s="156"/>
      <c r="I2031" s="159"/>
      <c r="J2031" s="170">
        <f>BK2031</f>
        <v>0</v>
      </c>
      <c r="K2031" s="156"/>
      <c r="L2031" s="161"/>
      <c r="M2031" s="162"/>
      <c r="N2031" s="163"/>
      <c r="O2031" s="163"/>
      <c r="P2031" s="164">
        <f>SUM(P2032:P2036)</f>
        <v>0</v>
      </c>
      <c r="Q2031" s="163"/>
      <c r="R2031" s="164">
        <f>SUM(R2032:R2036)</f>
        <v>0</v>
      </c>
      <c r="S2031" s="163"/>
      <c r="T2031" s="165">
        <f>SUM(T2032:T2036)</f>
        <v>0</v>
      </c>
      <c r="AR2031" s="166" t="s">
        <v>81</v>
      </c>
      <c r="AT2031" s="167" t="s">
        <v>72</v>
      </c>
      <c r="AU2031" s="167" t="s">
        <v>83</v>
      </c>
      <c r="AY2031" s="166" t="s">
        <v>156</v>
      </c>
      <c r="BK2031" s="168">
        <f>SUM(BK2032:BK2036)</f>
        <v>0</v>
      </c>
    </row>
    <row r="2032" spans="1:65" s="2" customFormat="1" ht="16.5" customHeight="1">
      <c r="A2032" s="35"/>
      <c r="B2032" s="36"/>
      <c r="C2032" s="171" t="s">
        <v>2287</v>
      </c>
      <c r="D2032" s="171" t="s">
        <v>159</v>
      </c>
      <c r="E2032" s="172" t="s">
        <v>2288</v>
      </c>
      <c r="F2032" s="173" t="s">
        <v>2289</v>
      </c>
      <c r="G2032" s="174" t="s">
        <v>1184</v>
      </c>
      <c r="H2032" s="175">
        <v>1</v>
      </c>
      <c r="I2032" s="176"/>
      <c r="J2032" s="177">
        <f>ROUND(I2032*H2032,2)</f>
        <v>0</v>
      </c>
      <c r="K2032" s="178"/>
      <c r="L2032" s="40"/>
      <c r="M2032" s="179" t="s">
        <v>19</v>
      </c>
      <c r="N2032" s="180" t="s">
        <v>44</v>
      </c>
      <c r="O2032" s="65"/>
      <c r="P2032" s="181">
        <f>O2032*H2032</f>
        <v>0</v>
      </c>
      <c r="Q2032" s="181">
        <v>0</v>
      </c>
      <c r="R2032" s="181">
        <f>Q2032*H2032</f>
        <v>0</v>
      </c>
      <c r="S2032" s="181">
        <v>0</v>
      </c>
      <c r="T2032" s="182">
        <f>S2032*H2032</f>
        <v>0</v>
      </c>
      <c r="U2032" s="35"/>
      <c r="V2032" s="35"/>
      <c r="W2032" s="35"/>
      <c r="X2032" s="35"/>
      <c r="Y2032" s="35"/>
      <c r="Z2032" s="35"/>
      <c r="AA2032" s="35"/>
      <c r="AB2032" s="35"/>
      <c r="AC2032" s="35"/>
      <c r="AD2032" s="35"/>
      <c r="AE2032" s="35"/>
      <c r="AR2032" s="183" t="s">
        <v>163</v>
      </c>
      <c r="AT2032" s="183" t="s">
        <v>159</v>
      </c>
      <c r="AU2032" s="183" t="s">
        <v>157</v>
      </c>
      <c r="AY2032" s="18" t="s">
        <v>156</v>
      </c>
      <c r="BE2032" s="184">
        <f>IF(N2032="základní",J2032,0)</f>
        <v>0</v>
      </c>
      <c r="BF2032" s="184">
        <f>IF(N2032="snížená",J2032,0)</f>
        <v>0</v>
      </c>
      <c r="BG2032" s="184">
        <f>IF(N2032="zákl. přenesená",J2032,0)</f>
        <v>0</v>
      </c>
      <c r="BH2032" s="184">
        <f>IF(N2032="sníž. přenesená",J2032,0)</f>
        <v>0</v>
      </c>
      <c r="BI2032" s="184">
        <f>IF(N2032="nulová",J2032,0)</f>
        <v>0</v>
      </c>
      <c r="BJ2032" s="18" t="s">
        <v>81</v>
      </c>
      <c r="BK2032" s="184">
        <f>ROUND(I2032*H2032,2)</f>
        <v>0</v>
      </c>
      <c r="BL2032" s="18" t="s">
        <v>163</v>
      </c>
      <c r="BM2032" s="183" t="s">
        <v>2290</v>
      </c>
    </row>
    <row r="2033" spans="1:65" s="2" customFormat="1" ht="16.5" customHeight="1">
      <c r="A2033" s="35"/>
      <c r="B2033" s="36"/>
      <c r="C2033" s="171" t="s">
        <v>2291</v>
      </c>
      <c r="D2033" s="171" t="s">
        <v>159</v>
      </c>
      <c r="E2033" s="172" t="s">
        <v>2292</v>
      </c>
      <c r="F2033" s="173" t="s">
        <v>2293</v>
      </c>
      <c r="G2033" s="174" t="s">
        <v>1184</v>
      </c>
      <c r="H2033" s="175">
        <v>2</v>
      </c>
      <c r="I2033" s="176"/>
      <c r="J2033" s="177">
        <f>ROUND(I2033*H2033,2)</f>
        <v>0</v>
      </c>
      <c r="K2033" s="178"/>
      <c r="L2033" s="40"/>
      <c r="M2033" s="179" t="s">
        <v>19</v>
      </c>
      <c r="N2033" s="180" t="s">
        <v>44</v>
      </c>
      <c r="O2033" s="65"/>
      <c r="P2033" s="181">
        <f>O2033*H2033</f>
        <v>0</v>
      </c>
      <c r="Q2033" s="181">
        <v>0</v>
      </c>
      <c r="R2033" s="181">
        <f>Q2033*H2033</f>
        <v>0</v>
      </c>
      <c r="S2033" s="181">
        <v>0</v>
      </c>
      <c r="T2033" s="182">
        <f>S2033*H2033</f>
        <v>0</v>
      </c>
      <c r="U2033" s="35"/>
      <c r="V2033" s="35"/>
      <c r="W2033" s="35"/>
      <c r="X2033" s="35"/>
      <c r="Y2033" s="35"/>
      <c r="Z2033" s="35"/>
      <c r="AA2033" s="35"/>
      <c r="AB2033" s="35"/>
      <c r="AC2033" s="35"/>
      <c r="AD2033" s="35"/>
      <c r="AE2033" s="35"/>
      <c r="AR2033" s="183" t="s">
        <v>163</v>
      </c>
      <c r="AT2033" s="183" t="s">
        <v>159</v>
      </c>
      <c r="AU2033" s="183" t="s">
        <v>157</v>
      </c>
      <c r="AY2033" s="18" t="s">
        <v>156</v>
      </c>
      <c r="BE2033" s="184">
        <f>IF(N2033="základní",J2033,0)</f>
        <v>0</v>
      </c>
      <c r="BF2033" s="184">
        <f>IF(N2033="snížená",J2033,0)</f>
        <v>0</v>
      </c>
      <c r="BG2033" s="184">
        <f>IF(N2033="zákl. přenesená",J2033,0)</f>
        <v>0</v>
      </c>
      <c r="BH2033" s="184">
        <f>IF(N2033="sníž. přenesená",J2033,0)</f>
        <v>0</v>
      </c>
      <c r="BI2033" s="184">
        <f>IF(N2033="nulová",J2033,0)</f>
        <v>0</v>
      </c>
      <c r="BJ2033" s="18" t="s">
        <v>81</v>
      </c>
      <c r="BK2033" s="184">
        <f>ROUND(I2033*H2033,2)</f>
        <v>0</v>
      </c>
      <c r="BL2033" s="18" t="s">
        <v>163</v>
      </c>
      <c r="BM2033" s="183" t="s">
        <v>2294</v>
      </c>
    </row>
    <row r="2034" spans="1:65" s="2" customFormat="1" ht="16.5" customHeight="1">
      <c r="A2034" s="35"/>
      <c r="B2034" s="36"/>
      <c r="C2034" s="171" t="s">
        <v>2295</v>
      </c>
      <c r="D2034" s="171" t="s">
        <v>159</v>
      </c>
      <c r="E2034" s="172" t="s">
        <v>2296</v>
      </c>
      <c r="F2034" s="173" t="s">
        <v>2297</v>
      </c>
      <c r="G2034" s="174" t="s">
        <v>1184</v>
      </c>
      <c r="H2034" s="175">
        <v>1</v>
      </c>
      <c r="I2034" s="176"/>
      <c r="J2034" s="177">
        <f>ROUND(I2034*H2034,2)</f>
        <v>0</v>
      </c>
      <c r="K2034" s="178"/>
      <c r="L2034" s="40"/>
      <c r="M2034" s="179" t="s">
        <v>19</v>
      </c>
      <c r="N2034" s="180" t="s">
        <v>44</v>
      </c>
      <c r="O2034" s="65"/>
      <c r="P2034" s="181">
        <f>O2034*H2034</f>
        <v>0</v>
      </c>
      <c r="Q2034" s="181">
        <v>0</v>
      </c>
      <c r="R2034" s="181">
        <f>Q2034*H2034</f>
        <v>0</v>
      </c>
      <c r="S2034" s="181">
        <v>0</v>
      </c>
      <c r="T2034" s="182">
        <f>S2034*H2034</f>
        <v>0</v>
      </c>
      <c r="U2034" s="35"/>
      <c r="V2034" s="35"/>
      <c r="W2034" s="35"/>
      <c r="X2034" s="35"/>
      <c r="Y2034" s="35"/>
      <c r="Z2034" s="35"/>
      <c r="AA2034" s="35"/>
      <c r="AB2034" s="35"/>
      <c r="AC2034" s="35"/>
      <c r="AD2034" s="35"/>
      <c r="AE2034" s="35"/>
      <c r="AR2034" s="183" t="s">
        <v>163</v>
      </c>
      <c r="AT2034" s="183" t="s">
        <v>159</v>
      </c>
      <c r="AU2034" s="183" t="s">
        <v>157</v>
      </c>
      <c r="AY2034" s="18" t="s">
        <v>156</v>
      </c>
      <c r="BE2034" s="184">
        <f>IF(N2034="základní",J2034,0)</f>
        <v>0</v>
      </c>
      <c r="BF2034" s="184">
        <f>IF(N2034="snížená",J2034,0)</f>
        <v>0</v>
      </c>
      <c r="BG2034" s="184">
        <f>IF(N2034="zákl. přenesená",J2034,0)</f>
        <v>0</v>
      </c>
      <c r="BH2034" s="184">
        <f>IF(N2034="sníž. přenesená",J2034,0)</f>
        <v>0</v>
      </c>
      <c r="BI2034" s="184">
        <f>IF(N2034="nulová",J2034,0)</f>
        <v>0</v>
      </c>
      <c r="BJ2034" s="18" t="s">
        <v>81</v>
      </c>
      <c r="BK2034" s="184">
        <f>ROUND(I2034*H2034,2)</f>
        <v>0</v>
      </c>
      <c r="BL2034" s="18" t="s">
        <v>163</v>
      </c>
      <c r="BM2034" s="183" t="s">
        <v>2298</v>
      </c>
    </row>
    <row r="2035" spans="1:65" s="2" customFormat="1" ht="16.5" customHeight="1">
      <c r="A2035" s="35"/>
      <c r="B2035" s="36"/>
      <c r="C2035" s="171" t="s">
        <v>2299</v>
      </c>
      <c r="D2035" s="171" t="s">
        <v>159</v>
      </c>
      <c r="E2035" s="172" t="s">
        <v>2300</v>
      </c>
      <c r="F2035" s="173" t="s">
        <v>2301</v>
      </c>
      <c r="G2035" s="174" t="s">
        <v>2277</v>
      </c>
      <c r="H2035" s="175">
        <v>64</v>
      </c>
      <c r="I2035" s="176"/>
      <c r="J2035" s="177">
        <f>ROUND(I2035*H2035,2)</f>
        <v>0</v>
      </c>
      <c r="K2035" s="178"/>
      <c r="L2035" s="40"/>
      <c r="M2035" s="179" t="s">
        <v>19</v>
      </c>
      <c r="N2035" s="180" t="s">
        <v>44</v>
      </c>
      <c r="O2035" s="65"/>
      <c r="P2035" s="181">
        <f>O2035*H2035</f>
        <v>0</v>
      </c>
      <c r="Q2035" s="181">
        <v>0</v>
      </c>
      <c r="R2035" s="181">
        <f>Q2035*H2035</f>
        <v>0</v>
      </c>
      <c r="S2035" s="181">
        <v>0</v>
      </c>
      <c r="T2035" s="182">
        <f>S2035*H2035</f>
        <v>0</v>
      </c>
      <c r="U2035" s="35"/>
      <c r="V2035" s="35"/>
      <c r="W2035" s="35"/>
      <c r="X2035" s="35"/>
      <c r="Y2035" s="35"/>
      <c r="Z2035" s="35"/>
      <c r="AA2035" s="35"/>
      <c r="AB2035" s="35"/>
      <c r="AC2035" s="35"/>
      <c r="AD2035" s="35"/>
      <c r="AE2035" s="35"/>
      <c r="AR2035" s="183" t="s">
        <v>163</v>
      </c>
      <c r="AT2035" s="183" t="s">
        <v>159</v>
      </c>
      <c r="AU2035" s="183" t="s">
        <v>157</v>
      </c>
      <c r="AY2035" s="18" t="s">
        <v>156</v>
      </c>
      <c r="BE2035" s="184">
        <f>IF(N2035="základní",J2035,0)</f>
        <v>0</v>
      </c>
      <c r="BF2035" s="184">
        <f>IF(N2035="snížená",J2035,0)</f>
        <v>0</v>
      </c>
      <c r="BG2035" s="184">
        <f>IF(N2035="zákl. přenesená",J2035,0)</f>
        <v>0</v>
      </c>
      <c r="BH2035" s="184">
        <f>IF(N2035="sníž. přenesená",J2035,0)</f>
        <v>0</v>
      </c>
      <c r="BI2035" s="184">
        <f>IF(N2035="nulová",J2035,0)</f>
        <v>0</v>
      </c>
      <c r="BJ2035" s="18" t="s">
        <v>81</v>
      </c>
      <c r="BK2035" s="184">
        <f>ROUND(I2035*H2035,2)</f>
        <v>0</v>
      </c>
      <c r="BL2035" s="18" t="s">
        <v>163</v>
      </c>
      <c r="BM2035" s="183" t="s">
        <v>2302</v>
      </c>
    </row>
    <row r="2036" spans="1:65" s="2" customFormat="1" ht="33" customHeight="1">
      <c r="A2036" s="35"/>
      <c r="B2036" s="36"/>
      <c r="C2036" s="171" t="s">
        <v>2303</v>
      </c>
      <c r="D2036" s="171" t="s">
        <v>159</v>
      </c>
      <c r="E2036" s="172" t="s">
        <v>2304</v>
      </c>
      <c r="F2036" s="173" t="s">
        <v>2305</v>
      </c>
      <c r="G2036" s="174" t="s">
        <v>1393</v>
      </c>
      <c r="H2036" s="175">
        <v>1</v>
      </c>
      <c r="I2036" s="176"/>
      <c r="J2036" s="177">
        <f>ROUND(I2036*H2036,2)</f>
        <v>0</v>
      </c>
      <c r="K2036" s="178"/>
      <c r="L2036" s="40"/>
      <c r="M2036" s="179" t="s">
        <v>19</v>
      </c>
      <c r="N2036" s="180" t="s">
        <v>44</v>
      </c>
      <c r="O2036" s="65"/>
      <c r="P2036" s="181">
        <f>O2036*H2036</f>
        <v>0</v>
      </c>
      <c r="Q2036" s="181">
        <v>0</v>
      </c>
      <c r="R2036" s="181">
        <f>Q2036*H2036</f>
        <v>0</v>
      </c>
      <c r="S2036" s="181">
        <v>0</v>
      </c>
      <c r="T2036" s="182">
        <f>S2036*H2036</f>
        <v>0</v>
      </c>
      <c r="U2036" s="35"/>
      <c r="V2036" s="35"/>
      <c r="W2036" s="35"/>
      <c r="X2036" s="35"/>
      <c r="Y2036" s="35"/>
      <c r="Z2036" s="35"/>
      <c r="AA2036" s="35"/>
      <c r="AB2036" s="35"/>
      <c r="AC2036" s="35"/>
      <c r="AD2036" s="35"/>
      <c r="AE2036" s="35"/>
      <c r="AR2036" s="183" t="s">
        <v>163</v>
      </c>
      <c r="AT2036" s="183" t="s">
        <v>159</v>
      </c>
      <c r="AU2036" s="183" t="s">
        <v>157</v>
      </c>
      <c r="AY2036" s="18" t="s">
        <v>156</v>
      </c>
      <c r="BE2036" s="184">
        <f>IF(N2036="základní",J2036,0)</f>
        <v>0</v>
      </c>
      <c r="BF2036" s="184">
        <f>IF(N2036="snížená",J2036,0)</f>
        <v>0</v>
      </c>
      <c r="BG2036" s="184">
        <f>IF(N2036="zákl. přenesená",J2036,0)</f>
        <v>0</v>
      </c>
      <c r="BH2036" s="184">
        <f>IF(N2036="sníž. přenesená",J2036,0)</f>
        <v>0</v>
      </c>
      <c r="BI2036" s="184">
        <f>IF(N2036="nulová",J2036,0)</f>
        <v>0</v>
      </c>
      <c r="BJ2036" s="18" t="s">
        <v>81</v>
      </c>
      <c r="BK2036" s="184">
        <f>ROUND(I2036*H2036,2)</f>
        <v>0</v>
      </c>
      <c r="BL2036" s="18" t="s">
        <v>163</v>
      </c>
      <c r="BM2036" s="183" t="s">
        <v>2306</v>
      </c>
    </row>
    <row r="2037" spans="1:65" s="12" customFormat="1" ht="20.85" customHeight="1">
      <c r="B2037" s="155"/>
      <c r="C2037" s="156"/>
      <c r="D2037" s="157" t="s">
        <v>72</v>
      </c>
      <c r="E2037" s="169" t="s">
        <v>2307</v>
      </c>
      <c r="F2037" s="169" t="s">
        <v>2308</v>
      </c>
      <c r="G2037" s="156"/>
      <c r="H2037" s="156"/>
      <c r="I2037" s="159"/>
      <c r="J2037" s="170">
        <f>BK2037</f>
        <v>0</v>
      </c>
      <c r="K2037" s="156"/>
      <c r="L2037" s="161"/>
      <c r="M2037" s="162"/>
      <c r="N2037" s="163"/>
      <c r="O2037" s="163"/>
      <c r="P2037" s="164">
        <f>SUM(P2038:P2047)</f>
        <v>0</v>
      </c>
      <c r="Q2037" s="163"/>
      <c r="R2037" s="164">
        <f>SUM(R2038:R2047)</f>
        <v>0</v>
      </c>
      <c r="S2037" s="163"/>
      <c r="T2037" s="165">
        <f>SUM(T2038:T2047)</f>
        <v>0</v>
      </c>
      <c r="AR2037" s="166" t="s">
        <v>81</v>
      </c>
      <c r="AT2037" s="167" t="s">
        <v>72</v>
      </c>
      <c r="AU2037" s="167" t="s">
        <v>83</v>
      </c>
      <c r="AY2037" s="166" t="s">
        <v>156</v>
      </c>
      <c r="BK2037" s="168">
        <f>SUM(BK2038:BK2047)</f>
        <v>0</v>
      </c>
    </row>
    <row r="2038" spans="1:65" s="2" customFormat="1" ht="21.75" customHeight="1">
      <c r="A2038" s="35"/>
      <c r="B2038" s="36"/>
      <c r="C2038" s="171" t="s">
        <v>2309</v>
      </c>
      <c r="D2038" s="171" t="s">
        <v>159</v>
      </c>
      <c r="E2038" s="172" t="s">
        <v>2310</v>
      </c>
      <c r="F2038" s="173" t="s">
        <v>2311</v>
      </c>
      <c r="G2038" s="174" t="s">
        <v>206</v>
      </c>
      <c r="H2038" s="175">
        <v>5</v>
      </c>
      <c r="I2038" s="176"/>
      <c r="J2038" s="177">
        <f t="shared" ref="J2038:J2047" si="120">ROUND(I2038*H2038,2)</f>
        <v>0</v>
      </c>
      <c r="K2038" s="178"/>
      <c r="L2038" s="40"/>
      <c r="M2038" s="179" t="s">
        <v>19</v>
      </c>
      <c r="N2038" s="180" t="s">
        <v>44</v>
      </c>
      <c r="O2038" s="65"/>
      <c r="P2038" s="181">
        <f t="shared" ref="P2038:P2047" si="121">O2038*H2038</f>
        <v>0</v>
      </c>
      <c r="Q2038" s="181">
        <v>0</v>
      </c>
      <c r="R2038" s="181">
        <f t="shared" ref="R2038:R2047" si="122">Q2038*H2038</f>
        <v>0</v>
      </c>
      <c r="S2038" s="181">
        <v>0</v>
      </c>
      <c r="T2038" s="182">
        <f t="shared" ref="T2038:T2047" si="123">S2038*H2038</f>
        <v>0</v>
      </c>
      <c r="U2038" s="35"/>
      <c r="V2038" s="35"/>
      <c r="W2038" s="35"/>
      <c r="X2038" s="35"/>
      <c r="Y2038" s="35"/>
      <c r="Z2038" s="35"/>
      <c r="AA2038" s="35"/>
      <c r="AB2038" s="35"/>
      <c r="AC2038" s="35"/>
      <c r="AD2038" s="35"/>
      <c r="AE2038" s="35"/>
      <c r="AR2038" s="183" t="s">
        <v>163</v>
      </c>
      <c r="AT2038" s="183" t="s">
        <v>159</v>
      </c>
      <c r="AU2038" s="183" t="s">
        <v>157</v>
      </c>
      <c r="AY2038" s="18" t="s">
        <v>156</v>
      </c>
      <c r="BE2038" s="184">
        <f t="shared" ref="BE2038:BE2047" si="124">IF(N2038="základní",J2038,0)</f>
        <v>0</v>
      </c>
      <c r="BF2038" s="184">
        <f t="shared" ref="BF2038:BF2047" si="125">IF(N2038="snížená",J2038,0)</f>
        <v>0</v>
      </c>
      <c r="BG2038" s="184">
        <f t="shared" ref="BG2038:BG2047" si="126">IF(N2038="zákl. přenesená",J2038,0)</f>
        <v>0</v>
      </c>
      <c r="BH2038" s="184">
        <f t="shared" ref="BH2038:BH2047" si="127">IF(N2038="sníž. přenesená",J2038,0)</f>
        <v>0</v>
      </c>
      <c r="BI2038" s="184">
        <f t="shared" ref="BI2038:BI2047" si="128">IF(N2038="nulová",J2038,0)</f>
        <v>0</v>
      </c>
      <c r="BJ2038" s="18" t="s">
        <v>81</v>
      </c>
      <c r="BK2038" s="184">
        <f t="shared" ref="BK2038:BK2047" si="129">ROUND(I2038*H2038,2)</f>
        <v>0</v>
      </c>
      <c r="BL2038" s="18" t="s">
        <v>163</v>
      </c>
      <c r="BM2038" s="183" t="s">
        <v>2312</v>
      </c>
    </row>
    <row r="2039" spans="1:65" s="2" customFormat="1" ht="16.5" customHeight="1">
      <c r="A2039" s="35"/>
      <c r="B2039" s="36"/>
      <c r="C2039" s="171" t="s">
        <v>2313</v>
      </c>
      <c r="D2039" s="171" t="s">
        <v>159</v>
      </c>
      <c r="E2039" s="172" t="s">
        <v>2314</v>
      </c>
      <c r="F2039" s="173" t="s">
        <v>2315</v>
      </c>
      <c r="G2039" s="174" t="s">
        <v>206</v>
      </c>
      <c r="H2039" s="175">
        <v>16.5</v>
      </c>
      <c r="I2039" s="176"/>
      <c r="J2039" s="177">
        <f t="shared" si="120"/>
        <v>0</v>
      </c>
      <c r="K2039" s="178"/>
      <c r="L2039" s="40"/>
      <c r="M2039" s="179" t="s">
        <v>19</v>
      </c>
      <c r="N2039" s="180" t="s">
        <v>44</v>
      </c>
      <c r="O2039" s="65"/>
      <c r="P2039" s="181">
        <f t="shared" si="121"/>
        <v>0</v>
      </c>
      <c r="Q2039" s="181">
        <v>0</v>
      </c>
      <c r="R2039" s="181">
        <f t="shared" si="122"/>
        <v>0</v>
      </c>
      <c r="S2039" s="181">
        <v>0</v>
      </c>
      <c r="T2039" s="182">
        <f t="shared" si="123"/>
        <v>0</v>
      </c>
      <c r="U2039" s="35"/>
      <c r="V2039" s="35"/>
      <c r="W2039" s="35"/>
      <c r="X2039" s="35"/>
      <c r="Y2039" s="35"/>
      <c r="Z2039" s="35"/>
      <c r="AA2039" s="35"/>
      <c r="AB2039" s="35"/>
      <c r="AC2039" s="35"/>
      <c r="AD2039" s="35"/>
      <c r="AE2039" s="35"/>
      <c r="AR2039" s="183" t="s">
        <v>163</v>
      </c>
      <c r="AT2039" s="183" t="s">
        <v>159</v>
      </c>
      <c r="AU2039" s="183" t="s">
        <v>157</v>
      </c>
      <c r="AY2039" s="18" t="s">
        <v>156</v>
      </c>
      <c r="BE2039" s="184">
        <f t="shared" si="124"/>
        <v>0</v>
      </c>
      <c r="BF2039" s="184">
        <f t="shared" si="125"/>
        <v>0</v>
      </c>
      <c r="BG2039" s="184">
        <f t="shared" si="126"/>
        <v>0</v>
      </c>
      <c r="BH2039" s="184">
        <f t="shared" si="127"/>
        <v>0</v>
      </c>
      <c r="BI2039" s="184">
        <f t="shared" si="128"/>
        <v>0</v>
      </c>
      <c r="BJ2039" s="18" t="s">
        <v>81</v>
      </c>
      <c r="BK2039" s="184">
        <f t="shared" si="129"/>
        <v>0</v>
      </c>
      <c r="BL2039" s="18" t="s">
        <v>163</v>
      </c>
      <c r="BM2039" s="183" t="s">
        <v>2316</v>
      </c>
    </row>
    <row r="2040" spans="1:65" s="2" customFormat="1" ht="16.5" customHeight="1">
      <c r="A2040" s="35"/>
      <c r="B2040" s="36"/>
      <c r="C2040" s="171" t="s">
        <v>2317</v>
      </c>
      <c r="D2040" s="171" t="s">
        <v>159</v>
      </c>
      <c r="E2040" s="172" t="s">
        <v>2318</v>
      </c>
      <c r="F2040" s="173" t="s">
        <v>2319</v>
      </c>
      <c r="G2040" s="174" t="s">
        <v>1393</v>
      </c>
      <c r="H2040" s="175">
        <v>1</v>
      </c>
      <c r="I2040" s="176"/>
      <c r="J2040" s="177">
        <f t="shared" si="120"/>
        <v>0</v>
      </c>
      <c r="K2040" s="178"/>
      <c r="L2040" s="40"/>
      <c r="M2040" s="179" t="s">
        <v>19</v>
      </c>
      <c r="N2040" s="180" t="s">
        <v>44</v>
      </c>
      <c r="O2040" s="65"/>
      <c r="P2040" s="181">
        <f t="shared" si="121"/>
        <v>0</v>
      </c>
      <c r="Q2040" s="181">
        <v>0</v>
      </c>
      <c r="R2040" s="181">
        <f t="shared" si="122"/>
        <v>0</v>
      </c>
      <c r="S2040" s="181">
        <v>0</v>
      </c>
      <c r="T2040" s="182">
        <f t="shared" si="123"/>
        <v>0</v>
      </c>
      <c r="U2040" s="35"/>
      <c r="V2040" s="35"/>
      <c r="W2040" s="35"/>
      <c r="X2040" s="35"/>
      <c r="Y2040" s="35"/>
      <c r="Z2040" s="35"/>
      <c r="AA2040" s="35"/>
      <c r="AB2040" s="35"/>
      <c r="AC2040" s="35"/>
      <c r="AD2040" s="35"/>
      <c r="AE2040" s="35"/>
      <c r="AR2040" s="183" t="s">
        <v>163</v>
      </c>
      <c r="AT2040" s="183" t="s">
        <v>159</v>
      </c>
      <c r="AU2040" s="183" t="s">
        <v>157</v>
      </c>
      <c r="AY2040" s="18" t="s">
        <v>156</v>
      </c>
      <c r="BE2040" s="184">
        <f t="shared" si="124"/>
        <v>0</v>
      </c>
      <c r="BF2040" s="184">
        <f t="shared" si="125"/>
        <v>0</v>
      </c>
      <c r="BG2040" s="184">
        <f t="shared" si="126"/>
        <v>0</v>
      </c>
      <c r="BH2040" s="184">
        <f t="shared" si="127"/>
        <v>0</v>
      </c>
      <c r="BI2040" s="184">
        <f t="shared" si="128"/>
        <v>0</v>
      </c>
      <c r="BJ2040" s="18" t="s">
        <v>81</v>
      </c>
      <c r="BK2040" s="184">
        <f t="shared" si="129"/>
        <v>0</v>
      </c>
      <c r="BL2040" s="18" t="s">
        <v>163</v>
      </c>
      <c r="BM2040" s="183" t="s">
        <v>2320</v>
      </c>
    </row>
    <row r="2041" spans="1:65" s="2" customFormat="1" ht="16.5" customHeight="1">
      <c r="A2041" s="35"/>
      <c r="B2041" s="36"/>
      <c r="C2041" s="171" t="s">
        <v>2321</v>
      </c>
      <c r="D2041" s="171" t="s">
        <v>159</v>
      </c>
      <c r="E2041" s="172" t="s">
        <v>2322</v>
      </c>
      <c r="F2041" s="173" t="s">
        <v>2323</v>
      </c>
      <c r="G2041" s="174" t="s">
        <v>1393</v>
      </c>
      <c r="H2041" s="175">
        <v>1</v>
      </c>
      <c r="I2041" s="176"/>
      <c r="J2041" s="177">
        <f t="shared" si="120"/>
        <v>0</v>
      </c>
      <c r="K2041" s="178"/>
      <c r="L2041" s="40"/>
      <c r="M2041" s="179" t="s">
        <v>19</v>
      </c>
      <c r="N2041" s="180" t="s">
        <v>44</v>
      </c>
      <c r="O2041" s="65"/>
      <c r="P2041" s="181">
        <f t="shared" si="121"/>
        <v>0</v>
      </c>
      <c r="Q2041" s="181">
        <v>0</v>
      </c>
      <c r="R2041" s="181">
        <f t="shared" si="122"/>
        <v>0</v>
      </c>
      <c r="S2041" s="181">
        <v>0</v>
      </c>
      <c r="T2041" s="182">
        <f t="shared" si="123"/>
        <v>0</v>
      </c>
      <c r="U2041" s="35"/>
      <c r="V2041" s="35"/>
      <c r="W2041" s="35"/>
      <c r="X2041" s="35"/>
      <c r="Y2041" s="35"/>
      <c r="Z2041" s="35"/>
      <c r="AA2041" s="35"/>
      <c r="AB2041" s="35"/>
      <c r="AC2041" s="35"/>
      <c r="AD2041" s="35"/>
      <c r="AE2041" s="35"/>
      <c r="AR2041" s="183" t="s">
        <v>163</v>
      </c>
      <c r="AT2041" s="183" t="s">
        <v>159</v>
      </c>
      <c r="AU2041" s="183" t="s">
        <v>157</v>
      </c>
      <c r="AY2041" s="18" t="s">
        <v>156</v>
      </c>
      <c r="BE2041" s="184">
        <f t="shared" si="124"/>
        <v>0</v>
      </c>
      <c r="BF2041" s="184">
        <f t="shared" si="125"/>
        <v>0</v>
      </c>
      <c r="BG2041" s="184">
        <f t="shared" si="126"/>
        <v>0</v>
      </c>
      <c r="BH2041" s="184">
        <f t="shared" si="127"/>
        <v>0</v>
      </c>
      <c r="BI2041" s="184">
        <f t="shared" si="128"/>
        <v>0</v>
      </c>
      <c r="BJ2041" s="18" t="s">
        <v>81</v>
      </c>
      <c r="BK2041" s="184">
        <f t="shared" si="129"/>
        <v>0</v>
      </c>
      <c r="BL2041" s="18" t="s">
        <v>163</v>
      </c>
      <c r="BM2041" s="183" t="s">
        <v>2324</v>
      </c>
    </row>
    <row r="2042" spans="1:65" s="2" customFormat="1" ht="16.5" customHeight="1">
      <c r="A2042" s="35"/>
      <c r="B2042" s="36"/>
      <c r="C2042" s="171" t="s">
        <v>2325</v>
      </c>
      <c r="D2042" s="171" t="s">
        <v>159</v>
      </c>
      <c r="E2042" s="172" t="s">
        <v>2326</v>
      </c>
      <c r="F2042" s="173" t="s">
        <v>2327</v>
      </c>
      <c r="G2042" s="174" t="s">
        <v>1393</v>
      </c>
      <c r="H2042" s="175">
        <v>1</v>
      </c>
      <c r="I2042" s="176"/>
      <c r="J2042" s="177">
        <f t="shared" si="120"/>
        <v>0</v>
      </c>
      <c r="K2042" s="178"/>
      <c r="L2042" s="40"/>
      <c r="M2042" s="179" t="s">
        <v>19</v>
      </c>
      <c r="N2042" s="180" t="s">
        <v>44</v>
      </c>
      <c r="O2042" s="65"/>
      <c r="P2042" s="181">
        <f t="shared" si="121"/>
        <v>0</v>
      </c>
      <c r="Q2042" s="181">
        <v>0</v>
      </c>
      <c r="R2042" s="181">
        <f t="shared" si="122"/>
        <v>0</v>
      </c>
      <c r="S2042" s="181">
        <v>0</v>
      </c>
      <c r="T2042" s="182">
        <f t="shared" si="123"/>
        <v>0</v>
      </c>
      <c r="U2042" s="35"/>
      <c r="V2042" s="35"/>
      <c r="W2042" s="35"/>
      <c r="X2042" s="35"/>
      <c r="Y2042" s="35"/>
      <c r="Z2042" s="35"/>
      <c r="AA2042" s="35"/>
      <c r="AB2042" s="35"/>
      <c r="AC2042" s="35"/>
      <c r="AD2042" s="35"/>
      <c r="AE2042" s="35"/>
      <c r="AR2042" s="183" t="s">
        <v>163</v>
      </c>
      <c r="AT2042" s="183" t="s">
        <v>159</v>
      </c>
      <c r="AU2042" s="183" t="s">
        <v>157</v>
      </c>
      <c r="AY2042" s="18" t="s">
        <v>156</v>
      </c>
      <c r="BE2042" s="184">
        <f t="shared" si="124"/>
        <v>0</v>
      </c>
      <c r="BF2042" s="184">
        <f t="shared" si="125"/>
        <v>0</v>
      </c>
      <c r="BG2042" s="184">
        <f t="shared" si="126"/>
        <v>0</v>
      </c>
      <c r="BH2042" s="184">
        <f t="shared" si="127"/>
        <v>0</v>
      </c>
      <c r="BI2042" s="184">
        <f t="shared" si="128"/>
        <v>0</v>
      </c>
      <c r="BJ2042" s="18" t="s">
        <v>81</v>
      </c>
      <c r="BK2042" s="184">
        <f t="shared" si="129"/>
        <v>0</v>
      </c>
      <c r="BL2042" s="18" t="s">
        <v>163</v>
      </c>
      <c r="BM2042" s="183" t="s">
        <v>2328</v>
      </c>
    </row>
    <row r="2043" spans="1:65" s="2" customFormat="1" ht="16.5" customHeight="1">
      <c r="A2043" s="35"/>
      <c r="B2043" s="36"/>
      <c r="C2043" s="171" t="s">
        <v>2329</v>
      </c>
      <c r="D2043" s="171" t="s">
        <v>159</v>
      </c>
      <c r="E2043" s="172" t="s">
        <v>2330</v>
      </c>
      <c r="F2043" s="173" t="s">
        <v>2331</v>
      </c>
      <c r="G2043" s="174" t="s">
        <v>1393</v>
      </c>
      <c r="H2043" s="175">
        <v>1</v>
      </c>
      <c r="I2043" s="176"/>
      <c r="J2043" s="177">
        <f t="shared" si="120"/>
        <v>0</v>
      </c>
      <c r="K2043" s="178"/>
      <c r="L2043" s="40"/>
      <c r="M2043" s="179" t="s">
        <v>19</v>
      </c>
      <c r="N2043" s="180" t="s">
        <v>44</v>
      </c>
      <c r="O2043" s="65"/>
      <c r="P2043" s="181">
        <f t="shared" si="121"/>
        <v>0</v>
      </c>
      <c r="Q2043" s="181">
        <v>0</v>
      </c>
      <c r="R2043" s="181">
        <f t="shared" si="122"/>
        <v>0</v>
      </c>
      <c r="S2043" s="181">
        <v>0</v>
      </c>
      <c r="T2043" s="182">
        <f t="shared" si="123"/>
        <v>0</v>
      </c>
      <c r="U2043" s="35"/>
      <c r="V2043" s="35"/>
      <c r="W2043" s="35"/>
      <c r="X2043" s="35"/>
      <c r="Y2043" s="35"/>
      <c r="Z2043" s="35"/>
      <c r="AA2043" s="35"/>
      <c r="AB2043" s="35"/>
      <c r="AC2043" s="35"/>
      <c r="AD2043" s="35"/>
      <c r="AE2043" s="35"/>
      <c r="AR2043" s="183" t="s">
        <v>163</v>
      </c>
      <c r="AT2043" s="183" t="s">
        <v>159</v>
      </c>
      <c r="AU2043" s="183" t="s">
        <v>157</v>
      </c>
      <c r="AY2043" s="18" t="s">
        <v>156</v>
      </c>
      <c r="BE2043" s="184">
        <f t="shared" si="124"/>
        <v>0</v>
      </c>
      <c r="BF2043" s="184">
        <f t="shared" si="125"/>
        <v>0</v>
      </c>
      <c r="BG2043" s="184">
        <f t="shared" si="126"/>
        <v>0</v>
      </c>
      <c r="BH2043" s="184">
        <f t="shared" si="127"/>
        <v>0</v>
      </c>
      <c r="BI2043" s="184">
        <f t="shared" si="128"/>
        <v>0</v>
      </c>
      <c r="BJ2043" s="18" t="s">
        <v>81</v>
      </c>
      <c r="BK2043" s="184">
        <f t="shared" si="129"/>
        <v>0</v>
      </c>
      <c r="BL2043" s="18" t="s">
        <v>163</v>
      </c>
      <c r="BM2043" s="183" t="s">
        <v>2332</v>
      </c>
    </row>
    <row r="2044" spans="1:65" s="2" customFormat="1" ht="16.5" customHeight="1">
      <c r="A2044" s="35"/>
      <c r="B2044" s="36"/>
      <c r="C2044" s="171" t="s">
        <v>2333</v>
      </c>
      <c r="D2044" s="171" t="s">
        <v>159</v>
      </c>
      <c r="E2044" s="172" t="s">
        <v>2334</v>
      </c>
      <c r="F2044" s="173" t="s">
        <v>2335</v>
      </c>
      <c r="G2044" s="174" t="s">
        <v>1393</v>
      </c>
      <c r="H2044" s="175">
        <v>1</v>
      </c>
      <c r="I2044" s="176"/>
      <c r="J2044" s="177">
        <f t="shared" si="120"/>
        <v>0</v>
      </c>
      <c r="K2044" s="178"/>
      <c r="L2044" s="40"/>
      <c r="M2044" s="179" t="s">
        <v>19</v>
      </c>
      <c r="N2044" s="180" t="s">
        <v>44</v>
      </c>
      <c r="O2044" s="65"/>
      <c r="P2044" s="181">
        <f t="shared" si="121"/>
        <v>0</v>
      </c>
      <c r="Q2044" s="181">
        <v>0</v>
      </c>
      <c r="R2044" s="181">
        <f t="shared" si="122"/>
        <v>0</v>
      </c>
      <c r="S2044" s="181">
        <v>0</v>
      </c>
      <c r="T2044" s="182">
        <f t="shared" si="123"/>
        <v>0</v>
      </c>
      <c r="U2044" s="35"/>
      <c r="V2044" s="35"/>
      <c r="W2044" s="35"/>
      <c r="X2044" s="35"/>
      <c r="Y2044" s="35"/>
      <c r="Z2044" s="35"/>
      <c r="AA2044" s="35"/>
      <c r="AB2044" s="35"/>
      <c r="AC2044" s="35"/>
      <c r="AD2044" s="35"/>
      <c r="AE2044" s="35"/>
      <c r="AR2044" s="183" t="s">
        <v>163</v>
      </c>
      <c r="AT2044" s="183" t="s">
        <v>159</v>
      </c>
      <c r="AU2044" s="183" t="s">
        <v>157</v>
      </c>
      <c r="AY2044" s="18" t="s">
        <v>156</v>
      </c>
      <c r="BE2044" s="184">
        <f t="shared" si="124"/>
        <v>0</v>
      </c>
      <c r="BF2044" s="184">
        <f t="shared" si="125"/>
        <v>0</v>
      </c>
      <c r="BG2044" s="184">
        <f t="shared" si="126"/>
        <v>0</v>
      </c>
      <c r="BH2044" s="184">
        <f t="shared" si="127"/>
        <v>0</v>
      </c>
      <c r="BI2044" s="184">
        <f t="shared" si="128"/>
        <v>0</v>
      </c>
      <c r="BJ2044" s="18" t="s">
        <v>81</v>
      </c>
      <c r="BK2044" s="184">
        <f t="shared" si="129"/>
        <v>0</v>
      </c>
      <c r="BL2044" s="18" t="s">
        <v>163</v>
      </c>
      <c r="BM2044" s="183" t="s">
        <v>2336</v>
      </c>
    </row>
    <row r="2045" spans="1:65" s="2" customFormat="1" ht="16.5" customHeight="1">
      <c r="A2045" s="35"/>
      <c r="B2045" s="36"/>
      <c r="C2045" s="171" t="s">
        <v>2337</v>
      </c>
      <c r="D2045" s="171" t="s">
        <v>159</v>
      </c>
      <c r="E2045" s="172" t="s">
        <v>2338</v>
      </c>
      <c r="F2045" s="173" t="s">
        <v>2339</v>
      </c>
      <c r="G2045" s="174" t="s">
        <v>1393</v>
      </c>
      <c r="H2045" s="175">
        <v>1</v>
      </c>
      <c r="I2045" s="176"/>
      <c r="J2045" s="177">
        <f t="shared" si="120"/>
        <v>0</v>
      </c>
      <c r="K2045" s="178"/>
      <c r="L2045" s="40"/>
      <c r="M2045" s="179" t="s">
        <v>19</v>
      </c>
      <c r="N2045" s="180" t="s">
        <v>44</v>
      </c>
      <c r="O2045" s="65"/>
      <c r="P2045" s="181">
        <f t="shared" si="121"/>
        <v>0</v>
      </c>
      <c r="Q2045" s="181">
        <v>0</v>
      </c>
      <c r="R2045" s="181">
        <f t="shared" si="122"/>
        <v>0</v>
      </c>
      <c r="S2045" s="181">
        <v>0</v>
      </c>
      <c r="T2045" s="182">
        <f t="shared" si="123"/>
        <v>0</v>
      </c>
      <c r="U2045" s="35"/>
      <c r="V2045" s="35"/>
      <c r="W2045" s="35"/>
      <c r="X2045" s="35"/>
      <c r="Y2045" s="35"/>
      <c r="Z2045" s="35"/>
      <c r="AA2045" s="35"/>
      <c r="AB2045" s="35"/>
      <c r="AC2045" s="35"/>
      <c r="AD2045" s="35"/>
      <c r="AE2045" s="35"/>
      <c r="AR2045" s="183" t="s">
        <v>163</v>
      </c>
      <c r="AT2045" s="183" t="s">
        <v>159</v>
      </c>
      <c r="AU2045" s="183" t="s">
        <v>157</v>
      </c>
      <c r="AY2045" s="18" t="s">
        <v>156</v>
      </c>
      <c r="BE2045" s="184">
        <f t="shared" si="124"/>
        <v>0</v>
      </c>
      <c r="BF2045" s="184">
        <f t="shared" si="125"/>
        <v>0</v>
      </c>
      <c r="BG2045" s="184">
        <f t="shared" si="126"/>
        <v>0</v>
      </c>
      <c r="BH2045" s="184">
        <f t="shared" si="127"/>
        <v>0</v>
      </c>
      <c r="BI2045" s="184">
        <f t="shared" si="128"/>
        <v>0</v>
      </c>
      <c r="BJ2045" s="18" t="s">
        <v>81</v>
      </c>
      <c r="BK2045" s="184">
        <f t="shared" si="129"/>
        <v>0</v>
      </c>
      <c r="BL2045" s="18" t="s">
        <v>163</v>
      </c>
      <c r="BM2045" s="183" t="s">
        <v>2340</v>
      </c>
    </row>
    <row r="2046" spans="1:65" s="2" customFormat="1" ht="16.5" customHeight="1">
      <c r="A2046" s="35"/>
      <c r="B2046" s="36"/>
      <c r="C2046" s="171" t="s">
        <v>2341</v>
      </c>
      <c r="D2046" s="171" t="s">
        <v>159</v>
      </c>
      <c r="E2046" s="172" t="s">
        <v>2342</v>
      </c>
      <c r="F2046" s="173" t="s">
        <v>2343</v>
      </c>
      <c r="G2046" s="174" t="s">
        <v>1393</v>
      </c>
      <c r="H2046" s="175">
        <v>1</v>
      </c>
      <c r="I2046" s="176"/>
      <c r="J2046" s="177">
        <f t="shared" si="120"/>
        <v>0</v>
      </c>
      <c r="K2046" s="178"/>
      <c r="L2046" s="40"/>
      <c r="M2046" s="179" t="s">
        <v>19</v>
      </c>
      <c r="N2046" s="180" t="s">
        <v>44</v>
      </c>
      <c r="O2046" s="65"/>
      <c r="P2046" s="181">
        <f t="shared" si="121"/>
        <v>0</v>
      </c>
      <c r="Q2046" s="181">
        <v>0</v>
      </c>
      <c r="R2046" s="181">
        <f t="shared" si="122"/>
        <v>0</v>
      </c>
      <c r="S2046" s="181">
        <v>0</v>
      </c>
      <c r="T2046" s="182">
        <f t="shared" si="123"/>
        <v>0</v>
      </c>
      <c r="U2046" s="35"/>
      <c r="V2046" s="35"/>
      <c r="W2046" s="35"/>
      <c r="X2046" s="35"/>
      <c r="Y2046" s="35"/>
      <c r="Z2046" s="35"/>
      <c r="AA2046" s="35"/>
      <c r="AB2046" s="35"/>
      <c r="AC2046" s="35"/>
      <c r="AD2046" s="35"/>
      <c r="AE2046" s="35"/>
      <c r="AR2046" s="183" t="s">
        <v>163</v>
      </c>
      <c r="AT2046" s="183" t="s">
        <v>159</v>
      </c>
      <c r="AU2046" s="183" t="s">
        <v>157</v>
      </c>
      <c r="AY2046" s="18" t="s">
        <v>156</v>
      </c>
      <c r="BE2046" s="184">
        <f t="shared" si="124"/>
        <v>0</v>
      </c>
      <c r="BF2046" s="184">
        <f t="shared" si="125"/>
        <v>0</v>
      </c>
      <c r="BG2046" s="184">
        <f t="shared" si="126"/>
        <v>0</v>
      </c>
      <c r="BH2046" s="184">
        <f t="shared" si="127"/>
        <v>0</v>
      </c>
      <c r="BI2046" s="184">
        <f t="shared" si="128"/>
        <v>0</v>
      </c>
      <c r="BJ2046" s="18" t="s">
        <v>81</v>
      </c>
      <c r="BK2046" s="184">
        <f t="shared" si="129"/>
        <v>0</v>
      </c>
      <c r="BL2046" s="18" t="s">
        <v>163</v>
      </c>
      <c r="BM2046" s="183" t="s">
        <v>2344</v>
      </c>
    </row>
    <row r="2047" spans="1:65" s="2" customFormat="1" ht="16.5" customHeight="1">
      <c r="A2047" s="35"/>
      <c r="B2047" s="36"/>
      <c r="C2047" s="171" t="s">
        <v>2345</v>
      </c>
      <c r="D2047" s="171" t="s">
        <v>159</v>
      </c>
      <c r="E2047" s="172" t="s">
        <v>2346</v>
      </c>
      <c r="F2047" s="173" t="s">
        <v>2347</v>
      </c>
      <c r="G2047" s="174" t="s">
        <v>1393</v>
      </c>
      <c r="H2047" s="175">
        <v>1</v>
      </c>
      <c r="I2047" s="176"/>
      <c r="J2047" s="177">
        <f t="shared" si="120"/>
        <v>0</v>
      </c>
      <c r="K2047" s="178"/>
      <c r="L2047" s="40"/>
      <c r="M2047" s="179" t="s">
        <v>19</v>
      </c>
      <c r="N2047" s="180" t="s">
        <v>44</v>
      </c>
      <c r="O2047" s="65"/>
      <c r="P2047" s="181">
        <f t="shared" si="121"/>
        <v>0</v>
      </c>
      <c r="Q2047" s="181">
        <v>0</v>
      </c>
      <c r="R2047" s="181">
        <f t="shared" si="122"/>
        <v>0</v>
      </c>
      <c r="S2047" s="181">
        <v>0</v>
      </c>
      <c r="T2047" s="182">
        <f t="shared" si="123"/>
        <v>0</v>
      </c>
      <c r="U2047" s="35"/>
      <c r="V2047" s="35"/>
      <c r="W2047" s="35"/>
      <c r="X2047" s="35"/>
      <c r="Y2047" s="35"/>
      <c r="Z2047" s="35"/>
      <c r="AA2047" s="35"/>
      <c r="AB2047" s="35"/>
      <c r="AC2047" s="35"/>
      <c r="AD2047" s="35"/>
      <c r="AE2047" s="35"/>
      <c r="AR2047" s="183" t="s">
        <v>163</v>
      </c>
      <c r="AT2047" s="183" t="s">
        <v>159</v>
      </c>
      <c r="AU2047" s="183" t="s">
        <v>157</v>
      </c>
      <c r="AY2047" s="18" t="s">
        <v>156</v>
      </c>
      <c r="BE2047" s="184">
        <f t="shared" si="124"/>
        <v>0</v>
      </c>
      <c r="BF2047" s="184">
        <f t="shared" si="125"/>
        <v>0</v>
      </c>
      <c r="BG2047" s="184">
        <f t="shared" si="126"/>
        <v>0</v>
      </c>
      <c r="BH2047" s="184">
        <f t="shared" si="127"/>
        <v>0</v>
      </c>
      <c r="BI2047" s="184">
        <f t="shared" si="128"/>
        <v>0</v>
      </c>
      <c r="BJ2047" s="18" t="s">
        <v>81</v>
      </c>
      <c r="BK2047" s="184">
        <f t="shared" si="129"/>
        <v>0</v>
      </c>
      <c r="BL2047" s="18" t="s">
        <v>163</v>
      </c>
      <c r="BM2047" s="183" t="s">
        <v>2348</v>
      </c>
    </row>
    <row r="2048" spans="1:65" s="12" customFormat="1" ht="25.9" customHeight="1">
      <c r="B2048" s="155"/>
      <c r="C2048" s="156"/>
      <c r="D2048" s="157" t="s">
        <v>72</v>
      </c>
      <c r="E2048" s="158" t="s">
        <v>2349</v>
      </c>
      <c r="F2048" s="158" t="s">
        <v>2350</v>
      </c>
      <c r="G2048" s="156"/>
      <c r="H2048" s="156"/>
      <c r="I2048" s="159"/>
      <c r="J2048" s="160">
        <f>BK2048</f>
        <v>0</v>
      </c>
      <c r="K2048" s="156"/>
      <c r="L2048" s="161"/>
      <c r="M2048" s="162"/>
      <c r="N2048" s="163"/>
      <c r="O2048" s="163"/>
      <c r="P2048" s="164">
        <f>P2049+P2052+P2057+P2059+P2061</f>
        <v>0</v>
      </c>
      <c r="Q2048" s="163"/>
      <c r="R2048" s="164">
        <f>R2049+R2052+R2057+R2059+R2061</f>
        <v>0</v>
      </c>
      <c r="S2048" s="163"/>
      <c r="T2048" s="165">
        <f>T2049+T2052+T2057+T2059+T2061</f>
        <v>0</v>
      </c>
      <c r="AR2048" s="166" t="s">
        <v>185</v>
      </c>
      <c r="AT2048" s="167" t="s">
        <v>72</v>
      </c>
      <c r="AU2048" s="167" t="s">
        <v>73</v>
      </c>
      <c r="AY2048" s="166" t="s">
        <v>156</v>
      </c>
      <c r="BK2048" s="168">
        <f>BK2049+BK2052+BK2057+BK2059+BK2061</f>
        <v>0</v>
      </c>
    </row>
    <row r="2049" spans="1:65" s="12" customFormat="1" ht="22.9" customHeight="1">
      <c r="B2049" s="155"/>
      <c r="C2049" s="156"/>
      <c r="D2049" s="157" t="s">
        <v>72</v>
      </c>
      <c r="E2049" s="169" t="s">
        <v>2351</v>
      </c>
      <c r="F2049" s="169" t="s">
        <v>2352</v>
      </c>
      <c r="G2049" s="156"/>
      <c r="H2049" s="156"/>
      <c r="I2049" s="159"/>
      <c r="J2049" s="170">
        <f>BK2049</f>
        <v>0</v>
      </c>
      <c r="K2049" s="156"/>
      <c r="L2049" s="161"/>
      <c r="M2049" s="162"/>
      <c r="N2049" s="163"/>
      <c r="O2049" s="163"/>
      <c r="P2049" s="164">
        <f>SUM(P2050:P2051)</f>
        <v>0</v>
      </c>
      <c r="Q2049" s="163"/>
      <c r="R2049" s="164">
        <f>SUM(R2050:R2051)</f>
        <v>0</v>
      </c>
      <c r="S2049" s="163"/>
      <c r="T2049" s="165">
        <f>SUM(T2050:T2051)</f>
        <v>0</v>
      </c>
      <c r="AR2049" s="166" t="s">
        <v>185</v>
      </c>
      <c r="AT2049" s="167" t="s">
        <v>72</v>
      </c>
      <c r="AU2049" s="167" t="s">
        <v>81</v>
      </c>
      <c r="AY2049" s="166" t="s">
        <v>156</v>
      </c>
      <c r="BK2049" s="168">
        <f>SUM(BK2050:BK2051)</f>
        <v>0</v>
      </c>
    </row>
    <row r="2050" spans="1:65" s="2" customFormat="1" ht="16.5" customHeight="1">
      <c r="A2050" s="35"/>
      <c r="B2050" s="36"/>
      <c r="C2050" s="171" t="s">
        <v>2353</v>
      </c>
      <c r="D2050" s="171" t="s">
        <v>159</v>
      </c>
      <c r="E2050" s="172" t="s">
        <v>2354</v>
      </c>
      <c r="F2050" s="173" t="s">
        <v>2355</v>
      </c>
      <c r="G2050" s="174" t="s">
        <v>2356</v>
      </c>
      <c r="H2050" s="175">
        <v>1</v>
      </c>
      <c r="I2050" s="176"/>
      <c r="J2050" s="177">
        <f>ROUND(I2050*H2050,2)</f>
        <v>0</v>
      </c>
      <c r="K2050" s="178"/>
      <c r="L2050" s="40"/>
      <c r="M2050" s="179" t="s">
        <v>19</v>
      </c>
      <c r="N2050" s="180" t="s">
        <v>44</v>
      </c>
      <c r="O2050" s="65"/>
      <c r="P2050" s="181">
        <f>O2050*H2050</f>
        <v>0</v>
      </c>
      <c r="Q2050" s="181">
        <v>0</v>
      </c>
      <c r="R2050" s="181">
        <f>Q2050*H2050</f>
        <v>0</v>
      </c>
      <c r="S2050" s="181">
        <v>0</v>
      </c>
      <c r="T2050" s="182">
        <f>S2050*H2050</f>
        <v>0</v>
      </c>
      <c r="U2050" s="35"/>
      <c r="V2050" s="35"/>
      <c r="W2050" s="35"/>
      <c r="X2050" s="35"/>
      <c r="Y2050" s="35"/>
      <c r="Z2050" s="35"/>
      <c r="AA2050" s="35"/>
      <c r="AB2050" s="35"/>
      <c r="AC2050" s="35"/>
      <c r="AD2050" s="35"/>
      <c r="AE2050" s="35"/>
      <c r="AR2050" s="183" t="s">
        <v>2357</v>
      </c>
      <c r="AT2050" s="183" t="s">
        <v>159</v>
      </c>
      <c r="AU2050" s="183" t="s">
        <v>83</v>
      </c>
      <c r="AY2050" s="18" t="s">
        <v>156</v>
      </c>
      <c r="BE2050" s="184">
        <f>IF(N2050="základní",J2050,0)</f>
        <v>0</v>
      </c>
      <c r="BF2050" s="184">
        <f>IF(N2050="snížená",J2050,0)</f>
        <v>0</v>
      </c>
      <c r="BG2050" s="184">
        <f>IF(N2050="zákl. přenesená",J2050,0)</f>
        <v>0</v>
      </c>
      <c r="BH2050" s="184">
        <f>IF(N2050="sníž. přenesená",J2050,0)</f>
        <v>0</v>
      </c>
      <c r="BI2050" s="184">
        <f>IF(N2050="nulová",J2050,0)</f>
        <v>0</v>
      </c>
      <c r="BJ2050" s="18" t="s">
        <v>81</v>
      </c>
      <c r="BK2050" s="184">
        <f>ROUND(I2050*H2050,2)</f>
        <v>0</v>
      </c>
      <c r="BL2050" s="18" t="s">
        <v>2357</v>
      </c>
      <c r="BM2050" s="183" t="s">
        <v>2358</v>
      </c>
    </row>
    <row r="2051" spans="1:65" s="2" customFormat="1">
      <c r="A2051" s="35"/>
      <c r="B2051" s="36"/>
      <c r="C2051" s="37"/>
      <c r="D2051" s="185" t="s">
        <v>165</v>
      </c>
      <c r="E2051" s="37"/>
      <c r="F2051" s="186" t="s">
        <v>2359</v>
      </c>
      <c r="G2051" s="37"/>
      <c r="H2051" s="37"/>
      <c r="I2051" s="187"/>
      <c r="J2051" s="37"/>
      <c r="K2051" s="37"/>
      <c r="L2051" s="40"/>
      <c r="M2051" s="188"/>
      <c r="N2051" s="189"/>
      <c r="O2051" s="65"/>
      <c r="P2051" s="65"/>
      <c r="Q2051" s="65"/>
      <c r="R2051" s="65"/>
      <c r="S2051" s="65"/>
      <c r="T2051" s="66"/>
      <c r="U2051" s="35"/>
      <c r="V2051" s="35"/>
      <c r="W2051" s="35"/>
      <c r="X2051" s="35"/>
      <c r="Y2051" s="35"/>
      <c r="Z2051" s="35"/>
      <c r="AA2051" s="35"/>
      <c r="AB2051" s="35"/>
      <c r="AC2051" s="35"/>
      <c r="AD2051" s="35"/>
      <c r="AE2051" s="35"/>
      <c r="AT2051" s="18" t="s">
        <v>165</v>
      </c>
      <c r="AU2051" s="18" t="s">
        <v>83</v>
      </c>
    </row>
    <row r="2052" spans="1:65" s="12" customFormat="1" ht="22.9" customHeight="1">
      <c r="B2052" s="155"/>
      <c r="C2052" s="156"/>
      <c r="D2052" s="157" t="s">
        <v>72</v>
      </c>
      <c r="E2052" s="169" t="s">
        <v>2360</v>
      </c>
      <c r="F2052" s="169" t="s">
        <v>2361</v>
      </c>
      <c r="G2052" s="156"/>
      <c r="H2052" s="156"/>
      <c r="I2052" s="159"/>
      <c r="J2052" s="170">
        <f>BK2052</f>
        <v>0</v>
      </c>
      <c r="K2052" s="156"/>
      <c r="L2052" s="161"/>
      <c r="M2052" s="162"/>
      <c r="N2052" s="163"/>
      <c r="O2052" s="163"/>
      <c r="P2052" s="164">
        <f>SUM(P2053:P2056)</f>
        <v>0</v>
      </c>
      <c r="Q2052" s="163"/>
      <c r="R2052" s="164">
        <f>SUM(R2053:R2056)</f>
        <v>0</v>
      </c>
      <c r="S2052" s="163"/>
      <c r="T2052" s="165">
        <f>SUM(T2053:T2056)</f>
        <v>0</v>
      </c>
      <c r="AR2052" s="166" t="s">
        <v>185</v>
      </c>
      <c r="AT2052" s="167" t="s">
        <v>72</v>
      </c>
      <c r="AU2052" s="167" t="s">
        <v>81</v>
      </c>
      <c r="AY2052" s="166" t="s">
        <v>156</v>
      </c>
      <c r="BK2052" s="168">
        <f>SUM(BK2053:BK2056)</f>
        <v>0</v>
      </c>
    </row>
    <row r="2053" spans="1:65" s="2" customFormat="1" ht="16.5" customHeight="1">
      <c r="A2053" s="35"/>
      <c r="B2053" s="36"/>
      <c r="C2053" s="171" t="s">
        <v>2362</v>
      </c>
      <c r="D2053" s="171" t="s">
        <v>159</v>
      </c>
      <c r="E2053" s="172" t="s">
        <v>2363</v>
      </c>
      <c r="F2053" s="173" t="s">
        <v>2361</v>
      </c>
      <c r="G2053" s="174" t="s">
        <v>2356</v>
      </c>
      <c r="H2053" s="175">
        <v>1</v>
      </c>
      <c r="I2053" s="176"/>
      <c r="J2053" s="177">
        <f>ROUND(I2053*H2053,2)</f>
        <v>0</v>
      </c>
      <c r="K2053" s="178"/>
      <c r="L2053" s="40"/>
      <c r="M2053" s="179" t="s">
        <v>19</v>
      </c>
      <c r="N2053" s="180" t="s">
        <v>44</v>
      </c>
      <c r="O2053" s="65"/>
      <c r="P2053" s="181">
        <f>O2053*H2053</f>
        <v>0</v>
      </c>
      <c r="Q2053" s="181">
        <v>0</v>
      </c>
      <c r="R2053" s="181">
        <f>Q2053*H2053</f>
        <v>0</v>
      </c>
      <c r="S2053" s="181">
        <v>0</v>
      </c>
      <c r="T2053" s="182">
        <f>S2053*H2053</f>
        <v>0</v>
      </c>
      <c r="U2053" s="35"/>
      <c r="V2053" s="35"/>
      <c r="W2053" s="35"/>
      <c r="X2053" s="35"/>
      <c r="Y2053" s="35"/>
      <c r="Z2053" s="35"/>
      <c r="AA2053" s="35"/>
      <c r="AB2053" s="35"/>
      <c r="AC2053" s="35"/>
      <c r="AD2053" s="35"/>
      <c r="AE2053" s="35"/>
      <c r="AR2053" s="183" t="s">
        <v>2357</v>
      </c>
      <c r="AT2053" s="183" t="s">
        <v>159</v>
      </c>
      <c r="AU2053" s="183" t="s">
        <v>83</v>
      </c>
      <c r="AY2053" s="18" t="s">
        <v>156</v>
      </c>
      <c r="BE2053" s="184">
        <f>IF(N2053="základní",J2053,0)</f>
        <v>0</v>
      </c>
      <c r="BF2053" s="184">
        <f>IF(N2053="snížená",J2053,0)</f>
        <v>0</v>
      </c>
      <c r="BG2053" s="184">
        <f>IF(N2053="zákl. přenesená",J2053,0)</f>
        <v>0</v>
      </c>
      <c r="BH2053" s="184">
        <f>IF(N2053="sníž. přenesená",J2053,0)</f>
        <v>0</v>
      </c>
      <c r="BI2053" s="184">
        <f>IF(N2053="nulová",J2053,0)</f>
        <v>0</v>
      </c>
      <c r="BJ2053" s="18" t="s">
        <v>81</v>
      </c>
      <c r="BK2053" s="184">
        <f>ROUND(I2053*H2053,2)</f>
        <v>0</v>
      </c>
      <c r="BL2053" s="18" t="s">
        <v>2357</v>
      </c>
      <c r="BM2053" s="183" t="s">
        <v>2364</v>
      </c>
    </row>
    <row r="2054" spans="1:65" s="2" customFormat="1">
      <c r="A2054" s="35"/>
      <c r="B2054" s="36"/>
      <c r="C2054" s="37"/>
      <c r="D2054" s="185" t="s">
        <v>165</v>
      </c>
      <c r="E2054" s="37"/>
      <c r="F2054" s="186" t="s">
        <v>2365</v>
      </c>
      <c r="G2054" s="37"/>
      <c r="H2054" s="37"/>
      <c r="I2054" s="187"/>
      <c r="J2054" s="37"/>
      <c r="K2054" s="37"/>
      <c r="L2054" s="40"/>
      <c r="M2054" s="188"/>
      <c r="N2054" s="189"/>
      <c r="O2054" s="65"/>
      <c r="P2054" s="65"/>
      <c r="Q2054" s="65"/>
      <c r="R2054" s="65"/>
      <c r="S2054" s="65"/>
      <c r="T2054" s="66"/>
      <c r="U2054" s="35"/>
      <c r="V2054" s="35"/>
      <c r="W2054" s="35"/>
      <c r="X2054" s="35"/>
      <c r="Y2054" s="35"/>
      <c r="Z2054" s="35"/>
      <c r="AA2054" s="35"/>
      <c r="AB2054" s="35"/>
      <c r="AC2054" s="35"/>
      <c r="AD2054" s="35"/>
      <c r="AE2054" s="35"/>
      <c r="AT2054" s="18" t="s">
        <v>165</v>
      </c>
      <c r="AU2054" s="18" t="s">
        <v>83</v>
      </c>
    </row>
    <row r="2055" spans="1:65" s="2" customFormat="1" ht="16.5" customHeight="1">
      <c r="A2055" s="35"/>
      <c r="B2055" s="36"/>
      <c r="C2055" s="171" t="s">
        <v>2366</v>
      </c>
      <c r="D2055" s="171" t="s">
        <v>159</v>
      </c>
      <c r="E2055" s="172" t="s">
        <v>2367</v>
      </c>
      <c r="F2055" s="173" t="s">
        <v>2368</v>
      </c>
      <c r="G2055" s="174" t="s">
        <v>2356</v>
      </c>
      <c r="H2055" s="175">
        <v>1</v>
      </c>
      <c r="I2055" s="176"/>
      <c r="J2055" s="177">
        <f>ROUND(I2055*H2055,2)</f>
        <v>0</v>
      </c>
      <c r="K2055" s="178"/>
      <c r="L2055" s="40"/>
      <c r="M2055" s="179" t="s">
        <v>19</v>
      </c>
      <c r="N2055" s="180" t="s">
        <v>44</v>
      </c>
      <c r="O2055" s="65"/>
      <c r="P2055" s="181">
        <f>O2055*H2055</f>
        <v>0</v>
      </c>
      <c r="Q2055" s="181">
        <v>0</v>
      </c>
      <c r="R2055" s="181">
        <f>Q2055*H2055</f>
        <v>0</v>
      </c>
      <c r="S2055" s="181">
        <v>0</v>
      </c>
      <c r="T2055" s="182">
        <f>S2055*H2055</f>
        <v>0</v>
      </c>
      <c r="U2055" s="35"/>
      <c r="V2055" s="35"/>
      <c r="W2055" s="35"/>
      <c r="X2055" s="35"/>
      <c r="Y2055" s="35"/>
      <c r="Z2055" s="35"/>
      <c r="AA2055" s="35"/>
      <c r="AB2055" s="35"/>
      <c r="AC2055" s="35"/>
      <c r="AD2055" s="35"/>
      <c r="AE2055" s="35"/>
      <c r="AR2055" s="183" t="s">
        <v>2357</v>
      </c>
      <c r="AT2055" s="183" t="s">
        <v>159</v>
      </c>
      <c r="AU2055" s="183" t="s">
        <v>83</v>
      </c>
      <c r="AY2055" s="18" t="s">
        <v>156</v>
      </c>
      <c r="BE2055" s="184">
        <f>IF(N2055="základní",J2055,0)</f>
        <v>0</v>
      </c>
      <c r="BF2055" s="184">
        <f>IF(N2055="snížená",J2055,0)</f>
        <v>0</v>
      </c>
      <c r="BG2055" s="184">
        <f>IF(N2055="zákl. přenesená",J2055,0)</f>
        <v>0</v>
      </c>
      <c r="BH2055" s="184">
        <f>IF(N2055="sníž. přenesená",J2055,0)</f>
        <v>0</v>
      </c>
      <c r="BI2055" s="184">
        <f>IF(N2055="nulová",J2055,0)</f>
        <v>0</v>
      </c>
      <c r="BJ2055" s="18" t="s">
        <v>81</v>
      </c>
      <c r="BK2055" s="184">
        <f>ROUND(I2055*H2055,2)</f>
        <v>0</v>
      </c>
      <c r="BL2055" s="18" t="s">
        <v>2357</v>
      </c>
      <c r="BM2055" s="183" t="s">
        <v>2369</v>
      </c>
    </row>
    <row r="2056" spans="1:65" s="2" customFormat="1">
      <c r="A2056" s="35"/>
      <c r="B2056" s="36"/>
      <c r="C2056" s="37"/>
      <c r="D2056" s="185" t="s">
        <v>165</v>
      </c>
      <c r="E2056" s="37"/>
      <c r="F2056" s="186" t="s">
        <v>2370</v>
      </c>
      <c r="G2056" s="37"/>
      <c r="H2056" s="37"/>
      <c r="I2056" s="187"/>
      <c r="J2056" s="37"/>
      <c r="K2056" s="37"/>
      <c r="L2056" s="40"/>
      <c r="M2056" s="188"/>
      <c r="N2056" s="189"/>
      <c r="O2056" s="65"/>
      <c r="P2056" s="65"/>
      <c r="Q2056" s="65"/>
      <c r="R2056" s="65"/>
      <c r="S2056" s="65"/>
      <c r="T2056" s="66"/>
      <c r="U2056" s="35"/>
      <c r="V2056" s="35"/>
      <c r="W2056" s="35"/>
      <c r="X2056" s="35"/>
      <c r="Y2056" s="35"/>
      <c r="Z2056" s="35"/>
      <c r="AA2056" s="35"/>
      <c r="AB2056" s="35"/>
      <c r="AC2056" s="35"/>
      <c r="AD2056" s="35"/>
      <c r="AE2056" s="35"/>
      <c r="AT2056" s="18" t="s">
        <v>165</v>
      </c>
      <c r="AU2056" s="18" t="s">
        <v>83</v>
      </c>
    </row>
    <row r="2057" spans="1:65" s="12" customFormat="1" ht="22.9" customHeight="1">
      <c r="B2057" s="155"/>
      <c r="C2057" s="156"/>
      <c r="D2057" s="157" t="s">
        <v>72</v>
      </c>
      <c r="E2057" s="169" t="s">
        <v>2371</v>
      </c>
      <c r="F2057" s="169" t="s">
        <v>2372</v>
      </c>
      <c r="G2057" s="156"/>
      <c r="H2057" s="156"/>
      <c r="I2057" s="159"/>
      <c r="J2057" s="170">
        <f>BK2057</f>
        <v>0</v>
      </c>
      <c r="K2057" s="156"/>
      <c r="L2057" s="161"/>
      <c r="M2057" s="162"/>
      <c r="N2057" s="163"/>
      <c r="O2057" s="163"/>
      <c r="P2057" s="164">
        <f>P2058</f>
        <v>0</v>
      </c>
      <c r="Q2057" s="163"/>
      <c r="R2057" s="164">
        <f>R2058</f>
        <v>0</v>
      </c>
      <c r="S2057" s="163"/>
      <c r="T2057" s="165">
        <f>T2058</f>
        <v>0</v>
      </c>
      <c r="AR2057" s="166" t="s">
        <v>185</v>
      </c>
      <c r="AT2057" s="167" t="s">
        <v>72</v>
      </c>
      <c r="AU2057" s="167" t="s">
        <v>81</v>
      </c>
      <c r="AY2057" s="166" t="s">
        <v>156</v>
      </c>
      <c r="BK2057" s="168">
        <f>BK2058</f>
        <v>0</v>
      </c>
    </row>
    <row r="2058" spans="1:65" s="2" customFormat="1" ht="16.5" customHeight="1">
      <c r="A2058" s="35"/>
      <c r="B2058" s="36"/>
      <c r="C2058" s="171" t="s">
        <v>2373</v>
      </c>
      <c r="D2058" s="171" t="s">
        <v>159</v>
      </c>
      <c r="E2058" s="172" t="s">
        <v>2374</v>
      </c>
      <c r="F2058" s="173" t="s">
        <v>2375</v>
      </c>
      <c r="G2058" s="174" t="s">
        <v>2356</v>
      </c>
      <c r="H2058" s="175">
        <v>1</v>
      </c>
      <c r="I2058" s="176"/>
      <c r="J2058" s="177">
        <f>ROUND(I2058*H2058,2)</f>
        <v>0</v>
      </c>
      <c r="K2058" s="178"/>
      <c r="L2058" s="40"/>
      <c r="M2058" s="179" t="s">
        <v>19</v>
      </c>
      <c r="N2058" s="180" t="s">
        <v>44</v>
      </c>
      <c r="O2058" s="65"/>
      <c r="P2058" s="181">
        <f>O2058*H2058</f>
        <v>0</v>
      </c>
      <c r="Q2058" s="181">
        <v>0</v>
      </c>
      <c r="R2058" s="181">
        <f>Q2058*H2058</f>
        <v>0</v>
      </c>
      <c r="S2058" s="181">
        <v>0</v>
      </c>
      <c r="T2058" s="182">
        <f>S2058*H2058</f>
        <v>0</v>
      </c>
      <c r="U2058" s="35"/>
      <c r="V2058" s="35"/>
      <c r="W2058" s="35"/>
      <c r="X2058" s="35"/>
      <c r="Y2058" s="35"/>
      <c r="Z2058" s="35"/>
      <c r="AA2058" s="35"/>
      <c r="AB2058" s="35"/>
      <c r="AC2058" s="35"/>
      <c r="AD2058" s="35"/>
      <c r="AE2058" s="35"/>
      <c r="AR2058" s="183" t="s">
        <v>2357</v>
      </c>
      <c r="AT2058" s="183" t="s">
        <v>159</v>
      </c>
      <c r="AU2058" s="183" t="s">
        <v>83</v>
      </c>
      <c r="AY2058" s="18" t="s">
        <v>156</v>
      </c>
      <c r="BE2058" s="184">
        <f>IF(N2058="základní",J2058,0)</f>
        <v>0</v>
      </c>
      <c r="BF2058" s="184">
        <f>IF(N2058="snížená",J2058,0)</f>
        <v>0</v>
      </c>
      <c r="BG2058" s="184">
        <f>IF(N2058="zákl. přenesená",J2058,0)</f>
        <v>0</v>
      </c>
      <c r="BH2058" s="184">
        <f>IF(N2058="sníž. přenesená",J2058,0)</f>
        <v>0</v>
      </c>
      <c r="BI2058" s="184">
        <f>IF(N2058="nulová",J2058,0)</f>
        <v>0</v>
      </c>
      <c r="BJ2058" s="18" t="s">
        <v>81</v>
      </c>
      <c r="BK2058" s="184">
        <f>ROUND(I2058*H2058,2)</f>
        <v>0</v>
      </c>
      <c r="BL2058" s="18" t="s">
        <v>2357</v>
      </c>
      <c r="BM2058" s="183" t="s">
        <v>2376</v>
      </c>
    </row>
    <row r="2059" spans="1:65" s="12" customFormat="1" ht="22.9" customHeight="1">
      <c r="B2059" s="155"/>
      <c r="C2059" s="156"/>
      <c r="D2059" s="157" t="s">
        <v>72</v>
      </c>
      <c r="E2059" s="169" t="s">
        <v>2377</v>
      </c>
      <c r="F2059" s="169" t="s">
        <v>2378</v>
      </c>
      <c r="G2059" s="156"/>
      <c r="H2059" s="156"/>
      <c r="I2059" s="159"/>
      <c r="J2059" s="170">
        <f>BK2059</f>
        <v>0</v>
      </c>
      <c r="K2059" s="156"/>
      <c r="L2059" s="161"/>
      <c r="M2059" s="162"/>
      <c r="N2059" s="163"/>
      <c r="O2059" s="163"/>
      <c r="P2059" s="164">
        <f>P2060</f>
        <v>0</v>
      </c>
      <c r="Q2059" s="163"/>
      <c r="R2059" s="164">
        <f>R2060</f>
        <v>0</v>
      </c>
      <c r="S2059" s="163"/>
      <c r="T2059" s="165">
        <f>T2060</f>
        <v>0</v>
      </c>
      <c r="AR2059" s="166" t="s">
        <v>185</v>
      </c>
      <c r="AT2059" s="167" t="s">
        <v>72</v>
      </c>
      <c r="AU2059" s="167" t="s">
        <v>81</v>
      </c>
      <c r="AY2059" s="166" t="s">
        <v>156</v>
      </c>
      <c r="BK2059" s="168">
        <f>BK2060</f>
        <v>0</v>
      </c>
    </row>
    <row r="2060" spans="1:65" s="2" customFormat="1" ht="16.5" customHeight="1">
      <c r="A2060" s="35"/>
      <c r="B2060" s="36"/>
      <c r="C2060" s="171" t="s">
        <v>2379</v>
      </c>
      <c r="D2060" s="171" t="s">
        <v>159</v>
      </c>
      <c r="E2060" s="172" t="s">
        <v>2380</v>
      </c>
      <c r="F2060" s="173" t="s">
        <v>2381</v>
      </c>
      <c r="G2060" s="174" t="s">
        <v>2356</v>
      </c>
      <c r="H2060" s="175">
        <v>1</v>
      </c>
      <c r="I2060" s="176"/>
      <c r="J2060" s="177">
        <f>ROUND(I2060*H2060,2)</f>
        <v>0</v>
      </c>
      <c r="K2060" s="178"/>
      <c r="L2060" s="40"/>
      <c r="M2060" s="179" t="s">
        <v>19</v>
      </c>
      <c r="N2060" s="180" t="s">
        <v>44</v>
      </c>
      <c r="O2060" s="65"/>
      <c r="P2060" s="181">
        <f>O2060*H2060</f>
        <v>0</v>
      </c>
      <c r="Q2060" s="181">
        <v>0</v>
      </c>
      <c r="R2060" s="181">
        <f>Q2060*H2060</f>
        <v>0</v>
      </c>
      <c r="S2060" s="181">
        <v>0</v>
      </c>
      <c r="T2060" s="182">
        <f>S2060*H2060</f>
        <v>0</v>
      </c>
      <c r="U2060" s="35"/>
      <c r="V2060" s="35"/>
      <c r="W2060" s="35"/>
      <c r="X2060" s="35"/>
      <c r="Y2060" s="35"/>
      <c r="Z2060" s="35"/>
      <c r="AA2060" s="35"/>
      <c r="AB2060" s="35"/>
      <c r="AC2060" s="35"/>
      <c r="AD2060" s="35"/>
      <c r="AE2060" s="35"/>
      <c r="AR2060" s="183" t="s">
        <v>2357</v>
      </c>
      <c r="AT2060" s="183" t="s">
        <v>159</v>
      </c>
      <c r="AU2060" s="183" t="s">
        <v>83</v>
      </c>
      <c r="AY2060" s="18" t="s">
        <v>156</v>
      </c>
      <c r="BE2060" s="184">
        <f>IF(N2060="základní",J2060,0)</f>
        <v>0</v>
      </c>
      <c r="BF2060" s="184">
        <f>IF(N2060="snížená",J2060,0)</f>
        <v>0</v>
      </c>
      <c r="BG2060" s="184">
        <f>IF(N2060="zákl. přenesená",J2060,0)</f>
        <v>0</v>
      </c>
      <c r="BH2060" s="184">
        <f>IF(N2060="sníž. přenesená",J2060,0)</f>
        <v>0</v>
      </c>
      <c r="BI2060" s="184">
        <f>IF(N2060="nulová",J2060,0)</f>
        <v>0</v>
      </c>
      <c r="BJ2060" s="18" t="s">
        <v>81</v>
      </c>
      <c r="BK2060" s="184">
        <f>ROUND(I2060*H2060,2)</f>
        <v>0</v>
      </c>
      <c r="BL2060" s="18" t="s">
        <v>2357</v>
      </c>
      <c r="BM2060" s="183" t="s">
        <v>2382</v>
      </c>
    </row>
    <row r="2061" spans="1:65" s="12" customFormat="1" ht="22.9" customHeight="1">
      <c r="B2061" s="155"/>
      <c r="C2061" s="156"/>
      <c r="D2061" s="157" t="s">
        <v>72</v>
      </c>
      <c r="E2061" s="169" t="s">
        <v>2383</v>
      </c>
      <c r="F2061" s="169" t="s">
        <v>2384</v>
      </c>
      <c r="G2061" s="156"/>
      <c r="H2061" s="156"/>
      <c r="I2061" s="159"/>
      <c r="J2061" s="170">
        <f>BK2061</f>
        <v>0</v>
      </c>
      <c r="K2061" s="156"/>
      <c r="L2061" s="161"/>
      <c r="M2061" s="162"/>
      <c r="N2061" s="163"/>
      <c r="O2061" s="163"/>
      <c r="P2061" s="164">
        <f>SUM(P2062:P2063)</f>
        <v>0</v>
      </c>
      <c r="Q2061" s="163"/>
      <c r="R2061" s="164">
        <f>SUM(R2062:R2063)</f>
        <v>0</v>
      </c>
      <c r="S2061" s="163"/>
      <c r="T2061" s="165">
        <f>SUM(T2062:T2063)</f>
        <v>0</v>
      </c>
      <c r="AR2061" s="166" t="s">
        <v>185</v>
      </c>
      <c r="AT2061" s="167" t="s">
        <v>72</v>
      </c>
      <c r="AU2061" s="167" t="s">
        <v>81</v>
      </c>
      <c r="AY2061" s="166" t="s">
        <v>156</v>
      </c>
      <c r="BK2061" s="168">
        <f>SUM(BK2062:BK2063)</f>
        <v>0</v>
      </c>
    </row>
    <row r="2062" spans="1:65" s="2" customFormat="1" ht="16.5" customHeight="1">
      <c r="A2062" s="35"/>
      <c r="B2062" s="36"/>
      <c r="C2062" s="171" t="s">
        <v>2385</v>
      </c>
      <c r="D2062" s="171" t="s">
        <v>159</v>
      </c>
      <c r="E2062" s="172" t="s">
        <v>2386</v>
      </c>
      <c r="F2062" s="173" t="s">
        <v>2387</v>
      </c>
      <c r="G2062" s="174" t="s">
        <v>2356</v>
      </c>
      <c r="H2062" s="175">
        <v>1</v>
      </c>
      <c r="I2062" s="176"/>
      <c r="J2062" s="177">
        <f>ROUND(I2062*H2062,2)</f>
        <v>0</v>
      </c>
      <c r="K2062" s="178"/>
      <c r="L2062" s="40"/>
      <c r="M2062" s="179" t="s">
        <v>19</v>
      </c>
      <c r="N2062" s="180" t="s">
        <v>44</v>
      </c>
      <c r="O2062" s="65"/>
      <c r="P2062" s="181">
        <f>O2062*H2062</f>
        <v>0</v>
      </c>
      <c r="Q2062" s="181">
        <v>0</v>
      </c>
      <c r="R2062" s="181">
        <f>Q2062*H2062</f>
        <v>0</v>
      </c>
      <c r="S2062" s="181">
        <v>0</v>
      </c>
      <c r="T2062" s="182">
        <f>S2062*H2062</f>
        <v>0</v>
      </c>
      <c r="U2062" s="35"/>
      <c r="V2062" s="35"/>
      <c r="W2062" s="35"/>
      <c r="X2062" s="35"/>
      <c r="Y2062" s="35"/>
      <c r="Z2062" s="35"/>
      <c r="AA2062" s="35"/>
      <c r="AB2062" s="35"/>
      <c r="AC2062" s="35"/>
      <c r="AD2062" s="35"/>
      <c r="AE2062" s="35"/>
      <c r="AR2062" s="183" t="s">
        <v>2357</v>
      </c>
      <c r="AT2062" s="183" t="s">
        <v>159</v>
      </c>
      <c r="AU2062" s="183" t="s">
        <v>83</v>
      </c>
      <c r="AY2062" s="18" t="s">
        <v>156</v>
      </c>
      <c r="BE2062" s="184">
        <f>IF(N2062="základní",J2062,0)</f>
        <v>0</v>
      </c>
      <c r="BF2062" s="184">
        <f>IF(N2062="snížená",J2062,0)</f>
        <v>0</v>
      </c>
      <c r="BG2062" s="184">
        <f>IF(N2062="zákl. přenesená",J2062,0)</f>
        <v>0</v>
      </c>
      <c r="BH2062" s="184">
        <f>IF(N2062="sníž. přenesená",J2062,0)</f>
        <v>0</v>
      </c>
      <c r="BI2062" s="184">
        <f>IF(N2062="nulová",J2062,0)</f>
        <v>0</v>
      </c>
      <c r="BJ2062" s="18" t="s">
        <v>81</v>
      </c>
      <c r="BK2062" s="184">
        <f>ROUND(I2062*H2062,2)</f>
        <v>0</v>
      </c>
      <c r="BL2062" s="18" t="s">
        <v>2357</v>
      </c>
      <c r="BM2062" s="183" t="s">
        <v>2388</v>
      </c>
    </row>
    <row r="2063" spans="1:65" s="2" customFormat="1">
      <c r="A2063" s="35"/>
      <c r="B2063" s="36"/>
      <c r="C2063" s="37"/>
      <c r="D2063" s="185" t="s">
        <v>165</v>
      </c>
      <c r="E2063" s="37"/>
      <c r="F2063" s="186" t="s">
        <v>2389</v>
      </c>
      <c r="G2063" s="37"/>
      <c r="H2063" s="37"/>
      <c r="I2063" s="187"/>
      <c r="J2063" s="37"/>
      <c r="K2063" s="37"/>
      <c r="L2063" s="40"/>
      <c r="M2063" s="246"/>
      <c r="N2063" s="247"/>
      <c r="O2063" s="248"/>
      <c r="P2063" s="248"/>
      <c r="Q2063" s="248"/>
      <c r="R2063" s="248"/>
      <c r="S2063" s="248"/>
      <c r="T2063" s="249"/>
      <c r="U2063" s="35"/>
      <c r="V2063" s="35"/>
      <c r="W2063" s="35"/>
      <c r="X2063" s="35"/>
      <c r="Y2063" s="35"/>
      <c r="Z2063" s="35"/>
      <c r="AA2063" s="35"/>
      <c r="AB2063" s="35"/>
      <c r="AC2063" s="35"/>
      <c r="AD2063" s="35"/>
      <c r="AE2063" s="35"/>
      <c r="AT2063" s="18" t="s">
        <v>165</v>
      </c>
      <c r="AU2063" s="18" t="s">
        <v>83</v>
      </c>
    </row>
    <row r="2064" spans="1:65" s="2" customFormat="1" ht="6.95" customHeight="1">
      <c r="A2064" s="35"/>
      <c r="B2064" s="48"/>
      <c r="C2064" s="49"/>
      <c r="D2064" s="49"/>
      <c r="E2064" s="49"/>
      <c r="F2064" s="49"/>
      <c r="G2064" s="49"/>
      <c r="H2064" s="49"/>
      <c r="I2064" s="49"/>
      <c r="J2064" s="49"/>
      <c r="K2064" s="49"/>
      <c r="L2064" s="40"/>
      <c r="M2064" s="35"/>
      <c r="O2064" s="35"/>
      <c r="P2064" s="35"/>
      <c r="Q2064" s="35"/>
      <c r="R2064" s="35"/>
      <c r="S2064" s="35"/>
      <c r="T2064" s="35"/>
      <c r="U2064" s="35"/>
      <c r="V2064" s="35"/>
      <c r="W2064" s="35"/>
      <c r="X2064" s="35"/>
      <c r="Y2064" s="35"/>
      <c r="Z2064" s="35"/>
      <c r="AA2064" s="35"/>
      <c r="AB2064" s="35"/>
      <c r="AC2064" s="35"/>
      <c r="AD2064" s="35"/>
      <c r="AE2064" s="35"/>
    </row>
  </sheetData>
  <sheetProtection algorithmName="SHA-512" hashValue="5+2RsbRGsuMa23Lz0xetWlfJlTRf9lJrC4gOhxxCzkXmvc/ViOYugF+C9s6vU3Eh3OuUEqILE25eS6UZDbKhVA==" saltValue="e84PZoarhtW11ftnvw/4MAt/2WjKJaItjBKqxmIsL4utO3JOZ1JpAiJh9O1nVb5dHLNAv600ZO7Y1BtZcSD6sQ==" spinCount="100000" sheet="1" objects="1" scenarios="1" formatColumns="0" formatRows="0" autoFilter="0"/>
  <autoFilter ref="C128:K2063" xr:uid="{00000000-0009-0000-0000-000001000000}"/>
  <mergeCells count="9">
    <mergeCell ref="E50:H50"/>
    <mergeCell ref="E119:H119"/>
    <mergeCell ref="E121:H121"/>
    <mergeCell ref="L2:V2"/>
    <mergeCell ref="E7:H7"/>
    <mergeCell ref="E9:H9"/>
    <mergeCell ref="E18:H18"/>
    <mergeCell ref="E27:H27"/>
    <mergeCell ref="E48:H48"/>
  </mergeCells>
  <hyperlinks>
    <hyperlink ref="F133" r:id="rId1" xr:uid="{00000000-0004-0000-0100-000000000000}"/>
    <hyperlink ref="F140" r:id="rId2" xr:uid="{00000000-0004-0000-0100-000001000000}"/>
    <hyperlink ref="F147" r:id="rId3" xr:uid="{00000000-0004-0000-0100-000002000000}"/>
    <hyperlink ref="F158" r:id="rId4" xr:uid="{00000000-0004-0000-0100-000003000000}"/>
    <hyperlink ref="F183" r:id="rId5" xr:uid="{00000000-0004-0000-0100-000004000000}"/>
    <hyperlink ref="F204" r:id="rId6" xr:uid="{00000000-0004-0000-0100-000005000000}"/>
    <hyperlink ref="F219" r:id="rId7" xr:uid="{00000000-0004-0000-0100-000006000000}"/>
    <hyperlink ref="F221" r:id="rId8" xr:uid="{00000000-0004-0000-0100-000007000000}"/>
    <hyperlink ref="F227" r:id="rId9" xr:uid="{00000000-0004-0000-0100-000008000000}"/>
    <hyperlink ref="F232" r:id="rId10" xr:uid="{00000000-0004-0000-0100-000009000000}"/>
    <hyperlink ref="F236" r:id="rId11" xr:uid="{00000000-0004-0000-0100-00000A000000}"/>
    <hyperlink ref="F281" r:id="rId12" xr:uid="{00000000-0004-0000-0100-00000B000000}"/>
    <hyperlink ref="F360" r:id="rId13" xr:uid="{00000000-0004-0000-0100-00000C000000}"/>
    <hyperlink ref="F441" r:id="rId14" xr:uid="{00000000-0004-0000-0100-00000D000000}"/>
    <hyperlink ref="F446" r:id="rId15" xr:uid="{00000000-0004-0000-0100-00000E000000}"/>
    <hyperlink ref="F519" r:id="rId16" xr:uid="{00000000-0004-0000-0100-00000F000000}"/>
    <hyperlink ref="F524" r:id="rId17" xr:uid="{00000000-0004-0000-0100-000010000000}"/>
    <hyperlink ref="F603" r:id="rId18" xr:uid="{00000000-0004-0000-0100-000011000000}"/>
    <hyperlink ref="F608" r:id="rId19" xr:uid="{00000000-0004-0000-0100-000012000000}"/>
    <hyperlink ref="F679" r:id="rId20" xr:uid="{00000000-0004-0000-0100-000013000000}"/>
    <hyperlink ref="F682" r:id="rId21" xr:uid="{00000000-0004-0000-0100-000014000000}"/>
    <hyperlink ref="F684" r:id="rId22" xr:uid="{00000000-0004-0000-0100-000015000000}"/>
    <hyperlink ref="F694" r:id="rId23" xr:uid="{00000000-0004-0000-0100-000016000000}"/>
    <hyperlink ref="F705" r:id="rId24" xr:uid="{00000000-0004-0000-0100-000017000000}"/>
    <hyperlink ref="F709" r:id="rId25" xr:uid="{00000000-0004-0000-0100-000018000000}"/>
    <hyperlink ref="F715" r:id="rId26" xr:uid="{00000000-0004-0000-0100-000019000000}"/>
    <hyperlink ref="F719" r:id="rId27" xr:uid="{00000000-0004-0000-0100-00001A000000}"/>
    <hyperlink ref="F751" r:id="rId28" xr:uid="{00000000-0004-0000-0100-00001B000000}"/>
    <hyperlink ref="F753" r:id="rId29" xr:uid="{00000000-0004-0000-0100-00001C000000}"/>
    <hyperlink ref="F755" r:id="rId30" xr:uid="{00000000-0004-0000-0100-00001D000000}"/>
    <hyperlink ref="F760" r:id="rId31" xr:uid="{00000000-0004-0000-0100-00001E000000}"/>
    <hyperlink ref="F763" r:id="rId32" xr:uid="{00000000-0004-0000-0100-00001F000000}"/>
    <hyperlink ref="F766" r:id="rId33" xr:uid="{00000000-0004-0000-0100-000020000000}"/>
    <hyperlink ref="F769" r:id="rId34" xr:uid="{00000000-0004-0000-0100-000021000000}"/>
    <hyperlink ref="F772" r:id="rId35" xr:uid="{00000000-0004-0000-0100-000022000000}"/>
    <hyperlink ref="F777" r:id="rId36" xr:uid="{00000000-0004-0000-0100-000023000000}"/>
    <hyperlink ref="F784" r:id="rId37" xr:uid="{00000000-0004-0000-0100-000024000000}"/>
    <hyperlink ref="F790" r:id="rId38" xr:uid="{00000000-0004-0000-0100-000025000000}"/>
    <hyperlink ref="F797" r:id="rId39" xr:uid="{00000000-0004-0000-0100-000026000000}"/>
    <hyperlink ref="F801" r:id="rId40" xr:uid="{00000000-0004-0000-0100-000027000000}"/>
    <hyperlink ref="F803" r:id="rId41" xr:uid="{00000000-0004-0000-0100-000028000000}"/>
    <hyperlink ref="F805" r:id="rId42" xr:uid="{00000000-0004-0000-0100-000029000000}"/>
    <hyperlink ref="F807" r:id="rId43" xr:uid="{00000000-0004-0000-0100-00002A000000}"/>
    <hyperlink ref="F809" r:id="rId44" xr:uid="{00000000-0004-0000-0100-00002B000000}"/>
    <hyperlink ref="F814" r:id="rId45" xr:uid="{00000000-0004-0000-0100-00002C000000}"/>
    <hyperlink ref="F821" r:id="rId46" xr:uid="{00000000-0004-0000-0100-00002D000000}"/>
    <hyperlink ref="F828" r:id="rId47" xr:uid="{00000000-0004-0000-0100-00002E000000}"/>
    <hyperlink ref="F833" r:id="rId48" xr:uid="{00000000-0004-0000-0100-00002F000000}"/>
    <hyperlink ref="F838" r:id="rId49" xr:uid="{00000000-0004-0000-0100-000030000000}"/>
    <hyperlink ref="F845" r:id="rId50" xr:uid="{00000000-0004-0000-0100-000031000000}"/>
    <hyperlink ref="F850" r:id="rId51" xr:uid="{00000000-0004-0000-0100-000032000000}"/>
    <hyperlink ref="F855" r:id="rId52" xr:uid="{00000000-0004-0000-0100-000033000000}"/>
    <hyperlink ref="F859" r:id="rId53" xr:uid="{00000000-0004-0000-0100-000034000000}"/>
    <hyperlink ref="F861" r:id="rId54" xr:uid="{00000000-0004-0000-0100-000035000000}"/>
    <hyperlink ref="F868" r:id="rId55" xr:uid="{00000000-0004-0000-0100-000036000000}"/>
    <hyperlink ref="F873" r:id="rId56" xr:uid="{00000000-0004-0000-0100-000037000000}"/>
    <hyperlink ref="F880" r:id="rId57" xr:uid="{00000000-0004-0000-0100-000038000000}"/>
    <hyperlink ref="F885" r:id="rId58" xr:uid="{00000000-0004-0000-0100-000039000000}"/>
    <hyperlink ref="F892" r:id="rId59" xr:uid="{00000000-0004-0000-0100-00003A000000}"/>
    <hyperlink ref="F897" r:id="rId60" xr:uid="{00000000-0004-0000-0100-00003B000000}"/>
    <hyperlink ref="F902" r:id="rId61" xr:uid="{00000000-0004-0000-0100-00003C000000}"/>
    <hyperlink ref="F909" r:id="rId62" xr:uid="{00000000-0004-0000-0100-00003D000000}"/>
    <hyperlink ref="F914" r:id="rId63" xr:uid="{00000000-0004-0000-0100-00003E000000}"/>
    <hyperlink ref="F919" r:id="rId64" xr:uid="{00000000-0004-0000-0100-00003F000000}"/>
    <hyperlink ref="F923" r:id="rId65" xr:uid="{00000000-0004-0000-0100-000040000000}"/>
    <hyperlink ref="F927" r:id="rId66" xr:uid="{00000000-0004-0000-0100-000041000000}"/>
    <hyperlink ref="F932" r:id="rId67" xr:uid="{00000000-0004-0000-0100-000042000000}"/>
    <hyperlink ref="F934" r:id="rId68" xr:uid="{00000000-0004-0000-0100-000043000000}"/>
    <hyperlink ref="F936" r:id="rId69" xr:uid="{00000000-0004-0000-0100-000044000000}"/>
    <hyperlink ref="F943" r:id="rId70" xr:uid="{00000000-0004-0000-0100-000045000000}"/>
    <hyperlink ref="F947" r:id="rId71" xr:uid="{00000000-0004-0000-0100-000046000000}"/>
    <hyperlink ref="F959" r:id="rId72" xr:uid="{00000000-0004-0000-0100-000047000000}"/>
    <hyperlink ref="F963" r:id="rId73" xr:uid="{00000000-0004-0000-0100-000048000000}"/>
    <hyperlink ref="F968" r:id="rId74" xr:uid="{00000000-0004-0000-0100-000049000000}"/>
    <hyperlink ref="F974" r:id="rId75" xr:uid="{00000000-0004-0000-0100-00004A000000}"/>
    <hyperlink ref="F977" r:id="rId76" xr:uid="{00000000-0004-0000-0100-00004B000000}"/>
    <hyperlink ref="F979" r:id="rId77" xr:uid="{00000000-0004-0000-0100-00004C000000}"/>
    <hyperlink ref="F981" r:id="rId78" xr:uid="{00000000-0004-0000-0100-00004D000000}"/>
    <hyperlink ref="F983" r:id="rId79" xr:uid="{00000000-0004-0000-0100-00004E000000}"/>
    <hyperlink ref="F985" r:id="rId80" xr:uid="{00000000-0004-0000-0100-00004F000000}"/>
    <hyperlink ref="F987" r:id="rId81" xr:uid="{00000000-0004-0000-0100-000050000000}"/>
    <hyperlink ref="F991" r:id="rId82" xr:uid="{00000000-0004-0000-0100-000051000000}"/>
    <hyperlink ref="F993" r:id="rId83" xr:uid="{00000000-0004-0000-0100-000052000000}"/>
    <hyperlink ref="F997" r:id="rId84" xr:uid="{00000000-0004-0000-0100-000053000000}"/>
    <hyperlink ref="F1000" r:id="rId85" xr:uid="{00000000-0004-0000-0100-000054000000}"/>
    <hyperlink ref="F1002" r:id="rId86" xr:uid="{00000000-0004-0000-0100-000055000000}"/>
    <hyperlink ref="F1005" r:id="rId87" xr:uid="{00000000-0004-0000-0100-000056000000}"/>
    <hyperlink ref="F1007" r:id="rId88" xr:uid="{00000000-0004-0000-0100-000057000000}"/>
    <hyperlink ref="F1009" r:id="rId89" xr:uid="{00000000-0004-0000-0100-000058000000}"/>
    <hyperlink ref="F1011" r:id="rId90" xr:uid="{00000000-0004-0000-0100-000059000000}"/>
    <hyperlink ref="F1013" r:id="rId91" xr:uid="{00000000-0004-0000-0100-00005A000000}"/>
    <hyperlink ref="F1015" r:id="rId92" xr:uid="{00000000-0004-0000-0100-00005B000000}"/>
    <hyperlink ref="F1017" r:id="rId93" xr:uid="{00000000-0004-0000-0100-00005C000000}"/>
    <hyperlink ref="F1019" r:id="rId94" xr:uid="{00000000-0004-0000-0100-00005D000000}"/>
    <hyperlink ref="F1021" r:id="rId95" xr:uid="{00000000-0004-0000-0100-00005E000000}"/>
    <hyperlink ref="F1024" r:id="rId96" xr:uid="{00000000-0004-0000-0100-00005F000000}"/>
    <hyperlink ref="F1028" r:id="rId97" xr:uid="{00000000-0004-0000-0100-000060000000}"/>
    <hyperlink ref="F1031" r:id="rId98" xr:uid="{00000000-0004-0000-0100-000061000000}"/>
    <hyperlink ref="F1033" r:id="rId99" xr:uid="{00000000-0004-0000-0100-000062000000}"/>
    <hyperlink ref="F1035" r:id="rId100" xr:uid="{00000000-0004-0000-0100-000063000000}"/>
    <hyperlink ref="F1037" r:id="rId101" xr:uid="{00000000-0004-0000-0100-000064000000}"/>
    <hyperlink ref="F1039" r:id="rId102" xr:uid="{00000000-0004-0000-0100-000065000000}"/>
    <hyperlink ref="F1042" r:id="rId103" xr:uid="{00000000-0004-0000-0100-000066000000}"/>
    <hyperlink ref="F1045" r:id="rId104" xr:uid="{00000000-0004-0000-0100-000067000000}"/>
    <hyperlink ref="F1047" r:id="rId105" xr:uid="{00000000-0004-0000-0100-000068000000}"/>
    <hyperlink ref="F1050" r:id="rId106" xr:uid="{00000000-0004-0000-0100-000069000000}"/>
    <hyperlink ref="F1053" r:id="rId107" xr:uid="{00000000-0004-0000-0100-00006A000000}"/>
    <hyperlink ref="F1055" r:id="rId108" xr:uid="{00000000-0004-0000-0100-00006B000000}"/>
    <hyperlink ref="F1060" r:id="rId109" xr:uid="{00000000-0004-0000-0100-00006C000000}"/>
    <hyperlink ref="F1063" r:id="rId110" xr:uid="{00000000-0004-0000-0100-00006D000000}"/>
    <hyperlink ref="F1065" r:id="rId111" xr:uid="{00000000-0004-0000-0100-00006E000000}"/>
    <hyperlink ref="F1067" r:id="rId112" xr:uid="{00000000-0004-0000-0100-00006F000000}"/>
    <hyperlink ref="F1069" r:id="rId113" xr:uid="{00000000-0004-0000-0100-000070000000}"/>
    <hyperlink ref="F1071" r:id="rId114" xr:uid="{00000000-0004-0000-0100-000071000000}"/>
    <hyperlink ref="F1073" r:id="rId115" xr:uid="{00000000-0004-0000-0100-000072000000}"/>
    <hyperlink ref="F1220" r:id="rId116" xr:uid="{00000000-0004-0000-0100-000073000000}"/>
    <hyperlink ref="F1225" r:id="rId117" xr:uid="{00000000-0004-0000-0100-000074000000}"/>
    <hyperlink ref="F1228" r:id="rId118" xr:uid="{00000000-0004-0000-0100-000075000000}"/>
    <hyperlink ref="F1232" r:id="rId119" xr:uid="{00000000-0004-0000-0100-000076000000}"/>
    <hyperlink ref="F1235" r:id="rId120" xr:uid="{00000000-0004-0000-0100-000077000000}"/>
    <hyperlink ref="F1239" r:id="rId121" xr:uid="{00000000-0004-0000-0100-000078000000}"/>
    <hyperlink ref="F1242" r:id="rId122" xr:uid="{00000000-0004-0000-0100-000079000000}"/>
    <hyperlink ref="F1245" r:id="rId123" xr:uid="{00000000-0004-0000-0100-00007A000000}"/>
    <hyperlink ref="F1249" r:id="rId124" xr:uid="{00000000-0004-0000-0100-00007B000000}"/>
    <hyperlink ref="F1261" r:id="rId125" xr:uid="{00000000-0004-0000-0100-00007C000000}"/>
    <hyperlink ref="F1264" r:id="rId126" xr:uid="{00000000-0004-0000-0100-00007D000000}"/>
    <hyperlink ref="F1279" r:id="rId127" xr:uid="{00000000-0004-0000-0100-00007E000000}"/>
    <hyperlink ref="F1283" r:id="rId128" xr:uid="{00000000-0004-0000-0100-00007F000000}"/>
    <hyperlink ref="F1286" r:id="rId129" xr:uid="{00000000-0004-0000-0100-000080000000}"/>
    <hyperlink ref="F1288" r:id="rId130" xr:uid="{00000000-0004-0000-0100-000081000000}"/>
    <hyperlink ref="F1293" r:id="rId131" xr:uid="{00000000-0004-0000-0100-000082000000}"/>
    <hyperlink ref="F1296" r:id="rId132" xr:uid="{00000000-0004-0000-0100-000083000000}"/>
    <hyperlink ref="F1299" r:id="rId133" xr:uid="{00000000-0004-0000-0100-000084000000}"/>
    <hyperlink ref="F1302" r:id="rId134" xr:uid="{00000000-0004-0000-0100-000085000000}"/>
    <hyperlink ref="F1304" r:id="rId135" xr:uid="{00000000-0004-0000-0100-000086000000}"/>
    <hyperlink ref="F1307" r:id="rId136" xr:uid="{00000000-0004-0000-0100-000087000000}"/>
    <hyperlink ref="F1323" r:id="rId137" xr:uid="{00000000-0004-0000-0100-000088000000}"/>
    <hyperlink ref="F1329" r:id="rId138" xr:uid="{00000000-0004-0000-0100-000089000000}"/>
    <hyperlink ref="F1332" r:id="rId139" xr:uid="{00000000-0004-0000-0100-00008A000000}"/>
    <hyperlink ref="F1335" r:id="rId140" xr:uid="{00000000-0004-0000-0100-00008B000000}"/>
    <hyperlink ref="F1338" r:id="rId141" xr:uid="{00000000-0004-0000-0100-00008C000000}"/>
    <hyperlink ref="F1340" r:id="rId142" xr:uid="{00000000-0004-0000-0100-00008D000000}"/>
    <hyperlink ref="F1342" r:id="rId143" xr:uid="{00000000-0004-0000-0100-00008E000000}"/>
    <hyperlink ref="F1345" r:id="rId144" xr:uid="{00000000-0004-0000-0100-00008F000000}"/>
    <hyperlink ref="F1351" r:id="rId145" xr:uid="{00000000-0004-0000-0100-000090000000}"/>
    <hyperlink ref="F1373" r:id="rId146" xr:uid="{00000000-0004-0000-0100-000091000000}"/>
    <hyperlink ref="F1376" r:id="rId147" xr:uid="{00000000-0004-0000-0100-000092000000}"/>
    <hyperlink ref="F1379" r:id="rId148" xr:uid="{00000000-0004-0000-0100-000093000000}"/>
    <hyperlink ref="F1387" r:id="rId149" xr:uid="{00000000-0004-0000-0100-000094000000}"/>
    <hyperlink ref="F1390" r:id="rId150" xr:uid="{00000000-0004-0000-0100-000095000000}"/>
    <hyperlink ref="F1395" r:id="rId151" xr:uid="{00000000-0004-0000-0100-000096000000}"/>
    <hyperlink ref="F1412" r:id="rId152" xr:uid="{00000000-0004-0000-0100-000097000000}"/>
    <hyperlink ref="F1431" r:id="rId153" xr:uid="{00000000-0004-0000-0100-000098000000}"/>
    <hyperlink ref="F1449" r:id="rId154" xr:uid="{00000000-0004-0000-0100-000099000000}"/>
    <hyperlink ref="F1468" r:id="rId155" xr:uid="{00000000-0004-0000-0100-00009A000000}"/>
    <hyperlink ref="F1472" r:id="rId156" xr:uid="{00000000-0004-0000-0100-00009B000000}"/>
    <hyperlink ref="F1475" r:id="rId157" xr:uid="{00000000-0004-0000-0100-00009C000000}"/>
    <hyperlink ref="F1791" r:id="rId158" xr:uid="{00000000-0004-0000-0100-00009D000000}"/>
    <hyperlink ref="F1809" r:id="rId159" xr:uid="{00000000-0004-0000-0100-00009E000000}"/>
    <hyperlink ref="F1852" r:id="rId160" xr:uid="{00000000-0004-0000-0100-00009F000000}"/>
    <hyperlink ref="F1870" r:id="rId161" xr:uid="{00000000-0004-0000-0100-0000A0000000}"/>
    <hyperlink ref="F1916" r:id="rId162" xr:uid="{00000000-0004-0000-0100-0000A1000000}"/>
    <hyperlink ref="F1934" r:id="rId163" xr:uid="{00000000-0004-0000-0100-0000A2000000}"/>
    <hyperlink ref="F2051" r:id="rId164" xr:uid="{00000000-0004-0000-0100-0000A3000000}"/>
    <hyperlink ref="F2054" r:id="rId165" xr:uid="{00000000-0004-0000-0100-0000A4000000}"/>
    <hyperlink ref="F2056" r:id="rId166" xr:uid="{00000000-0004-0000-0100-0000A5000000}"/>
    <hyperlink ref="F2063" r:id="rId167" xr:uid="{00000000-0004-0000-0100-0000A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6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B6309-F574-441D-943B-81E7BE7FA9BE}">
  <sheetPr>
    <pageSetUpPr fitToPage="1"/>
  </sheetPr>
  <dimension ref="A1:CL97"/>
  <sheetViews>
    <sheetView showGridLines="0" workbookViewId="0">
      <selection activeCell="E14" sqref="E14:AJ14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58" max="16384" width="9.33203125" style="1"/>
  </cols>
  <sheetData>
    <row r="1" spans="1:74">
      <c r="A1" s="17" t="s">
        <v>0</v>
      </c>
      <c r="AZ1" s="17" t="s">
        <v>19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2390</v>
      </c>
    </row>
    <row r="2" spans="1:74" ht="36.950000000000003" customHeight="1">
      <c r="AR2" s="295"/>
      <c r="AS2" s="295"/>
      <c r="AT2" s="295"/>
      <c r="AU2" s="295"/>
      <c r="AV2" s="295"/>
      <c r="AW2" s="295"/>
      <c r="AX2" s="295"/>
      <c r="AY2" s="295"/>
      <c r="AZ2" s="295"/>
      <c r="BA2" s="295"/>
      <c r="BB2" s="295"/>
      <c r="BC2" s="295"/>
      <c r="BD2" s="295"/>
      <c r="BE2" s="295"/>
      <c r="BS2" s="18" t="s">
        <v>6</v>
      </c>
      <c r="BT2" s="18" t="s">
        <v>7</v>
      </c>
    </row>
    <row r="3" spans="1:74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81</v>
      </c>
      <c r="BT3" s="18" t="s">
        <v>8</v>
      </c>
    </row>
    <row r="4" spans="1:74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6</v>
      </c>
    </row>
    <row r="5" spans="1:74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90" t="s">
        <v>2391</v>
      </c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1"/>
      <c r="AI5" s="291"/>
      <c r="AJ5" s="291"/>
      <c r="AK5" s="291"/>
      <c r="AL5" s="291"/>
      <c r="AM5" s="291"/>
      <c r="AN5" s="291"/>
      <c r="AO5" s="291"/>
      <c r="AP5" s="23"/>
      <c r="AQ5" s="23"/>
      <c r="AR5" s="21"/>
      <c r="BE5" s="323" t="s">
        <v>2392</v>
      </c>
      <c r="BS5" s="18" t="s">
        <v>6</v>
      </c>
    </row>
    <row r="6" spans="1:74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292" t="s">
        <v>2393</v>
      </c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291"/>
      <c r="AO6" s="291"/>
      <c r="AP6" s="23"/>
      <c r="AQ6" s="23"/>
      <c r="AR6" s="21"/>
      <c r="BE6" s="324"/>
      <c r="BS6" s="18" t="s">
        <v>6</v>
      </c>
    </row>
    <row r="7" spans="1:74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24"/>
      <c r="BS7" s="18" t="s">
        <v>6</v>
      </c>
    </row>
    <row r="8" spans="1:74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36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2394</v>
      </c>
      <c r="AO8" s="23"/>
      <c r="AP8" s="23"/>
      <c r="AQ8" s="23"/>
      <c r="AR8" s="21"/>
      <c r="BE8" s="324"/>
      <c r="BS8" s="18" t="s">
        <v>6</v>
      </c>
    </row>
    <row r="9" spans="1:74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4"/>
      <c r="BS9" s="18" t="s">
        <v>6</v>
      </c>
    </row>
    <row r="10" spans="1:74" ht="12" customHeight="1">
      <c r="B10" s="22"/>
      <c r="C10" s="23"/>
      <c r="D10" s="30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4"/>
      <c r="BS10" s="18" t="s">
        <v>2395</v>
      </c>
    </row>
    <row r="11" spans="1:74" ht="18.399999999999999" customHeight="1">
      <c r="B11" s="22"/>
      <c r="C11" s="23"/>
      <c r="D11" s="23"/>
      <c r="E11" s="28" t="s">
        <v>2396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4"/>
      <c r="BS11" s="18" t="s">
        <v>2395</v>
      </c>
    </row>
    <row r="12" spans="1:74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4"/>
      <c r="BS12" s="18" t="s">
        <v>2395</v>
      </c>
    </row>
    <row r="13" spans="1:74" ht="12" customHeight="1">
      <c r="B13" s="22"/>
      <c r="C13" s="23"/>
      <c r="D13" s="30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26</v>
      </c>
      <c r="AL13" s="23"/>
      <c r="AM13" s="23"/>
      <c r="AN13" s="32" t="s">
        <v>30</v>
      </c>
      <c r="AO13" s="23"/>
      <c r="AP13" s="23"/>
      <c r="AQ13" s="23"/>
      <c r="AR13" s="21"/>
      <c r="BE13" s="324"/>
      <c r="BS13" s="18" t="s">
        <v>2395</v>
      </c>
    </row>
    <row r="14" spans="1:74" ht="12.75">
      <c r="B14" s="22"/>
      <c r="C14" s="23"/>
      <c r="D14" s="23"/>
      <c r="E14" s="326" t="s">
        <v>30</v>
      </c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27"/>
      <c r="T14" s="327"/>
      <c r="U14" s="327"/>
      <c r="V14" s="327"/>
      <c r="W14" s="327"/>
      <c r="X14" s="327"/>
      <c r="Y14" s="327"/>
      <c r="Z14" s="327"/>
      <c r="AA14" s="327"/>
      <c r="AB14" s="327"/>
      <c r="AC14" s="327"/>
      <c r="AD14" s="327"/>
      <c r="AE14" s="327"/>
      <c r="AF14" s="327"/>
      <c r="AG14" s="327"/>
      <c r="AH14" s="327"/>
      <c r="AI14" s="327"/>
      <c r="AJ14" s="327"/>
      <c r="AK14" s="30" t="s">
        <v>28</v>
      </c>
      <c r="AL14" s="23"/>
      <c r="AM14" s="23"/>
      <c r="AN14" s="32" t="s">
        <v>30</v>
      </c>
      <c r="AO14" s="23"/>
      <c r="AP14" s="23"/>
      <c r="AQ14" s="23"/>
      <c r="AR14" s="21"/>
      <c r="BE14" s="324"/>
      <c r="BS14" s="18" t="s">
        <v>2395</v>
      </c>
    </row>
    <row r="15" spans="1:74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4"/>
      <c r="BS15" s="18" t="s">
        <v>4</v>
      </c>
    </row>
    <row r="16" spans="1:74" ht="12" customHeight="1">
      <c r="B16" s="22"/>
      <c r="C16" s="23"/>
      <c r="D16" s="30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4"/>
      <c r="BS16" s="18" t="s">
        <v>4</v>
      </c>
    </row>
    <row r="17" spans="1:71" ht="18.399999999999999" customHeight="1">
      <c r="B17" s="22"/>
      <c r="C17" s="23"/>
      <c r="D17" s="23"/>
      <c r="E17" s="28" t="s">
        <v>2397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4"/>
      <c r="BS17" s="18" t="s">
        <v>34</v>
      </c>
    </row>
    <row r="18" spans="1:7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4"/>
      <c r="BS18" s="18" t="s">
        <v>6</v>
      </c>
    </row>
    <row r="19" spans="1:71" ht="12" customHeight="1">
      <c r="B19" s="22"/>
      <c r="C19" s="23"/>
      <c r="D19" s="30" t="s">
        <v>35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4"/>
      <c r="BS19" s="18" t="s">
        <v>6</v>
      </c>
    </row>
    <row r="20" spans="1:71" ht="18.399999999999999" customHeight="1">
      <c r="B20" s="22"/>
      <c r="C20" s="23"/>
      <c r="D20" s="23"/>
      <c r="E20" s="28" t="s">
        <v>36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4"/>
      <c r="BS20" s="18" t="s">
        <v>4</v>
      </c>
    </row>
    <row r="21" spans="1:7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4"/>
    </row>
    <row r="22" spans="1:71" ht="12" customHeight="1">
      <c r="B22" s="22"/>
      <c r="C22" s="23"/>
      <c r="D22" s="30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4"/>
    </row>
    <row r="23" spans="1:71" ht="16.5" customHeight="1">
      <c r="B23" s="22"/>
      <c r="C23" s="23"/>
      <c r="D23" s="23"/>
      <c r="E23" s="328" t="s">
        <v>19</v>
      </c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328"/>
      <c r="W23" s="328"/>
      <c r="X23" s="328"/>
      <c r="Y23" s="328"/>
      <c r="Z23" s="328"/>
      <c r="AA23" s="328"/>
      <c r="AB23" s="328"/>
      <c r="AC23" s="328"/>
      <c r="AD23" s="328"/>
      <c r="AE23" s="328"/>
      <c r="AF23" s="328"/>
      <c r="AG23" s="328"/>
      <c r="AH23" s="328"/>
      <c r="AI23" s="328"/>
      <c r="AJ23" s="328"/>
      <c r="AK23" s="328"/>
      <c r="AL23" s="328"/>
      <c r="AM23" s="328"/>
      <c r="AN23" s="328"/>
      <c r="AO23" s="23"/>
      <c r="AP23" s="23"/>
      <c r="AQ23" s="23"/>
      <c r="AR23" s="21"/>
      <c r="BE23" s="324"/>
    </row>
    <row r="24" spans="1:7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4"/>
    </row>
    <row r="25" spans="1:7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24"/>
    </row>
    <row r="26" spans="1:71" s="2" customFormat="1" ht="25.9" customHeight="1">
      <c r="A26" s="35"/>
      <c r="B26" s="36"/>
      <c r="C26" s="37"/>
      <c r="D26" s="38" t="s">
        <v>39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29">
        <f>ROUND(AG94,2)</f>
        <v>0</v>
      </c>
      <c r="AL26" s="330"/>
      <c r="AM26" s="330"/>
      <c r="AN26" s="330"/>
      <c r="AO26" s="330"/>
      <c r="AP26" s="37"/>
      <c r="AQ26" s="37"/>
      <c r="AR26" s="40"/>
      <c r="BE26" s="324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24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31" t="s">
        <v>40</v>
      </c>
      <c r="M28" s="331"/>
      <c r="N28" s="331"/>
      <c r="O28" s="331"/>
      <c r="P28" s="331"/>
      <c r="Q28" s="37"/>
      <c r="R28" s="37"/>
      <c r="S28" s="37"/>
      <c r="T28" s="37"/>
      <c r="U28" s="37"/>
      <c r="V28" s="37"/>
      <c r="W28" s="331" t="s">
        <v>41</v>
      </c>
      <c r="X28" s="331"/>
      <c r="Y28" s="331"/>
      <c r="Z28" s="331"/>
      <c r="AA28" s="331"/>
      <c r="AB28" s="331"/>
      <c r="AC28" s="331"/>
      <c r="AD28" s="331"/>
      <c r="AE28" s="331"/>
      <c r="AF28" s="37"/>
      <c r="AG28" s="37"/>
      <c r="AH28" s="37"/>
      <c r="AI28" s="37"/>
      <c r="AJ28" s="37"/>
      <c r="AK28" s="331" t="s">
        <v>42</v>
      </c>
      <c r="AL28" s="331"/>
      <c r="AM28" s="331"/>
      <c r="AN28" s="331"/>
      <c r="AO28" s="331"/>
      <c r="AP28" s="37"/>
      <c r="AQ28" s="37"/>
      <c r="AR28" s="40"/>
      <c r="BE28" s="324"/>
    </row>
    <row r="29" spans="1:71" s="3" customFormat="1" ht="14.45" customHeight="1">
      <c r="B29" s="41"/>
      <c r="C29" s="42"/>
      <c r="D29" s="30" t="s">
        <v>43</v>
      </c>
      <c r="E29" s="42"/>
      <c r="F29" s="30" t="s">
        <v>44</v>
      </c>
      <c r="G29" s="42"/>
      <c r="H29" s="42"/>
      <c r="I29" s="42"/>
      <c r="J29" s="42"/>
      <c r="K29" s="42"/>
      <c r="L29" s="313">
        <v>0.21</v>
      </c>
      <c r="M29" s="312"/>
      <c r="N29" s="312"/>
      <c r="O29" s="312"/>
      <c r="P29" s="312"/>
      <c r="Q29" s="42"/>
      <c r="R29" s="42"/>
      <c r="S29" s="42"/>
      <c r="T29" s="42"/>
      <c r="U29" s="42"/>
      <c r="V29" s="42"/>
      <c r="W29" s="311">
        <f>ROUND(AZ94, 2)</f>
        <v>0</v>
      </c>
      <c r="X29" s="312"/>
      <c r="Y29" s="312"/>
      <c r="Z29" s="312"/>
      <c r="AA29" s="312"/>
      <c r="AB29" s="312"/>
      <c r="AC29" s="312"/>
      <c r="AD29" s="312"/>
      <c r="AE29" s="312"/>
      <c r="AF29" s="42"/>
      <c r="AG29" s="42"/>
      <c r="AH29" s="42"/>
      <c r="AI29" s="42"/>
      <c r="AJ29" s="42"/>
      <c r="AK29" s="311">
        <f>ROUND(AV94, 2)</f>
        <v>0</v>
      </c>
      <c r="AL29" s="312"/>
      <c r="AM29" s="312"/>
      <c r="AN29" s="312"/>
      <c r="AO29" s="312"/>
      <c r="AP29" s="42"/>
      <c r="AQ29" s="42"/>
      <c r="AR29" s="43"/>
      <c r="BE29" s="325"/>
    </row>
    <row r="30" spans="1:71" s="3" customFormat="1" ht="14.45" customHeight="1">
      <c r="B30" s="41"/>
      <c r="C30" s="42"/>
      <c r="D30" s="42"/>
      <c r="E30" s="42"/>
      <c r="F30" s="30" t="s">
        <v>45</v>
      </c>
      <c r="G30" s="42"/>
      <c r="H30" s="42"/>
      <c r="I30" s="42"/>
      <c r="J30" s="42"/>
      <c r="K30" s="42"/>
      <c r="L30" s="313">
        <v>0.15</v>
      </c>
      <c r="M30" s="312"/>
      <c r="N30" s="312"/>
      <c r="O30" s="312"/>
      <c r="P30" s="312"/>
      <c r="Q30" s="42"/>
      <c r="R30" s="42"/>
      <c r="S30" s="42"/>
      <c r="T30" s="42"/>
      <c r="U30" s="42"/>
      <c r="V30" s="42"/>
      <c r="W30" s="311">
        <f>ROUND(BA94, 2)</f>
        <v>0</v>
      </c>
      <c r="X30" s="312"/>
      <c r="Y30" s="312"/>
      <c r="Z30" s="312"/>
      <c r="AA30" s="312"/>
      <c r="AB30" s="312"/>
      <c r="AC30" s="312"/>
      <c r="AD30" s="312"/>
      <c r="AE30" s="312"/>
      <c r="AF30" s="42"/>
      <c r="AG30" s="42"/>
      <c r="AH30" s="42"/>
      <c r="AI30" s="42"/>
      <c r="AJ30" s="42"/>
      <c r="AK30" s="311">
        <f>ROUND(AW94, 2)</f>
        <v>0</v>
      </c>
      <c r="AL30" s="312"/>
      <c r="AM30" s="312"/>
      <c r="AN30" s="312"/>
      <c r="AO30" s="312"/>
      <c r="AP30" s="42"/>
      <c r="AQ30" s="42"/>
      <c r="AR30" s="43"/>
      <c r="BE30" s="325"/>
    </row>
    <row r="31" spans="1:71" s="3" customFormat="1" ht="14.45" hidden="1" customHeight="1">
      <c r="B31" s="41"/>
      <c r="C31" s="42"/>
      <c r="D31" s="42"/>
      <c r="E31" s="42"/>
      <c r="F31" s="30" t="s">
        <v>46</v>
      </c>
      <c r="G31" s="42"/>
      <c r="H31" s="42"/>
      <c r="I31" s="42"/>
      <c r="J31" s="42"/>
      <c r="K31" s="42"/>
      <c r="L31" s="313">
        <v>0.21</v>
      </c>
      <c r="M31" s="312"/>
      <c r="N31" s="312"/>
      <c r="O31" s="312"/>
      <c r="P31" s="312"/>
      <c r="Q31" s="42"/>
      <c r="R31" s="42"/>
      <c r="S31" s="42"/>
      <c r="T31" s="42"/>
      <c r="U31" s="42"/>
      <c r="V31" s="42"/>
      <c r="W31" s="311">
        <f>ROUND(BB94, 2)</f>
        <v>0</v>
      </c>
      <c r="X31" s="312"/>
      <c r="Y31" s="312"/>
      <c r="Z31" s="312"/>
      <c r="AA31" s="312"/>
      <c r="AB31" s="312"/>
      <c r="AC31" s="312"/>
      <c r="AD31" s="312"/>
      <c r="AE31" s="312"/>
      <c r="AF31" s="42"/>
      <c r="AG31" s="42"/>
      <c r="AH31" s="42"/>
      <c r="AI31" s="42"/>
      <c r="AJ31" s="42"/>
      <c r="AK31" s="311">
        <v>0</v>
      </c>
      <c r="AL31" s="312"/>
      <c r="AM31" s="312"/>
      <c r="AN31" s="312"/>
      <c r="AO31" s="312"/>
      <c r="AP31" s="42"/>
      <c r="AQ31" s="42"/>
      <c r="AR31" s="43"/>
      <c r="BE31" s="325"/>
    </row>
    <row r="32" spans="1:71" s="3" customFormat="1" ht="14.45" hidden="1" customHeight="1">
      <c r="B32" s="41"/>
      <c r="C32" s="42"/>
      <c r="D32" s="42"/>
      <c r="E32" s="42"/>
      <c r="F32" s="30" t="s">
        <v>47</v>
      </c>
      <c r="G32" s="42"/>
      <c r="H32" s="42"/>
      <c r="I32" s="42"/>
      <c r="J32" s="42"/>
      <c r="K32" s="42"/>
      <c r="L32" s="313">
        <v>0.15</v>
      </c>
      <c r="M32" s="312"/>
      <c r="N32" s="312"/>
      <c r="O32" s="312"/>
      <c r="P32" s="312"/>
      <c r="Q32" s="42"/>
      <c r="R32" s="42"/>
      <c r="S32" s="42"/>
      <c r="T32" s="42"/>
      <c r="U32" s="42"/>
      <c r="V32" s="42"/>
      <c r="W32" s="311">
        <f>ROUND(BC94, 2)</f>
        <v>0</v>
      </c>
      <c r="X32" s="312"/>
      <c r="Y32" s="312"/>
      <c r="Z32" s="312"/>
      <c r="AA32" s="312"/>
      <c r="AB32" s="312"/>
      <c r="AC32" s="312"/>
      <c r="AD32" s="312"/>
      <c r="AE32" s="312"/>
      <c r="AF32" s="42"/>
      <c r="AG32" s="42"/>
      <c r="AH32" s="42"/>
      <c r="AI32" s="42"/>
      <c r="AJ32" s="42"/>
      <c r="AK32" s="311">
        <v>0</v>
      </c>
      <c r="AL32" s="312"/>
      <c r="AM32" s="312"/>
      <c r="AN32" s="312"/>
      <c r="AO32" s="312"/>
      <c r="AP32" s="42"/>
      <c r="AQ32" s="42"/>
      <c r="AR32" s="43"/>
      <c r="BE32" s="325"/>
    </row>
    <row r="33" spans="1:57" s="3" customFormat="1" ht="14.45" hidden="1" customHeight="1">
      <c r="B33" s="41"/>
      <c r="C33" s="42"/>
      <c r="D33" s="42"/>
      <c r="E33" s="42"/>
      <c r="F33" s="30" t="s">
        <v>48</v>
      </c>
      <c r="G33" s="42"/>
      <c r="H33" s="42"/>
      <c r="I33" s="42"/>
      <c r="J33" s="42"/>
      <c r="K33" s="42"/>
      <c r="L33" s="313">
        <v>0</v>
      </c>
      <c r="M33" s="312"/>
      <c r="N33" s="312"/>
      <c r="O33" s="312"/>
      <c r="P33" s="312"/>
      <c r="Q33" s="42"/>
      <c r="R33" s="42"/>
      <c r="S33" s="42"/>
      <c r="T33" s="42"/>
      <c r="U33" s="42"/>
      <c r="V33" s="42"/>
      <c r="W33" s="311">
        <f>ROUND(BD94, 2)</f>
        <v>0</v>
      </c>
      <c r="X33" s="312"/>
      <c r="Y33" s="312"/>
      <c r="Z33" s="312"/>
      <c r="AA33" s="312"/>
      <c r="AB33" s="312"/>
      <c r="AC33" s="312"/>
      <c r="AD33" s="312"/>
      <c r="AE33" s="312"/>
      <c r="AF33" s="42"/>
      <c r="AG33" s="42"/>
      <c r="AH33" s="42"/>
      <c r="AI33" s="42"/>
      <c r="AJ33" s="42"/>
      <c r="AK33" s="311">
        <v>0</v>
      </c>
      <c r="AL33" s="312"/>
      <c r="AM33" s="312"/>
      <c r="AN33" s="312"/>
      <c r="AO33" s="312"/>
      <c r="AP33" s="42"/>
      <c r="AQ33" s="42"/>
      <c r="AR33" s="43"/>
      <c r="BE33" s="325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24"/>
    </row>
    <row r="35" spans="1:57" s="2" customFormat="1" ht="25.9" customHeight="1">
      <c r="A35" s="35"/>
      <c r="B35" s="36"/>
      <c r="C35" s="44"/>
      <c r="D35" s="45" t="s">
        <v>49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50</v>
      </c>
      <c r="U35" s="46"/>
      <c r="V35" s="46"/>
      <c r="W35" s="46"/>
      <c r="X35" s="314" t="s">
        <v>51</v>
      </c>
      <c r="Y35" s="315"/>
      <c r="Z35" s="315"/>
      <c r="AA35" s="315"/>
      <c r="AB35" s="315"/>
      <c r="AC35" s="46"/>
      <c r="AD35" s="46"/>
      <c r="AE35" s="46"/>
      <c r="AF35" s="46"/>
      <c r="AG35" s="46"/>
      <c r="AH35" s="46"/>
      <c r="AI35" s="46"/>
      <c r="AJ35" s="46"/>
      <c r="AK35" s="316">
        <f>SUM(AK26:AK33)</f>
        <v>0</v>
      </c>
      <c r="AL35" s="315"/>
      <c r="AM35" s="315"/>
      <c r="AN35" s="315"/>
      <c r="AO35" s="317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5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ht="14.4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250"/>
      <c r="C49" s="251"/>
      <c r="D49" s="252" t="s">
        <v>2398</v>
      </c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X49" s="253"/>
      <c r="Y49" s="253"/>
      <c r="Z49" s="253"/>
      <c r="AA49" s="253"/>
      <c r="AB49" s="253"/>
      <c r="AC49" s="253"/>
      <c r="AD49" s="253"/>
      <c r="AE49" s="253"/>
      <c r="AF49" s="253"/>
      <c r="AG49" s="253"/>
      <c r="AH49" s="252" t="s">
        <v>2399</v>
      </c>
      <c r="AI49" s="253"/>
      <c r="AJ49" s="253"/>
      <c r="AK49" s="253"/>
      <c r="AL49" s="253"/>
      <c r="AM49" s="253"/>
      <c r="AN49" s="253"/>
      <c r="AO49" s="253"/>
      <c r="AP49" s="251"/>
      <c r="AQ49" s="251"/>
      <c r="AR49" s="103"/>
    </row>
    <row r="50" spans="1:57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5"/>
      <c r="B60" s="36"/>
      <c r="C60" s="37"/>
      <c r="D60" s="254" t="s">
        <v>2400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254" t="s">
        <v>2401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254" t="s">
        <v>2400</v>
      </c>
      <c r="AI60" s="39"/>
      <c r="AJ60" s="39"/>
      <c r="AK60" s="39"/>
      <c r="AL60" s="39"/>
      <c r="AM60" s="254" t="s">
        <v>2401</v>
      </c>
      <c r="AN60" s="39"/>
      <c r="AO60" s="39"/>
      <c r="AP60" s="37"/>
      <c r="AQ60" s="37"/>
      <c r="AR60" s="40"/>
      <c r="BE60" s="35"/>
    </row>
    <row r="61" spans="1:57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5"/>
      <c r="B64" s="36"/>
      <c r="C64" s="37"/>
      <c r="D64" s="252" t="s">
        <v>2402</v>
      </c>
      <c r="E64" s="255"/>
      <c r="F64" s="255"/>
      <c r="G64" s="255"/>
      <c r="H64" s="255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  <c r="Y64" s="255"/>
      <c r="Z64" s="255"/>
      <c r="AA64" s="255"/>
      <c r="AB64" s="255"/>
      <c r="AC64" s="255"/>
      <c r="AD64" s="255"/>
      <c r="AE64" s="255"/>
      <c r="AF64" s="255"/>
      <c r="AG64" s="255"/>
      <c r="AH64" s="252" t="s">
        <v>2403</v>
      </c>
      <c r="AI64" s="255"/>
      <c r="AJ64" s="255"/>
      <c r="AK64" s="255"/>
      <c r="AL64" s="255"/>
      <c r="AM64" s="255"/>
      <c r="AN64" s="255"/>
      <c r="AO64" s="255"/>
      <c r="AP64" s="37"/>
      <c r="AQ64" s="37"/>
      <c r="AR64" s="40"/>
      <c r="BE64" s="35"/>
    </row>
    <row r="65" spans="1:57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5"/>
      <c r="B75" s="36"/>
      <c r="C75" s="37"/>
      <c r="D75" s="254" t="s">
        <v>2400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254" t="s">
        <v>2401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254" t="s">
        <v>2400</v>
      </c>
      <c r="AI75" s="39"/>
      <c r="AJ75" s="39"/>
      <c r="AK75" s="39"/>
      <c r="AL75" s="39"/>
      <c r="AM75" s="254" t="s">
        <v>2401</v>
      </c>
      <c r="AN75" s="39"/>
      <c r="AO75" s="39"/>
      <c r="AP75" s="37"/>
      <c r="AQ75" s="37"/>
      <c r="AR75" s="40"/>
      <c r="BE75" s="35"/>
    </row>
    <row r="76" spans="1:57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5" customHeight="1">
      <c r="A77" s="35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0"/>
      <c r="BE77" s="35"/>
    </row>
    <row r="81" spans="1:90" s="2" customFormat="1" ht="6.95" customHeight="1">
      <c r="A81" s="35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40"/>
      <c r="BE81" s="35"/>
    </row>
    <row r="82" spans="1:90" s="2" customFormat="1" ht="24.95" customHeight="1">
      <c r="A82" s="35"/>
      <c r="B82" s="36"/>
      <c r="C82" s="24" t="s">
        <v>52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0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0" s="4" customFormat="1" ht="12" customHeight="1">
      <c r="B84" s="52"/>
      <c r="C84" s="30" t="s">
        <v>13</v>
      </c>
      <c r="D84" s="53"/>
      <c r="E84" s="53"/>
      <c r="F84" s="53"/>
      <c r="G84" s="53"/>
      <c r="H84" s="53"/>
      <c r="I84" s="53"/>
      <c r="J84" s="53"/>
      <c r="K84" s="53"/>
      <c r="L84" s="53" t="str">
        <f>K5</f>
        <v>20220727</v>
      </c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4"/>
    </row>
    <row r="85" spans="1:90" s="5" customFormat="1" ht="36.950000000000003" customHeight="1">
      <c r="B85" s="55"/>
      <c r="C85" s="56" t="s">
        <v>16</v>
      </c>
      <c r="D85" s="57"/>
      <c r="E85" s="57"/>
      <c r="F85" s="57"/>
      <c r="G85" s="57"/>
      <c r="H85" s="57"/>
      <c r="I85" s="57"/>
      <c r="J85" s="57"/>
      <c r="K85" s="57"/>
      <c r="L85" s="300" t="str">
        <f>K6</f>
        <v>Oprava knihovny, revize 26.7.2022</v>
      </c>
      <c r="M85" s="301"/>
      <c r="N85" s="301"/>
      <c r="O85" s="301"/>
      <c r="P85" s="301"/>
      <c r="Q85" s="301"/>
      <c r="R85" s="301"/>
      <c r="S85" s="301"/>
      <c r="T85" s="301"/>
      <c r="U85" s="301"/>
      <c r="V85" s="301"/>
      <c r="W85" s="301"/>
      <c r="X85" s="301"/>
      <c r="Y85" s="301"/>
      <c r="Z85" s="301"/>
      <c r="AA85" s="301"/>
      <c r="AB85" s="301"/>
      <c r="AC85" s="301"/>
      <c r="AD85" s="301"/>
      <c r="AE85" s="301"/>
      <c r="AF85" s="301"/>
      <c r="AG85" s="301"/>
      <c r="AH85" s="301"/>
      <c r="AI85" s="301"/>
      <c r="AJ85" s="301"/>
      <c r="AK85" s="301"/>
      <c r="AL85" s="301"/>
      <c r="AM85" s="301"/>
      <c r="AN85" s="301"/>
      <c r="AO85" s="301"/>
      <c r="AP85" s="57"/>
      <c r="AQ85" s="57"/>
      <c r="AR85" s="58"/>
    </row>
    <row r="86" spans="1:90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0" s="2" customFormat="1" ht="12" customHeight="1">
      <c r="A87" s="35"/>
      <c r="B87" s="36"/>
      <c r="C87" s="30" t="s">
        <v>21</v>
      </c>
      <c r="D87" s="37"/>
      <c r="E87" s="37"/>
      <c r="F87" s="37"/>
      <c r="G87" s="37"/>
      <c r="H87" s="37"/>
      <c r="I87" s="37"/>
      <c r="J87" s="37"/>
      <c r="K87" s="37"/>
      <c r="L87" s="59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23</v>
      </c>
      <c r="AJ87" s="37"/>
      <c r="AK87" s="37"/>
      <c r="AL87" s="37"/>
      <c r="AM87" s="302" t="str">
        <f>IF(AN8= "","",AN8)</f>
        <v>26. 7. 2022</v>
      </c>
      <c r="AN87" s="302"/>
      <c r="AO87" s="37"/>
      <c r="AP87" s="37"/>
      <c r="AQ87" s="37"/>
      <c r="AR87" s="40"/>
      <c r="BE87" s="35"/>
    </row>
    <row r="88" spans="1:90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0" s="2" customFormat="1" ht="15.2" customHeight="1">
      <c r="A89" s="35"/>
      <c r="B89" s="36"/>
      <c r="C89" s="30" t="s">
        <v>25</v>
      </c>
      <c r="D89" s="37"/>
      <c r="E89" s="37"/>
      <c r="F89" s="37"/>
      <c r="G89" s="37"/>
      <c r="H89" s="37"/>
      <c r="I89" s="37"/>
      <c r="J89" s="37"/>
      <c r="K89" s="37"/>
      <c r="L89" s="53" t="str">
        <f>IF(E11= "","",E11)</f>
        <v>Národohospodářský ústav akademie věd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31</v>
      </c>
      <c r="AJ89" s="37"/>
      <c r="AK89" s="37"/>
      <c r="AL89" s="37"/>
      <c r="AM89" s="303" t="str">
        <f>IF(E17="","",E17)</f>
        <v>Ing.arch. Jan Heller</v>
      </c>
      <c r="AN89" s="304"/>
      <c r="AO89" s="304"/>
      <c r="AP89" s="304"/>
      <c r="AQ89" s="37"/>
      <c r="AR89" s="40"/>
      <c r="AS89" s="305" t="s">
        <v>53</v>
      </c>
      <c r="AT89" s="306"/>
      <c r="AU89" s="61"/>
      <c r="AV89" s="61"/>
      <c r="AW89" s="61"/>
      <c r="AX89" s="61"/>
      <c r="AY89" s="61"/>
      <c r="AZ89" s="61"/>
      <c r="BA89" s="61"/>
      <c r="BB89" s="61"/>
      <c r="BC89" s="61"/>
      <c r="BD89" s="62"/>
      <c r="BE89" s="35"/>
    </row>
    <row r="90" spans="1:90" s="2" customFormat="1" ht="15.2" customHeight="1">
      <c r="A90" s="35"/>
      <c r="B90" s="36"/>
      <c r="C90" s="30" t="s">
        <v>29</v>
      </c>
      <c r="D90" s="37"/>
      <c r="E90" s="37"/>
      <c r="F90" s="37"/>
      <c r="G90" s="37"/>
      <c r="H90" s="37"/>
      <c r="I90" s="37"/>
      <c r="J90" s="37"/>
      <c r="K90" s="37"/>
      <c r="L90" s="53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35</v>
      </c>
      <c r="AJ90" s="37"/>
      <c r="AK90" s="37"/>
      <c r="AL90" s="37"/>
      <c r="AM90" s="303" t="str">
        <f>IF(E20="","",E20)</f>
        <v xml:space="preserve"> </v>
      </c>
      <c r="AN90" s="304"/>
      <c r="AO90" s="304"/>
      <c r="AP90" s="304"/>
      <c r="AQ90" s="37"/>
      <c r="AR90" s="40"/>
      <c r="AS90" s="307"/>
      <c r="AT90" s="308"/>
      <c r="AU90" s="63"/>
      <c r="AV90" s="63"/>
      <c r="AW90" s="63"/>
      <c r="AX90" s="63"/>
      <c r="AY90" s="63"/>
      <c r="AZ90" s="63"/>
      <c r="BA90" s="63"/>
      <c r="BB90" s="63"/>
      <c r="BC90" s="63"/>
      <c r="BD90" s="64"/>
      <c r="BE90" s="35"/>
    </row>
    <row r="91" spans="1:90" s="2" customFormat="1" ht="10.9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309"/>
      <c r="AT91" s="310"/>
      <c r="AU91" s="65"/>
      <c r="AV91" s="65"/>
      <c r="AW91" s="65"/>
      <c r="AX91" s="65"/>
      <c r="AY91" s="65"/>
      <c r="AZ91" s="65"/>
      <c r="BA91" s="65"/>
      <c r="BB91" s="65"/>
      <c r="BC91" s="65"/>
      <c r="BD91" s="66"/>
      <c r="BE91" s="35"/>
    </row>
    <row r="92" spans="1:90" s="2" customFormat="1" ht="29.25" customHeight="1">
      <c r="A92" s="35"/>
      <c r="B92" s="36"/>
      <c r="C92" s="296" t="s">
        <v>54</v>
      </c>
      <c r="D92" s="297"/>
      <c r="E92" s="297"/>
      <c r="F92" s="297"/>
      <c r="G92" s="297"/>
      <c r="H92" s="67"/>
      <c r="I92" s="298" t="s">
        <v>55</v>
      </c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9" t="s">
        <v>56</v>
      </c>
      <c r="AH92" s="297"/>
      <c r="AI92" s="297"/>
      <c r="AJ92" s="297"/>
      <c r="AK92" s="297"/>
      <c r="AL92" s="297"/>
      <c r="AM92" s="297"/>
      <c r="AN92" s="298" t="s">
        <v>57</v>
      </c>
      <c r="AO92" s="297"/>
      <c r="AP92" s="342"/>
      <c r="AQ92" s="256" t="s">
        <v>58</v>
      </c>
      <c r="AR92" s="40"/>
      <c r="AS92" s="69" t="s">
        <v>59</v>
      </c>
      <c r="AT92" s="70" t="s">
        <v>60</v>
      </c>
      <c r="AU92" s="70" t="s">
        <v>61</v>
      </c>
      <c r="AV92" s="70" t="s">
        <v>62</v>
      </c>
      <c r="AW92" s="70" t="s">
        <v>63</v>
      </c>
      <c r="AX92" s="70" t="s">
        <v>64</v>
      </c>
      <c r="AY92" s="70" t="s">
        <v>65</v>
      </c>
      <c r="AZ92" s="70" t="s">
        <v>66</v>
      </c>
      <c r="BA92" s="70" t="s">
        <v>67</v>
      </c>
      <c r="BB92" s="70" t="s">
        <v>68</v>
      </c>
      <c r="BC92" s="70" t="s">
        <v>69</v>
      </c>
      <c r="BD92" s="71" t="s">
        <v>70</v>
      </c>
      <c r="BE92" s="35"/>
    </row>
    <row r="93" spans="1:90" s="2" customFormat="1" ht="10.9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2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4"/>
      <c r="BE93" s="35"/>
    </row>
    <row r="94" spans="1:90" s="6" customFormat="1" ht="32.450000000000003" customHeight="1">
      <c r="B94" s="75"/>
      <c r="C94" s="76" t="s">
        <v>2404</v>
      </c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321">
        <f>ROUND(AG95,2)</f>
        <v>0</v>
      </c>
      <c r="AH94" s="321"/>
      <c r="AI94" s="321"/>
      <c r="AJ94" s="321"/>
      <c r="AK94" s="321"/>
      <c r="AL94" s="321"/>
      <c r="AM94" s="321"/>
      <c r="AN94" s="322">
        <f>SUM(AG94,AT94)</f>
        <v>0</v>
      </c>
      <c r="AO94" s="322"/>
      <c r="AP94" s="322"/>
      <c r="AQ94" s="79" t="s">
        <v>19</v>
      </c>
      <c r="AR94" s="80"/>
      <c r="AS94" s="81">
        <f>ROUND(AS95,2)</f>
        <v>0</v>
      </c>
      <c r="AT94" s="82">
        <f>ROUND(SUM(AV94:AW94),2)</f>
        <v>0</v>
      </c>
      <c r="AU94" s="83">
        <f>ROUND(AU95,5)</f>
        <v>0</v>
      </c>
      <c r="AV94" s="82">
        <f>ROUND(AZ94*L29,2)</f>
        <v>0</v>
      </c>
      <c r="AW94" s="82">
        <f>ROUND(BA94*L30,2)</f>
        <v>0</v>
      </c>
      <c r="AX94" s="82">
        <f>ROUND(BB94*L29,2)</f>
        <v>0</v>
      </c>
      <c r="AY94" s="82">
        <f>ROUND(BC94*L30,2)</f>
        <v>0</v>
      </c>
      <c r="AZ94" s="82">
        <f>ROUND(AZ95,2)</f>
        <v>0</v>
      </c>
      <c r="BA94" s="82">
        <f>ROUND(BA95,2)</f>
        <v>0</v>
      </c>
      <c r="BB94" s="82">
        <f>ROUND(BB95,2)</f>
        <v>0</v>
      </c>
      <c r="BC94" s="82">
        <f>ROUND(BC95,2)</f>
        <v>0</v>
      </c>
      <c r="BD94" s="84">
        <f>ROUND(BD95,2)</f>
        <v>0</v>
      </c>
      <c r="BS94" s="85" t="s">
        <v>72</v>
      </c>
      <c r="BT94" s="85" t="s">
        <v>73</v>
      </c>
      <c r="BV94" s="85" t="s">
        <v>75</v>
      </c>
      <c r="BW94" s="85" t="s">
        <v>2390</v>
      </c>
      <c r="BX94" s="85" t="s">
        <v>76</v>
      </c>
      <c r="CL94" s="85" t="s">
        <v>19</v>
      </c>
    </row>
    <row r="95" spans="1:90" s="7" customFormat="1" ht="24.75" customHeight="1">
      <c r="A95" s="87" t="s">
        <v>77</v>
      </c>
      <c r="B95" s="88"/>
      <c r="C95" s="89"/>
      <c r="D95" s="320" t="s">
        <v>2391</v>
      </c>
      <c r="E95" s="320"/>
      <c r="F95" s="320"/>
      <c r="G95" s="320"/>
      <c r="H95" s="320"/>
      <c r="I95" s="90"/>
      <c r="J95" s="320" t="s">
        <v>2393</v>
      </c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18">
        <f>'Oprava knihovn...'!J28</f>
        <v>0</v>
      </c>
      <c r="AH95" s="319"/>
      <c r="AI95" s="319"/>
      <c r="AJ95" s="319"/>
      <c r="AK95" s="319"/>
      <c r="AL95" s="319"/>
      <c r="AM95" s="319"/>
      <c r="AN95" s="318">
        <f>SUM(AG95,AT95)</f>
        <v>0</v>
      </c>
      <c r="AO95" s="319"/>
      <c r="AP95" s="319"/>
      <c r="AQ95" s="91" t="s">
        <v>80</v>
      </c>
      <c r="AR95" s="92"/>
      <c r="AS95" s="93">
        <v>0</v>
      </c>
      <c r="AT95" s="94">
        <f>ROUND(SUM(AV95:AW95),2)</f>
        <v>0</v>
      </c>
      <c r="AU95" s="95">
        <f>'Oprava knihovn...'!P139</f>
        <v>0</v>
      </c>
      <c r="AV95" s="94">
        <f>'Oprava knihovn...'!J31</f>
        <v>0</v>
      </c>
      <c r="AW95" s="94">
        <f>'Oprava knihovn...'!J32</f>
        <v>0</v>
      </c>
      <c r="AX95" s="94">
        <f>'Oprava knihovn...'!J33</f>
        <v>0</v>
      </c>
      <c r="AY95" s="94">
        <f>'Oprava knihovn...'!J34</f>
        <v>0</v>
      </c>
      <c r="AZ95" s="94">
        <f>'Oprava knihovn...'!F31</f>
        <v>0</v>
      </c>
      <c r="BA95" s="94">
        <f>'Oprava knihovn...'!F32</f>
        <v>0</v>
      </c>
      <c r="BB95" s="94">
        <f>'Oprava knihovn...'!F33</f>
        <v>0</v>
      </c>
      <c r="BC95" s="94">
        <f>'Oprava knihovn...'!F34</f>
        <v>0</v>
      </c>
      <c r="BD95" s="96">
        <f>'Oprava knihovn...'!F35</f>
        <v>0</v>
      </c>
      <c r="BT95" s="97" t="s">
        <v>81</v>
      </c>
      <c r="BU95" s="97" t="s">
        <v>2405</v>
      </c>
      <c r="BV95" s="97" t="s">
        <v>75</v>
      </c>
      <c r="BW95" s="97" t="s">
        <v>2390</v>
      </c>
      <c r="BX95" s="97" t="s">
        <v>76</v>
      </c>
      <c r="CL95" s="97" t="s">
        <v>19</v>
      </c>
    </row>
    <row r="96" spans="1:90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0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s="2" customFormat="1" ht="6.95" customHeight="1">
      <c r="A97" s="35"/>
      <c r="B97" s="48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0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algorithmName="SHA-512" hashValue="DiHoE0cBM8ZhSw3CgQjtN+9FYph3ryYCKHdaW9ePd/sqYAwyIn4uenMKq9ljos4iANuR1QMtimsd82TiymIIkw==" saltValue="4G64poaJtUqs6qztOD0v8ionVq4bUWnK+ptEe0xObJyvbb0zAYHISXDYp18JyV5rS9gmdMvA67WL2r0cDzqzIg==" spinCount="100000" sheet="1" objects="1" scenarios="1" formatColumns="0" formatRows="0"/>
  <mergeCells count="42">
    <mergeCell ref="AR2:BE2"/>
    <mergeCell ref="K5:AO5"/>
    <mergeCell ref="BE5:BE34"/>
    <mergeCell ref="K6:AO6"/>
    <mergeCell ref="E14:AJ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85:AO85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G94:AM94"/>
    <mergeCell ref="AN94:AP94"/>
    <mergeCell ref="D95:H95"/>
    <mergeCell ref="J95:AF95"/>
    <mergeCell ref="AG95:AM95"/>
    <mergeCell ref="AN95:AP95"/>
  </mergeCells>
  <hyperlinks>
    <hyperlink ref="A95" location="'20220727 - Oprava knihovn...'!C2" display="/" xr:uid="{8B080B0C-3E75-4F32-AEAE-58CF422951BB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BAEC0-3863-4915-B687-0FF72E5FAD12}">
  <sheetPr>
    <tabColor rgb="FFC00000"/>
    <pageSetUpPr fitToPage="1"/>
  </sheetPr>
  <dimension ref="A2:BM298"/>
  <sheetViews>
    <sheetView showGridLines="0" topLeftCell="A193" workbookViewId="0">
      <selection activeCell="G165" sqref="G16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32" max="16384" width="9.33203125" style="1"/>
  </cols>
  <sheetData>
    <row r="2" spans="1:46" ht="36.950000000000003" customHeight="1"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AT2" s="18" t="s">
        <v>2390</v>
      </c>
    </row>
    <row r="3" spans="1:46" ht="6.95" hidden="1" customHeight="1">
      <c r="B3" s="98"/>
      <c r="C3" s="99"/>
      <c r="D3" s="99"/>
      <c r="E3" s="99"/>
      <c r="F3" s="99"/>
      <c r="G3" s="99"/>
      <c r="H3" s="99"/>
      <c r="I3" s="99"/>
      <c r="J3" s="99"/>
      <c r="K3" s="99"/>
      <c r="L3" s="21"/>
      <c r="AT3" s="18" t="s">
        <v>83</v>
      </c>
    </row>
    <row r="4" spans="1:46" ht="24.95" hidden="1" customHeight="1">
      <c r="B4" s="21"/>
      <c r="D4" s="100" t="s">
        <v>84</v>
      </c>
      <c r="L4" s="21"/>
      <c r="M4" s="101" t="s">
        <v>10</v>
      </c>
      <c r="AT4" s="18" t="s">
        <v>4</v>
      </c>
    </row>
    <row r="5" spans="1:46" ht="6.95" hidden="1" customHeight="1">
      <c r="B5" s="21"/>
      <c r="L5" s="21"/>
    </row>
    <row r="6" spans="1:46" s="2" customFormat="1" ht="12" hidden="1" customHeight="1">
      <c r="A6" s="35"/>
      <c r="B6" s="40"/>
      <c r="C6" s="35"/>
      <c r="D6" s="102" t="s">
        <v>16</v>
      </c>
      <c r="E6" s="35"/>
      <c r="F6" s="35"/>
      <c r="G6" s="35"/>
      <c r="H6" s="35"/>
      <c r="I6" s="35"/>
      <c r="J6" s="35"/>
      <c r="K6" s="35"/>
      <c r="L6" s="103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46" s="2" customFormat="1" ht="16.5" hidden="1" customHeight="1">
      <c r="A7" s="35"/>
      <c r="B7" s="40"/>
      <c r="C7" s="35"/>
      <c r="D7" s="35"/>
      <c r="E7" s="337" t="s">
        <v>2393</v>
      </c>
      <c r="F7" s="338"/>
      <c r="G7" s="338"/>
      <c r="H7" s="338"/>
      <c r="I7" s="35"/>
      <c r="J7" s="35"/>
      <c r="K7" s="35"/>
      <c r="L7" s="103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pans="1:46" s="2" customFormat="1" hidden="1">
      <c r="A8" s="35"/>
      <c r="B8" s="40"/>
      <c r="C8" s="35"/>
      <c r="D8" s="35"/>
      <c r="E8" s="35"/>
      <c r="F8" s="35"/>
      <c r="G8" s="35"/>
      <c r="H8" s="35"/>
      <c r="I8" s="35"/>
      <c r="J8" s="35"/>
      <c r="K8" s="35"/>
      <c r="L8" s="103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2" hidden="1" customHeight="1">
      <c r="A9" s="35"/>
      <c r="B9" s="40"/>
      <c r="C9" s="35"/>
      <c r="D9" s="102" t="s">
        <v>18</v>
      </c>
      <c r="E9" s="35"/>
      <c r="F9" s="104" t="s">
        <v>19</v>
      </c>
      <c r="G9" s="35"/>
      <c r="H9" s="35"/>
      <c r="I9" s="102" t="s">
        <v>20</v>
      </c>
      <c r="J9" s="104" t="s">
        <v>19</v>
      </c>
      <c r="K9" s="35"/>
      <c r="L9" s="103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hidden="1" customHeight="1">
      <c r="A10" s="35"/>
      <c r="B10" s="40"/>
      <c r="C10" s="35"/>
      <c r="D10" s="102" t="s">
        <v>21</v>
      </c>
      <c r="E10" s="35"/>
      <c r="F10" s="104" t="s">
        <v>36</v>
      </c>
      <c r="G10" s="35"/>
      <c r="H10" s="35"/>
      <c r="I10" s="102" t="s">
        <v>23</v>
      </c>
      <c r="J10" s="105" t="str">
        <f>'Rekapitulace stavby - knihovna'!AN8</f>
        <v>26. 7. 2022</v>
      </c>
      <c r="K10" s="35"/>
      <c r="L10" s="103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0.9" hidden="1" customHeight="1">
      <c r="A11" s="35"/>
      <c r="B11" s="40"/>
      <c r="C11" s="35"/>
      <c r="D11" s="35"/>
      <c r="E11" s="35"/>
      <c r="F11" s="35"/>
      <c r="G11" s="35"/>
      <c r="H11" s="35"/>
      <c r="I11" s="35"/>
      <c r="J11" s="35"/>
      <c r="K11" s="35"/>
      <c r="L11" s="103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hidden="1" customHeight="1">
      <c r="A12" s="35"/>
      <c r="B12" s="40"/>
      <c r="C12" s="35"/>
      <c r="D12" s="102" t="s">
        <v>25</v>
      </c>
      <c r="E12" s="35"/>
      <c r="F12" s="35"/>
      <c r="G12" s="35"/>
      <c r="H12" s="35"/>
      <c r="I12" s="102" t="s">
        <v>26</v>
      </c>
      <c r="J12" s="104" t="s">
        <v>19</v>
      </c>
      <c r="K12" s="35"/>
      <c r="L12" s="103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8" hidden="1" customHeight="1">
      <c r="A13" s="35"/>
      <c r="B13" s="40"/>
      <c r="C13" s="35"/>
      <c r="D13" s="35"/>
      <c r="E13" s="104" t="s">
        <v>2396</v>
      </c>
      <c r="F13" s="35"/>
      <c r="G13" s="35"/>
      <c r="H13" s="35"/>
      <c r="I13" s="102" t="s">
        <v>28</v>
      </c>
      <c r="J13" s="104" t="s">
        <v>19</v>
      </c>
      <c r="K13" s="35"/>
      <c r="L13" s="103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6.95" hidden="1" customHeigh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03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hidden="1" customHeight="1">
      <c r="A15" s="35"/>
      <c r="B15" s="40"/>
      <c r="C15" s="35"/>
      <c r="D15" s="102" t="s">
        <v>29</v>
      </c>
      <c r="E15" s="35"/>
      <c r="F15" s="35"/>
      <c r="G15" s="35"/>
      <c r="H15" s="35"/>
      <c r="I15" s="102" t="s">
        <v>26</v>
      </c>
      <c r="J15" s="31" t="str">
        <f>'Rekapitulace stavby - knihovna'!AN13</f>
        <v>Vyplň údaj</v>
      </c>
      <c r="K15" s="35"/>
      <c r="L15" s="103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8" hidden="1" customHeight="1">
      <c r="A16" s="35"/>
      <c r="B16" s="40"/>
      <c r="C16" s="35"/>
      <c r="D16" s="35"/>
      <c r="E16" s="339" t="str">
        <f>'Rekapitulace stavby - knihovna'!E14</f>
        <v>Vyplň údaj</v>
      </c>
      <c r="F16" s="340"/>
      <c r="G16" s="340"/>
      <c r="H16" s="340"/>
      <c r="I16" s="102" t="s">
        <v>28</v>
      </c>
      <c r="J16" s="31" t="str">
        <f>'Rekapitulace stavby - knihovna'!AN14</f>
        <v>Vyplň údaj</v>
      </c>
      <c r="K16" s="35"/>
      <c r="L16" s="103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6.95" hidden="1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03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hidden="1" customHeight="1">
      <c r="A18" s="35"/>
      <c r="B18" s="40"/>
      <c r="C18" s="35"/>
      <c r="D18" s="102" t="s">
        <v>31</v>
      </c>
      <c r="E18" s="35"/>
      <c r="F18" s="35"/>
      <c r="G18" s="35"/>
      <c r="H18" s="35"/>
      <c r="I18" s="102" t="s">
        <v>26</v>
      </c>
      <c r="J18" s="104" t="s">
        <v>19</v>
      </c>
      <c r="K18" s="35"/>
      <c r="L18" s="103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hidden="1" customHeight="1">
      <c r="A19" s="35"/>
      <c r="B19" s="40"/>
      <c r="C19" s="35"/>
      <c r="D19" s="35"/>
      <c r="E19" s="104" t="s">
        <v>2397</v>
      </c>
      <c r="F19" s="35"/>
      <c r="G19" s="35"/>
      <c r="H19" s="35"/>
      <c r="I19" s="102" t="s">
        <v>28</v>
      </c>
      <c r="J19" s="104" t="s">
        <v>19</v>
      </c>
      <c r="K19" s="35"/>
      <c r="L19" s="103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hidden="1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03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hidden="1" customHeight="1">
      <c r="A21" s="35"/>
      <c r="B21" s="40"/>
      <c r="C21" s="35"/>
      <c r="D21" s="102" t="s">
        <v>35</v>
      </c>
      <c r="E21" s="35"/>
      <c r="F21" s="35"/>
      <c r="G21" s="35"/>
      <c r="H21" s="35"/>
      <c r="I21" s="102" t="s">
        <v>26</v>
      </c>
      <c r="J21" s="104" t="str">
        <f>IF('Rekapitulace stavby - knihovna'!AN19="","",'Rekapitulace stavby - knihovna'!AN19)</f>
        <v/>
      </c>
      <c r="K21" s="35"/>
      <c r="L21" s="103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hidden="1" customHeight="1">
      <c r="A22" s="35"/>
      <c r="B22" s="40"/>
      <c r="C22" s="35"/>
      <c r="D22" s="35"/>
      <c r="E22" s="104" t="str">
        <f>IF('Rekapitulace stavby - knihovna'!E20="","",'Rekapitulace stavby - knihovna'!E20)</f>
        <v xml:space="preserve"> </v>
      </c>
      <c r="F22" s="35"/>
      <c r="G22" s="35"/>
      <c r="H22" s="35"/>
      <c r="I22" s="102" t="s">
        <v>28</v>
      </c>
      <c r="J22" s="104" t="str">
        <f>IF('Rekapitulace stavby - knihovna'!AN20="","",'Rekapitulace stavby - knihovna'!AN20)</f>
        <v/>
      </c>
      <c r="K22" s="35"/>
      <c r="L22" s="103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hidden="1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03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hidden="1" customHeight="1">
      <c r="A24" s="35"/>
      <c r="B24" s="40"/>
      <c r="C24" s="35"/>
      <c r="D24" s="102" t="s">
        <v>37</v>
      </c>
      <c r="E24" s="35"/>
      <c r="F24" s="35"/>
      <c r="G24" s="35"/>
      <c r="H24" s="35"/>
      <c r="I24" s="35"/>
      <c r="J24" s="35"/>
      <c r="K24" s="35"/>
      <c r="L24" s="103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8" customFormat="1" ht="16.5" hidden="1" customHeight="1">
      <c r="A25" s="106"/>
      <c r="B25" s="107"/>
      <c r="C25" s="106"/>
      <c r="D25" s="106"/>
      <c r="E25" s="341" t="s">
        <v>19</v>
      </c>
      <c r="F25" s="341"/>
      <c r="G25" s="341"/>
      <c r="H25" s="341"/>
      <c r="I25" s="106"/>
      <c r="J25" s="106"/>
      <c r="K25" s="106"/>
      <c r="L25" s="108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</row>
    <row r="26" spans="1:31" s="2" customFormat="1" ht="6.95" hidden="1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03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hidden="1" customHeight="1">
      <c r="A27" s="35"/>
      <c r="B27" s="40"/>
      <c r="C27" s="35"/>
      <c r="D27" s="109"/>
      <c r="E27" s="109"/>
      <c r="F27" s="109"/>
      <c r="G27" s="109"/>
      <c r="H27" s="109"/>
      <c r="I27" s="109"/>
      <c r="J27" s="109"/>
      <c r="K27" s="109"/>
      <c r="L27" s="103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25.35" hidden="1" customHeight="1">
      <c r="A28" s="35"/>
      <c r="B28" s="40"/>
      <c r="C28" s="35"/>
      <c r="D28" s="110" t="s">
        <v>39</v>
      </c>
      <c r="E28" s="35"/>
      <c r="F28" s="35"/>
      <c r="G28" s="35"/>
      <c r="H28" s="35"/>
      <c r="I28" s="35"/>
      <c r="J28" s="111">
        <f>ROUND(J139, 2)</f>
        <v>0</v>
      </c>
      <c r="K28" s="35"/>
      <c r="L28" s="103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hidden="1" customHeight="1">
      <c r="A29" s="35"/>
      <c r="B29" s="40"/>
      <c r="C29" s="35"/>
      <c r="D29" s="109"/>
      <c r="E29" s="109"/>
      <c r="F29" s="109"/>
      <c r="G29" s="109"/>
      <c r="H29" s="109"/>
      <c r="I29" s="109"/>
      <c r="J29" s="109"/>
      <c r="K29" s="109"/>
      <c r="L29" s="103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hidden="1" customHeight="1">
      <c r="A30" s="35"/>
      <c r="B30" s="40"/>
      <c r="C30" s="35"/>
      <c r="D30" s="35"/>
      <c r="E30" s="35"/>
      <c r="F30" s="112" t="s">
        <v>41</v>
      </c>
      <c r="G30" s="35"/>
      <c r="H30" s="35"/>
      <c r="I30" s="112" t="s">
        <v>40</v>
      </c>
      <c r="J30" s="112" t="s">
        <v>42</v>
      </c>
      <c r="K30" s="35"/>
      <c r="L30" s="103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hidden="1" customHeight="1">
      <c r="A31" s="35"/>
      <c r="B31" s="40"/>
      <c r="C31" s="35"/>
      <c r="D31" s="113" t="s">
        <v>43</v>
      </c>
      <c r="E31" s="102" t="s">
        <v>44</v>
      </c>
      <c r="F31" s="114">
        <f>ROUND((SUM(BE139:BE297)),  2)</f>
        <v>0</v>
      </c>
      <c r="G31" s="35"/>
      <c r="H31" s="35"/>
      <c r="I31" s="115">
        <v>0.21</v>
      </c>
      <c r="J31" s="114">
        <f>ROUND(((SUM(BE139:BE297))*I31),  2)</f>
        <v>0</v>
      </c>
      <c r="K31" s="35"/>
      <c r="L31" s="103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hidden="1" customHeight="1">
      <c r="A32" s="35"/>
      <c r="B32" s="40"/>
      <c r="C32" s="35"/>
      <c r="D32" s="35"/>
      <c r="E32" s="102" t="s">
        <v>45</v>
      </c>
      <c r="F32" s="114">
        <f>ROUND((SUM(BF139:BF297)),  2)</f>
        <v>0</v>
      </c>
      <c r="G32" s="35"/>
      <c r="H32" s="35"/>
      <c r="I32" s="115">
        <v>0.15</v>
      </c>
      <c r="J32" s="114">
        <f>ROUND(((SUM(BF139:BF297))*I32),  2)</f>
        <v>0</v>
      </c>
      <c r="K32" s="35"/>
      <c r="L32" s="103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hidden="1" customHeight="1">
      <c r="A33" s="35"/>
      <c r="B33" s="40"/>
      <c r="C33" s="35"/>
      <c r="D33" s="35"/>
      <c r="E33" s="102" t="s">
        <v>46</v>
      </c>
      <c r="F33" s="114">
        <f>ROUND((SUM(BG139:BG297)),  2)</f>
        <v>0</v>
      </c>
      <c r="G33" s="35"/>
      <c r="H33" s="35"/>
      <c r="I33" s="115">
        <v>0.21</v>
      </c>
      <c r="J33" s="114">
        <f>0</f>
        <v>0</v>
      </c>
      <c r="K33" s="35"/>
      <c r="L33" s="103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hidden="1" customHeight="1">
      <c r="A34" s="35"/>
      <c r="B34" s="40"/>
      <c r="C34" s="35"/>
      <c r="D34" s="35"/>
      <c r="E34" s="102" t="s">
        <v>47</v>
      </c>
      <c r="F34" s="114">
        <f>ROUND((SUM(BH139:BH297)),  2)</f>
        <v>0</v>
      </c>
      <c r="G34" s="35"/>
      <c r="H34" s="35"/>
      <c r="I34" s="115">
        <v>0.15</v>
      </c>
      <c r="J34" s="114">
        <f>0</f>
        <v>0</v>
      </c>
      <c r="K34" s="35"/>
      <c r="L34" s="103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2" t="s">
        <v>48</v>
      </c>
      <c r="F35" s="114">
        <f>ROUND((SUM(BI139:BI297)),  2)</f>
        <v>0</v>
      </c>
      <c r="G35" s="35"/>
      <c r="H35" s="35"/>
      <c r="I35" s="115">
        <v>0</v>
      </c>
      <c r="J35" s="114">
        <f>0</f>
        <v>0</v>
      </c>
      <c r="K35" s="35"/>
      <c r="L35" s="103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6.95" hidden="1" customHeight="1">
      <c r="A36" s="35"/>
      <c r="B36" s="40"/>
      <c r="C36" s="35"/>
      <c r="D36" s="35"/>
      <c r="E36" s="35"/>
      <c r="F36" s="35"/>
      <c r="G36" s="35"/>
      <c r="H36" s="35"/>
      <c r="I36" s="35"/>
      <c r="J36" s="35"/>
      <c r="K36" s="35"/>
      <c r="L36" s="103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25.35" hidden="1" customHeight="1">
      <c r="A37" s="35"/>
      <c r="B37" s="40"/>
      <c r="C37" s="116"/>
      <c r="D37" s="117" t="s">
        <v>49</v>
      </c>
      <c r="E37" s="118"/>
      <c r="F37" s="118"/>
      <c r="G37" s="119" t="s">
        <v>50</v>
      </c>
      <c r="H37" s="120" t="s">
        <v>51</v>
      </c>
      <c r="I37" s="118"/>
      <c r="J37" s="121">
        <f>SUM(J28:J35)</f>
        <v>0</v>
      </c>
      <c r="K37" s="122"/>
      <c r="L37" s="103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3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ht="14.45" hidden="1" customHeight="1">
      <c r="B39" s="21"/>
      <c r="L39" s="21"/>
    </row>
    <row r="40" spans="1:31" ht="14.45" hidden="1" customHeight="1">
      <c r="B40" s="21"/>
      <c r="L40" s="21"/>
    </row>
    <row r="41" spans="1:31" ht="14.45" hidden="1" customHeight="1">
      <c r="B41" s="21"/>
      <c r="L41" s="21"/>
    </row>
    <row r="42" spans="1:31" ht="14.45" hidden="1" customHeight="1">
      <c r="B42" s="21"/>
      <c r="L42" s="21"/>
    </row>
    <row r="43" spans="1:31" ht="14.45" hidden="1" customHeight="1">
      <c r="B43" s="21"/>
      <c r="L43" s="21"/>
    </row>
    <row r="44" spans="1:31" ht="14.45" hidden="1" customHeight="1">
      <c r="B44" s="21"/>
      <c r="L44" s="21"/>
    </row>
    <row r="45" spans="1:31" ht="14.45" hidden="1" customHeight="1">
      <c r="B45" s="21"/>
      <c r="L45" s="21"/>
    </row>
    <row r="46" spans="1:31" ht="14.45" hidden="1" customHeight="1">
      <c r="B46" s="21"/>
      <c r="L46" s="21"/>
    </row>
    <row r="47" spans="1:31" ht="14.45" hidden="1" customHeight="1">
      <c r="B47" s="21"/>
      <c r="L47" s="21"/>
    </row>
    <row r="48" spans="1:31" ht="14.45" hidden="1" customHeight="1">
      <c r="B48" s="21"/>
      <c r="L48" s="21"/>
    </row>
    <row r="49" spans="1:31" ht="14.45" hidden="1" customHeight="1">
      <c r="B49" s="21"/>
      <c r="L49" s="21"/>
    </row>
    <row r="50" spans="1:31" s="2" customFormat="1" ht="14.45" hidden="1" customHeight="1">
      <c r="B50" s="103"/>
      <c r="D50" s="257" t="s">
        <v>2398</v>
      </c>
      <c r="E50" s="258"/>
      <c r="F50" s="258"/>
      <c r="G50" s="257" t="s">
        <v>2399</v>
      </c>
      <c r="H50" s="258"/>
      <c r="I50" s="258"/>
      <c r="J50" s="258"/>
      <c r="K50" s="258"/>
      <c r="L50" s="103"/>
    </row>
    <row r="51" spans="1:31" hidden="1">
      <c r="B51" s="21"/>
      <c r="L51" s="21"/>
    </row>
    <row r="52" spans="1:31" hidden="1">
      <c r="B52" s="21"/>
      <c r="L52" s="21"/>
    </row>
    <row r="53" spans="1:31" hidden="1">
      <c r="B53" s="21"/>
      <c r="L53" s="21"/>
    </row>
    <row r="54" spans="1:31" hidden="1">
      <c r="B54" s="21"/>
      <c r="L54" s="21"/>
    </row>
    <row r="55" spans="1:31" hidden="1">
      <c r="B55" s="21"/>
      <c r="L55" s="21"/>
    </row>
    <row r="56" spans="1:31" hidden="1">
      <c r="B56" s="21"/>
      <c r="L56" s="21"/>
    </row>
    <row r="57" spans="1:31" hidden="1">
      <c r="B57" s="21"/>
      <c r="L57" s="21"/>
    </row>
    <row r="58" spans="1:31" hidden="1">
      <c r="B58" s="21"/>
      <c r="L58" s="21"/>
    </row>
    <row r="59" spans="1:31" hidden="1">
      <c r="B59" s="21"/>
      <c r="L59" s="21"/>
    </row>
    <row r="60" spans="1:31" hidden="1">
      <c r="B60" s="21"/>
      <c r="L60" s="21"/>
    </row>
    <row r="61" spans="1:31" s="2" customFormat="1" ht="12.75" hidden="1">
      <c r="A61" s="35"/>
      <c r="B61" s="40"/>
      <c r="C61" s="35"/>
      <c r="D61" s="259" t="s">
        <v>2400</v>
      </c>
      <c r="E61" s="260"/>
      <c r="F61" s="261" t="s">
        <v>2401</v>
      </c>
      <c r="G61" s="259" t="s">
        <v>2400</v>
      </c>
      <c r="H61" s="260"/>
      <c r="I61" s="260"/>
      <c r="J61" s="262" t="s">
        <v>2401</v>
      </c>
      <c r="K61" s="260"/>
      <c r="L61" s="103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idden="1">
      <c r="B62" s="21"/>
      <c r="L62" s="21"/>
    </row>
    <row r="63" spans="1:31" hidden="1">
      <c r="B63" s="21"/>
      <c r="L63" s="21"/>
    </row>
    <row r="64" spans="1:31" hidden="1">
      <c r="B64" s="21"/>
      <c r="L64" s="21"/>
    </row>
    <row r="65" spans="1:31" s="2" customFormat="1" ht="12.75" hidden="1">
      <c r="A65" s="35"/>
      <c r="B65" s="40"/>
      <c r="C65" s="35"/>
      <c r="D65" s="257" t="s">
        <v>2402</v>
      </c>
      <c r="E65" s="263"/>
      <c r="F65" s="263"/>
      <c r="G65" s="257" t="s">
        <v>2403</v>
      </c>
      <c r="H65" s="263"/>
      <c r="I65" s="263"/>
      <c r="J65" s="263"/>
      <c r="K65" s="263"/>
      <c r="L65" s="103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idden="1">
      <c r="B66" s="21"/>
      <c r="L66" s="21"/>
    </row>
    <row r="67" spans="1:31" hidden="1">
      <c r="B67" s="21"/>
      <c r="L67" s="21"/>
    </row>
    <row r="68" spans="1:31" hidden="1">
      <c r="B68" s="21"/>
      <c r="L68" s="21"/>
    </row>
    <row r="69" spans="1:31" hidden="1">
      <c r="B69" s="21"/>
      <c r="L69" s="21"/>
    </row>
    <row r="70" spans="1:31" hidden="1">
      <c r="B70" s="21"/>
      <c r="L70" s="21"/>
    </row>
    <row r="71" spans="1:31" hidden="1">
      <c r="B71" s="21"/>
      <c r="L71" s="21"/>
    </row>
    <row r="72" spans="1:31" hidden="1">
      <c r="B72" s="21"/>
      <c r="L72" s="21"/>
    </row>
    <row r="73" spans="1:31" hidden="1">
      <c r="B73" s="21"/>
      <c r="L73" s="21"/>
    </row>
    <row r="74" spans="1:31" hidden="1">
      <c r="B74" s="21"/>
      <c r="L74" s="21"/>
    </row>
    <row r="75" spans="1:31" hidden="1">
      <c r="B75" s="21"/>
      <c r="L75" s="21"/>
    </row>
    <row r="76" spans="1:31" s="2" customFormat="1" ht="12.75" hidden="1">
      <c r="A76" s="35"/>
      <c r="B76" s="40"/>
      <c r="C76" s="35"/>
      <c r="D76" s="259" t="s">
        <v>2400</v>
      </c>
      <c r="E76" s="260"/>
      <c r="F76" s="261" t="s">
        <v>2401</v>
      </c>
      <c r="G76" s="259" t="s">
        <v>2400</v>
      </c>
      <c r="H76" s="260"/>
      <c r="I76" s="260"/>
      <c r="J76" s="262" t="s">
        <v>2401</v>
      </c>
      <c r="K76" s="260"/>
      <c r="L76" s="103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hidden="1" customHeight="1">
      <c r="A77" s="35"/>
      <c r="B77" s="123"/>
      <c r="C77" s="124"/>
      <c r="D77" s="124"/>
      <c r="E77" s="124"/>
      <c r="F77" s="124"/>
      <c r="G77" s="124"/>
      <c r="H77" s="124"/>
      <c r="I77" s="124"/>
      <c r="J77" s="124"/>
      <c r="K77" s="124"/>
      <c r="L77" s="103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hidden="1"/>
    <row r="79" spans="1:31" hidden="1"/>
    <row r="80" spans="1:31" hidden="1"/>
    <row r="81" spans="1:47" s="2" customFormat="1" ht="6.95" customHeight="1">
      <c r="A81" s="35"/>
      <c r="B81" s="125"/>
      <c r="C81" s="126"/>
      <c r="D81" s="126"/>
      <c r="E81" s="126"/>
      <c r="F81" s="126"/>
      <c r="G81" s="126"/>
      <c r="H81" s="126"/>
      <c r="I81" s="126"/>
      <c r="J81" s="126"/>
      <c r="K81" s="126"/>
      <c r="L81" s="103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87</v>
      </c>
      <c r="D82" s="37"/>
      <c r="E82" s="37"/>
      <c r="F82" s="37"/>
      <c r="G82" s="37"/>
      <c r="H82" s="37"/>
      <c r="I82" s="37"/>
      <c r="J82" s="37"/>
      <c r="K82" s="37"/>
      <c r="L82" s="103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103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103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00" t="str">
        <f>E7</f>
        <v>Oprava knihovny, revize 26.7.2022</v>
      </c>
      <c r="F85" s="332"/>
      <c r="G85" s="332"/>
      <c r="H85" s="332"/>
      <c r="I85" s="37"/>
      <c r="J85" s="37"/>
      <c r="K85" s="37"/>
      <c r="L85" s="103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103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2" customHeight="1">
      <c r="A87" s="35"/>
      <c r="B87" s="36"/>
      <c r="C87" s="30" t="s">
        <v>21</v>
      </c>
      <c r="D87" s="37"/>
      <c r="E87" s="37"/>
      <c r="F87" s="28" t="str">
        <f>F10</f>
        <v xml:space="preserve"> </v>
      </c>
      <c r="G87" s="37"/>
      <c r="H87" s="37"/>
      <c r="I87" s="30" t="s">
        <v>23</v>
      </c>
      <c r="J87" s="60" t="str">
        <f>IF(J10="","",J10)</f>
        <v>26. 7. 2022</v>
      </c>
      <c r="K87" s="37"/>
      <c r="L87" s="103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103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5.2" customHeight="1">
      <c r="A89" s="35"/>
      <c r="B89" s="36"/>
      <c r="C89" s="30" t="s">
        <v>25</v>
      </c>
      <c r="D89" s="37"/>
      <c r="E89" s="37"/>
      <c r="F89" s="28" t="str">
        <f>E13</f>
        <v>Národohospodářský ústav akademie věd</v>
      </c>
      <c r="G89" s="37"/>
      <c r="H89" s="37"/>
      <c r="I89" s="30" t="s">
        <v>31</v>
      </c>
      <c r="J89" s="33" t="str">
        <f>E19</f>
        <v>Ing.arch. Jan Heller</v>
      </c>
      <c r="K89" s="37"/>
      <c r="L89" s="103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15.2" customHeight="1">
      <c r="A90" s="35"/>
      <c r="B90" s="36"/>
      <c r="C90" s="30" t="s">
        <v>29</v>
      </c>
      <c r="D90" s="37"/>
      <c r="E90" s="37"/>
      <c r="F90" s="28" t="str">
        <f>IF(E16="","",E16)</f>
        <v>Vyplň údaj</v>
      </c>
      <c r="G90" s="37"/>
      <c r="H90" s="37"/>
      <c r="I90" s="30" t="s">
        <v>35</v>
      </c>
      <c r="J90" s="33" t="str">
        <f>E22</f>
        <v xml:space="preserve"> </v>
      </c>
      <c r="K90" s="37"/>
      <c r="L90" s="103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0.35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103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29.25" customHeight="1">
      <c r="A92" s="35"/>
      <c r="B92" s="36"/>
      <c r="C92" s="127" t="s">
        <v>88</v>
      </c>
      <c r="D92" s="128"/>
      <c r="E92" s="128"/>
      <c r="F92" s="128"/>
      <c r="G92" s="128"/>
      <c r="H92" s="128"/>
      <c r="I92" s="128"/>
      <c r="J92" s="129" t="s">
        <v>89</v>
      </c>
      <c r="K92" s="128"/>
      <c r="L92" s="103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103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2.9" customHeight="1">
      <c r="A94" s="35"/>
      <c r="B94" s="36"/>
      <c r="C94" s="130" t="s">
        <v>2406</v>
      </c>
      <c r="D94" s="37"/>
      <c r="E94" s="37"/>
      <c r="F94" s="37"/>
      <c r="G94" s="37"/>
      <c r="H94" s="37"/>
      <c r="I94" s="37"/>
      <c r="J94" s="78">
        <f>J139</f>
        <v>0</v>
      </c>
      <c r="K94" s="37"/>
      <c r="L94" s="103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8" t="s">
        <v>90</v>
      </c>
    </row>
    <row r="95" spans="1:47" s="9" customFormat="1" ht="24.95" customHeight="1">
      <c r="B95" s="131"/>
      <c r="C95" s="132"/>
      <c r="D95" s="133" t="s">
        <v>91</v>
      </c>
      <c r="E95" s="134"/>
      <c r="F95" s="134"/>
      <c r="G95" s="134"/>
      <c r="H95" s="134"/>
      <c r="I95" s="134"/>
      <c r="J95" s="135">
        <f>J140</f>
        <v>0</v>
      </c>
      <c r="K95" s="132"/>
      <c r="L95" s="136"/>
    </row>
    <row r="96" spans="1:47" s="10" customFormat="1" ht="19.899999999999999" customHeight="1">
      <c r="B96" s="137"/>
      <c r="C96" s="138"/>
      <c r="D96" s="139" t="s">
        <v>94</v>
      </c>
      <c r="E96" s="140"/>
      <c r="F96" s="140"/>
      <c r="G96" s="140"/>
      <c r="H96" s="140"/>
      <c r="I96" s="140"/>
      <c r="J96" s="141">
        <f>J141</f>
        <v>0</v>
      </c>
      <c r="K96" s="138"/>
      <c r="L96" s="142"/>
    </row>
    <row r="97" spans="2:12" s="10" customFormat="1" ht="19.899999999999999" customHeight="1">
      <c r="B97" s="137"/>
      <c r="C97" s="138"/>
      <c r="D97" s="139" t="s">
        <v>2407</v>
      </c>
      <c r="E97" s="140"/>
      <c r="F97" s="140"/>
      <c r="G97" s="140"/>
      <c r="H97" s="140"/>
      <c r="I97" s="140"/>
      <c r="J97" s="141">
        <f>J164</f>
        <v>0</v>
      </c>
      <c r="K97" s="138"/>
      <c r="L97" s="142"/>
    </row>
    <row r="98" spans="2:12" s="10" customFormat="1" ht="19.899999999999999" customHeight="1">
      <c r="B98" s="137"/>
      <c r="C98" s="138"/>
      <c r="D98" s="139" t="s">
        <v>96</v>
      </c>
      <c r="E98" s="140"/>
      <c r="F98" s="140"/>
      <c r="G98" s="140"/>
      <c r="H98" s="140"/>
      <c r="I98" s="140"/>
      <c r="J98" s="141">
        <f>J173</f>
        <v>0</v>
      </c>
      <c r="K98" s="138"/>
      <c r="L98" s="142"/>
    </row>
    <row r="99" spans="2:12" s="10" customFormat="1" ht="19.899999999999999" customHeight="1">
      <c r="B99" s="137"/>
      <c r="C99" s="138"/>
      <c r="D99" s="139" t="s">
        <v>97</v>
      </c>
      <c r="E99" s="140"/>
      <c r="F99" s="140"/>
      <c r="G99" s="140"/>
      <c r="H99" s="140"/>
      <c r="I99" s="140"/>
      <c r="J99" s="141">
        <f>J179</f>
        <v>0</v>
      </c>
      <c r="K99" s="138"/>
      <c r="L99" s="142"/>
    </row>
    <row r="100" spans="2:12" s="9" customFormat="1" ht="24.95" customHeight="1">
      <c r="B100" s="131"/>
      <c r="C100" s="132"/>
      <c r="D100" s="133" t="s">
        <v>98</v>
      </c>
      <c r="E100" s="134"/>
      <c r="F100" s="134"/>
      <c r="G100" s="134"/>
      <c r="H100" s="134"/>
      <c r="I100" s="134"/>
      <c r="J100" s="135">
        <f>J181</f>
        <v>0</v>
      </c>
      <c r="K100" s="132"/>
      <c r="L100" s="136"/>
    </row>
    <row r="101" spans="2:12" s="10" customFormat="1" ht="19.899999999999999" customHeight="1">
      <c r="B101" s="137"/>
      <c r="C101" s="138"/>
      <c r="D101" s="139" t="s">
        <v>105</v>
      </c>
      <c r="E101" s="140"/>
      <c r="F101" s="140"/>
      <c r="G101" s="140"/>
      <c r="H101" s="140"/>
      <c r="I101" s="140"/>
      <c r="J101" s="141">
        <f>J182</f>
        <v>0</v>
      </c>
      <c r="K101" s="138"/>
      <c r="L101" s="142"/>
    </row>
    <row r="102" spans="2:12" s="10" customFormat="1" ht="14.85" customHeight="1">
      <c r="B102" s="137"/>
      <c r="C102" s="138"/>
      <c r="D102" s="139" t="s">
        <v>2408</v>
      </c>
      <c r="E102" s="140"/>
      <c r="F102" s="140"/>
      <c r="G102" s="140"/>
      <c r="H102" s="140"/>
      <c r="I102" s="140"/>
      <c r="J102" s="141">
        <f>J183</f>
        <v>0</v>
      </c>
      <c r="K102" s="138"/>
      <c r="L102" s="142"/>
    </row>
    <row r="103" spans="2:12" s="10" customFormat="1" ht="14.85" customHeight="1">
      <c r="B103" s="137"/>
      <c r="C103" s="138"/>
      <c r="D103" s="139" t="s">
        <v>2409</v>
      </c>
      <c r="E103" s="140"/>
      <c r="F103" s="140"/>
      <c r="G103" s="140"/>
      <c r="H103" s="140"/>
      <c r="I103" s="140"/>
      <c r="J103" s="141">
        <f>J196</f>
        <v>0</v>
      </c>
      <c r="K103" s="138"/>
      <c r="L103" s="142"/>
    </row>
    <row r="104" spans="2:12" s="10" customFormat="1" ht="14.85" customHeight="1">
      <c r="B104" s="137"/>
      <c r="C104" s="138"/>
      <c r="D104" s="139" t="s">
        <v>2410</v>
      </c>
      <c r="E104" s="140"/>
      <c r="F104" s="140"/>
      <c r="G104" s="140"/>
      <c r="H104" s="140"/>
      <c r="I104" s="140"/>
      <c r="J104" s="141">
        <f>J205</f>
        <v>0</v>
      </c>
      <c r="K104" s="138"/>
      <c r="L104" s="142"/>
    </row>
    <row r="105" spans="2:12" s="10" customFormat="1" ht="14.85" customHeight="1">
      <c r="B105" s="137"/>
      <c r="C105" s="138"/>
      <c r="D105" s="139" t="s">
        <v>2411</v>
      </c>
      <c r="E105" s="140"/>
      <c r="F105" s="140"/>
      <c r="G105" s="140"/>
      <c r="H105" s="140"/>
      <c r="I105" s="140"/>
      <c r="J105" s="141">
        <f>J214</f>
        <v>0</v>
      </c>
      <c r="K105" s="138"/>
      <c r="L105" s="142"/>
    </row>
    <row r="106" spans="2:12" s="10" customFormat="1" ht="14.85" customHeight="1">
      <c r="B106" s="137"/>
      <c r="C106" s="138"/>
      <c r="D106" s="139" t="s">
        <v>2412</v>
      </c>
      <c r="E106" s="140"/>
      <c r="F106" s="140"/>
      <c r="G106" s="140"/>
      <c r="H106" s="140"/>
      <c r="I106" s="140"/>
      <c r="J106" s="141">
        <f>J221</f>
        <v>0</v>
      </c>
      <c r="K106" s="138"/>
      <c r="L106" s="142"/>
    </row>
    <row r="107" spans="2:12" s="10" customFormat="1" ht="14.85" customHeight="1">
      <c r="B107" s="137"/>
      <c r="C107" s="138"/>
      <c r="D107" s="139" t="s">
        <v>2413</v>
      </c>
      <c r="E107" s="140"/>
      <c r="F107" s="140"/>
      <c r="G107" s="140"/>
      <c r="H107" s="140"/>
      <c r="I107" s="140"/>
      <c r="J107" s="141">
        <f>J226</f>
        <v>0</v>
      </c>
      <c r="K107" s="138"/>
      <c r="L107" s="142"/>
    </row>
    <row r="108" spans="2:12" s="10" customFormat="1" ht="19.899999999999999" customHeight="1">
      <c r="B108" s="137"/>
      <c r="C108" s="138"/>
      <c r="D108" s="139" t="s">
        <v>111</v>
      </c>
      <c r="E108" s="140"/>
      <c r="F108" s="140"/>
      <c r="G108" s="140"/>
      <c r="H108" s="140"/>
      <c r="I108" s="140"/>
      <c r="J108" s="141">
        <f>J235</f>
        <v>0</v>
      </c>
      <c r="K108" s="138"/>
      <c r="L108" s="142"/>
    </row>
    <row r="109" spans="2:12" s="10" customFormat="1" ht="14.85" customHeight="1">
      <c r="B109" s="137"/>
      <c r="C109" s="138"/>
      <c r="D109" s="139" t="s">
        <v>2414</v>
      </c>
      <c r="E109" s="140"/>
      <c r="F109" s="140"/>
      <c r="G109" s="140"/>
      <c r="H109" s="140"/>
      <c r="I109" s="140"/>
      <c r="J109" s="141">
        <f>J236</f>
        <v>0</v>
      </c>
      <c r="K109" s="138"/>
      <c r="L109" s="142"/>
    </row>
    <row r="110" spans="2:12" s="10" customFormat="1" ht="14.85" customHeight="1">
      <c r="B110" s="137"/>
      <c r="C110" s="138"/>
      <c r="D110" s="139" t="s">
        <v>2415</v>
      </c>
      <c r="E110" s="140"/>
      <c r="F110" s="140"/>
      <c r="G110" s="140"/>
      <c r="H110" s="140"/>
      <c r="I110" s="140"/>
      <c r="J110" s="141">
        <f>J243</f>
        <v>0</v>
      </c>
      <c r="K110" s="138"/>
      <c r="L110" s="142"/>
    </row>
    <row r="111" spans="2:12" s="10" customFormat="1" ht="14.85" customHeight="1">
      <c r="B111" s="137"/>
      <c r="C111" s="138"/>
      <c r="D111" s="139" t="s">
        <v>2416</v>
      </c>
      <c r="E111" s="140"/>
      <c r="F111" s="140"/>
      <c r="G111" s="140"/>
      <c r="H111" s="140"/>
      <c r="I111" s="140"/>
      <c r="J111" s="141">
        <f>J251</f>
        <v>0</v>
      </c>
      <c r="K111" s="138"/>
      <c r="L111" s="142"/>
    </row>
    <row r="112" spans="2:12" s="10" customFormat="1" ht="14.85" customHeight="1">
      <c r="B112" s="137"/>
      <c r="C112" s="138"/>
      <c r="D112" s="139" t="s">
        <v>2417</v>
      </c>
      <c r="E112" s="140"/>
      <c r="F112" s="140"/>
      <c r="G112" s="140"/>
      <c r="H112" s="140"/>
      <c r="I112" s="140"/>
      <c r="J112" s="141">
        <f>J253</f>
        <v>0</v>
      </c>
      <c r="K112" s="138"/>
      <c r="L112" s="142"/>
    </row>
    <row r="113" spans="1:31" s="10" customFormat="1" ht="14.85" customHeight="1">
      <c r="B113" s="137"/>
      <c r="C113" s="138"/>
      <c r="D113" s="139" t="s">
        <v>2418</v>
      </c>
      <c r="E113" s="140"/>
      <c r="F113" s="140"/>
      <c r="G113" s="140"/>
      <c r="H113" s="140"/>
      <c r="I113" s="140"/>
      <c r="J113" s="141">
        <f>J258</f>
        <v>0</v>
      </c>
      <c r="K113" s="138"/>
      <c r="L113" s="142"/>
    </row>
    <row r="114" spans="1:31" s="10" customFormat="1" ht="14.85" customHeight="1">
      <c r="B114" s="137"/>
      <c r="C114" s="138"/>
      <c r="D114" s="139" t="s">
        <v>2419</v>
      </c>
      <c r="E114" s="140"/>
      <c r="F114" s="140"/>
      <c r="G114" s="140"/>
      <c r="H114" s="140"/>
      <c r="I114" s="140"/>
      <c r="J114" s="141">
        <f>J260</f>
        <v>0</v>
      </c>
      <c r="K114" s="138"/>
      <c r="L114" s="142"/>
    </row>
    <row r="115" spans="1:31" s="10" customFormat="1" ht="14.85" customHeight="1">
      <c r="B115" s="137"/>
      <c r="C115" s="138"/>
      <c r="D115" s="139" t="s">
        <v>2420</v>
      </c>
      <c r="E115" s="140"/>
      <c r="F115" s="140"/>
      <c r="G115" s="140"/>
      <c r="H115" s="140"/>
      <c r="I115" s="140"/>
      <c r="J115" s="141">
        <f>J264</f>
        <v>0</v>
      </c>
      <c r="K115" s="138"/>
      <c r="L115" s="142"/>
    </row>
    <row r="116" spans="1:31" s="10" customFormat="1" ht="19.899999999999999" customHeight="1">
      <c r="B116" s="137"/>
      <c r="C116" s="138"/>
      <c r="D116" s="139" t="s">
        <v>126</v>
      </c>
      <c r="E116" s="140"/>
      <c r="F116" s="140"/>
      <c r="G116" s="140"/>
      <c r="H116" s="140"/>
      <c r="I116" s="140"/>
      <c r="J116" s="141">
        <f>J266</f>
        <v>0</v>
      </c>
      <c r="K116" s="138"/>
      <c r="L116" s="142"/>
    </row>
    <row r="117" spans="1:31" s="10" customFormat="1" ht="19.899999999999999" customHeight="1">
      <c r="B117" s="137"/>
      <c r="C117" s="138"/>
      <c r="D117" s="139" t="s">
        <v>129</v>
      </c>
      <c r="E117" s="140"/>
      <c r="F117" s="140"/>
      <c r="G117" s="140"/>
      <c r="H117" s="140"/>
      <c r="I117" s="140"/>
      <c r="J117" s="141">
        <f>J286</f>
        <v>0</v>
      </c>
      <c r="K117" s="138"/>
      <c r="L117" s="142"/>
    </row>
    <row r="118" spans="1:31" s="9" customFormat="1" ht="24.95" customHeight="1">
      <c r="B118" s="131"/>
      <c r="C118" s="132"/>
      <c r="D118" s="133" t="s">
        <v>135</v>
      </c>
      <c r="E118" s="134"/>
      <c r="F118" s="134"/>
      <c r="G118" s="134"/>
      <c r="H118" s="134"/>
      <c r="I118" s="134"/>
      <c r="J118" s="135">
        <f>J291</f>
        <v>0</v>
      </c>
      <c r="K118" s="132"/>
      <c r="L118" s="136"/>
    </row>
    <row r="119" spans="1:31" s="10" customFormat="1" ht="19.899999999999999" customHeight="1">
      <c r="B119" s="137"/>
      <c r="C119" s="138"/>
      <c r="D119" s="139" t="s">
        <v>137</v>
      </c>
      <c r="E119" s="140"/>
      <c r="F119" s="140"/>
      <c r="G119" s="140"/>
      <c r="H119" s="140"/>
      <c r="I119" s="140"/>
      <c r="J119" s="141">
        <f>J292</f>
        <v>0</v>
      </c>
      <c r="K119" s="138"/>
      <c r="L119" s="142"/>
    </row>
    <row r="120" spans="1:31" s="10" customFormat="1" ht="19.899999999999999" customHeight="1">
      <c r="B120" s="137"/>
      <c r="C120" s="138"/>
      <c r="D120" s="139" t="s">
        <v>140</v>
      </c>
      <c r="E120" s="140"/>
      <c r="F120" s="140"/>
      <c r="G120" s="140"/>
      <c r="H120" s="140"/>
      <c r="I120" s="140"/>
      <c r="J120" s="141">
        <f>J294</f>
        <v>0</v>
      </c>
      <c r="K120" s="138"/>
      <c r="L120" s="142"/>
    </row>
    <row r="121" spans="1:31" s="10" customFormat="1" ht="19.899999999999999" customHeight="1">
      <c r="B121" s="137"/>
      <c r="C121" s="138"/>
      <c r="D121" s="139" t="s">
        <v>2421</v>
      </c>
      <c r="E121" s="140"/>
      <c r="F121" s="140"/>
      <c r="G121" s="140"/>
      <c r="H121" s="140"/>
      <c r="I121" s="140"/>
      <c r="J121" s="141">
        <f>J296</f>
        <v>0</v>
      </c>
      <c r="K121" s="138"/>
      <c r="L121" s="142"/>
    </row>
    <row r="122" spans="1:31" s="2" customFormat="1" ht="21.7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103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6.95" customHeight="1">
      <c r="A123" s="35"/>
      <c r="B123" s="48"/>
      <c r="C123" s="49"/>
      <c r="D123" s="49"/>
      <c r="E123" s="49"/>
      <c r="F123" s="49"/>
      <c r="G123" s="49"/>
      <c r="H123" s="49"/>
      <c r="I123" s="49"/>
      <c r="J123" s="49"/>
      <c r="K123" s="49"/>
      <c r="L123" s="103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7" spans="1:31" s="2" customFormat="1" ht="6.95" customHeight="1">
      <c r="A127" s="35"/>
      <c r="B127" s="50"/>
      <c r="C127" s="51"/>
      <c r="D127" s="51"/>
      <c r="E127" s="51"/>
      <c r="F127" s="51"/>
      <c r="G127" s="51"/>
      <c r="H127" s="51"/>
      <c r="I127" s="51"/>
      <c r="J127" s="51"/>
      <c r="K127" s="51"/>
      <c r="L127" s="103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24.95" customHeight="1">
      <c r="A128" s="35"/>
      <c r="B128" s="36"/>
      <c r="C128" s="24" t="s">
        <v>141</v>
      </c>
      <c r="D128" s="37"/>
      <c r="E128" s="37"/>
      <c r="F128" s="37"/>
      <c r="G128" s="37"/>
      <c r="H128" s="37"/>
      <c r="I128" s="37"/>
      <c r="J128" s="37"/>
      <c r="K128" s="37"/>
      <c r="L128" s="103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6.9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103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2" customHeight="1">
      <c r="A130" s="35"/>
      <c r="B130" s="36"/>
      <c r="C130" s="30" t="s">
        <v>16</v>
      </c>
      <c r="D130" s="37"/>
      <c r="E130" s="37"/>
      <c r="F130" s="37"/>
      <c r="G130" s="37"/>
      <c r="H130" s="37"/>
      <c r="I130" s="37"/>
      <c r="J130" s="37"/>
      <c r="K130" s="37"/>
      <c r="L130" s="103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6.5" customHeight="1">
      <c r="A131" s="35"/>
      <c r="B131" s="36"/>
      <c r="C131" s="37"/>
      <c r="D131" s="37"/>
      <c r="E131" s="300" t="str">
        <f>E7</f>
        <v>Oprava knihovny, revize 26.7.2022</v>
      </c>
      <c r="F131" s="332"/>
      <c r="G131" s="332"/>
      <c r="H131" s="332"/>
      <c r="I131" s="37"/>
      <c r="J131" s="37"/>
      <c r="K131" s="37"/>
      <c r="L131" s="103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6.95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103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2" customFormat="1" ht="12" customHeight="1">
      <c r="A133" s="35"/>
      <c r="B133" s="36"/>
      <c r="C133" s="30" t="s">
        <v>21</v>
      </c>
      <c r="D133" s="37"/>
      <c r="E133" s="37"/>
      <c r="F133" s="28" t="str">
        <f>F10</f>
        <v xml:space="preserve"> </v>
      </c>
      <c r="G133" s="37"/>
      <c r="H133" s="37"/>
      <c r="I133" s="30" t="s">
        <v>23</v>
      </c>
      <c r="J133" s="60" t="str">
        <f>IF(J10="","",J10)</f>
        <v>26. 7. 2022</v>
      </c>
      <c r="K133" s="37"/>
      <c r="L133" s="103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65" s="2" customFormat="1" ht="6.95" customHeight="1">
      <c r="A134" s="35"/>
      <c r="B134" s="36"/>
      <c r="C134" s="37"/>
      <c r="D134" s="37"/>
      <c r="E134" s="37"/>
      <c r="F134" s="37"/>
      <c r="G134" s="37"/>
      <c r="H134" s="37"/>
      <c r="I134" s="37"/>
      <c r="J134" s="37"/>
      <c r="K134" s="37"/>
      <c r="L134" s="103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pans="1:65" s="2" customFormat="1" ht="15.2" customHeight="1">
      <c r="A135" s="35"/>
      <c r="B135" s="36"/>
      <c r="C135" s="30" t="s">
        <v>25</v>
      </c>
      <c r="D135" s="37"/>
      <c r="E135" s="37"/>
      <c r="F135" s="28" t="str">
        <f>E13</f>
        <v>Národohospodářský ústav akademie věd</v>
      </c>
      <c r="G135" s="37"/>
      <c r="H135" s="37"/>
      <c r="I135" s="30" t="s">
        <v>31</v>
      </c>
      <c r="J135" s="33" t="str">
        <f>E19</f>
        <v>Ing.arch. Jan Heller</v>
      </c>
      <c r="K135" s="37"/>
      <c r="L135" s="103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pans="1:65" s="2" customFormat="1" ht="15.2" customHeight="1">
      <c r="A136" s="35"/>
      <c r="B136" s="36"/>
      <c r="C136" s="30" t="s">
        <v>29</v>
      </c>
      <c r="D136" s="37"/>
      <c r="E136" s="37"/>
      <c r="F136" s="28" t="str">
        <f>IF(E16="","",E16)</f>
        <v>Vyplň údaj</v>
      </c>
      <c r="G136" s="37"/>
      <c r="H136" s="37"/>
      <c r="I136" s="30" t="s">
        <v>35</v>
      </c>
      <c r="J136" s="33" t="str">
        <f>E22</f>
        <v xml:space="preserve"> </v>
      </c>
      <c r="K136" s="37"/>
      <c r="L136" s="103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pans="1:65" s="2" customFormat="1" ht="10.35" customHeight="1">
      <c r="A137" s="35"/>
      <c r="B137" s="36"/>
      <c r="C137" s="37"/>
      <c r="D137" s="37"/>
      <c r="E137" s="37"/>
      <c r="F137" s="37"/>
      <c r="G137" s="37"/>
      <c r="H137" s="37"/>
      <c r="I137" s="37"/>
      <c r="J137" s="37"/>
      <c r="K137" s="37"/>
      <c r="L137" s="103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pans="1:65" s="11" customFormat="1" ht="29.25" customHeight="1">
      <c r="A138" s="143"/>
      <c r="B138" s="144"/>
      <c r="C138" s="145" t="s">
        <v>142</v>
      </c>
      <c r="D138" s="146" t="s">
        <v>58</v>
      </c>
      <c r="E138" s="146" t="s">
        <v>54</v>
      </c>
      <c r="F138" s="146" t="s">
        <v>55</v>
      </c>
      <c r="G138" s="146" t="s">
        <v>143</v>
      </c>
      <c r="H138" s="146" t="s">
        <v>144</v>
      </c>
      <c r="I138" s="146" t="s">
        <v>145</v>
      </c>
      <c r="J138" s="147" t="s">
        <v>89</v>
      </c>
      <c r="K138" s="148" t="s">
        <v>146</v>
      </c>
      <c r="L138" s="149"/>
      <c r="M138" s="69" t="s">
        <v>19</v>
      </c>
      <c r="N138" s="70" t="s">
        <v>43</v>
      </c>
      <c r="O138" s="70" t="s">
        <v>147</v>
      </c>
      <c r="P138" s="70" t="s">
        <v>148</v>
      </c>
      <c r="Q138" s="70" t="s">
        <v>149</v>
      </c>
      <c r="R138" s="70" t="s">
        <v>150</v>
      </c>
      <c r="S138" s="70" t="s">
        <v>151</v>
      </c>
      <c r="T138" s="71" t="s">
        <v>152</v>
      </c>
      <c r="U138" s="143"/>
      <c r="V138" s="143"/>
      <c r="W138" s="143"/>
      <c r="X138" s="143"/>
      <c r="Y138" s="143"/>
      <c r="Z138" s="143"/>
      <c r="AA138" s="143"/>
      <c r="AB138" s="143"/>
      <c r="AC138" s="143"/>
      <c r="AD138" s="143"/>
      <c r="AE138" s="143"/>
    </row>
    <row r="139" spans="1:65" s="2" customFormat="1" ht="22.9" customHeight="1">
      <c r="A139" s="35"/>
      <c r="B139" s="36"/>
      <c r="C139" s="76" t="s">
        <v>153</v>
      </c>
      <c r="D139" s="37"/>
      <c r="E139" s="37"/>
      <c r="F139" s="37"/>
      <c r="G139" s="37"/>
      <c r="H139" s="37"/>
      <c r="I139" s="37"/>
      <c r="J139" s="150">
        <f>BK139</f>
        <v>0</v>
      </c>
      <c r="K139" s="37"/>
      <c r="L139" s="40"/>
      <c r="M139" s="72"/>
      <c r="N139" s="151"/>
      <c r="O139" s="73"/>
      <c r="P139" s="152">
        <f>P140+P181+P291</f>
        <v>0</v>
      </c>
      <c r="Q139" s="73"/>
      <c r="R139" s="152">
        <f>R140+R181+R291</f>
        <v>16.641883</v>
      </c>
      <c r="S139" s="73"/>
      <c r="T139" s="153">
        <f>T140+T181+T291</f>
        <v>1.7683164999999998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8" t="s">
        <v>72</v>
      </c>
      <c r="AU139" s="18" t="s">
        <v>90</v>
      </c>
      <c r="BK139" s="154">
        <f>BK140+BK181+BK291</f>
        <v>0</v>
      </c>
    </row>
    <row r="140" spans="1:65" s="12" customFormat="1" ht="25.9" customHeight="1">
      <c r="B140" s="155"/>
      <c r="C140" s="156"/>
      <c r="D140" s="157" t="s">
        <v>72</v>
      </c>
      <c r="E140" s="158" t="s">
        <v>154</v>
      </c>
      <c r="F140" s="158" t="s">
        <v>155</v>
      </c>
      <c r="G140" s="156"/>
      <c r="H140" s="156"/>
      <c r="I140" s="159"/>
      <c r="J140" s="160">
        <f>BK140</f>
        <v>0</v>
      </c>
      <c r="K140" s="156"/>
      <c r="L140" s="161"/>
      <c r="M140" s="162"/>
      <c r="N140" s="163"/>
      <c r="O140" s="163"/>
      <c r="P140" s="164">
        <f>P141+P164+P173+P179</f>
        <v>0</v>
      </c>
      <c r="Q140" s="163"/>
      <c r="R140" s="164">
        <f>R141+R164+R173+R179</f>
        <v>13.2288034</v>
      </c>
      <c r="S140" s="163"/>
      <c r="T140" s="165">
        <f>T141+T164+T173+T179</f>
        <v>1.2677999999999998</v>
      </c>
      <c r="AR140" s="166" t="s">
        <v>81</v>
      </c>
      <c r="AT140" s="167" t="s">
        <v>72</v>
      </c>
      <c r="AU140" s="167" t="s">
        <v>73</v>
      </c>
      <c r="AY140" s="166" t="s">
        <v>156</v>
      </c>
      <c r="BK140" s="168">
        <f>BK141+BK164+BK173+BK179</f>
        <v>0</v>
      </c>
    </row>
    <row r="141" spans="1:65" s="12" customFormat="1" ht="22.9" customHeight="1">
      <c r="B141" s="155"/>
      <c r="C141" s="156"/>
      <c r="D141" s="157" t="s">
        <v>72</v>
      </c>
      <c r="E141" s="169" t="s">
        <v>190</v>
      </c>
      <c r="F141" s="169" t="s">
        <v>287</v>
      </c>
      <c r="G141" s="156"/>
      <c r="H141" s="156"/>
      <c r="I141" s="159"/>
      <c r="J141" s="170">
        <f>BK141</f>
        <v>0</v>
      </c>
      <c r="K141" s="156"/>
      <c r="L141" s="161"/>
      <c r="M141" s="162"/>
      <c r="N141" s="163"/>
      <c r="O141" s="163"/>
      <c r="P141" s="164">
        <f>SUM(P142:P163)</f>
        <v>0</v>
      </c>
      <c r="Q141" s="163"/>
      <c r="R141" s="164">
        <f>SUM(R142:R163)</f>
        <v>13.1989334</v>
      </c>
      <c r="S141" s="163"/>
      <c r="T141" s="165">
        <f>SUM(T142:T163)</f>
        <v>0</v>
      </c>
      <c r="AR141" s="166" t="s">
        <v>81</v>
      </c>
      <c r="AT141" s="167" t="s">
        <v>72</v>
      </c>
      <c r="AU141" s="167" t="s">
        <v>81</v>
      </c>
      <c r="AY141" s="166" t="s">
        <v>156</v>
      </c>
      <c r="BK141" s="168">
        <f>SUM(BK142:BK163)</f>
        <v>0</v>
      </c>
    </row>
    <row r="142" spans="1:65" s="2" customFormat="1" ht="37.9" customHeight="1">
      <c r="A142" s="35"/>
      <c r="B142" s="36"/>
      <c r="C142" s="171" t="s">
        <v>81</v>
      </c>
      <c r="D142" s="171" t="s">
        <v>159</v>
      </c>
      <c r="E142" s="172" t="s">
        <v>2422</v>
      </c>
      <c r="F142" s="173" t="s">
        <v>2423</v>
      </c>
      <c r="G142" s="174" t="s">
        <v>206</v>
      </c>
      <c r="H142" s="177">
        <v>155.32</v>
      </c>
      <c r="I142" s="176"/>
      <c r="J142" s="177">
        <f>ROUND(I142*H142,0)</f>
        <v>0</v>
      </c>
      <c r="K142" s="178"/>
      <c r="L142" s="40"/>
      <c r="M142" s="179" t="s">
        <v>19</v>
      </c>
      <c r="N142" s="180" t="s">
        <v>44</v>
      </c>
      <c r="O142" s="65"/>
      <c r="P142" s="181">
        <f>O142*H142</f>
        <v>0</v>
      </c>
      <c r="Q142" s="181">
        <v>4.9399999999999999E-3</v>
      </c>
      <c r="R142" s="181">
        <f>Q142*H142</f>
        <v>0.76728079999999999</v>
      </c>
      <c r="S142" s="181">
        <v>0</v>
      </c>
      <c r="T142" s="182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83" t="s">
        <v>163</v>
      </c>
      <c r="AT142" s="183" t="s">
        <v>159</v>
      </c>
      <c r="AU142" s="183" t="s">
        <v>83</v>
      </c>
      <c r="AY142" s="18" t="s">
        <v>156</v>
      </c>
      <c r="BE142" s="184">
        <f>IF(N142="základní",J142,0)</f>
        <v>0</v>
      </c>
      <c r="BF142" s="184">
        <f>IF(N142="snížená",J142,0)</f>
        <v>0</v>
      </c>
      <c r="BG142" s="184">
        <f>IF(N142="zákl. přenesená",J142,0)</f>
        <v>0</v>
      </c>
      <c r="BH142" s="184">
        <f>IF(N142="sníž. přenesená",J142,0)</f>
        <v>0</v>
      </c>
      <c r="BI142" s="184">
        <f>IF(N142="nulová",J142,0)</f>
        <v>0</v>
      </c>
      <c r="BJ142" s="18" t="s">
        <v>81</v>
      </c>
      <c r="BK142" s="184">
        <f>ROUND(I142*H142,0)</f>
        <v>0</v>
      </c>
      <c r="BL142" s="18" t="s">
        <v>163</v>
      </c>
      <c r="BM142" s="183" t="s">
        <v>2424</v>
      </c>
    </row>
    <row r="143" spans="1:65" s="2" customFormat="1" ht="33" customHeight="1">
      <c r="A143" s="35"/>
      <c r="B143" s="36"/>
      <c r="C143" s="171" t="s">
        <v>83</v>
      </c>
      <c r="D143" s="171" t="s">
        <v>159</v>
      </c>
      <c r="E143" s="172" t="s">
        <v>2425</v>
      </c>
      <c r="F143" s="173" t="s">
        <v>2426</v>
      </c>
      <c r="G143" s="174" t="s">
        <v>206</v>
      </c>
      <c r="H143" s="177">
        <v>310.64</v>
      </c>
      <c r="I143" s="176"/>
      <c r="J143" s="177">
        <f>ROUND(I143*H143,0)</f>
        <v>0</v>
      </c>
      <c r="K143" s="178"/>
      <c r="L143" s="40"/>
      <c r="M143" s="179" t="s">
        <v>19</v>
      </c>
      <c r="N143" s="180" t="s">
        <v>44</v>
      </c>
      <c r="O143" s="65"/>
      <c r="P143" s="181">
        <f>O143*H143</f>
        <v>0</v>
      </c>
      <c r="Q143" s="181">
        <v>2.5999999999999998E-4</v>
      </c>
      <c r="R143" s="181">
        <f>Q143*H143</f>
        <v>8.0766399999999988E-2</v>
      </c>
      <c r="S143" s="181">
        <v>0</v>
      </c>
      <c r="T143" s="182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83" t="s">
        <v>163</v>
      </c>
      <c r="AT143" s="183" t="s">
        <v>159</v>
      </c>
      <c r="AU143" s="183" t="s">
        <v>83</v>
      </c>
      <c r="AY143" s="18" t="s">
        <v>156</v>
      </c>
      <c r="BE143" s="184">
        <f>IF(N143="základní",J143,0)</f>
        <v>0</v>
      </c>
      <c r="BF143" s="184">
        <f>IF(N143="snížená",J143,0)</f>
        <v>0</v>
      </c>
      <c r="BG143" s="184">
        <f>IF(N143="zákl. přenesená",J143,0)</f>
        <v>0</v>
      </c>
      <c r="BH143" s="184">
        <f>IF(N143="sníž. přenesená",J143,0)</f>
        <v>0</v>
      </c>
      <c r="BI143" s="184">
        <f>IF(N143="nulová",J143,0)</f>
        <v>0</v>
      </c>
      <c r="BJ143" s="18" t="s">
        <v>81</v>
      </c>
      <c r="BK143" s="184">
        <f>ROUND(I143*H143,0)</f>
        <v>0</v>
      </c>
      <c r="BL143" s="18" t="s">
        <v>163</v>
      </c>
      <c r="BM143" s="183" t="s">
        <v>2427</v>
      </c>
    </row>
    <row r="144" spans="1:65" s="14" customFormat="1">
      <c r="B144" s="201"/>
      <c r="C144" s="202"/>
      <c r="D144" s="192" t="s">
        <v>167</v>
      </c>
      <c r="E144" s="203" t="s">
        <v>19</v>
      </c>
      <c r="F144" s="204" t="s">
        <v>2428</v>
      </c>
      <c r="G144" s="202"/>
      <c r="H144" s="264">
        <v>310.64</v>
      </c>
      <c r="I144" s="206"/>
      <c r="J144" s="202"/>
      <c r="K144" s="202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167</v>
      </c>
      <c r="AU144" s="211" t="s">
        <v>83</v>
      </c>
      <c r="AV144" s="14" t="s">
        <v>83</v>
      </c>
      <c r="AW144" s="14" t="s">
        <v>34</v>
      </c>
      <c r="AX144" s="14" t="s">
        <v>81</v>
      </c>
      <c r="AY144" s="211" t="s">
        <v>156</v>
      </c>
    </row>
    <row r="145" spans="1:65" s="2" customFormat="1" ht="37.9" customHeight="1">
      <c r="A145" s="35"/>
      <c r="B145" s="36"/>
      <c r="C145" s="171" t="s">
        <v>1019</v>
      </c>
      <c r="D145" s="171" t="s">
        <v>159</v>
      </c>
      <c r="E145" s="172" t="s">
        <v>2429</v>
      </c>
      <c r="F145" s="173" t="s">
        <v>2430</v>
      </c>
      <c r="G145" s="174" t="s">
        <v>206</v>
      </c>
      <c r="H145" s="177">
        <v>155.32</v>
      </c>
      <c r="I145" s="176"/>
      <c r="J145" s="177">
        <f>ROUND(I145*H145,0)</f>
        <v>0</v>
      </c>
      <c r="K145" s="178"/>
      <c r="L145" s="40"/>
      <c r="M145" s="179" t="s">
        <v>19</v>
      </c>
      <c r="N145" s="180" t="s">
        <v>44</v>
      </c>
      <c r="O145" s="65"/>
      <c r="P145" s="181">
        <f>O145*H145</f>
        <v>0</v>
      </c>
      <c r="Q145" s="181">
        <v>4.3800000000000002E-3</v>
      </c>
      <c r="R145" s="181">
        <f>Q145*H145</f>
        <v>0.68030159999999995</v>
      </c>
      <c r="S145" s="181">
        <v>0</v>
      </c>
      <c r="T145" s="182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83" t="s">
        <v>163</v>
      </c>
      <c r="AT145" s="183" t="s">
        <v>159</v>
      </c>
      <c r="AU145" s="183" t="s">
        <v>83</v>
      </c>
      <c r="AY145" s="18" t="s">
        <v>156</v>
      </c>
      <c r="BE145" s="184">
        <f>IF(N145="základní",J145,0)</f>
        <v>0</v>
      </c>
      <c r="BF145" s="184">
        <f>IF(N145="snížená",J145,0)</f>
        <v>0</v>
      </c>
      <c r="BG145" s="184">
        <f>IF(N145="zákl. přenesená",J145,0)</f>
        <v>0</v>
      </c>
      <c r="BH145" s="184">
        <f>IF(N145="sníž. přenesená",J145,0)</f>
        <v>0</v>
      </c>
      <c r="BI145" s="184">
        <f>IF(N145="nulová",J145,0)</f>
        <v>0</v>
      </c>
      <c r="BJ145" s="18" t="s">
        <v>81</v>
      </c>
      <c r="BK145" s="184">
        <f>ROUND(I145*H145,0)</f>
        <v>0</v>
      </c>
      <c r="BL145" s="18" t="s">
        <v>163</v>
      </c>
      <c r="BM145" s="183" t="s">
        <v>2431</v>
      </c>
    </row>
    <row r="146" spans="1:65" s="14" customFormat="1">
      <c r="B146" s="201"/>
      <c r="C146" s="202"/>
      <c r="D146" s="192" t="s">
        <v>167</v>
      </c>
      <c r="E146" s="203" t="s">
        <v>19</v>
      </c>
      <c r="F146" s="204" t="s">
        <v>2432</v>
      </c>
      <c r="G146" s="202"/>
      <c r="H146" s="264">
        <v>155.32</v>
      </c>
      <c r="I146" s="206"/>
      <c r="J146" s="202"/>
      <c r="K146" s="202"/>
      <c r="L146" s="207"/>
      <c r="M146" s="208"/>
      <c r="N146" s="209"/>
      <c r="O146" s="209"/>
      <c r="P146" s="209"/>
      <c r="Q146" s="209"/>
      <c r="R146" s="209"/>
      <c r="S146" s="209"/>
      <c r="T146" s="210"/>
      <c r="AT146" s="211" t="s">
        <v>167</v>
      </c>
      <c r="AU146" s="211" t="s">
        <v>83</v>
      </c>
      <c r="AV146" s="14" t="s">
        <v>83</v>
      </c>
      <c r="AW146" s="14" t="s">
        <v>34</v>
      </c>
      <c r="AX146" s="14" t="s">
        <v>81</v>
      </c>
      <c r="AY146" s="211" t="s">
        <v>156</v>
      </c>
    </row>
    <row r="147" spans="1:65" s="2" customFormat="1" ht="24.2" customHeight="1">
      <c r="A147" s="35"/>
      <c r="B147" s="36"/>
      <c r="C147" s="171" t="s">
        <v>1024</v>
      </c>
      <c r="D147" s="171" t="s">
        <v>159</v>
      </c>
      <c r="E147" s="172" t="s">
        <v>2433</v>
      </c>
      <c r="F147" s="173" t="s">
        <v>2434</v>
      </c>
      <c r="G147" s="174" t="s">
        <v>206</v>
      </c>
      <c r="H147" s="177">
        <v>155.32</v>
      </c>
      <c r="I147" s="176"/>
      <c r="J147" s="177">
        <f>ROUND(I147*H147,0)</f>
        <v>0</v>
      </c>
      <c r="K147" s="178"/>
      <c r="L147" s="40"/>
      <c r="M147" s="179" t="s">
        <v>19</v>
      </c>
      <c r="N147" s="180" t="s">
        <v>44</v>
      </c>
      <c r="O147" s="65"/>
      <c r="P147" s="181">
        <f>O147*H147</f>
        <v>0</v>
      </c>
      <c r="Q147" s="181">
        <v>3.0000000000000001E-3</v>
      </c>
      <c r="R147" s="181">
        <f>Q147*H147</f>
        <v>0.46595999999999999</v>
      </c>
      <c r="S147" s="181">
        <v>0</v>
      </c>
      <c r="T147" s="182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83" t="s">
        <v>163</v>
      </c>
      <c r="AT147" s="183" t="s">
        <v>159</v>
      </c>
      <c r="AU147" s="183" t="s">
        <v>83</v>
      </c>
      <c r="AY147" s="18" t="s">
        <v>156</v>
      </c>
      <c r="BE147" s="184">
        <f>IF(N147="základní",J147,0)</f>
        <v>0</v>
      </c>
      <c r="BF147" s="184">
        <f>IF(N147="snížená",J147,0)</f>
        <v>0</v>
      </c>
      <c r="BG147" s="184">
        <f>IF(N147="zákl. přenesená",J147,0)</f>
        <v>0</v>
      </c>
      <c r="BH147" s="184">
        <f>IF(N147="sníž. přenesená",J147,0)</f>
        <v>0</v>
      </c>
      <c r="BI147" s="184">
        <f>IF(N147="nulová",J147,0)</f>
        <v>0</v>
      </c>
      <c r="BJ147" s="18" t="s">
        <v>81</v>
      </c>
      <c r="BK147" s="184">
        <f>ROUND(I147*H147,0)</f>
        <v>0</v>
      </c>
      <c r="BL147" s="18" t="s">
        <v>163</v>
      </c>
      <c r="BM147" s="183" t="s">
        <v>2435</v>
      </c>
    </row>
    <row r="148" spans="1:65" s="14" customFormat="1">
      <c r="B148" s="201"/>
      <c r="C148" s="202"/>
      <c r="D148" s="192" t="s">
        <v>167</v>
      </c>
      <c r="E148" s="203" t="s">
        <v>19</v>
      </c>
      <c r="F148" s="204" t="s">
        <v>2432</v>
      </c>
      <c r="G148" s="202"/>
      <c r="H148" s="264">
        <v>155.32</v>
      </c>
      <c r="I148" s="206"/>
      <c r="J148" s="202"/>
      <c r="K148" s="202"/>
      <c r="L148" s="207"/>
      <c r="M148" s="208"/>
      <c r="N148" s="209"/>
      <c r="O148" s="209"/>
      <c r="P148" s="209"/>
      <c r="Q148" s="209"/>
      <c r="R148" s="209"/>
      <c r="S148" s="209"/>
      <c r="T148" s="210"/>
      <c r="AT148" s="211" t="s">
        <v>167</v>
      </c>
      <c r="AU148" s="211" t="s">
        <v>83</v>
      </c>
      <c r="AV148" s="14" t="s">
        <v>83</v>
      </c>
      <c r="AW148" s="14" t="s">
        <v>34</v>
      </c>
      <c r="AX148" s="14" t="s">
        <v>81</v>
      </c>
      <c r="AY148" s="211" t="s">
        <v>156</v>
      </c>
    </row>
    <row r="149" spans="1:65" s="2" customFormat="1" ht="49.15" customHeight="1">
      <c r="A149" s="35"/>
      <c r="B149" s="36"/>
      <c r="C149" s="171" t="s">
        <v>157</v>
      </c>
      <c r="D149" s="171" t="s">
        <v>159</v>
      </c>
      <c r="E149" s="172" t="s">
        <v>2436</v>
      </c>
      <c r="F149" s="173" t="s">
        <v>2437</v>
      </c>
      <c r="G149" s="174" t="s">
        <v>206</v>
      </c>
      <c r="H149" s="177">
        <v>155.32</v>
      </c>
      <c r="I149" s="176"/>
      <c r="J149" s="177">
        <f>ROUND(I149*H149,0)</f>
        <v>0</v>
      </c>
      <c r="K149" s="178"/>
      <c r="L149" s="40"/>
      <c r="M149" s="179" t="s">
        <v>19</v>
      </c>
      <c r="N149" s="180" t="s">
        <v>44</v>
      </c>
      <c r="O149" s="65"/>
      <c r="P149" s="181">
        <f>O149*H149</f>
        <v>0</v>
      </c>
      <c r="Q149" s="181">
        <v>1.7000000000000001E-2</v>
      </c>
      <c r="R149" s="181">
        <f>Q149*H149</f>
        <v>2.6404399999999999</v>
      </c>
      <c r="S149" s="181">
        <v>0</v>
      </c>
      <c r="T149" s="182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83" t="s">
        <v>163</v>
      </c>
      <c r="AT149" s="183" t="s">
        <v>159</v>
      </c>
      <c r="AU149" s="183" t="s">
        <v>83</v>
      </c>
      <c r="AY149" s="18" t="s">
        <v>156</v>
      </c>
      <c r="BE149" s="184">
        <f>IF(N149="základní",J149,0)</f>
        <v>0</v>
      </c>
      <c r="BF149" s="184">
        <f>IF(N149="snížená",J149,0)</f>
        <v>0</v>
      </c>
      <c r="BG149" s="184">
        <f>IF(N149="zákl. přenesená",J149,0)</f>
        <v>0</v>
      </c>
      <c r="BH149" s="184">
        <f>IF(N149="sníž. přenesená",J149,0)</f>
        <v>0</v>
      </c>
      <c r="BI149" s="184">
        <f>IF(N149="nulová",J149,0)</f>
        <v>0</v>
      </c>
      <c r="BJ149" s="18" t="s">
        <v>81</v>
      </c>
      <c r="BK149" s="184">
        <f>ROUND(I149*H149,0)</f>
        <v>0</v>
      </c>
      <c r="BL149" s="18" t="s">
        <v>163</v>
      </c>
      <c r="BM149" s="183" t="s">
        <v>2438</v>
      </c>
    </row>
    <row r="150" spans="1:65" s="14" customFormat="1">
      <c r="B150" s="201"/>
      <c r="C150" s="202"/>
      <c r="D150" s="192" t="s">
        <v>167</v>
      </c>
      <c r="E150" s="203" t="s">
        <v>19</v>
      </c>
      <c r="F150" s="204" t="s">
        <v>2432</v>
      </c>
      <c r="G150" s="202"/>
      <c r="H150" s="264">
        <v>155.32</v>
      </c>
      <c r="I150" s="206"/>
      <c r="J150" s="202"/>
      <c r="K150" s="202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167</v>
      </c>
      <c r="AU150" s="211" t="s">
        <v>83</v>
      </c>
      <c r="AV150" s="14" t="s">
        <v>83</v>
      </c>
      <c r="AW150" s="14" t="s">
        <v>34</v>
      </c>
      <c r="AX150" s="14" t="s">
        <v>81</v>
      </c>
      <c r="AY150" s="211" t="s">
        <v>156</v>
      </c>
    </row>
    <row r="151" spans="1:65" s="2" customFormat="1" ht="37.9" customHeight="1">
      <c r="A151" s="35"/>
      <c r="B151" s="36"/>
      <c r="C151" s="171" t="s">
        <v>163</v>
      </c>
      <c r="D151" s="171" t="s">
        <v>159</v>
      </c>
      <c r="E151" s="172" t="s">
        <v>2439</v>
      </c>
      <c r="F151" s="173" t="s">
        <v>2440</v>
      </c>
      <c r="G151" s="174" t="s">
        <v>206</v>
      </c>
      <c r="H151" s="177">
        <v>244.83</v>
      </c>
      <c r="I151" s="176"/>
      <c r="J151" s="177">
        <f>ROUND(I151*H151,0)</f>
        <v>0</v>
      </c>
      <c r="K151" s="178"/>
      <c r="L151" s="40"/>
      <c r="M151" s="179" t="s">
        <v>19</v>
      </c>
      <c r="N151" s="180" t="s">
        <v>44</v>
      </c>
      <c r="O151" s="65"/>
      <c r="P151" s="181">
        <f>O151*H151</f>
        <v>0</v>
      </c>
      <c r="Q151" s="181">
        <v>4.9399999999999999E-3</v>
      </c>
      <c r="R151" s="181">
        <f>Q151*H151</f>
        <v>1.2094602000000001</v>
      </c>
      <c r="S151" s="181">
        <v>0</v>
      </c>
      <c r="T151" s="182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83" t="s">
        <v>163</v>
      </c>
      <c r="AT151" s="183" t="s">
        <v>159</v>
      </c>
      <c r="AU151" s="183" t="s">
        <v>83</v>
      </c>
      <c r="AY151" s="18" t="s">
        <v>156</v>
      </c>
      <c r="BE151" s="184">
        <f>IF(N151="základní",J151,0)</f>
        <v>0</v>
      </c>
      <c r="BF151" s="184">
        <f>IF(N151="snížená",J151,0)</f>
        <v>0</v>
      </c>
      <c r="BG151" s="184">
        <f>IF(N151="zákl. přenesená",J151,0)</f>
        <v>0</v>
      </c>
      <c r="BH151" s="184">
        <f>IF(N151="sníž. přenesená",J151,0)</f>
        <v>0</v>
      </c>
      <c r="BI151" s="184">
        <f>IF(N151="nulová",J151,0)</f>
        <v>0</v>
      </c>
      <c r="BJ151" s="18" t="s">
        <v>81</v>
      </c>
      <c r="BK151" s="184">
        <f>ROUND(I151*H151,0)</f>
        <v>0</v>
      </c>
      <c r="BL151" s="18" t="s">
        <v>163</v>
      </c>
      <c r="BM151" s="183" t="s">
        <v>2441</v>
      </c>
    </row>
    <row r="152" spans="1:65" s="2" customFormat="1" ht="33" customHeight="1">
      <c r="A152" s="35"/>
      <c r="B152" s="36"/>
      <c r="C152" s="171" t="s">
        <v>185</v>
      </c>
      <c r="D152" s="171" t="s">
        <v>159</v>
      </c>
      <c r="E152" s="172" t="s">
        <v>2442</v>
      </c>
      <c r="F152" s="173" t="s">
        <v>2443</v>
      </c>
      <c r="G152" s="174" t="s">
        <v>206</v>
      </c>
      <c r="H152" s="177">
        <v>489.66</v>
      </c>
      <c r="I152" s="176"/>
      <c r="J152" s="177">
        <f>ROUND(I152*H152,0)</f>
        <v>0</v>
      </c>
      <c r="K152" s="178"/>
      <c r="L152" s="40"/>
      <c r="M152" s="179" t="s">
        <v>19</v>
      </c>
      <c r="N152" s="180" t="s">
        <v>44</v>
      </c>
      <c r="O152" s="65"/>
      <c r="P152" s="181">
        <f>O152*H152</f>
        <v>0</v>
      </c>
      <c r="Q152" s="181">
        <v>2.5999999999999998E-4</v>
      </c>
      <c r="R152" s="181">
        <f>Q152*H152</f>
        <v>0.1273116</v>
      </c>
      <c r="S152" s="181">
        <v>0</v>
      </c>
      <c r="T152" s="182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83" t="s">
        <v>163</v>
      </c>
      <c r="AT152" s="183" t="s">
        <v>159</v>
      </c>
      <c r="AU152" s="183" t="s">
        <v>83</v>
      </c>
      <c r="AY152" s="18" t="s">
        <v>156</v>
      </c>
      <c r="BE152" s="184">
        <f>IF(N152="základní",J152,0)</f>
        <v>0</v>
      </c>
      <c r="BF152" s="184">
        <f>IF(N152="snížená",J152,0)</f>
        <v>0</v>
      </c>
      <c r="BG152" s="184">
        <f>IF(N152="zákl. přenesená",J152,0)</f>
        <v>0</v>
      </c>
      <c r="BH152" s="184">
        <f>IF(N152="sníž. přenesená",J152,0)</f>
        <v>0</v>
      </c>
      <c r="BI152" s="184">
        <f>IF(N152="nulová",J152,0)</f>
        <v>0</v>
      </c>
      <c r="BJ152" s="18" t="s">
        <v>81</v>
      </c>
      <c r="BK152" s="184">
        <f>ROUND(I152*H152,0)</f>
        <v>0</v>
      </c>
      <c r="BL152" s="18" t="s">
        <v>163</v>
      </c>
      <c r="BM152" s="183" t="s">
        <v>2444</v>
      </c>
    </row>
    <row r="153" spans="1:65" s="14" customFormat="1">
      <c r="B153" s="201"/>
      <c r="C153" s="202"/>
      <c r="D153" s="192" t="s">
        <v>167</v>
      </c>
      <c r="E153" s="203" t="s">
        <v>19</v>
      </c>
      <c r="F153" s="204" t="s">
        <v>2445</v>
      </c>
      <c r="G153" s="202"/>
      <c r="H153" s="264">
        <v>489.66</v>
      </c>
      <c r="I153" s="206"/>
      <c r="J153" s="202"/>
      <c r="K153" s="202"/>
      <c r="L153" s="207"/>
      <c r="M153" s="208"/>
      <c r="N153" s="209"/>
      <c r="O153" s="209"/>
      <c r="P153" s="209"/>
      <c r="Q153" s="209"/>
      <c r="R153" s="209"/>
      <c r="S153" s="209"/>
      <c r="T153" s="210"/>
      <c r="AT153" s="211" t="s">
        <v>167</v>
      </c>
      <c r="AU153" s="211" t="s">
        <v>83</v>
      </c>
      <c r="AV153" s="14" t="s">
        <v>83</v>
      </c>
      <c r="AW153" s="14" t="s">
        <v>34</v>
      </c>
      <c r="AX153" s="14" t="s">
        <v>81</v>
      </c>
      <c r="AY153" s="211" t="s">
        <v>156</v>
      </c>
    </row>
    <row r="154" spans="1:65" s="2" customFormat="1" ht="37.9" customHeight="1">
      <c r="A154" s="35"/>
      <c r="B154" s="36"/>
      <c r="C154" s="171" t="s">
        <v>1014</v>
      </c>
      <c r="D154" s="171" t="s">
        <v>159</v>
      </c>
      <c r="E154" s="172" t="s">
        <v>354</v>
      </c>
      <c r="F154" s="173" t="s">
        <v>2446</v>
      </c>
      <c r="G154" s="174" t="s">
        <v>206</v>
      </c>
      <c r="H154" s="177">
        <v>244.83</v>
      </c>
      <c r="I154" s="176"/>
      <c r="J154" s="177">
        <f>ROUND(I154*H154,0)</f>
        <v>0</v>
      </c>
      <c r="K154" s="178"/>
      <c r="L154" s="40"/>
      <c r="M154" s="179" t="s">
        <v>19</v>
      </c>
      <c r="N154" s="180" t="s">
        <v>44</v>
      </c>
      <c r="O154" s="65"/>
      <c r="P154" s="181">
        <f>O154*H154</f>
        <v>0</v>
      </c>
      <c r="Q154" s="181">
        <v>4.3800000000000002E-3</v>
      </c>
      <c r="R154" s="181">
        <f>Q154*H154</f>
        <v>1.0723554000000002</v>
      </c>
      <c r="S154" s="181">
        <v>0</v>
      </c>
      <c r="T154" s="182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83" t="s">
        <v>163</v>
      </c>
      <c r="AT154" s="183" t="s">
        <v>159</v>
      </c>
      <c r="AU154" s="183" t="s">
        <v>83</v>
      </c>
      <c r="AY154" s="18" t="s">
        <v>156</v>
      </c>
      <c r="BE154" s="184">
        <f>IF(N154="základní",J154,0)</f>
        <v>0</v>
      </c>
      <c r="BF154" s="184">
        <f>IF(N154="snížená",J154,0)</f>
        <v>0</v>
      </c>
      <c r="BG154" s="184">
        <f>IF(N154="zákl. přenesená",J154,0)</f>
        <v>0</v>
      </c>
      <c r="BH154" s="184">
        <f>IF(N154="sníž. přenesená",J154,0)</f>
        <v>0</v>
      </c>
      <c r="BI154" s="184">
        <f>IF(N154="nulová",J154,0)</f>
        <v>0</v>
      </c>
      <c r="BJ154" s="18" t="s">
        <v>81</v>
      </c>
      <c r="BK154" s="184">
        <f>ROUND(I154*H154,0)</f>
        <v>0</v>
      </c>
      <c r="BL154" s="18" t="s">
        <v>163</v>
      </c>
      <c r="BM154" s="183" t="s">
        <v>2447</v>
      </c>
    </row>
    <row r="155" spans="1:65" s="14" customFormat="1">
      <c r="B155" s="201"/>
      <c r="C155" s="202"/>
      <c r="D155" s="192" t="s">
        <v>167</v>
      </c>
      <c r="E155" s="203" t="s">
        <v>19</v>
      </c>
      <c r="F155" s="204" t="s">
        <v>2448</v>
      </c>
      <c r="G155" s="202"/>
      <c r="H155" s="264">
        <v>244.83</v>
      </c>
      <c r="I155" s="206"/>
      <c r="J155" s="202"/>
      <c r="K155" s="202"/>
      <c r="L155" s="207"/>
      <c r="M155" s="208"/>
      <c r="N155" s="209"/>
      <c r="O155" s="209"/>
      <c r="P155" s="209"/>
      <c r="Q155" s="209"/>
      <c r="R155" s="209"/>
      <c r="S155" s="209"/>
      <c r="T155" s="210"/>
      <c r="AT155" s="211" t="s">
        <v>167</v>
      </c>
      <c r="AU155" s="211" t="s">
        <v>83</v>
      </c>
      <c r="AV155" s="14" t="s">
        <v>83</v>
      </c>
      <c r="AW155" s="14" t="s">
        <v>34</v>
      </c>
      <c r="AX155" s="14" t="s">
        <v>81</v>
      </c>
      <c r="AY155" s="211" t="s">
        <v>156</v>
      </c>
    </row>
    <row r="156" spans="1:65" s="2" customFormat="1" ht="24.2" customHeight="1">
      <c r="A156" s="35"/>
      <c r="B156" s="36"/>
      <c r="C156" s="171" t="s">
        <v>1029</v>
      </c>
      <c r="D156" s="171" t="s">
        <v>159</v>
      </c>
      <c r="E156" s="172" t="s">
        <v>2449</v>
      </c>
      <c r="F156" s="173" t="s">
        <v>2450</v>
      </c>
      <c r="G156" s="174" t="s">
        <v>206</v>
      </c>
      <c r="H156" s="177">
        <v>244.83</v>
      </c>
      <c r="I156" s="176"/>
      <c r="J156" s="177">
        <f>ROUND(I156*H156,0)</f>
        <v>0</v>
      </c>
      <c r="K156" s="178"/>
      <c r="L156" s="40"/>
      <c r="M156" s="179" t="s">
        <v>19</v>
      </c>
      <c r="N156" s="180" t="s">
        <v>44</v>
      </c>
      <c r="O156" s="65"/>
      <c r="P156" s="181">
        <f>O156*H156</f>
        <v>0</v>
      </c>
      <c r="Q156" s="181">
        <v>3.0000000000000001E-3</v>
      </c>
      <c r="R156" s="181">
        <f>Q156*H156</f>
        <v>0.73449000000000009</v>
      </c>
      <c r="S156" s="181">
        <v>0</v>
      </c>
      <c r="T156" s="182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83" t="s">
        <v>163</v>
      </c>
      <c r="AT156" s="183" t="s">
        <v>159</v>
      </c>
      <c r="AU156" s="183" t="s">
        <v>83</v>
      </c>
      <c r="AY156" s="18" t="s">
        <v>156</v>
      </c>
      <c r="BE156" s="184">
        <f>IF(N156="základní",J156,0)</f>
        <v>0</v>
      </c>
      <c r="BF156" s="184">
        <f>IF(N156="snížená",J156,0)</f>
        <v>0</v>
      </c>
      <c r="BG156" s="184">
        <f>IF(N156="zákl. přenesená",J156,0)</f>
        <v>0</v>
      </c>
      <c r="BH156" s="184">
        <f>IF(N156="sníž. přenesená",J156,0)</f>
        <v>0</v>
      </c>
      <c r="BI156" s="184">
        <f>IF(N156="nulová",J156,0)</f>
        <v>0</v>
      </c>
      <c r="BJ156" s="18" t="s">
        <v>81</v>
      </c>
      <c r="BK156" s="184">
        <f>ROUND(I156*H156,0)</f>
        <v>0</v>
      </c>
      <c r="BL156" s="18" t="s">
        <v>163</v>
      </c>
      <c r="BM156" s="183" t="s">
        <v>2451</v>
      </c>
    </row>
    <row r="157" spans="1:65" s="14" customFormat="1">
      <c r="B157" s="201"/>
      <c r="C157" s="202"/>
      <c r="D157" s="192" t="s">
        <v>167</v>
      </c>
      <c r="E157" s="203" t="s">
        <v>19</v>
      </c>
      <c r="F157" s="204" t="s">
        <v>2448</v>
      </c>
      <c r="G157" s="202"/>
      <c r="H157" s="264">
        <v>244.83</v>
      </c>
      <c r="I157" s="206"/>
      <c r="J157" s="202"/>
      <c r="K157" s="202"/>
      <c r="L157" s="207"/>
      <c r="M157" s="208"/>
      <c r="N157" s="209"/>
      <c r="O157" s="209"/>
      <c r="P157" s="209"/>
      <c r="Q157" s="209"/>
      <c r="R157" s="209"/>
      <c r="S157" s="209"/>
      <c r="T157" s="210"/>
      <c r="AT157" s="211" t="s">
        <v>167</v>
      </c>
      <c r="AU157" s="211" t="s">
        <v>83</v>
      </c>
      <c r="AV157" s="14" t="s">
        <v>83</v>
      </c>
      <c r="AW157" s="14" t="s">
        <v>34</v>
      </c>
      <c r="AX157" s="14" t="s">
        <v>81</v>
      </c>
      <c r="AY157" s="211" t="s">
        <v>156</v>
      </c>
    </row>
    <row r="158" spans="1:65" s="2" customFormat="1" ht="24.2" customHeight="1">
      <c r="A158" s="35"/>
      <c r="B158" s="36"/>
      <c r="C158" s="171" t="s">
        <v>190</v>
      </c>
      <c r="D158" s="171" t="s">
        <v>159</v>
      </c>
      <c r="E158" s="172" t="s">
        <v>2452</v>
      </c>
      <c r="F158" s="173" t="s">
        <v>2453</v>
      </c>
      <c r="G158" s="174" t="s">
        <v>206</v>
      </c>
      <c r="H158" s="177">
        <v>2.82</v>
      </c>
      <c r="I158" s="176"/>
      <c r="J158" s="177">
        <f>ROUND(I158*H158,0)</f>
        <v>0</v>
      </c>
      <c r="K158" s="178"/>
      <c r="L158" s="40"/>
      <c r="M158" s="179" t="s">
        <v>19</v>
      </c>
      <c r="N158" s="180" t="s">
        <v>44</v>
      </c>
      <c r="O158" s="65"/>
      <c r="P158" s="181">
        <f>O158*H158</f>
        <v>0</v>
      </c>
      <c r="Q158" s="181">
        <v>3.8199999999999998E-2</v>
      </c>
      <c r="R158" s="181">
        <f>Q158*H158</f>
        <v>0.10772399999999999</v>
      </c>
      <c r="S158" s="181">
        <v>0</v>
      </c>
      <c r="T158" s="182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83" t="s">
        <v>163</v>
      </c>
      <c r="AT158" s="183" t="s">
        <v>159</v>
      </c>
      <c r="AU158" s="183" t="s">
        <v>83</v>
      </c>
      <c r="AY158" s="18" t="s">
        <v>156</v>
      </c>
      <c r="BE158" s="184">
        <f>IF(N158="základní",J158,0)</f>
        <v>0</v>
      </c>
      <c r="BF158" s="184">
        <f>IF(N158="snížená",J158,0)</f>
        <v>0</v>
      </c>
      <c r="BG158" s="184">
        <f>IF(N158="zákl. přenesená",J158,0)</f>
        <v>0</v>
      </c>
      <c r="BH158" s="184">
        <f>IF(N158="sníž. přenesená",J158,0)</f>
        <v>0</v>
      </c>
      <c r="BI158" s="184">
        <f>IF(N158="nulová",J158,0)</f>
        <v>0</v>
      </c>
      <c r="BJ158" s="18" t="s">
        <v>81</v>
      </c>
      <c r="BK158" s="184">
        <f>ROUND(I158*H158,0)</f>
        <v>0</v>
      </c>
      <c r="BL158" s="18" t="s">
        <v>163</v>
      </c>
      <c r="BM158" s="183" t="s">
        <v>2454</v>
      </c>
    </row>
    <row r="159" spans="1:65" s="14" customFormat="1">
      <c r="B159" s="201"/>
      <c r="C159" s="202"/>
      <c r="D159" s="192" t="s">
        <v>167</v>
      </c>
      <c r="E159" s="203" t="s">
        <v>19</v>
      </c>
      <c r="F159" s="204" t="s">
        <v>2455</v>
      </c>
      <c r="G159" s="202"/>
      <c r="H159" s="264">
        <v>2.82</v>
      </c>
      <c r="I159" s="206"/>
      <c r="J159" s="202"/>
      <c r="K159" s="202"/>
      <c r="L159" s="207"/>
      <c r="M159" s="208"/>
      <c r="N159" s="209"/>
      <c r="O159" s="209"/>
      <c r="P159" s="209"/>
      <c r="Q159" s="209"/>
      <c r="R159" s="209"/>
      <c r="S159" s="209"/>
      <c r="T159" s="210"/>
      <c r="AT159" s="211" t="s">
        <v>167</v>
      </c>
      <c r="AU159" s="211" t="s">
        <v>83</v>
      </c>
      <c r="AV159" s="14" t="s">
        <v>83</v>
      </c>
      <c r="AW159" s="14" t="s">
        <v>34</v>
      </c>
      <c r="AX159" s="14" t="s">
        <v>81</v>
      </c>
      <c r="AY159" s="211" t="s">
        <v>156</v>
      </c>
    </row>
    <row r="160" spans="1:65" s="2" customFormat="1" ht="49.15" customHeight="1">
      <c r="A160" s="35"/>
      <c r="B160" s="36"/>
      <c r="C160" s="171" t="s">
        <v>203</v>
      </c>
      <c r="D160" s="171" t="s">
        <v>159</v>
      </c>
      <c r="E160" s="172" t="s">
        <v>2456</v>
      </c>
      <c r="F160" s="173" t="s">
        <v>2457</v>
      </c>
      <c r="G160" s="174" t="s">
        <v>206</v>
      </c>
      <c r="H160" s="177">
        <v>244.83</v>
      </c>
      <c r="I160" s="176"/>
      <c r="J160" s="177">
        <f>ROUND(I160*H160,0)</f>
        <v>0</v>
      </c>
      <c r="K160" s="178"/>
      <c r="L160" s="40"/>
      <c r="M160" s="179" t="s">
        <v>19</v>
      </c>
      <c r="N160" s="180" t="s">
        <v>44</v>
      </c>
      <c r="O160" s="65"/>
      <c r="P160" s="181">
        <f>O160*H160</f>
        <v>0</v>
      </c>
      <c r="Q160" s="181">
        <v>1.7000000000000001E-2</v>
      </c>
      <c r="R160" s="181">
        <f>Q160*H160</f>
        <v>4.1621100000000002</v>
      </c>
      <c r="S160" s="181">
        <v>0</v>
      </c>
      <c r="T160" s="182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83" t="s">
        <v>163</v>
      </c>
      <c r="AT160" s="183" t="s">
        <v>159</v>
      </c>
      <c r="AU160" s="183" t="s">
        <v>83</v>
      </c>
      <c r="AY160" s="18" t="s">
        <v>156</v>
      </c>
      <c r="BE160" s="184">
        <f>IF(N160="základní",J160,0)</f>
        <v>0</v>
      </c>
      <c r="BF160" s="184">
        <f>IF(N160="snížená",J160,0)</f>
        <v>0</v>
      </c>
      <c r="BG160" s="184">
        <f>IF(N160="zákl. přenesená",J160,0)</f>
        <v>0</v>
      </c>
      <c r="BH160" s="184">
        <f>IF(N160="sníž. přenesená",J160,0)</f>
        <v>0</v>
      </c>
      <c r="BI160" s="184">
        <f>IF(N160="nulová",J160,0)</f>
        <v>0</v>
      </c>
      <c r="BJ160" s="18" t="s">
        <v>81</v>
      </c>
      <c r="BK160" s="184">
        <f>ROUND(I160*H160,0)</f>
        <v>0</v>
      </c>
      <c r="BL160" s="18" t="s">
        <v>163</v>
      </c>
      <c r="BM160" s="183" t="s">
        <v>2458</v>
      </c>
    </row>
    <row r="161" spans="1:65" s="14" customFormat="1">
      <c r="B161" s="201"/>
      <c r="C161" s="202"/>
      <c r="D161" s="192" t="s">
        <v>167</v>
      </c>
      <c r="E161" s="203" t="s">
        <v>19</v>
      </c>
      <c r="F161" s="204" t="s">
        <v>2448</v>
      </c>
      <c r="G161" s="202"/>
      <c r="H161" s="264">
        <v>244.83</v>
      </c>
      <c r="I161" s="206"/>
      <c r="J161" s="202"/>
      <c r="K161" s="202"/>
      <c r="L161" s="207"/>
      <c r="M161" s="208"/>
      <c r="N161" s="209"/>
      <c r="O161" s="209"/>
      <c r="P161" s="209"/>
      <c r="Q161" s="209"/>
      <c r="R161" s="209"/>
      <c r="S161" s="209"/>
      <c r="T161" s="210"/>
      <c r="AT161" s="211" t="s">
        <v>167</v>
      </c>
      <c r="AU161" s="211" t="s">
        <v>83</v>
      </c>
      <c r="AV161" s="14" t="s">
        <v>83</v>
      </c>
      <c r="AW161" s="14" t="s">
        <v>34</v>
      </c>
      <c r="AX161" s="14" t="s">
        <v>81</v>
      </c>
      <c r="AY161" s="211" t="s">
        <v>156</v>
      </c>
    </row>
    <row r="162" spans="1:65" s="2" customFormat="1" ht="37.9" customHeight="1">
      <c r="A162" s="35"/>
      <c r="B162" s="36"/>
      <c r="C162" s="171" t="s">
        <v>212</v>
      </c>
      <c r="D162" s="171" t="s">
        <v>159</v>
      </c>
      <c r="E162" s="172" t="s">
        <v>2459</v>
      </c>
      <c r="F162" s="173" t="s">
        <v>2460</v>
      </c>
      <c r="G162" s="174" t="s">
        <v>491</v>
      </c>
      <c r="H162" s="177">
        <v>0.51</v>
      </c>
      <c r="I162" s="176"/>
      <c r="J162" s="177">
        <f>ROUND(I162*H162,0)</f>
        <v>0</v>
      </c>
      <c r="K162" s="178"/>
      <c r="L162" s="40"/>
      <c r="M162" s="179" t="s">
        <v>19</v>
      </c>
      <c r="N162" s="180" t="s">
        <v>44</v>
      </c>
      <c r="O162" s="65"/>
      <c r="P162" s="181">
        <f>O162*H162</f>
        <v>0</v>
      </c>
      <c r="Q162" s="181">
        <v>2.2563399999999998</v>
      </c>
      <c r="R162" s="181">
        <f>Q162*H162</f>
        <v>1.1507334</v>
      </c>
      <c r="S162" s="181">
        <v>0</v>
      </c>
      <c r="T162" s="182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83" t="s">
        <v>163</v>
      </c>
      <c r="AT162" s="183" t="s">
        <v>159</v>
      </c>
      <c r="AU162" s="183" t="s">
        <v>83</v>
      </c>
      <c r="AY162" s="18" t="s">
        <v>156</v>
      </c>
      <c r="BE162" s="184">
        <f>IF(N162="základní",J162,0)</f>
        <v>0</v>
      </c>
      <c r="BF162" s="184">
        <f>IF(N162="snížená",J162,0)</f>
        <v>0</v>
      </c>
      <c r="BG162" s="184">
        <f>IF(N162="zákl. přenesená",J162,0)</f>
        <v>0</v>
      </c>
      <c r="BH162" s="184">
        <f>IF(N162="sníž. přenesená",J162,0)</f>
        <v>0</v>
      </c>
      <c r="BI162" s="184">
        <f>IF(N162="nulová",J162,0)</f>
        <v>0</v>
      </c>
      <c r="BJ162" s="18" t="s">
        <v>81</v>
      </c>
      <c r="BK162" s="184">
        <f>ROUND(I162*H162,0)</f>
        <v>0</v>
      </c>
      <c r="BL162" s="18" t="s">
        <v>163</v>
      </c>
      <c r="BM162" s="183" t="s">
        <v>2461</v>
      </c>
    </row>
    <row r="163" spans="1:65" s="14" customFormat="1">
      <c r="B163" s="201"/>
      <c r="C163" s="202"/>
      <c r="D163" s="192" t="s">
        <v>167</v>
      </c>
      <c r="E163" s="203" t="s">
        <v>19</v>
      </c>
      <c r="F163" s="204" t="s">
        <v>2462</v>
      </c>
      <c r="G163" s="202"/>
      <c r="H163" s="264">
        <v>0.51</v>
      </c>
      <c r="I163" s="206"/>
      <c r="J163" s="202"/>
      <c r="K163" s="202"/>
      <c r="L163" s="207"/>
      <c r="M163" s="208"/>
      <c r="N163" s="209"/>
      <c r="O163" s="209"/>
      <c r="P163" s="209"/>
      <c r="Q163" s="209"/>
      <c r="R163" s="209"/>
      <c r="S163" s="209"/>
      <c r="T163" s="210"/>
      <c r="AT163" s="211" t="s">
        <v>167</v>
      </c>
      <c r="AU163" s="211" t="s">
        <v>83</v>
      </c>
      <c r="AV163" s="14" t="s">
        <v>83</v>
      </c>
      <c r="AW163" s="14" t="s">
        <v>34</v>
      </c>
      <c r="AX163" s="14" t="s">
        <v>81</v>
      </c>
      <c r="AY163" s="211" t="s">
        <v>156</v>
      </c>
    </row>
    <row r="164" spans="1:65" s="12" customFormat="1" ht="22.9" customHeight="1">
      <c r="B164" s="155"/>
      <c r="C164" s="156"/>
      <c r="D164" s="157" t="s">
        <v>72</v>
      </c>
      <c r="E164" s="169" t="s">
        <v>222</v>
      </c>
      <c r="F164" s="169" t="s">
        <v>2463</v>
      </c>
      <c r="G164" s="156"/>
      <c r="H164" s="156"/>
      <c r="I164" s="159"/>
      <c r="J164" s="170">
        <f>BK164</f>
        <v>0</v>
      </c>
      <c r="K164" s="156"/>
      <c r="L164" s="161"/>
      <c r="M164" s="162"/>
      <c r="N164" s="163"/>
      <c r="O164" s="163"/>
      <c r="P164" s="164">
        <f>SUM(P165:P172)</f>
        <v>0</v>
      </c>
      <c r="Q164" s="163"/>
      <c r="R164" s="164">
        <f>SUM(R165:R172)</f>
        <v>2.9870000000000004E-2</v>
      </c>
      <c r="S164" s="163"/>
      <c r="T164" s="165">
        <f>SUM(T165:T172)</f>
        <v>1.2677999999999998</v>
      </c>
      <c r="AR164" s="166" t="s">
        <v>81</v>
      </c>
      <c r="AT164" s="167" t="s">
        <v>72</v>
      </c>
      <c r="AU164" s="167" t="s">
        <v>81</v>
      </c>
      <c r="AY164" s="166" t="s">
        <v>156</v>
      </c>
      <c r="BK164" s="168">
        <f>SUM(BK165:BK172)</f>
        <v>0</v>
      </c>
    </row>
    <row r="165" spans="1:65" s="2" customFormat="1" ht="37.9" customHeight="1">
      <c r="A165" s="35"/>
      <c r="B165" s="36"/>
      <c r="C165" s="171" t="s">
        <v>222</v>
      </c>
      <c r="D165" s="171" t="s">
        <v>159</v>
      </c>
      <c r="E165" s="172" t="s">
        <v>544</v>
      </c>
      <c r="F165" s="173" t="s">
        <v>2464</v>
      </c>
      <c r="G165" s="174" t="s">
        <v>206</v>
      </c>
      <c r="H165" s="177">
        <v>119.48</v>
      </c>
      <c r="I165" s="176"/>
      <c r="J165" s="177">
        <f>ROUND(I165*H165,0)</f>
        <v>0</v>
      </c>
      <c r="K165" s="178"/>
      <c r="L165" s="40"/>
      <c r="M165" s="179" t="s">
        <v>19</v>
      </c>
      <c r="N165" s="180" t="s">
        <v>44</v>
      </c>
      <c r="O165" s="65"/>
      <c r="P165" s="181">
        <f>O165*H165</f>
        <v>0</v>
      </c>
      <c r="Q165" s="181">
        <v>2.1000000000000001E-4</v>
      </c>
      <c r="R165" s="181">
        <f>Q165*H165</f>
        <v>2.5090800000000003E-2</v>
      </c>
      <c r="S165" s="181">
        <v>0</v>
      </c>
      <c r="T165" s="182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83" t="s">
        <v>163</v>
      </c>
      <c r="AT165" s="183" t="s">
        <v>159</v>
      </c>
      <c r="AU165" s="183" t="s">
        <v>83</v>
      </c>
      <c r="AY165" s="18" t="s">
        <v>156</v>
      </c>
      <c r="BE165" s="184">
        <f>IF(N165="základní",J165,0)</f>
        <v>0</v>
      </c>
      <c r="BF165" s="184">
        <f>IF(N165="snížená",J165,0)</f>
        <v>0</v>
      </c>
      <c r="BG165" s="184">
        <f>IF(N165="zákl. přenesená",J165,0)</f>
        <v>0</v>
      </c>
      <c r="BH165" s="184">
        <f>IF(N165="sníž. přenesená",J165,0)</f>
        <v>0</v>
      </c>
      <c r="BI165" s="184">
        <f>IF(N165="nulová",J165,0)</f>
        <v>0</v>
      </c>
      <c r="BJ165" s="18" t="s">
        <v>81</v>
      </c>
      <c r="BK165" s="184">
        <f>ROUND(I165*H165,0)</f>
        <v>0</v>
      </c>
      <c r="BL165" s="18" t="s">
        <v>163</v>
      </c>
      <c r="BM165" s="183" t="s">
        <v>2465</v>
      </c>
    </row>
    <row r="166" spans="1:65" s="2" customFormat="1" ht="37.9" customHeight="1">
      <c r="A166" s="35"/>
      <c r="B166" s="36"/>
      <c r="C166" s="171" t="s">
        <v>228</v>
      </c>
      <c r="D166" s="171" t="s">
        <v>159</v>
      </c>
      <c r="E166" s="172" t="s">
        <v>552</v>
      </c>
      <c r="F166" s="173" t="s">
        <v>2466</v>
      </c>
      <c r="G166" s="174" t="s">
        <v>206</v>
      </c>
      <c r="H166" s="177">
        <v>119.48</v>
      </c>
      <c r="I166" s="176"/>
      <c r="J166" s="177">
        <f>ROUND(I166*H166,0)</f>
        <v>0</v>
      </c>
      <c r="K166" s="178"/>
      <c r="L166" s="40"/>
      <c r="M166" s="179" t="s">
        <v>19</v>
      </c>
      <c r="N166" s="180" t="s">
        <v>44</v>
      </c>
      <c r="O166" s="65"/>
      <c r="P166" s="181">
        <f>O166*H166</f>
        <v>0</v>
      </c>
      <c r="Q166" s="181">
        <v>4.0000000000000003E-5</v>
      </c>
      <c r="R166" s="181">
        <f>Q166*H166</f>
        <v>4.7792000000000008E-3</v>
      </c>
      <c r="S166" s="181">
        <v>0</v>
      </c>
      <c r="T166" s="182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83" t="s">
        <v>163</v>
      </c>
      <c r="AT166" s="183" t="s">
        <v>159</v>
      </c>
      <c r="AU166" s="183" t="s">
        <v>83</v>
      </c>
      <c r="AY166" s="18" t="s">
        <v>156</v>
      </c>
      <c r="BE166" s="184">
        <f>IF(N166="základní",J166,0)</f>
        <v>0</v>
      </c>
      <c r="BF166" s="184">
        <f>IF(N166="snížená",J166,0)</f>
        <v>0</v>
      </c>
      <c r="BG166" s="184">
        <f>IF(N166="zákl. přenesená",J166,0)</f>
        <v>0</v>
      </c>
      <c r="BH166" s="184">
        <f>IF(N166="sníž. přenesená",J166,0)</f>
        <v>0</v>
      </c>
      <c r="BI166" s="184">
        <f>IF(N166="nulová",J166,0)</f>
        <v>0</v>
      </c>
      <c r="BJ166" s="18" t="s">
        <v>81</v>
      </c>
      <c r="BK166" s="184">
        <f>ROUND(I166*H166,0)</f>
        <v>0</v>
      </c>
      <c r="BL166" s="18" t="s">
        <v>163</v>
      </c>
      <c r="BM166" s="183" t="s">
        <v>2467</v>
      </c>
    </row>
    <row r="167" spans="1:65" s="2" customFormat="1" ht="37.9" customHeight="1">
      <c r="A167" s="35"/>
      <c r="B167" s="36"/>
      <c r="C167" s="171" t="s">
        <v>233</v>
      </c>
      <c r="D167" s="171" t="s">
        <v>159</v>
      </c>
      <c r="E167" s="172" t="s">
        <v>765</v>
      </c>
      <c r="F167" s="173" t="s">
        <v>2468</v>
      </c>
      <c r="G167" s="174" t="s">
        <v>193</v>
      </c>
      <c r="H167" s="177">
        <v>3.3</v>
      </c>
      <c r="I167" s="176"/>
      <c r="J167" s="177">
        <f>ROUND(I167*H167,0)</f>
        <v>0</v>
      </c>
      <c r="K167" s="178"/>
      <c r="L167" s="40"/>
      <c r="M167" s="179" t="s">
        <v>19</v>
      </c>
      <c r="N167" s="180" t="s">
        <v>44</v>
      </c>
      <c r="O167" s="65"/>
      <c r="P167" s="181">
        <f>O167*H167</f>
        <v>0</v>
      </c>
      <c r="Q167" s="181">
        <v>0</v>
      </c>
      <c r="R167" s="181">
        <f>Q167*H167</f>
        <v>0</v>
      </c>
      <c r="S167" s="181">
        <v>6.0000000000000001E-3</v>
      </c>
      <c r="T167" s="182">
        <f>S167*H167</f>
        <v>1.9799999999999998E-2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83" t="s">
        <v>163</v>
      </c>
      <c r="AT167" s="183" t="s">
        <v>159</v>
      </c>
      <c r="AU167" s="183" t="s">
        <v>83</v>
      </c>
      <c r="AY167" s="18" t="s">
        <v>156</v>
      </c>
      <c r="BE167" s="184">
        <f>IF(N167="základní",J167,0)</f>
        <v>0</v>
      </c>
      <c r="BF167" s="184">
        <f>IF(N167="snížená",J167,0)</f>
        <v>0</v>
      </c>
      <c r="BG167" s="184">
        <f>IF(N167="zákl. přenesená",J167,0)</f>
        <v>0</v>
      </c>
      <c r="BH167" s="184">
        <f>IF(N167="sníž. přenesená",J167,0)</f>
        <v>0</v>
      </c>
      <c r="BI167" s="184">
        <f>IF(N167="nulová",J167,0)</f>
        <v>0</v>
      </c>
      <c r="BJ167" s="18" t="s">
        <v>81</v>
      </c>
      <c r="BK167" s="184">
        <f>ROUND(I167*H167,0)</f>
        <v>0</v>
      </c>
      <c r="BL167" s="18" t="s">
        <v>163</v>
      </c>
      <c r="BM167" s="183" t="s">
        <v>2469</v>
      </c>
    </row>
    <row r="168" spans="1:65" s="2" customFormat="1" ht="37.9" customHeight="1">
      <c r="A168" s="35"/>
      <c r="B168" s="36"/>
      <c r="C168" s="171" t="s">
        <v>238</v>
      </c>
      <c r="D168" s="171" t="s">
        <v>159</v>
      </c>
      <c r="E168" s="172" t="s">
        <v>796</v>
      </c>
      <c r="F168" s="173" t="s">
        <v>2470</v>
      </c>
      <c r="G168" s="174" t="s">
        <v>193</v>
      </c>
      <c r="H168" s="177">
        <v>0.9</v>
      </c>
      <c r="I168" s="176"/>
      <c r="J168" s="177">
        <f>ROUND(I168*H168,0)</f>
        <v>0</v>
      </c>
      <c r="K168" s="178"/>
      <c r="L168" s="40"/>
      <c r="M168" s="179" t="s">
        <v>19</v>
      </c>
      <c r="N168" s="180" t="s">
        <v>44</v>
      </c>
      <c r="O168" s="65"/>
      <c r="P168" s="181">
        <f>O168*H168</f>
        <v>0</v>
      </c>
      <c r="Q168" s="181">
        <v>0</v>
      </c>
      <c r="R168" s="181">
        <f>Q168*H168</f>
        <v>0</v>
      </c>
      <c r="S168" s="181">
        <v>1.7999999999999999E-2</v>
      </c>
      <c r="T168" s="182">
        <f>S168*H168</f>
        <v>1.6199999999999999E-2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83" t="s">
        <v>163</v>
      </c>
      <c r="AT168" s="183" t="s">
        <v>159</v>
      </c>
      <c r="AU168" s="183" t="s">
        <v>83</v>
      </c>
      <c r="AY168" s="18" t="s">
        <v>156</v>
      </c>
      <c r="BE168" s="184">
        <f>IF(N168="základní",J168,0)</f>
        <v>0</v>
      </c>
      <c r="BF168" s="184">
        <f>IF(N168="snížená",J168,0)</f>
        <v>0</v>
      </c>
      <c r="BG168" s="184">
        <f>IF(N168="zákl. přenesená",J168,0)</f>
        <v>0</v>
      </c>
      <c r="BH168" s="184">
        <f>IF(N168="sníž. přenesená",J168,0)</f>
        <v>0</v>
      </c>
      <c r="BI168" s="184">
        <f>IF(N168="nulová",J168,0)</f>
        <v>0</v>
      </c>
      <c r="BJ168" s="18" t="s">
        <v>81</v>
      </c>
      <c r="BK168" s="184">
        <f>ROUND(I168*H168,0)</f>
        <v>0</v>
      </c>
      <c r="BL168" s="18" t="s">
        <v>163</v>
      </c>
      <c r="BM168" s="183" t="s">
        <v>2471</v>
      </c>
    </row>
    <row r="169" spans="1:65" s="14" customFormat="1">
      <c r="B169" s="201"/>
      <c r="C169" s="202"/>
      <c r="D169" s="192" t="s">
        <v>167</v>
      </c>
      <c r="E169" s="203" t="s">
        <v>19</v>
      </c>
      <c r="F169" s="204" t="s">
        <v>2472</v>
      </c>
      <c r="G169" s="202"/>
      <c r="H169" s="264">
        <v>0.9</v>
      </c>
      <c r="I169" s="206"/>
      <c r="J169" s="202"/>
      <c r="K169" s="202"/>
      <c r="L169" s="207"/>
      <c r="M169" s="208"/>
      <c r="N169" s="209"/>
      <c r="O169" s="209"/>
      <c r="P169" s="209"/>
      <c r="Q169" s="209"/>
      <c r="R169" s="209"/>
      <c r="S169" s="209"/>
      <c r="T169" s="210"/>
      <c r="AT169" s="211" t="s">
        <v>167</v>
      </c>
      <c r="AU169" s="211" t="s">
        <v>83</v>
      </c>
      <c r="AV169" s="14" t="s">
        <v>83</v>
      </c>
      <c r="AW169" s="14" t="s">
        <v>34</v>
      </c>
      <c r="AX169" s="14" t="s">
        <v>81</v>
      </c>
      <c r="AY169" s="211" t="s">
        <v>156</v>
      </c>
    </row>
    <row r="170" spans="1:65" s="2" customFormat="1" ht="37.9" customHeight="1">
      <c r="A170" s="35"/>
      <c r="B170" s="36"/>
      <c r="C170" s="171" t="s">
        <v>245</v>
      </c>
      <c r="D170" s="171" t="s">
        <v>159</v>
      </c>
      <c r="E170" s="172" t="s">
        <v>2473</v>
      </c>
      <c r="F170" s="173" t="s">
        <v>2474</v>
      </c>
      <c r="G170" s="174" t="s">
        <v>193</v>
      </c>
      <c r="H170" s="177">
        <v>2.8</v>
      </c>
      <c r="I170" s="176"/>
      <c r="J170" s="177">
        <f>ROUND(I170*H170,0)</f>
        <v>0</v>
      </c>
      <c r="K170" s="178"/>
      <c r="L170" s="40"/>
      <c r="M170" s="179" t="s">
        <v>19</v>
      </c>
      <c r="N170" s="180" t="s">
        <v>44</v>
      </c>
      <c r="O170" s="65"/>
      <c r="P170" s="181">
        <f>O170*H170</f>
        <v>0</v>
      </c>
      <c r="Q170" s="181">
        <v>0</v>
      </c>
      <c r="R170" s="181">
        <f>Q170*H170</f>
        <v>0</v>
      </c>
      <c r="S170" s="181">
        <v>0.04</v>
      </c>
      <c r="T170" s="182">
        <f>S170*H170</f>
        <v>0.11199999999999999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83" t="s">
        <v>163</v>
      </c>
      <c r="AT170" s="183" t="s">
        <v>159</v>
      </c>
      <c r="AU170" s="183" t="s">
        <v>83</v>
      </c>
      <c r="AY170" s="18" t="s">
        <v>156</v>
      </c>
      <c r="BE170" s="184">
        <f>IF(N170="základní",J170,0)</f>
        <v>0</v>
      </c>
      <c r="BF170" s="184">
        <f>IF(N170="snížená",J170,0)</f>
        <v>0</v>
      </c>
      <c r="BG170" s="184">
        <f>IF(N170="zákl. přenesená",J170,0)</f>
        <v>0</v>
      </c>
      <c r="BH170" s="184">
        <f>IF(N170="sníž. přenesená",J170,0)</f>
        <v>0</v>
      </c>
      <c r="BI170" s="184">
        <f>IF(N170="nulová",J170,0)</f>
        <v>0</v>
      </c>
      <c r="BJ170" s="18" t="s">
        <v>81</v>
      </c>
      <c r="BK170" s="184">
        <f>ROUND(I170*H170,0)</f>
        <v>0</v>
      </c>
      <c r="BL170" s="18" t="s">
        <v>163</v>
      </c>
      <c r="BM170" s="183" t="s">
        <v>2475</v>
      </c>
    </row>
    <row r="171" spans="1:65" s="2" customFormat="1" ht="37.9" customHeight="1">
      <c r="A171" s="35"/>
      <c r="B171" s="36"/>
      <c r="C171" s="171" t="s">
        <v>250</v>
      </c>
      <c r="D171" s="171" t="s">
        <v>159</v>
      </c>
      <c r="E171" s="172" t="s">
        <v>2476</v>
      </c>
      <c r="F171" s="173" t="s">
        <v>2477</v>
      </c>
      <c r="G171" s="174" t="s">
        <v>193</v>
      </c>
      <c r="H171" s="177">
        <v>50.9</v>
      </c>
      <c r="I171" s="176"/>
      <c r="J171" s="177">
        <f>ROUND(I171*H171,0)</f>
        <v>0</v>
      </c>
      <c r="K171" s="178"/>
      <c r="L171" s="40"/>
      <c r="M171" s="179" t="s">
        <v>19</v>
      </c>
      <c r="N171" s="180" t="s">
        <v>44</v>
      </c>
      <c r="O171" s="65"/>
      <c r="P171" s="181">
        <f>O171*H171</f>
        <v>0</v>
      </c>
      <c r="Q171" s="181">
        <v>0</v>
      </c>
      <c r="R171" s="181">
        <f>Q171*H171</f>
        <v>0</v>
      </c>
      <c r="S171" s="181">
        <v>2.1999999999999999E-2</v>
      </c>
      <c r="T171" s="182">
        <f>S171*H171</f>
        <v>1.1197999999999999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83" t="s">
        <v>163</v>
      </c>
      <c r="AT171" s="183" t="s">
        <v>159</v>
      </c>
      <c r="AU171" s="183" t="s">
        <v>83</v>
      </c>
      <c r="AY171" s="18" t="s">
        <v>156</v>
      </c>
      <c r="BE171" s="184">
        <f>IF(N171="základní",J171,0)</f>
        <v>0</v>
      </c>
      <c r="BF171" s="184">
        <f>IF(N171="snížená",J171,0)</f>
        <v>0</v>
      </c>
      <c r="BG171" s="184">
        <f>IF(N171="zákl. přenesená",J171,0)</f>
        <v>0</v>
      </c>
      <c r="BH171" s="184">
        <f>IF(N171="sníž. přenesená",J171,0)</f>
        <v>0</v>
      </c>
      <c r="BI171" s="184">
        <f>IF(N171="nulová",J171,0)</f>
        <v>0</v>
      </c>
      <c r="BJ171" s="18" t="s">
        <v>81</v>
      </c>
      <c r="BK171" s="184">
        <f>ROUND(I171*H171,0)</f>
        <v>0</v>
      </c>
      <c r="BL171" s="18" t="s">
        <v>163</v>
      </c>
      <c r="BM171" s="183" t="s">
        <v>2478</v>
      </c>
    </row>
    <row r="172" spans="1:65" s="14" customFormat="1">
      <c r="B172" s="201"/>
      <c r="C172" s="202"/>
      <c r="D172" s="192" t="s">
        <v>167</v>
      </c>
      <c r="E172" s="203" t="s">
        <v>19</v>
      </c>
      <c r="F172" s="204" t="s">
        <v>2479</v>
      </c>
      <c r="G172" s="202"/>
      <c r="H172" s="264">
        <v>50.9</v>
      </c>
      <c r="I172" s="206"/>
      <c r="J172" s="202"/>
      <c r="K172" s="202"/>
      <c r="L172" s="207"/>
      <c r="M172" s="208"/>
      <c r="N172" s="209"/>
      <c r="O172" s="209"/>
      <c r="P172" s="209"/>
      <c r="Q172" s="209"/>
      <c r="R172" s="209"/>
      <c r="S172" s="209"/>
      <c r="T172" s="210"/>
      <c r="AT172" s="211" t="s">
        <v>167</v>
      </c>
      <c r="AU172" s="211" t="s">
        <v>83</v>
      </c>
      <c r="AV172" s="14" t="s">
        <v>83</v>
      </c>
      <c r="AW172" s="14" t="s">
        <v>34</v>
      </c>
      <c r="AX172" s="14" t="s">
        <v>81</v>
      </c>
      <c r="AY172" s="211" t="s">
        <v>156</v>
      </c>
    </row>
    <row r="173" spans="1:65" s="12" customFormat="1" ht="22.9" customHeight="1">
      <c r="B173" s="155"/>
      <c r="C173" s="156"/>
      <c r="D173" s="157" t="s">
        <v>72</v>
      </c>
      <c r="E173" s="169" t="s">
        <v>834</v>
      </c>
      <c r="F173" s="169" t="s">
        <v>835</v>
      </c>
      <c r="G173" s="156"/>
      <c r="H173" s="156"/>
      <c r="I173" s="159"/>
      <c r="J173" s="170">
        <f>BK173</f>
        <v>0</v>
      </c>
      <c r="K173" s="156"/>
      <c r="L173" s="161"/>
      <c r="M173" s="162"/>
      <c r="N173" s="163"/>
      <c r="O173" s="163"/>
      <c r="P173" s="164">
        <f>SUM(P174:P178)</f>
        <v>0</v>
      </c>
      <c r="Q173" s="163"/>
      <c r="R173" s="164">
        <f>SUM(R174:R178)</f>
        <v>0</v>
      </c>
      <c r="S173" s="163"/>
      <c r="T173" s="165">
        <f>SUM(T174:T178)</f>
        <v>0</v>
      </c>
      <c r="AR173" s="166" t="s">
        <v>81</v>
      </c>
      <c r="AT173" s="167" t="s">
        <v>72</v>
      </c>
      <c r="AU173" s="167" t="s">
        <v>81</v>
      </c>
      <c r="AY173" s="166" t="s">
        <v>156</v>
      </c>
      <c r="BK173" s="168">
        <f>SUM(BK174:BK178)</f>
        <v>0</v>
      </c>
    </row>
    <row r="174" spans="1:65" s="2" customFormat="1" ht="37.9" customHeight="1">
      <c r="A174" s="35"/>
      <c r="B174" s="36"/>
      <c r="C174" s="171" t="s">
        <v>8</v>
      </c>
      <c r="D174" s="171" t="s">
        <v>159</v>
      </c>
      <c r="E174" s="172" t="s">
        <v>2480</v>
      </c>
      <c r="F174" s="173" t="s">
        <v>2481</v>
      </c>
      <c r="G174" s="174" t="s">
        <v>215</v>
      </c>
      <c r="H174" s="177">
        <v>1.77</v>
      </c>
      <c r="I174" s="176"/>
      <c r="J174" s="177">
        <f>ROUND(I174*H174,0)</f>
        <v>0</v>
      </c>
      <c r="K174" s="178"/>
      <c r="L174" s="40"/>
      <c r="M174" s="179" t="s">
        <v>19</v>
      </c>
      <c r="N174" s="180" t="s">
        <v>44</v>
      </c>
      <c r="O174" s="65"/>
      <c r="P174" s="181">
        <f>O174*H174</f>
        <v>0</v>
      </c>
      <c r="Q174" s="181">
        <v>0</v>
      </c>
      <c r="R174" s="181">
        <f>Q174*H174</f>
        <v>0</v>
      </c>
      <c r="S174" s="181">
        <v>0</v>
      </c>
      <c r="T174" s="182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83" t="s">
        <v>163</v>
      </c>
      <c r="AT174" s="183" t="s">
        <v>159</v>
      </c>
      <c r="AU174" s="183" t="s">
        <v>83</v>
      </c>
      <c r="AY174" s="18" t="s">
        <v>156</v>
      </c>
      <c r="BE174" s="184">
        <f>IF(N174="základní",J174,0)</f>
        <v>0</v>
      </c>
      <c r="BF174" s="184">
        <f>IF(N174="snížená",J174,0)</f>
        <v>0</v>
      </c>
      <c r="BG174" s="184">
        <f>IF(N174="zákl. přenesená",J174,0)</f>
        <v>0</v>
      </c>
      <c r="BH174" s="184">
        <f>IF(N174="sníž. přenesená",J174,0)</f>
        <v>0</v>
      </c>
      <c r="BI174" s="184">
        <f>IF(N174="nulová",J174,0)</f>
        <v>0</v>
      </c>
      <c r="BJ174" s="18" t="s">
        <v>81</v>
      </c>
      <c r="BK174" s="184">
        <f>ROUND(I174*H174,0)</f>
        <v>0</v>
      </c>
      <c r="BL174" s="18" t="s">
        <v>163</v>
      </c>
      <c r="BM174" s="183" t="s">
        <v>2482</v>
      </c>
    </row>
    <row r="175" spans="1:65" s="2" customFormat="1" ht="33" customHeight="1">
      <c r="A175" s="35"/>
      <c r="B175" s="36"/>
      <c r="C175" s="171" t="s">
        <v>259</v>
      </c>
      <c r="D175" s="171" t="s">
        <v>159</v>
      </c>
      <c r="E175" s="172" t="s">
        <v>842</v>
      </c>
      <c r="F175" s="173" t="s">
        <v>2483</v>
      </c>
      <c r="G175" s="174" t="s">
        <v>215</v>
      </c>
      <c r="H175" s="177">
        <v>1.77</v>
      </c>
      <c r="I175" s="176"/>
      <c r="J175" s="177">
        <f>ROUND(I175*H175,0)</f>
        <v>0</v>
      </c>
      <c r="K175" s="178"/>
      <c r="L175" s="40"/>
      <c r="M175" s="179" t="s">
        <v>19</v>
      </c>
      <c r="N175" s="180" t="s">
        <v>44</v>
      </c>
      <c r="O175" s="65"/>
      <c r="P175" s="181">
        <f>O175*H175</f>
        <v>0</v>
      </c>
      <c r="Q175" s="181">
        <v>0</v>
      </c>
      <c r="R175" s="181">
        <f>Q175*H175</f>
        <v>0</v>
      </c>
      <c r="S175" s="181">
        <v>0</v>
      </c>
      <c r="T175" s="182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83" t="s">
        <v>163</v>
      </c>
      <c r="AT175" s="183" t="s">
        <v>159</v>
      </c>
      <c r="AU175" s="183" t="s">
        <v>83</v>
      </c>
      <c r="AY175" s="18" t="s">
        <v>156</v>
      </c>
      <c r="BE175" s="184">
        <f>IF(N175="základní",J175,0)</f>
        <v>0</v>
      </c>
      <c r="BF175" s="184">
        <f>IF(N175="snížená",J175,0)</f>
        <v>0</v>
      </c>
      <c r="BG175" s="184">
        <f>IF(N175="zákl. přenesená",J175,0)</f>
        <v>0</v>
      </c>
      <c r="BH175" s="184">
        <f>IF(N175="sníž. přenesená",J175,0)</f>
        <v>0</v>
      </c>
      <c r="BI175" s="184">
        <f>IF(N175="nulová",J175,0)</f>
        <v>0</v>
      </c>
      <c r="BJ175" s="18" t="s">
        <v>81</v>
      </c>
      <c r="BK175" s="184">
        <f>ROUND(I175*H175,0)</f>
        <v>0</v>
      </c>
      <c r="BL175" s="18" t="s">
        <v>163</v>
      </c>
      <c r="BM175" s="183" t="s">
        <v>2484</v>
      </c>
    </row>
    <row r="176" spans="1:65" s="2" customFormat="1" ht="44.25" customHeight="1">
      <c r="A176" s="35"/>
      <c r="B176" s="36"/>
      <c r="C176" s="171" t="s">
        <v>267</v>
      </c>
      <c r="D176" s="171" t="s">
        <v>159</v>
      </c>
      <c r="E176" s="172" t="s">
        <v>847</v>
      </c>
      <c r="F176" s="173" t="s">
        <v>2485</v>
      </c>
      <c r="G176" s="174" t="s">
        <v>215</v>
      </c>
      <c r="H176" s="177">
        <v>44.25</v>
      </c>
      <c r="I176" s="176"/>
      <c r="J176" s="177">
        <f>ROUND(I176*H176,0)</f>
        <v>0</v>
      </c>
      <c r="K176" s="178"/>
      <c r="L176" s="40"/>
      <c r="M176" s="179" t="s">
        <v>19</v>
      </c>
      <c r="N176" s="180" t="s">
        <v>44</v>
      </c>
      <c r="O176" s="65"/>
      <c r="P176" s="181">
        <f>O176*H176</f>
        <v>0</v>
      </c>
      <c r="Q176" s="181">
        <v>0</v>
      </c>
      <c r="R176" s="181">
        <f>Q176*H176</f>
        <v>0</v>
      </c>
      <c r="S176" s="181">
        <v>0</v>
      </c>
      <c r="T176" s="182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83" t="s">
        <v>163</v>
      </c>
      <c r="AT176" s="183" t="s">
        <v>159</v>
      </c>
      <c r="AU176" s="183" t="s">
        <v>83</v>
      </c>
      <c r="AY176" s="18" t="s">
        <v>156</v>
      </c>
      <c r="BE176" s="184">
        <f>IF(N176="základní",J176,0)</f>
        <v>0</v>
      </c>
      <c r="BF176" s="184">
        <f>IF(N176="snížená",J176,0)</f>
        <v>0</v>
      </c>
      <c r="BG176" s="184">
        <f>IF(N176="zákl. přenesená",J176,0)</f>
        <v>0</v>
      </c>
      <c r="BH176" s="184">
        <f>IF(N176="sníž. přenesená",J176,0)</f>
        <v>0</v>
      </c>
      <c r="BI176" s="184">
        <f>IF(N176="nulová",J176,0)</f>
        <v>0</v>
      </c>
      <c r="BJ176" s="18" t="s">
        <v>81</v>
      </c>
      <c r="BK176" s="184">
        <f>ROUND(I176*H176,0)</f>
        <v>0</v>
      </c>
      <c r="BL176" s="18" t="s">
        <v>163</v>
      </c>
      <c r="BM176" s="183" t="s">
        <v>2486</v>
      </c>
    </row>
    <row r="177" spans="1:65" s="14" customFormat="1">
      <c r="B177" s="201"/>
      <c r="C177" s="202"/>
      <c r="D177" s="192" t="s">
        <v>167</v>
      </c>
      <c r="E177" s="202"/>
      <c r="F177" s="204" t="s">
        <v>2487</v>
      </c>
      <c r="G177" s="202"/>
      <c r="H177" s="264">
        <v>44.25</v>
      </c>
      <c r="I177" s="206"/>
      <c r="J177" s="202"/>
      <c r="K177" s="202"/>
      <c r="L177" s="207"/>
      <c r="M177" s="208"/>
      <c r="N177" s="209"/>
      <c r="O177" s="209"/>
      <c r="P177" s="209"/>
      <c r="Q177" s="209"/>
      <c r="R177" s="209"/>
      <c r="S177" s="209"/>
      <c r="T177" s="210"/>
      <c r="AT177" s="211" t="s">
        <v>167</v>
      </c>
      <c r="AU177" s="211" t="s">
        <v>83</v>
      </c>
      <c r="AV177" s="14" t="s">
        <v>83</v>
      </c>
      <c r="AW177" s="14" t="s">
        <v>4</v>
      </c>
      <c r="AX177" s="14" t="s">
        <v>81</v>
      </c>
      <c r="AY177" s="211" t="s">
        <v>156</v>
      </c>
    </row>
    <row r="178" spans="1:65" s="2" customFormat="1" ht="44.25" customHeight="1">
      <c r="A178" s="35"/>
      <c r="B178" s="36"/>
      <c r="C178" s="171" t="s">
        <v>273</v>
      </c>
      <c r="D178" s="171" t="s">
        <v>159</v>
      </c>
      <c r="E178" s="172" t="s">
        <v>864</v>
      </c>
      <c r="F178" s="173" t="s">
        <v>865</v>
      </c>
      <c r="G178" s="174" t="s">
        <v>215</v>
      </c>
      <c r="H178" s="177">
        <v>1.64</v>
      </c>
      <c r="I178" s="176"/>
      <c r="J178" s="177">
        <f>ROUND(I178*H178,0)</f>
        <v>0</v>
      </c>
      <c r="K178" s="178"/>
      <c r="L178" s="40"/>
      <c r="M178" s="179" t="s">
        <v>19</v>
      </c>
      <c r="N178" s="180" t="s">
        <v>44</v>
      </c>
      <c r="O178" s="65"/>
      <c r="P178" s="181">
        <f>O178*H178</f>
        <v>0</v>
      </c>
      <c r="Q178" s="181">
        <v>0</v>
      </c>
      <c r="R178" s="181">
        <f>Q178*H178</f>
        <v>0</v>
      </c>
      <c r="S178" s="181">
        <v>0</v>
      </c>
      <c r="T178" s="182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83" t="s">
        <v>163</v>
      </c>
      <c r="AT178" s="183" t="s">
        <v>159</v>
      </c>
      <c r="AU178" s="183" t="s">
        <v>83</v>
      </c>
      <c r="AY178" s="18" t="s">
        <v>156</v>
      </c>
      <c r="BE178" s="184">
        <f>IF(N178="základní",J178,0)</f>
        <v>0</v>
      </c>
      <c r="BF178" s="184">
        <f>IF(N178="snížená",J178,0)</f>
        <v>0</v>
      </c>
      <c r="BG178" s="184">
        <f>IF(N178="zákl. přenesená",J178,0)</f>
        <v>0</v>
      </c>
      <c r="BH178" s="184">
        <f>IF(N178="sníž. přenesená",J178,0)</f>
        <v>0</v>
      </c>
      <c r="BI178" s="184">
        <f>IF(N178="nulová",J178,0)</f>
        <v>0</v>
      </c>
      <c r="BJ178" s="18" t="s">
        <v>81</v>
      </c>
      <c r="BK178" s="184">
        <f>ROUND(I178*H178,0)</f>
        <v>0</v>
      </c>
      <c r="BL178" s="18" t="s">
        <v>163</v>
      </c>
      <c r="BM178" s="183" t="s">
        <v>2488</v>
      </c>
    </row>
    <row r="179" spans="1:65" s="12" customFormat="1" ht="22.9" customHeight="1">
      <c r="B179" s="155"/>
      <c r="C179" s="156"/>
      <c r="D179" s="157" t="s">
        <v>72</v>
      </c>
      <c r="E179" s="169" t="s">
        <v>881</v>
      </c>
      <c r="F179" s="169" t="s">
        <v>882</v>
      </c>
      <c r="G179" s="156"/>
      <c r="H179" s="156"/>
      <c r="I179" s="159"/>
      <c r="J179" s="170">
        <f>BK179</f>
        <v>0</v>
      </c>
      <c r="K179" s="156"/>
      <c r="L179" s="161"/>
      <c r="M179" s="162"/>
      <c r="N179" s="163"/>
      <c r="O179" s="163"/>
      <c r="P179" s="164">
        <f>P180</f>
        <v>0</v>
      </c>
      <c r="Q179" s="163"/>
      <c r="R179" s="164">
        <f>R180</f>
        <v>0</v>
      </c>
      <c r="S179" s="163"/>
      <c r="T179" s="165">
        <f>T180</f>
        <v>0</v>
      </c>
      <c r="AR179" s="166" t="s">
        <v>81</v>
      </c>
      <c r="AT179" s="167" t="s">
        <v>72</v>
      </c>
      <c r="AU179" s="167" t="s">
        <v>81</v>
      </c>
      <c r="AY179" s="166" t="s">
        <v>156</v>
      </c>
      <c r="BK179" s="168">
        <f>BK180</f>
        <v>0</v>
      </c>
    </row>
    <row r="180" spans="1:65" s="2" customFormat="1" ht="55.5" customHeight="1">
      <c r="A180" s="35"/>
      <c r="B180" s="36"/>
      <c r="C180" s="171" t="s">
        <v>281</v>
      </c>
      <c r="D180" s="171" t="s">
        <v>159</v>
      </c>
      <c r="E180" s="172" t="s">
        <v>2489</v>
      </c>
      <c r="F180" s="173" t="s">
        <v>2490</v>
      </c>
      <c r="G180" s="174" t="s">
        <v>215</v>
      </c>
      <c r="H180" s="177">
        <v>13.23</v>
      </c>
      <c r="I180" s="176"/>
      <c r="J180" s="177">
        <f>ROUND(I180*H180,0)</f>
        <v>0</v>
      </c>
      <c r="K180" s="178"/>
      <c r="L180" s="40"/>
      <c r="M180" s="179" t="s">
        <v>19</v>
      </c>
      <c r="N180" s="180" t="s">
        <v>44</v>
      </c>
      <c r="O180" s="65"/>
      <c r="P180" s="181">
        <f>O180*H180</f>
        <v>0</v>
      </c>
      <c r="Q180" s="181">
        <v>0</v>
      </c>
      <c r="R180" s="181">
        <f>Q180*H180</f>
        <v>0</v>
      </c>
      <c r="S180" s="181">
        <v>0</v>
      </c>
      <c r="T180" s="182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83" t="s">
        <v>163</v>
      </c>
      <c r="AT180" s="183" t="s">
        <v>159</v>
      </c>
      <c r="AU180" s="183" t="s">
        <v>83</v>
      </c>
      <c r="AY180" s="18" t="s">
        <v>156</v>
      </c>
      <c r="BE180" s="184">
        <f>IF(N180="základní",J180,0)</f>
        <v>0</v>
      </c>
      <c r="BF180" s="184">
        <f>IF(N180="snížená",J180,0)</f>
        <v>0</v>
      </c>
      <c r="BG180" s="184">
        <f>IF(N180="zákl. přenesená",J180,0)</f>
        <v>0</v>
      </c>
      <c r="BH180" s="184">
        <f>IF(N180="sníž. přenesená",J180,0)</f>
        <v>0</v>
      </c>
      <c r="BI180" s="184">
        <f>IF(N180="nulová",J180,0)</f>
        <v>0</v>
      </c>
      <c r="BJ180" s="18" t="s">
        <v>81</v>
      </c>
      <c r="BK180" s="184">
        <f>ROUND(I180*H180,0)</f>
        <v>0</v>
      </c>
      <c r="BL180" s="18" t="s">
        <v>163</v>
      </c>
      <c r="BM180" s="183" t="s">
        <v>2491</v>
      </c>
    </row>
    <row r="181" spans="1:65" s="12" customFormat="1" ht="25.9" customHeight="1">
      <c r="B181" s="155"/>
      <c r="C181" s="156"/>
      <c r="D181" s="157" t="s">
        <v>72</v>
      </c>
      <c r="E181" s="158" t="s">
        <v>888</v>
      </c>
      <c r="F181" s="158" t="s">
        <v>889</v>
      </c>
      <c r="G181" s="156"/>
      <c r="H181" s="156"/>
      <c r="I181" s="159"/>
      <c r="J181" s="160">
        <f>BK181</f>
        <v>0</v>
      </c>
      <c r="K181" s="156"/>
      <c r="L181" s="161"/>
      <c r="M181" s="162"/>
      <c r="N181" s="163"/>
      <c r="O181" s="163"/>
      <c r="P181" s="164">
        <f>P182+P235+P266+P286</f>
        <v>0</v>
      </c>
      <c r="Q181" s="163"/>
      <c r="R181" s="164">
        <f>R182+R235+R266+R286</f>
        <v>3.4130796000000005</v>
      </c>
      <c r="S181" s="163"/>
      <c r="T181" s="165">
        <f>T182+T235+T266+T286</f>
        <v>0.50051650000000003</v>
      </c>
      <c r="AR181" s="166" t="s">
        <v>81</v>
      </c>
      <c r="AT181" s="167" t="s">
        <v>72</v>
      </c>
      <c r="AU181" s="167" t="s">
        <v>73</v>
      </c>
      <c r="AY181" s="166" t="s">
        <v>156</v>
      </c>
      <c r="BK181" s="168">
        <f>BK182+BK235+BK266+BK286</f>
        <v>0</v>
      </c>
    </row>
    <row r="182" spans="1:65" s="12" customFormat="1" ht="22.9" customHeight="1">
      <c r="B182" s="155"/>
      <c r="C182" s="156"/>
      <c r="D182" s="157" t="s">
        <v>72</v>
      </c>
      <c r="E182" s="169" t="s">
        <v>1177</v>
      </c>
      <c r="F182" s="169" t="s">
        <v>1178</v>
      </c>
      <c r="G182" s="156"/>
      <c r="H182" s="156"/>
      <c r="I182" s="159"/>
      <c r="J182" s="170">
        <f>BK182</f>
        <v>0</v>
      </c>
      <c r="K182" s="156"/>
      <c r="L182" s="161"/>
      <c r="M182" s="162"/>
      <c r="N182" s="163"/>
      <c r="O182" s="163"/>
      <c r="P182" s="164">
        <f>P183+P196+P205+P214+P221+P226</f>
        <v>0</v>
      </c>
      <c r="Q182" s="163"/>
      <c r="R182" s="164">
        <f>R183+R196+R205+R214+R221+R226</f>
        <v>0</v>
      </c>
      <c r="S182" s="163"/>
      <c r="T182" s="165">
        <f>T183+T196+T205+T214+T221+T226</f>
        <v>0</v>
      </c>
      <c r="AR182" s="166" t="s">
        <v>81</v>
      </c>
      <c r="AT182" s="167" t="s">
        <v>72</v>
      </c>
      <c r="AU182" s="167" t="s">
        <v>81</v>
      </c>
      <c r="AY182" s="166" t="s">
        <v>156</v>
      </c>
      <c r="BK182" s="168">
        <f>BK183+BK196+BK205+BK214+BK221+BK226</f>
        <v>0</v>
      </c>
    </row>
    <row r="183" spans="1:65" s="12" customFormat="1" ht="20.85" customHeight="1">
      <c r="B183" s="155"/>
      <c r="C183" s="156"/>
      <c r="D183" s="157" t="s">
        <v>72</v>
      </c>
      <c r="E183" s="169" t="s">
        <v>2492</v>
      </c>
      <c r="F183" s="169" t="s">
        <v>2493</v>
      </c>
      <c r="G183" s="156"/>
      <c r="H183" s="156"/>
      <c r="I183" s="159"/>
      <c r="J183" s="170">
        <f>BK183</f>
        <v>0</v>
      </c>
      <c r="K183" s="156"/>
      <c r="L183" s="161"/>
      <c r="M183" s="162"/>
      <c r="N183" s="163"/>
      <c r="O183" s="163"/>
      <c r="P183" s="164">
        <f>SUM(P184:P195)</f>
        <v>0</v>
      </c>
      <c r="Q183" s="163"/>
      <c r="R183" s="164">
        <f>SUM(R184:R195)</f>
        <v>0</v>
      </c>
      <c r="S183" s="163"/>
      <c r="T183" s="165">
        <f>SUM(T184:T195)</f>
        <v>0</v>
      </c>
      <c r="AR183" s="166" t="s">
        <v>81</v>
      </c>
      <c r="AT183" s="167" t="s">
        <v>72</v>
      </c>
      <c r="AU183" s="167" t="s">
        <v>83</v>
      </c>
      <c r="AY183" s="166" t="s">
        <v>156</v>
      </c>
      <c r="BK183" s="168">
        <f>SUM(BK184:BK195)</f>
        <v>0</v>
      </c>
    </row>
    <row r="184" spans="1:65" s="2" customFormat="1" ht="16.5" customHeight="1">
      <c r="A184" s="35"/>
      <c r="B184" s="36"/>
      <c r="C184" s="171" t="s">
        <v>288</v>
      </c>
      <c r="D184" s="171" t="s">
        <v>159</v>
      </c>
      <c r="E184" s="172" t="s">
        <v>2494</v>
      </c>
      <c r="F184" s="173" t="s">
        <v>1183</v>
      </c>
      <c r="G184" s="174" t="s">
        <v>1184</v>
      </c>
      <c r="H184" s="177">
        <v>1</v>
      </c>
      <c r="I184" s="176"/>
      <c r="J184" s="177">
        <f t="shared" ref="J184:J195" si="0">ROUND(I184*H184,0)</f>
        <v>0</v>
      </c>
      <c r="K184" s="178"/>
      <c r="L184" s="40"/>
      <c r="M184" s="179" t="s">
        <v>19</v>
      </c>
      <c r="N184" s="180" t="s">
        <v>44</v>
      </c>
      <c r="O184" s="65"/>
      <c r="P184" s="181">
        <f t="shared" ref="P184:P195" si="1">O184*H184</f>
        <v>0</v>
      </c>
      <c r="Q184" s="181">
        <v>0</v>
      </c>
      <c r="R184" s="181">
        <f t="shared" ref="R184:R195" si="2">Q184*H184</f>
        <v>0</v>
      </c>
      <c r="S184" s="181">
        <v>0</v>
      </c>
      <c r="T184" s="182">
        <f t="shared" ref="T184:T195" si="3"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83" t="s">
        <v>163</v>
      </c>
      <c r="AT184" s="183" t="s">
        <v>159</v>
      </c>
      <c r="AU184" s="183" t="s">
        <v>157</v>
      </c>
      <c r="AY184" s="18" t="s">
        <v>156</v>
      </c>
      <c r="BE184" s="184">
        <f t="shared" ref="BE184:BE195" si="4">IF(N184="základní",J184,0)</f>
        <v>0</v>
      </c>
      <c r="BF184" s="184">
        <f t="shared" ref="BF184:BF195" si="5">IF(N184="snížená",J184,0)</f>
        <v>0</v>
      </c>
      <c r="BG184" s="184">
        <f t="shared" ref="BG184:BG195" si="6">IF(N184="zákl. přenesená",J184,0)</f>
        <v>0</v>
      </c>
      <c r="BH184" s="184">
        <f t="shared" ref="BH184:BH195" si="7">IF(N184="sníž. přenesená",J184,0)</f>
        <v>0</v>
      </c>
      <c r="BI184" s="184">
        <f t="shared" ref="BI184:BI195" si="8">IF(N184="nulová",J184,0)</f>
        <v>0</v>
      </c>
      <c r="BJ184" s="18" t="s">
        <v>81</v>
      </c>
      <c r="BK184" s="184">
        <f t="shared" ref="BK184:BK195" si="9">ROUND(I184*H184,0)</f>
        <v>0</v>
      </c>
      <c r="BL184" s="18" t="s">
        <v>163</v>
      </c>
      <c r="BM184" s="183" t="s">
        <v>2495</v>
      </c>
    </row>
    <row r="185" spans="1:65" s="2" customFormat="1" ht="16.5" customHeight="1">
      <c r="A185" s="35"/>
      <c r="B185" s="36"/>
      <c r="C185" s="171" t="s">
        <v>7</v>
      </c>
      <c r="D185" s="171" t="s">
        <v>159</v>
      </c>
      <c r="E185" s="172" t="s">
        <v>2496</v>
      </c>
      <c r="F185" s="173" t="s">
        <v>1188</v>
      </c>
      <c r="G185" s="174" t="s">
        <v>1184</v>
      </c>
      <c r="H185" s="177">
        <v>1</v>
      </c>
      <c r="I185" s="176"/>
      <c r="J185" s="177">
        <f t="shared" si="0"/>
        <v>0</v>
      </c>
      <c r="K185" s="178"/>
      <c r="L185" s="40"/>
      <c r="M185" s="179" t="s">
        <v>19</v>
      </c>
      <c r="N185" s="180" t="s">
        <v>44</v>
      </c>
      <c r="O185" s="65"/>
      <c r="P185" s="181">
        <f t="shared" si="1"/>
        <v>0</v>
      </c>
      <c r="Q185" s="181">
        <v>0</v>
      </c>
      <c r="R185" s="181">
        <f t="shared" si="2"/>
        <v>0</v>
      </c>
      <c r="S185" s="181">
        <v>0</v>
      </c>
      <c r="T185" s="182">
        <f t="shared" si="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83" t="s">
        <v>163</v>
      </c>
      <c r="AT185" s="183" t="s">
        <v>159</v>
      </c>
      <c r="AU185" s="183" t="s">
        <v>157</v>
      </c>
      <c r="AY185" s="18" t="s">
        <v>156</v>
      </c>
      <c r="BE185" s="184">
        <f t="shared" si="4"/>
        <v>0</v>
      </c>
      <c r="BF185" s="184">
        <f t="shared" si="5"/>
        <v>0</v>
      </c>
      <c r="BG185" s="184">
        <f t="shared" si="6"/>
        <v>0</v>
      </c>
      <c r="BH185" s="184">
        <f t="shared" si="7"/>
        <v>0</v>
      </c>
      <c r="BI185" s="184">
        <f t="shared" si="8"/>
        <v>0</v>
      </c>
      <c r="BJ185" s="18" t="s">
        <v>81</v>
      </c>
      <c r="BK185" s="184">
        <f t="shared" si="9"/>
        <v>0</v>
      </c>
      <c r="BL185" s="18" t="s">
        <v>163</v>
      </c>
      <c r="BM185" s="183" t="s">
        <v>2497</v>
      </c>
    </row>
    <row r="186" spans="1:65" s="2" customFormat="1" ht="16.5" customHeight="1">
      <c r="A186" s="35"/>
      <c r="B186" s="36"/>
      <c r="C186" s="171" t="s">
        <v>302</v>
      </c>
      <c r="D186" s="171" t="s">
        <v>159</v>
      </c>
      <c r="E186" s="172" t="s">
        <v>2498</v>
      </c>
      <c r="F186" s="173" t="s">
        <v>1192</v>
      </c>
      <c r="G186" s="174" t="s">
        <v>1184</v>
      </c>
      <c r="H186" s="177">
        <v>15</v>
      </c>
      <c r="I186" s="176"/>
      <c r="J186" s="177">
        <f t="shared" si="0"/>
        <v>0</v>
      </c>
      <c r="K186" s="178"/>
      <c r="L186" s="40"/>
      <c r="M186" s="179" t="s">
        <v>19</v>
      </c>
      <c r="N186" s="180" t="s">
        <v>44</v>
      </c>
      <c r="O186" s="65"/>
      <c r="P186" s="181">
        <f t="shared" si="1"/>
        <v>0</v>
      </c>
      <c r="Q186" s="181">
        <v>0</v>
      </c>
      <c r="R186" s="181">
        <f t="shared" si="2"/>
        <v>0</v>
      </c>
      <c r="S186" s="181">
        <v>0</v>
      </c>
      <c r="T186" s="182">
        <f t="shared" si="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83" t="s">
        <v>163</v>
      </c>
      <c r="AT186" s="183" t="s">
        <v>159</v>
      </c>
      <c r="AU186" s="183" t="s">
        <v>157</v>
      </c>
      <c r="AY186" s="18" t="s">
        <v>156</v>
      </c>
      <c r="BE186" s="184">
        <f t="shared" si="4"/>
        <v>0</v>
      </c>
      <c r="BF186" s="184">
        <f t="shared" si="5"/>
        <v>0</v>
      </c>
      <c r="BG186" s="184">
        <f t="shared" si="6"/>
        <v>0</v>
      </c>
      <c r="BH186" s="184">
        <f t="shared" si="7"/>
        <v>0</v>
      </c>
      <c r="BI186" s="184">
        <f t="shared" si="8"/>
        <v>0</v>
      </c>
      <c r="BJ186" s="18" t="s">
        <v>81</v>
      </c>
      <c r="BK186" s="184">
        <f t="shared" si="9"/>
        <v>0</v>
      </c>
      <c r="BL186" s="18" t="s">
        <v>163</v>
      </c>
      <c r="BM186" s="183" t="s">
        <v>2499</v>
      </c>
    </row>
    <row r="187" spans="1:65" s="2" customFormat="1" ht="16.5" customHeight="1">
      <c r="A187" s="35"/>
      <c r="B187" s="36"/>
      <c r="C187" s="171" t="s">
        <v>2500</v>
      </c>
      <c r="D187" s="171" t="s">
        <v>159</v>
      </c>
      <c r="E187" s="172" t="s">
        <v>2501</v>
      </c>
      <c r="F187" s="173" t="s">
        <v>2502</v>
      </c>
      <c r="G187" s="174" t="s">
        <v>1184</v>
      </c>
      <c r="H187" s="177">
        <v>1</v>
      </c>
      <c r="I187" s="176"/>
      <c r="J187" s="177">
        <f t="shared" si="0"/>
        <v>0</v>
      </c>
      <c r="K187" s="178"/>
      <c r="L187" s="40"/>
      <c r="M187" s="179" t="s">
        <v>19</v>
      </c>
      <c r="N187" s="180" t="s">
        <v>44</v>
      </c>
      <c r="O187" s="65"/>
      <c r="P187" s="181">
        <f t="shared" si="1"/>
        <v>0</v>
      </c>
      <c r="Q187" s="181">
        <v>0</v>
      </c>
      <c r="R187" s="181">
        <f t="shared" si="2"/>
        <v>0</v>
      </c>
      <c r="S187" s="181">
        <v>0</v>
      </c>
      <c r="T187" s="182">
        <f t="shared" si="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83" t="s">
        <v>163</v>
      </c>
      <c r="AT187" s="183" t="s">
        <v>159</v>
      </c>
      <c r="AU187" s="183" t="s">
        <v>157</v>
      </c>
      <c r="AY187" s="18" t="s">
        <v>156</v>
      </c>
      <c r="BE187" s="184">
        <f t="shared" si="4"/>
        <v>0</v>
      </c>
      <c r="BF187" s="184">
        <f t="shared" si="5"/>
        <v>0</v>
      </c>
      <c r="BG187" s="184">
        <f t="shared" si="6"/>
        <v>0</v>
      </c>
      <c r="BH187" s="184">
        <f t="shared" si="7"/>
        <v>0</v>
      </c>
      <c r="BI187" s="184">
        <f t="shared" si="8"/>
        <v>0</v>
      </c>
      <c r="BJ187" s="18" t="s">
        <v>81</v>
      </c>
      <c r="BK187" s="184">
        <f t="shared" si="9"/>
        <v>0</v>
      </c>
      <c r="BL187" s="18" t="s">
        <v>163</v>
      </c>
      <c r="BM187" s="183" t="s">
        <v>2503</v>
      </c>
    </row>
    <row r="188" spans="1:65" s="2" customFormat="1" ht="16.5" customHeight="1">
      <c r="A188" s="35"/>
      <c r="B188" s="36"/>
      <c r="C188" s="171" t="s">
        <v>342</v>
      </c>
      <c r="D188" s="171" t="s">
        <v>159</v>
      </c>
      <c r="E188" s="172" t="s">
        <v>2504</v>
      </c>
      <c r="F188" s="173" t="s">
        <v>1200</v>
      </c>
      <c r="G188" s="174" t="s">
        <v>1184</v>
      </c>
      <c r="H188" s="177">
        <v>1</v>
      </c>
      <c r="I188" s="176"/>
      <c r="J188" s="177">
        <f t="shared" si="0"/>
        <v>0</v>
      </c>
      <c r="K188" s="178"/>
      <c r="L188" s="40"/>
      <c r="M188" s="179" t="s">
        <v>19</v>
      </c>
      <c r="N188" s="180" t="s">
        <v>44</v>
      </c>
      <c r="O188" s="65"/>
      <c r="P188" s="181">
        <f t="shared" si="1"/>
        <v>0</v>
      </c>
      <c r="Q188" s="181">
        <v>0</v>
      </c>
      <c r="R188" s="181">
        <f t="shared" si="2"/>
        <v>0</v>
      </c>
      <c r="S188" s="181">
        <v>0</v>
      </c>
      <c r="T188" s="182">
        <f t="shared" si="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83" t="s">
        <v>163</v>
      </c>
      <c r="AT188" s="183" t="s">
        <v>159</v>
      </c>
      <c r="AU188" s="183" t="s">
        <v>157</v>
      </c>
      <c r="AY188" s="18" t="s">
        <v>156</v>
      </c>
      <c r="BE188" s="184">
        <f t="shared" si="4"/>
        <v>0</v>
      </c>
      <c r="BF188" s="184">
        <f t="shared" si="5"/>
        <v>0</v>
      </c>
      <c r="BG188" s="184">
        <f t="shared" si="6"/>
        <v>0</v>
      </c>
      <c r="BH188" s="184">
        <f t="shared" si="7"/>
        <v>0</v>
      </c>
      <c r="BI188" s="184">
        <f t="shared" si="8"/>
        <v>0</v>
      </c>
      <c r="BJ188" s="18" t="s">
        <v>81</v>
      </c>
      <c r="BK188" s="184">
        <f t="shared" si="9"/>
        <v>0</v>
      </c>
      <c r="BL188" s="18" t="s">
        <v>163</v>
      </c>
      <c r="BM188" s="183" t="s">
        <v>2505</v>
      </c>
    </row>
    <row r="189" spans="1:65" s="2" customFormat="1" ht="16.5" customHeight="1">
      <c r="A189" s="35"/>
      <c r="B189" s="36"/>
      <c r="C189" s="171" t="s">
        <v>2506</v>
      </c>
      <c r="D189" s="171" t="s">
        <v>159</v>
      </c>
      <c r="E189" s="172" t="s">
        <v>2507</v>
      </c>
      <c r="F189" s="173" t="s">
        <v>1208</v>
      </c>
      <c r="G189" s="174" t="s">
        <v>1184</v>
      </c>
      <c r="H189" s="177">
        <v>2</v>
      </c>
      <c r="I189" s="176"/>
      <c r="J189" s="177">
        <f t="shared" si="0"/>
        <v>0</v>
      </c>
      <c r="K189" s="178"/>
      <c r="L189" s="40"/>
      <c r="M189" s="179" t="s">
        <v>19</v>
      </c>
      <c r="N189" s="180" t="s">
        <v>44</v>
      </c>
      <c r="O189" s="65"/>
      <c r="P189" s="181">
        <f t="shared" si="1"/>
        <v>0</v>
      </c>
      <c r="Q189" s="181">
        <v>0</v>
      </c>
      <c r="R189" s="181">
        <f t="shared" si="2"/>
        <v>0</v>
      </c>
      <c r="S189" s="181">
        <v>0</v>
      </c>
      <c r="T189" s="182">
        <f t="shared" si="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83" t="s">
        <v>163</v>
      </c>
      <c r="AT189" s="183" t="s">
        <v>159</v>
      </c>
      <c r="AU189" s="183" t="s">
        <v>157</v>
      </c>
      <c r="AY189" s="18" t="s">
        <v>156</v>
      </c>
      <c r="BE189" s="184">
        <f t="shared" si="4"/>
        <v>0</v>
      </c>
      <c r="BF189" s="184">
        <f t="shared" si="5"/>
        <v>0</v>
      </c>
      <c r="BG189" s="184">
        <f t="shared" si="6"/>
        <v>0</v>
      </c>
      <c r="BH189" s="184">
        <f t="shared" si="7"/>
        <v>0</v>
      </c>
      <c r="BI189" s="184">
        <f t="shared" si="8"/>
        <v>0</v>
      </c>
      <c r="BJ189" s="18" t="s">
        <v>81</v>
      </c>
      <c r="BK189" s="184">
        <f t="shared" si="9"/>
        <v>0</v>
      </c>
      <c r="BL189" s="18" t="s">
        <v>163</v>
      </c>
      <c r="BM189" s="183" t="s">
        <v>2508</v>
      </c>
    </row>
    <row r="190" spans="1:65" s="2" customFormat="1" ht="16.5" customHeight="1">
      <c r="A190" s="35"/>
      <c r="B190" s="36"/>
      <c r="C190" s="171" t="s">
        <v>407</v>
      </c>
      <c r="D190" s="171" t="s">
        <v>159</v>
      </c>
      <c r="E190" s="172" t="s">
        <v>2509</v>
      </c>
      <c r="F190" s="173" t="s">
        <v>1212</v>
      </c>
      <c r="G190" s="174" t="s">
        <v>1184</v>
      </c>
      <c r="H190" s="177">
        <v>6</v>
      </c>
      <c r="I190" s="176"/>
      <c r="J190" s="177">
        <f t="shared" si="0"/>
        <v>0</v>
      </c>
      <c r="K190" s="178"/>
      <c r="L190" s="40"/>
      <c r="M190" s="179" t="s">
        <v>19</v>
      </c>
      <c r="N190" s="180" t="s">
        <v>44</v>
      </c>
      <c r="O190" s="65"/>
      <c r="P190" s="181">
        <f t="shared" si="1"/>
        <v>0</v>
      </c>
      <c r="Q190" s="181">
        <v>0</v>
      </c>
      <c r="R190" s="181">
        <f t="shared" si="2"/>
        <v>0</v>
      </c>
      <c r="S190" s="181">
        <v>0</v>
      </c>
      <c r="T190" s="182">
        <f t="shared" si="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83" t="s">
        <v>163</v>
      </c>
      <c r="AT190" s="183" t="s">
        <v>159</v>
      </c>
      <c r="AU190" s="183" t="s">
        <v>157</v>
      </c>
      <c r="AY190" s="18" t="s">
        <v>156</v>
      </c>
      <c r="BE190" s="184">
        <f t="shared" si="4"/>
        <v>0</v>
      </c>
      <c r="BF190" s="184">
        <f t="shared" si="5"/>
        <v>0</v>
      </c>
      <c r="BG190" s="184">
        <f t="shared" si="6"/>
        <v>0</v>
      </c>
      <c r="BH190" s="184">
        <f t="shared" si="7"/>
        <v>0</v>
      </c>
      <c r="BI190" s="184">
        <f t="shared" si="8"/>
        <v>0</v>
      </c>
      <c r="BJ190" s="18" t="s">
        <v>81</v>
      </c>
      <c r="BK190" s="184">
        <f t="shared" si="9"/>
        <v>0</v>
      </c>
      <c r="BL190" s="18" t="s">
        <v>163</v>
      </c>
      <c r="BM190" s="183" t="s">
        <v>2510</v>
      </c>
    </row>
    <row r="191" spans="1:65" s="2" customFormat="1" ht="16.5" customHeight="1">
      <c r="A191" s="35"/>
      <c r="B191" s="36"/>
      <c r="C191" s="171" t="s">
        <v>419</v>
      </c>
      <c r="D191" s="171" t="s">
        <v>159</v>
      </c>
      <c r="E191" s="172" t="s">
        <v>2511</v>
      </c>
      <c r="F191" s="173" t="s">
        <v>1216</v>
      </c>
      <c r="G191" s="174" t="s">
        <v>1184</v>
      </c>
      <c r="H191" s="177">
        <v>8</v>
      </c>
      <c r="I191" s="176"/>
      <c r="J191" s="177">
        <f t="shared" si="0"/>
        <v>0</v>
      </c>
      <c r="K191" s="178"/>
      <c r="L191" s="40"/>
      <c r="M191" s="179" t="s">
        <v>19</v>
      </c>
      <c r="N191" s="180" t="s">
        <v>44</v>
      </c>
      <c r="O191" s="65"/>
      <c r="P191" s="181">
        <f t="shared" si="1"/>
        <v>0</v>
      </c>
      <c r="Q191" s="181">
        <v>0</v>
      </c>
      <c r="R191" s="181">
        <f t="shared" si="2"/>
        <v>0</v>
      </c>
      <c r="S191" s="181">
        <v>0</v>
      </c>
      <c r="T191" s="182">
        <f t="shared" si="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83" t="s">
        <v>163</v>
      </c>
      <c r="AT191" s="183" t="s">
        <v>159</v>
      </c>
      <c r="AU191" s="183" t="s">
        <v>157</v>
      </c>
      <c r="AY191" s="18" t="s">
        <v>156</v>
      </c>
      <c r="BE191" s="184">
        <f t="shared" si="4"/>
        <v>0</v>
      </c>
      <c r="BF191" s="184">
        <f t="shared" si="5"/>
        <v>0</v>
      </c>
      <c r="BG191" s="184">
        <f t="shared" si="6"/>
        <v>0</v>
      </c>
      <c r="BH191" s="184">
        <f t="shared" si="7"/>
        <v>0</v>
      </c>
      <c r="BI191" s="184">
        <f t="shared" si="8"/>
        <v>0</v>
      </c>
      <c r="BJ191" s="18" t="s">
        <v>81</v>
      </c>
      <c r="BK191" s="184">
        <f t="shared" si="9"/>
        <v>0</v>
      </c>
      <c r="BL191" s="18" t="s">
        <v>163</v>
      </c>
      <c r="BM191" s="183" t="s">
        <v>2512</v>
      </c>
    </row>
    <row r="192" spans="1:65" s="2" customFormat="1" ht="16.5" customHeight="1">
      <c r="A192" s="35"/>
      <c r="B192" s="36"/>
      <c r="C192" s="171" t="s">
        <v>425</v>
      </c>
      <c r="D192" s="171" t="s">
        <v>159</v>
      </c>
      <c r="E192" s="172" t="s">
        <v>2513</v>
      </c>
      <c r="F192" s="173" t="s">
        <v>1224</v>
      </c>
      <c r="G192" s="174" t="s">
        <v>1184</v>
      </c>
      <c r="H192" s="177">
        <v>72</v>
      </c>
      <c r="I192" s="176"/>
      <c r="J192" s="177">
        <f t="shared" si="0"/>
        <v>0</v>
      </c>
      <c r="K192" s="178"/>
      <c r="L192" s="40"/>
      <c r="M192" s="179" t="s">
        <v>19</v>
      </c>
      <c r="N192" s="180" t="s">
        <v>44</v>
      </c>
      <c r="O192" s="65"/>
      <c r="P192" s="181">
        <f t="shared" si="1"/>
        <v>0</v>
      </c>
      <c r="Q192" s="181">
        <v>0</v>
      </c>
      <c r="R192" s="181">
        <f t="shared" si="2"/>
        <v>0</v>
      </c>
      <c r="S192" s="181">
        <v>0</v>
      </c>
      <c r="T192" s="182">
        <f t="shared" si="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83" t="s">
        <v>163</v>
      </c>
      <c r="AT192" s="183" t="s">
        <v>159</v>
      </c>
      <c r="AU192" s="183" t="s">
        <v>157</v>
      </c>
      <c r="AY192" s="18" t="s">
        <v>156</v>
      </c>
      <c r="BE192" s="184">
        <f t="shared" si="4"/>
        <v>0</v>
      </c>
      <c r="BF192" s="184">
        <f t="shared" si="5"/>
        <v>0</v>
      </c>
      <c r="BG192" s="184">
        <f t="shared" si="6"/>
        <v>0</v>
      </c>
      <c r="BH192" s="184">
        <f t="shared" si="7"/>
        <v>0</v>
      </c>
      <c r="BI192" s="184">
        <f t="shared" si="8"/>
        <v>0</v>
      </c>
      <c r="BJ192" s="18" t="s">
        <v>81</v>
      </c>
      <c r="BK192" s="184">
        <f t="shared" si="9"/>
        <v>0</v>
      </c>
      <c r="BL192" s="18" t="s">
        <v>163</v>
      </c>
      <c r="BM192" s="183" t="s">
        <v>2514</v>
      </c>
    </row>
    <row r="193" spans="1:65" s="2" customFormat="1" ht="16.5" customHeight="1">
      <c r="A193" s="35"/>
      <c r="B193" s="36"/>
      <c r="C193" s="171" t="s">
        <v>2515</v>
      </c>
      <c r="D193" s="171" t="s">
        <v>159</v>
      </c>
      <c r="E193" s="172" t="s">
        <v>2516</v>
      </c>
      <c r="F193" s="173" t="s">
        <v>1228</v>
      </c>
      <c r="G193" s="174" t="s">
        <v>1184</v>
      </c>
      <c r="H193" s="177">
        <v>1</v>
      </c>
      <c r="I193" s="176"/>
      <c r="J193" s="177">
        <f t="shared" si="0"/>
        <v>0</v>
      </c>
      <c r="K193" s="178"/>
      <c r="L193" s="40"/>
      <c r="M193" s="179" t="s">
        <v>19</v>
      </c>
      <c r="N193" s="180" t="s">
        <v>44</v>
      </c>
      <c r="O193" s="65"/>
      <c r="P193" s="181">
        <f t="shared" si="1"/>
        <v>0</v>
      </c>
      <c r="Q193" s="181">
        <v>0</v>
      </c>
      <c r="R193" s="181">
        <f t="shared" si="2"/>
        <v>0</v>
      </c>
      <c r="S193" s="181">
        <v>0</v>
      </c>
      <c r="T193" s="182">
        <f t="shared" si="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83" t="s">
        <v>163</v>
      </c>
      <c r="AT193" s="183" t="s">
        <v>159</v>
      </c>
      <c r="AU193" s="183" t="s">
        <v>157</v>
      </c>
      <c r="AY193" s="18" t="s">
        <v>156</v>
      </c>
      <c r="BE193" s="184">
        <f t="shared" si="4"/>
        <v>0</v>
      </c>
      <c r="BF193" s="184">
        <f t="shared" si="5"/>
        <v>0</v>
      </c>
      <c r="BG193" s="184">
        <f t="shared" si="6"/>
        <v>0</v>
      </c>
      <c r="BH193" s="184">
        <f t="shared" si="7"/>
        <v>0</v>
      </c>
      <c r="BI193" s="184">
        <f t="shared" si="8"/>
        <v>0</v>
      </c>
      <c r="BJ193" s="18" t="s">
        <v>81</v>
      </c>
      <c r="BK193" s="184">
        <f t="shared" si="9"/>
        <v>0</v>
      </c>
      <c r="BL193" s="18" t="s">
        <v>163</v>
      </c>
      <c r="BM193" s="183" t="s">
        <v>2517</v>
      </c>
    </row>
    <row r="194" spans="1:65" s="2" customFormat="1" ht="16.5" customHeight="1">
      <c r="A194" s="35"/>
      <c r="B194" s="36"/>
      <c r="C194" s="171" t="s">
        <v>438</v>
      </c>
      <c r="D194" s="171" t="s">
        <v>159</v>
      </c>
      <c r="E194" s="172" t="s">
        <v>2518</v>
      </c>
      <c r="F194" s="173" t="s">
        <v>1232</v>
      </c>
      <c r="G194" s="174" t="s">
        <v>1233</v>
      </c>
      <c r="H194" s="176"/>
      <c r="I194" s="176"/>
      <c r="J194" s="177">
        <f t="shared" si="0"/>
        <v>0</v>
      </c>
      <c r="K194" s="178"/>
      <c r="L194" s="40"/>
      <c r="M194" s="179" t="s">
        <v>19</v>
      </c>
      <c r="N194" s="180" t="s">
        <v>44</v>
      </c>
      <c r="O194" s="65"/>
      <c r="P194" s="181">
        <f t="shared" si="1"/>
        <v>0</v>
      </c>
      <c r="Q194" s="181">
        <v>0</v>
      </c>
      <c r="R194" s="181">
        <f t="shared" si="2"/>
        <v>0</v>
      </c>
      <c r="S194" s="181">
        <v>0</v>
      </c>
      <c r="T194" s="182">
        <f t="shared" si="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83" t="s">
        <v>163</v>
      </c>
      <c r="AT194" s="183" t="s">
        <v>159</v>
      </c>
      <c r="AU194" s="183" t="s">
        <v>157</v>
      </c>
      <c r="AY194" s="18" t="s">
        <v>156</v>
      </c>
      <c r="BE194" s="184">
        <f t="shared" si="4"/>
        <v>0</v>
      </c>
      <c r="BF194" s="184">
        <f t="shared" si="5"/>
        <v>0</v>
      </c>
      <c r="BG194" s="184">
        <f t="shared" si="6"/>
        <v>0</v>
      </c>
      <c r="BH194" s="184">
        <f t="shared" si="7"/>
        <v>0</v>
      </c>
      <c r="BI194" s="184">
        <f t="shared" si="8"/>
        <v>0</v>
      </c>
      <c r="BJ194" s="18" t="s">
        <v>81</v>
      </c>
      <c r="BK194" s="184">
        <f t="shared" si="9"/>
        <v>0</v>
      </c>
      <c r="BL194" s="18" t="s">
        <v>163</v>
      </c>
      <c r="BM194" s="183" t="s">
        <v>2519</v>
      </c>
    </row>
    <row r="195" spans="1:65" s="2" customFormat="1" ht="16.5" customHeight="1">
      <c r="A195" s="35"/>
      <c r="B195" s="36"/>
      <c r="C195" s="171" t="s">
        <v>445</v>
      </c>
      <c r="D195" s="171" t="s">
        <v>159</v>
      </c>
      <c r="E195" s="172" t="s">
        <v>2520</v>
      </c>
      <c r="F195" s="173" t="s">
        <v>1237</v>
      </c>
      <c r="G195" s="174" t="s">
        <v>1233</v>
      </c>
      <c r="H195" s="176"/>
      <c r="I195" s="176"/>
      <c r="J195" s="177">
        <f t="shared" si="0"/>
        <v>0</v>
      </c>
      <c r="K195" s="178"/>
      <c r="L195" s="40"/>
      <c r="M195" s="179" t="s">
        <v>19</v>
      </c>
      <c r="N195" s="180" t="s">
        <v>44</v>
      </c>
      <c r="O195" s="65"/>
      <c r="P195" s="181">
        <f t="shared" si="1"/>
        <v>0</v>
      </c>
      <c r="Q195" s="181">
        <v>0</v>
      </c>
      <c r="R195" s="181">
        <f t="shared" si="2"/>
        <v>0</v>
      </c>
      <c r="S195" s="181">
        <v>0</v>
      </c>
      <c r="T195" s="182">
        <f t="shared" si="3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83" t="s">
        <v>163</v>
      </c>
      <c r="AT195" s="183" t="s">
        <v>159</v>
      </c>
      <c r="AU195" s="183" t="s">
        <v>157</v>
      </c>
      <c r="AY195" s="18" t="s">
        <v>156</v>
      </c>
      <c r="BE195" s="184">
        <f t="shared" si="4"/>
        <v>0</v>
      </c>
      <c r="BF195" s="184">
        <f t="shared" si="5"/>
        <v>0</v>
      </c>
      <c r="BG195" s="184">
        <f t="shared" si="6"/>
        <v>0</v>
      </c>
      <c r="BH195" s="184">
        <f t="shared" si="7"/>
        <v>0</v>
      </c>
      <c r="BI195" s="184">
        <f t="shared" si="8"/>
        <v>0</v>
      </c>
      <c r="BJ195" s="18" t="s">
        <v>81</v>
      </c>
      <c r="BK195" s="184">
        <f t="shared" si="9"/>
        <v>0</v>
      </c>
      <c r="BL195" s="18" t="s">
        <v>163</v>
      </c>
      <c r="BM195" s="183" t="s">
        <v>2521</v>
      </c>
    </row>
    <row r="196" spans="1:65" s="12" customFormat="1" ht="20.85" customHeight="1">
      <c r="B196" s="155"/>
      <c r="C196" s="156"/>
      <c r="D196" s="157" t="s">
        <v>72</v>
      </c>
      <c r="E196" s="169" t="s">
        <v>2522</v>
      </c>
      <c r="F196" s="169" t="s">
        <v>1240</v>
      </c>
      <c r="G196" s="156"/>
      <c r="H196" s="156"/>
      <c r="I196" s="159"/>
      <c r="J196" s="170">
        <f>BK196</f>
        <v>0</v>
      </c>
      <c r="K196" s="156"/>
      <c r="L196" s="161"/>
      <c r="M196" s="162"/>
      <c r="N196" s="163"/>
      <c r="O196" s="163"/>
      <c r="P196" s="164">
        <f>SUM(P197:P204)</f>
        <v>0</v>
      </c>
      <c r="Q196" s="163"/>
      <c r="R196" s="164">
        <f>SUM(R197:R204)</f>
        <v>0</v>
      </c>
      <c r="S196" s="163"/>
      <c r="T196" s="165">
        <f>SUM(T197:T204)</f>
        <v>0</v>
      </c>
      <c r="AR196" s="166" t="s">
        <v>81</v>
      </c>
      <c r="AT196" s="167" t="s">
        <v>72</v>
      </c>
      <c r="AU196" s="167" t="s">
        <v>83</v>
      </c>
      <c r="AY196" s="166" t="s">
        <v>156</v>
      </c>
      <c r="BK196" s="168">
        <f>SUM(BK197:BK204)</f>
        <v>0</v>
      </c>
    </row>
    <row r="197" spans="1:65" s="2" customFormat="1" ht="21.75" customHeight="1">
      <c r="A197" s="35"/>
      <c r="B197" s="36"/>
      <c r="C197" s="171" t="s">
        <v>901</v>
      </c>
      <c r="D197" s="171" t="s">
        <v>159</v>
      </c>
      <c r="E197" s="172" t="s">
        <v>2523</v>
      </c>
      <c r="F197" s="173" t="s">
        <v>1251</v>
      </c>
      <c r="G197" s="174" t="s">
        <v>1184</v>
      </c>
      <c r="H197" s="177">
        <v>2</v>
      </c>
      <c r="I197" s="176"/>
      <c r="J197" s="177">
        <f t="shared" ref="J197:J204" si="10">ROUND(I197*H197,0)</f>
        <v>0</v>
      </c>
      <c r="K197" s="178"/>
      <c r="L197" s="40"/>
      <c r="M197" s="179" t="s">
        <v>19</v>
      </c>
      <c r="N197" s="180" t="s">
        <v>44</v>
      </c>
      <c r="O197" s="65"/>
      <c r="P197" s="181">
        <f t="shared" ref="P197:P204" si="11">O197*H197</f>
        <v>0</v>
      </c>
      <c r="Q197" s="181">
        <v>0</v>
      </c>
      <c r="R197" s="181">
        <f t="shared" ref="R197:R204" si="12">Q197*H197</f>
        <v>0</v>
      </c>
      <c r="S197" s="181">
        <v>0</v>
      </c>
      <c r="T197" s="182">
        <f t="shared" ref="T197:T204" si="13"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83" t="s">
        <v>163</v>
      </c>
      <c r="AT197" s="183" t="s">
        <v>159</v>
      </c>
      <c r="AU197" s="183" t="s">
        <v>157</v>
      </c>
      <c r="AY197" s="18" t="s">
        <v>156</v>
      </c>
      <c r="BE197" s="184">
        <f t="shared" ref="BE197:BE204" si="14">IF(N197="základní",J197,0)</f>
        <v>0</v>
      </c>
      <c r="BF197" s="184">
        <f t="shared" ref="BF197:BF204" si="15">IF(N197="snížená",J197,0)</f>
        <v>0</v>
      </c>
      <c r="BG197" s="184">
        <f t="shared" ref="BG197:BG204" si="16">IF(N197="zákl. přenesená",J197,0)</f>
        <v>0</v>
      </c>
      <c r="BH197" s="184">
        <f t="shared" ref="BH197:BH204" si="17">IF(N197="sníž. přenesená",J197,0)</f>
        <v>0</v>
      </c>
      <c r="BI197" s="184">
        <f t="shared" ref="BI197:BI204" si="18">IF(N197="nulová",J197,0)</f>
        <v>0</v>
      </c>
      <c r="BJ197" s="18" t="s">
        <v>81</v>
      </c>
      <c r="BK197" s="184">
        <f t="shared" ref="BK197:BK204" si="19">ROUND(I197*H197,0)</f>
        <v>0</v>
      </c>
      <c r="BL197" s="18" t="s">
        <v>163</v>
      </c>
      <c r="BM197" s="183" t="s">
        <v>2524</v>
      </c>
    </row>
    <row r="198" spans="1:65" s="2" customFormat="1" ht="21.75" customHeight="1">
      <c r="A198" s="35"/>
      <c r="B198" s="36"/>
      <c r="C198" s="171" t="s">
        <v>2525</v>
      </c>
      <c r="D198" s="171" t="s">
        <v>159</v>
      </c>
      <c r="E198" s="172" t="s">
        <v>2526</v>
      </c>
      <c r="F198" s="173" t="s">
        <v>1255</v>
      </c>
      <c r="G198" s="174" t="s">
        <v>1184</v>
      </c>
      <c r="H198" s="177">
        <v>4</v>
      </c>
      <c r="I198" s="176"/>
      <c r="J198" s="177">
        <f t="shared" si="10"/>
        <v>0</v>
      </c>
      <c r="K198" s="178"/>
      <c r="L198" s="40"/>
      <c r="M198" s="179" t="s">
        <v>19</v>
      </c>
      <c r="N198" s="180" t="s">
        <v>44</v>
      </c>
      <c r="O198" s="65"/>
      <c r="P198" s="181">
        <f t="shared" si="11"/>
        <v>0</v>
      </c>
      <c r="Q198" s="181">
        <v>0</v>
      </c>
      <c r="R198" s="181">
        <f t="shared" si="12"/>
        <v>0</v>
      </c>
      <c r="S198" s="181">
        <v>0</v>
      </c>
      <c r="T198" s="182">
        <f t="shared" si="13"/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83" t="s">
        <v>163</v>
      </c>
      <c r="AT198" s="183" t="s">
        <v>159</v>
      </c>
      <c r="AU198" s="183" t="s">
        <v>157</v>
      </c>
      <c r="AY198" s="18" t="s">
        <v>156</v>
      </c>
      <c r="BE198" s="184">
        <f t="shared" si="14"/>
        <v>0</v>
      </c>
      <c r="BF198" s="184">
        <f t="shared" si="15"/>
        <v>0</v>
      </c>
      <c r="BG198" s="184">
        <f t="shared" si="16"/>
        <v>0</v>
      </c>
      <c r="BH198" s="184">
        <f t="shared" si="17"/>
        <v>0</v>
      </c>
      <c r="BI198" s="184">
        <f t="shared" si="18"/>
        <v>0</v>
      </c>
      <c r="BJ198" s="18" t="s">
        <v>81</v>
      </c>
      <c r="BK198" s="184">
        <f t="shared" si="19"/>
        <v>0</v>
      </c>
      <c r="BL198" s="18" t="s">
        <v>163</v>
      </c>
      <c r="BM198" s="183" t="s">
        <v>2527</v>
      </c>
    </row>
    <row r="199" spans="1:65" s="2" customFormat="1" ht="16.5" customHeight="1">
      <c r="A199" s="35"/>
      <c r="B199" s="36"/>
      <c r="C199" s="171" t="s">
        <v>500</v>
      </c>
      <c r="D199" s="171" t="s">
        <v>159</v>
      </c>
      <c r="E199" s="172" t="s">
        <v>2528</v>
      </c>
      <c r="F199" s="173" t="s">
        <v>1263</v>
      </c>
      <c r="G199" s="174" t="s">
        <v>1184</v>
      </c>
      <c r="H199" s="177">
        <v>17</v>
      </c>
      <c r="I199" s="176"/>
      <c r="J199" s="177">
        <f t="shared" si="10"/>
        <v>0</v>
      </c>
      <c r="K199" s="178"/>
      <c r="L199" s="40"/>
      <c r="M199" s="179" t="s">
        <v>19</v>
      </c>
      <c r="N199" s="180" t="s">
        <v>44</v>
      </c>
      <c r="O199" s="65"/>
      <c r="P199" s="181">
        <f t="shared" si="11"/>
        <v>0</v>
      </c>
      <c r="Q199" s="181">
        <v>0</v>
      </c>
      <c r="R199" s="181">
        <f t="shared" si="12"/>
        <v>0</v>
      </c>
      <c r="S199" s="181">
        <v>0</v>
      </c>
      <c r="T199" s="182">
        <f t="shared" si="13"/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83" t="s">
        <v>163</v>
      </c>
      <c r="AT199" s="183" t="s">
        <v>159</v>
      </c>
      <c r="AU199" s="183" t="s">
        <v>157</v>
      </c>
      <c r="AY199" s="18" t="s">
        <v>156</v>
      </c>
      <c r="BE199" s="184">
        <f t="shared" si="14"/>
        <v>0</v>
      </c>
      <c r="BF199" s="184">
        <f t="shared" si="15"/>
        <v>0</v>
      </c>
      <c r="BG199" s="184">
        <f t="shared" si="16"/>
        <v>0</v>
      </c>
      <c r="BH199" s="184">
        <f t="shared" si="17"/>
        <v>0</v>
      </c>
      <c r="BI199" s="184">
        <f t="shared" si="18"/>
        <v>0</v>
      </c>
      <c r="BJ199" s="18" t="s">
        <v>81</v>
      </c>
      <c r="BK199" s="184">
        <f t="shared" si="19"/>
        <v>0</v>
      </c>
      <c r="BL199" s="18" t="s">
        <v>163</v>
      </c>
      <c r="BM199" s="183" t="s">
        <v>2529</v>
      </c>
    </row>
    <row r="200" spans="1:65" s="2" customFormat="1" ht="16.5" customHeight="1">
      <c r="A200" s="35"/>
      <c r="B200" s="36"/>
      <c r="C200" s="171" t="s">
        <v>518</v>
      </c>
      <c r="D200" s="171" t="s">
        <v>159</v>
      </c>
      <c r="E200" s="172" t="s">
        <v>2530</v>
      </c>
      <c r="F200" s="173" t="s">
        <v>1271</v>
      </c>
      <c r="G200" s="174" t="s">
        <v>1184</v>
      </c>
      <c r="H200" s="177">
        <v>8</v>
      </c>
      <c r="I200" s="176"/>
      <c r="J200" s="177">
        <f t="shared" si="10"/>
        <v>0</v>
      </c>
      <c r="K200" s="178"/>
      <c r="L200" s="40"/>
      <c r="M200" s="179" t="s">
        <v>19</v>
      </c>
      <c r="N200" s="180" t="s">
        <v>44</v>
      </c>
      <c r="O200" s="65"/>
      <c r="P200" s="181">
        <f t="shared" si="11"/>
        <v>0</v>
      </c>
      <c r="Q200" s="181">
        <v>0</v>
      </c>
      <c r="R200" s="181">
        <f t="shared" si="12"/>
        <v>0</v>
      </c>
      <c r="S200" s="181">
        <v>0</v>
      </c>
      <c r="T200" s="182">
        <f t="shared" si="1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83" t="s">
        <v>163</v>
      </c>
      <c r="AT200" s="183" t="s">
        <v>159</v>
      </c>
      <c r="AU200" s="183" t="s">
        <v>157</v>
      </c>
      <c r="AY200" s="18" t="s">
        <v>156</v>
      </c>
      <c r="BE200" s="184">
        <f t="shared" si="14"/>
        <v>0</v>
      </c>
      <c r="BF200" s="184">
        <f t="shared" si="15"/>
        <v>0</v>
      </c>
      <c r="BG200" s="184">
        <f t="shared" si="16"/>
        <v>0</v>
      </c>
      <c r="BH200" s="184">
        <f t="shared" si="17"/>
        <v>0</v>
      </c>
      <c r="BI200" s="184">
        <f t="shared" si="18"/>
        <v>0</v>
      </c>
      <c r="BJ200" s="18" t="s">
        <v>81</v>
      </c>
      <c r="BK200" s="184">
        <f t="shared" si="19"/>
        <v>0</v>
      </c>
      <c r="BL200" s="18" t="s">
        <v>163</v>
      </c>
      <c r="BM200" s="183" t="s">
        <v>2531</v>
      </c>
    </row>
    <row r="201" spans="1:65" s="2" customFormat="1" ht="16.5" customHeight="1">
      <c r="A201" s="35"/>
      <c r="B201" s="36"/>
      <c r="C201" s="171" t="s">
        <v>523</v>
      </c>
      <c r="D201" s="171" t="s">
        <v>159</v>
      </c>
      <c r="E201" s="172" t="s">
        <v>2532</v>
      </c>
      <c r="F201" s="173" t="s">
        <v>1275</v>
      </c>
      <c r="G201" s="174" t="s">
        <v>1184</v>
      </c>
      <c r="H201" s="177">
        <v>3</v>
      </c>
      <c r="I201" s="176"/>
      <c r="J201" s="177">
        <f t="shared" si="10"/>
        <v>0</v>
      </c>
      <c r="K201" s="178"/>
      <c r="L201" s="40"/>
      <c r="M201" s="179" t="s">
        <v>19</v>
      </c>
      <c r="N201" s="180" t="s">
        <v>44</v>
      </c>
      <c r="O201" s="65"/>
      <c r="P201" s="181">
        <f t="shared" si="11"/>
        <v>0</v>
      </c>
      <c r="Q201" s="181">
        <v>0</v>
      </c>
      <c r="R201" s="181">
        <f t="shared" si="12"/>
        <v>0</v>
      </c>
      <c r="S201" s="181">
        <v>0</v>
      </c>
      <c r="T201" s="182">
        <f t="shared" si="1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83" t="s">
        <v>163</v>
      </c>
      <c r="AT201" s="183" t="s">
        <v>159</v>
      </c>
      <c r="AU201" s="183" t="s">
        <v>157</v>
      </c>
      <c r="AY201" s="18" t="s">
        <v>156</v>
      </c>
      <c r="BE201" s="184">
        <f t="shared" si="14"/>
        <v>0</v>
      </c>
      <c r="BF201" s="184">
        <f t="shared" si="15"/>
        <v>0</v>
      </c>
      <c r="BG201" s="184">
        <f t="shared" si="16"/>
        <v>0</v>
      </c>
      <c r="BH201" s="184">
        <f t="shared" si="17"/>
        <v>0</v>
      </c>
      <c r="BI201" s="184">
        <f t="shared" si="18"/>
        <v>0</v>
      </c>
      <c r="BJ201" s="18" t="s">
        <v>81</v>
      </c>
      <c r="BK201" s="184">
        <f t="shared" si="19"/>
        <v>0</v>
      </c>
      <c r="BL201" s="18" t="s">
        <v>163</v>
      </c>
      <c r="BM201" s="183" t="s">
        <v>2533</v>
      </c>
    </row>
    <row r="202" spans="1:65" s="2" customFormat="1" ht="16.5" customHeight="1">
      <c r="A202" s="35"/>
      <c r="B202" s="36"/>
      <c r="C202" s="171" t="s">
        <v>528</v>
      </c>
      <c r="D202" s="171" t="s">
        <v>159</v>
      </c>
      <c r="E202" s="172" t="s">
        <v>2534</v>
      </c>
      <c r="F202" s="173" t="s">
        <v>2535</v>
      </c>
      <c r="G202" s="174" t="s">
        <v>1184</v>
      </c>
      <c r="H202" s="177">
        <v>1</v>
      </c>
      <c r="I202" s="176"/>
      <c r="J202" s="177">
        <f t="shared" si="10"/>
        <v>0</v>
      </c>
      <c r="K202" s="178"/>
      <c r="L202" s="40"/>
      <c r="M202" s="179" t="s">
        <v>19</v>
      </c>
      <c r="N202" s="180" t="s">
        <v>44</v>
      </c>
      <c r="O202" s="65"/>
      <c r="P202" s="181">
        <f t="shared" si="11"/>
        <v>0</v>
      </c>
      <c r="Q202" s="181">
        <v>0</v>
      </c>
      <c r="R202" s="181">
        <f t="shared" si="12"/>
        <v>0</v>
      </c>
      <c r="S202" s="181">
        <v>0</v>
      </c>
      <c r="T202" s="182">
        <f t="shared" si="1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83" t="s">
        <v>163</v>
      </c>
      <c r="AT202" s="183" t="s">
        <v>159</v>
      </c>
      <c r="AU202" s="183" t="s">
        <v>157</v>
      </c>
      <c r="AY202" s="18" t="s">
        <v>156</v>
      </c>
      <c r="BE202" s="184">
        <f t="shared" si="14"/>
        <v>0</v>
      </c>
      <c r="BF202" s="184">
        <f t="shared" si="15"/>
        <v>0</v>
      </c>
      <c r="BG202" s="184">
        <f t="shared" si="16"/>
        <v>0</v>
      </c>
      <c r="BH202" s="184">
        <f t="shared" si="17"/>
        <v>0</v>
      </c>
      <c r="BI202" s="184">
        <f t="shared" si="18"/>
        <v>0</v>
      </c>
      <c r="BJ202" s="18" t="s">
        <v>81</v>
      </c>
      <c r="BK202" s="184">
        <f t="shared" si="19"/>
        <v>0</v>
      </c>
      <c r="BL202" s="18" t="s">
        <v>163</v>
      </c>
      <c r="BM202" s="183" t="s">
        <v>2536</v>
      </c>
    </row>
    <row r="203" spans="1:65" s="2" customFormat="1" ht="16.5" customHeight="1">
      <c r="A203" s="35"/>
      <c r="B203" s="36"/>
      <c r="C203" s="171" t="s">
        <v>532</v>
      </c>
      <c r="D203" s="171" t="s">
        <v>159</v>
      </c>
      <c r="E203" s="172" t="s">
        <v>2537</v>
      </c>
      <c r="F203" s="173" t="s">
        <v>1232</v>
      </c>
      <c r="G203" s="174" t="s">
        <v>1233</v>
      </c>
      <c r="H203" s="176"/>
      <c r="I203" s="176"/>
      <c r="J203" s="177">
        <f t="shared" si="10"/>
        <v>0</v>
      </c>
      <c r="K203" s="178"/>
      <c r="L203" s="40"/>
      <c r="M203" s="179" t="s">
        <v>19</v>
      </c>
      <c r="N203" s="180" t="s">
        <v>44</v>
      </c>
      <c r="O203" s="65"/>
      <c r="P203" s="181">
        <f t="shared" si="11"/>
        <v>0</v>
      </c>
      <c r="Q203" s="181">
        <v>0</v>
      </c>
      <c r="R203" s="181">
        <f t="shared" si="12"/>
        <v>0</v>
      </c>
      <c r="S203" s="181">
        <v>0</v>
      </c>
      <c r="T203" s="182">
        <f t="shared" si="1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83" t="s">
        <v>163</v>
      </c>
      <c r="AT203" s="183" t="s">
        <v>159</v>
      </c>
      <c r="AU203" s="183" t="s">
        <v>157</v>
      </c>
      <c r="AY203" s="18" t="s">
        <v>156</v>
      </c>
      <c r="BE203" s="184">
        <f t="shared" si="14"/>
        <v>0</v>
      </c>
      <c r="BF203" s="184">
        <f t="shared" si="15"/>
        <v>0</v>
      </c>
      <c r="BG203" s="184">
        <f t="shared" si="16"/>
        <v>0</v>
      </c>
      <c r="BH203" s="184">
        <f t="shared" si="17"/>
        <v>0</v>
      </c>
      <c r="BI203" s="184">
        <f t="shared" si="18"/>
        <v>0</v>
      </c>
      <c r="BJ203" s="18" t="s">
        <v>81</v>
      </c>
      <c r="BK203" s="184">
        <f t="shared" si="19"/>
        <v>0</v>
      </c>
      <c r="BL203" s="18" t="s">
        <v>163</v>
      </c>
      <c r="BM203" s="183" t="s">
        <v>2538</v>
      </c>
    </row>
    <row r="204" spans="1:65" s="2" customFormat="1" ht="16.5" customHeight="1">
      <c r="A204" s="35"/>
      <c r="B204" s="36"/>
      <c r="C204" s="171" t="s">
        <v>537</v>
      </c>
      <c r="D204" s="171" t="s">
        <v>159</v>
      </c>
      <c r="E204" s="172" t="s">
        <v>2539</v>
      </c>
      <c r="F204" s="173" t="s">
        <v>1237</v>
      </c>
      <c r="G204" s="174" t="s">
        <v>1233</v>
      </c>
      <c r="H204" s="176"/>
      <c r="I204" s="176"/>
      <c r="J204" s="177">
        <f t="shared" si="10"/>
        <v>0</v>
      </c>
      <c r="K204" s="178"/>
      <c r="L204" s="40"/>
      <c r="M204" s="179" t="s">
        <v>19</v>
      </c>
      <c r="N204" s="180" t="s">
        <v>44</v>
      </c>
      <c r="O204" s="65"/>
      <c r="P204" s="181">
        <f t="shared" si="11"/>
        <v>0</v>
      </c>
      <c r="Q204" s="181">
        <v>0</v>
      </c>
      <c r="R204" s="181">
        <f t="shared" si="12"/>
        <v>0</v>
      </c>
      <c r="S204" s="181">
        <v>0</v>
      </c>
      <c r="T204" s="182">
        <f t="shared" si="1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83" t="s">
        <v>163</v>
      </c>
      <c r="AT204" s="183" t="s">
        <v>159</v>
      </c>
      <c r="AU204" s="183" t="s">
        <v>157</v>
      </c>
      <c r="AY204" s="18" t="s">
        <v>156</v>
      </c>
      <c r="BE204" s="184">
        <f t="shared" si="14"/>
        <v>0</v>
      </c>
      <c r="BF204" s="184">
        <f t="shared" si="15"/>
        <v>0</v>
      </c>
      <c r="BG204" s="184">
        <f t="shared" si="16"/>
        <v>0</v>
      </c>
      <c r="BH204" s="184">
        <f t="shared" si="17"/>
        <v>0</v>
      </c>
      <c r="BI204" s="184">
        <f t="shared" si="18"/>
        <v>0</v>
      </c>
      <c r="BJ204" s="18" t="s">
        <v>81</v>
      </c>
      <c r="BK204" s="184">
        <f t="shared" si="19"/>
        <v>0</v>
      </c>
      <c r="BL204" s="18" t="s">
        <v>163</v>
      </c>
      <c r="BM204" s="183" t="s">
        <v>2540</v>
      </c>
    </row>
    <row r="205" spans="1:65" s="12" customFormat="1" ht="20.85" customHeight="1">
      <c r="B205" s="155"/>
      <c r="C205" s="156"/>
      <c r="D205" s="157" t="s">
        <v>72</v>
      </c>
      <c r="E205" s="169" t="s">
        <v>2541</v>
      </c>
      <c r="F205" s="169" t="s">
        <v>1320</v>
      </c>
      <c r="G205" s="156"/>
      <c r="H205" s="156"/>
      <c r="I205" s="159"/>
      <c r="J205" s="170">
        <f>BK205</f>
        <v>0</v>
      </c>
      <c r="K205" s="156"/>
      <c r="L205" s="161"/>
      <c r="M205" s="162"/>
      <c r="N205" s="163"/>
      <c r="O205" s="163"/>
      <c r="P205" s="164">
        <f>SUM(P206:P213)</f>
        <v>0</v>
      </c>
      <c r="Q205" s="163"/>
      <c r="R205" s="164">
        <f>SUM(R206:R213)</f>
        <v>0</v>
      </c>
      <c r="S205" s="163"/>
      <c r="T205" s="165">
        <f>SUM(T206:T213)</f>
        <v>0</v>
      </c>
      <c r="AR205" s="166" t="s">
        <v>81</v>
      </c>
      <c r="AT205" s="167" t="s">
        <v>72</v>
      </c>
      <c r="AU205" s="167" t="s">
        <v>83</v>
      </c>
      <c r="AY205" s="166" t="s">
        <v>156</v>
      </c>
      <c r="BK205" s="168">
        <f>SUM(BK206:BK213)</f>
        <v>0</v>
      </c>
    </row>
    <row r="206" spans="1:65" s="2" customFormat="1" ht="16.5" customHeight="1">
      <c r="A206" s="35"/>
      <c r="B206" s="36"/>
      <c r="C206" s="171" t="s">
        <v>543</v>
      </c>
      <c r="D206" s="171" t="s">
        <v>159</v>
      </c>
      <c r="E206" s="172" t="s">
        <v>2542</v>
      </c>
      <c r="F206" s="173" t="s">
        <v>2543</v>
      </c>
      <c r="G206" s="174" t="s">
        <v>1184</v>
      </c>
      <c r="H206" s="177">
        <v>39</v>
      </c>
      <c r="I206" s="176"/>
      <c r="J206" s="177">
        <f t="shared" ref="J206:J213" si="20">ROUND(I206*H206,0)</f>
        <v>0</v>
      </c>
      <c r="K206" s="178"/>
      <c r="L206" s="40"/>
      <c r="M206" s="179" t="s">
        <v>19</v>
      </c>
      <c r="N206" s="180" t="s">
        <v>44</v>
      </c>
      <c r="O206" s="65"/>
      <c r="P206" s="181">
        <f t="shared" ref="P206:P213" si="21">O206*H206</f>
        <v>0</v>
      </c>
      <c r="Q206" s="181">
        <v>0</v>
      </c>
      <c r="R206" s="181">
        <f t="shared" ref="R206:R213" si="22">Q206*H206</f>
        <v>0</v>
      </c>
      <c r="S206" s="181">
        <v>0</v>
      </c>
      <c r="T206" s="182">
        <f t="shared" ref="T206:T213" si="23"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83" t="s">
        <v>163</v>
      </c>
      <c r="AT206" s="183" t="s">
        <v>159</v>
      </c>
      <c r="AU206" s="183" t="s">
        <v>157</v>
      </c>
      <c r="AY206" s="18" t="s">
        <v>156</v>
      </c>
      <c r="BE206" s="184">
        <f t="shared" ref="BE206:BE213" si="24">IF(N206="základní",J206,0)</f>
        <v>0</v>
      </c>
      <c r="BF206" s="184">
        <f t="shared" ref="BF206:BF213" si="25">IF(N206="snížená",J206,0)</f>
        <v>0</v>
      </c>
      <c r="BG206" s="184">
        <f t="shared" ref="BG206:BG213" si="26">IF(N206="zákl. přenesená",J206,0)</f>
        <v>0</v>
      </c>
      <c r="BH206" s="184">
        <f t="shared" ref="BH206:BH213" si="27">IF(N206="sníž. přenesená",J206,0)</f>
        <v>0</v>
      </c>
      <c r="BI206" s="184">
        <f t="shared" ref="BI206:BI213" si="28">IF(N206="nulová",J206,0)</f>
        <v>0</v>
      </c>
      <c r="BJ206" s="18" t="s">
        <v>81</v>
      </c>
      <c r="BK206" s="184">
        <f t="shared" ref="BK206:BK213" si="29">ROUND(I206*H206,0)</f>
        <v>0</v>
      </c>
      <c r="BL206" s="18" t="s">
        <v>163</v>
      </c>
      <c r="BM206" s="183" t="s">
        <v>2544</v>
      </c>
    </row>
    <row r="207" spans="1:65" s="2" customFormat="1" ht="16.5" customHeight="1">
      <c r="A207" s="35"/>
      <c r="B207" s="36"/>
      <c r="C207" s="171" t="s">
        <v>551</v>
      </c>
      <c r="D207" s="171" t="s">
        <v>159</v>
      </c>
      <c r="E207" s="172" t="s">
        <v>2545</v>
      </c>
      <c r="F207" s="173" t="s">
        <v>1376</v>
      </c>
      <c r="G207" s="174" t="s">
        <v>193</v>
      </c>
      <c r="H207" s="177">
        <v>20</v>
      </c>
      <c r="I207" s="176"/>
      <c r="J207" s="177">
        <f t="shared" si="20"/>
        <v>0</v>
      </c>
      <c r="K207" s="178"/>
      <c r="L207" s="40"/>
      <c r="M207" s="179" t="s">
        <v>19</v>
      </c>
      <c r="N207" s="180" t="s">
        <v>44</v>
      </c>
      <c r="O207" s="65"/>
      <c r="P207" s="181">
        <f t="shared" si="21"/>
        <v>0</v>
      </c>
      <c r="Q207" s="181">
        <v>0</v>
      </c>
      <c r="R207" s="181">
        <f t="shared" si="22"/>
        <v>0</v>
      </c>
      <c r="S207" s="181">
        <v>0</v>
      </c>
      <c r="T207" s="182">
        <f t="shared" si="2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83" t="s">
        <v>163</v>
      </c>
      <c r="AT207" s="183" t="s">
        <v>159</v>
      </c>
      <c r="AU207" s="183" t="s">
        <v>157</v>
      </c>
      <c r="AY207" s="18" t="s">
        <v>156</v>
      </c>
      <c r="BE207" s="184">
        <f t="shared" si="24"/>
        <v>0</v>
      </c>
      <c r="BF207" s="184">
        <f t="shared" si="25"/>
        <v>0</v>
      </c>
      <c r="BG207" s="184">
        <f t="shared" si="26"/>
        <v>0</v>
      </c>
      <c r="BH207" s="184">
        <f t="shared" si="27"/>
        <v>0</v>
      </c>
      <c r="BI207" s="184">
        <f t="shared" si="28"/>
        <v>0</v>
      </c>
      <c r="BJ207" s="18" t="s">
        <v>81</v>
      </c>
      <c r="BK207" s="184">
        <f t="shared" si="29"/>
        <v>0</v>
      </c>
      <c r="BL207" s="18" t="s">
        <v>163</v>
      </c>
      <c r="BM207" s="183" t="s">
        <v>2546</v>
      </c>
    </row>
    <row r="208" spans="1:65" s="2" customFormat="1" ht="16.5" customHeight="1">
      <c r="A208" s="35"/>
      <c r="B208" s="36"/>
      <c r="C208" s="171" t="s">
        <v>557</v>
      </c>
      <c r="D208" s="171" t="s">
        <v>159</v>
      </c>
      <c r="E208" s="172" t="s">
        <v>2547</v>
      </c>
      <c r="F208" s="173" t="s">
        <v>1380</v>
      </c>
      <c r="G208" s="174" t="s">
        <v>193</v>
      </c>
      <c r="H208" s="177">
        <v>10</v>
      </c>
      <c r="I208" s="176"/>
      <c r="J208" s="177">
        <f t="shared" si="20"/>
        <v>0</v>
      </c>
      <c r="K208" s="178"/>
      <c r="L208" s="40"/>
      <c r="M208" s="179" t="s">
        <v>19</v>
      </c>
      <c r="N208" s="180" t="s">
        <v>44</v>
      </c>
      <c r="O208" s="65"/>
      <c r="P208" s="181">
        <f t="shared" si="21"/>
        <v>0</v>
      </c>
      <c r="Q208" s="181">
        <v>0</v>
      </c>
      <c r="R208" s="181">
        <f t="shared" si="22"/>
        <v>0</v>
      </c>
      <c r="S208" s="181">
        <v>0</v>
      </c>
      <c r="T208" s="182">
        <f t="shared" si="23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83" t="s">
        <v>163</v>
      </c>
      <c r="AT208" s="183" t="s">
        <v>159</v>
      </c>
      <c r="AU208" s="183" t="s">
        <v>157</v>
      </c>
      <c r="AY208" s="18" t="s">
        <v>156</v>
      </c>
      <c r="BE208" s="184">
        <f t="shared" si="24"/>
        <v>0</v>
      </c>
      <c r="BF208" s="184">
        <f t="shared" si="25"/>
        <v>0</v>
      </c>
      <c r="BG208" s="184">
        <f t="shared" si="26"/>
        <v>0</v>
      </c>
      <c r="BH208" s="184">
        <f t="shared" si="27"/>
        <v>0</v>
      </c>
      <c r="BI208" s="184">
        <f t="shared" si="28"/>
        <v>0</v>
      </c>
      <c r="BJ208" s="18" t="s">
        <v>81</v>
      </c>
      <c r="BK208" s="184">
        <f t="shared" si="29"/>
        <v>0</v>
      </c>
      <c r="BL208" s="18" t="s">
        <v>163</v>
      </c>
      <c r="BM208" s="183" t="s">
        <v>2548</v>
      </c>
    </row>
    <row r="209" spans="1:65" s="2" customFormat="1" ht="16.5" customHeight="1">
      <c r="A209" s="35"/>
      <c r="B209" s="36"/>
      <c r="C209" s="171" t="s">
        <v>564</v>
      </c>
      <c r="D209" s="171" t="s">
        <v>159</v>
      </c>
      <c r="E209" s="172" t="s">
        <v>2549</v>
      </c>
      <c r="F209" s="173" t="s">
        <v>1384</v>
      </c>
      <c r="G209" s="174" t="s">
        <v>1184</v>
      </c>
      <c r="H209" s="177">
        <v>200</v>
      </c>
      <c r="I209" s="176"/>
      <c r="J209" s="177">
        <f t="shared" si="20"/>
        <v>0</v>
      </c>
      <c r="K209" s="178"/>
      <c r="L209" s="40"/>
      <c r="M209" s="179" t="s">
        <v>19</v>
      </c>
      <c r="N209" s="180" t="s">
        <v>44</v>
      </c>
      <c r="O209" s="65"/>
      <c r="P209" s="181">
        <f t="shared" si="21"/>
        <v>0</v>
      </c>
      <c r="Q209" s="181">
        <v>0</v>
      </c>
      <c r="R209" s="181">
        <f t="shared" si="22"/>
        <v>0</v>
      </c>
      <c r="S209" s="181">
        <v>0</v>
      </c>
      <c r="T209" s="182">
        <f t="shared" si="23"/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83" t="s">
        <v>163</v>
      </c>
      <c r="AT209" s="183" t="s">
        <v>159</v>
      </c>
      <c r="AU209" s="183" t="s">
        <v>157</v>
      </c>
      <c r="AY209" s="18" t="s">
        <v>156</v>
      </c>
      <c r="BE209" s="184">
        <f t="shared" si="24"/>
        <v>0</v>
      </c>
      <c r="BF209" s="184">
        <f t="shared" si="25"/>
        <v>0</v>
      </c>
      <c r="BG209" s="184">
        <f t="shared" si="26"/>
        <v>0</v>
      </c>
      <c r="BH209" s="184">
        <f t="shared" si="27"/>
        <v>0</v>
      </c>
      <c r="BI209" s="184">
        <f t="shared" si="28"/>
        <v>0</v>
      </c>
      <c r="BJ209" s="18" t="s">
        <v>81</v>
      </c>
      <c r="BK209" s="184">
        <f t="shared" si="29"/>
        <v>0</v>
      </c>
      <c r="BL209" s="18" t="s">
        <v>163</v>
      </c>
      <c r="BM209" s="183" t="s">
        <v>2550</v>
      </c>
    </row>
    <row r="210" spans="1:65" s="2" customFormat="1" ht="16.5" customHeight="1">
      <c r="A210" s="35"/>
      <c r="B210" s="36"/>
      <c r="C210" s="171" t="s">
        <v>576</v>
      </c>
      <c r="D210" s="171" t="s">
        <v>159</v>
      </c>
      <c r="E210" s="172" t="s">
        <v>2551</v>
      </c>
      <c r="F210" s="173" t="s">
        <v>1388</v>
      </c>
      <c r="G210" s="174" t="s">
        <v>1184</v>
      </c>
      <c r="H210" s="177">
        <v>50</v>
      </c>
      <c r="I210" s="176"/>
      <c r="J210" s="177">
        <f t="shared" si="20"/>
        <v>0</v>
      </c>
      <c r="K210" s="178"/>
      <c r="L210" s="40"/>
      <c r="M210" s="179" t="s">
        <v>19</v>
      </c>
      <c r="N210" s="180" t="s">
        <v>44</v>
      </c>
      <c r="O210" s="65"/>
      <c r="P210" s="181">
        <f t="shared" si="21"/>
        <v>0</v>
      </c>
      <c r="Q210" s="181">
        <v>0</v>
      </c>
      <c r="R210" s="181">
        <f t="shared" si="22"/>
        <v>0</v>
      </c>
      <c r="S210" s="181">
        <v>0</v>
      </c>
      <c r="T210" s="182">
        <f t="shared" si="23"/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83" t="s">
        <v>163</v>
      </c>
      <c r="AT210" s="183" t="s">
        <v>159</v>
      </c>
      <c r="AU210" s="183" t="s">
        <v>157</v>
      </c>
      <c r="AY210" s="18" t="s">
        <v>156</v>
      </c>
      <c r="BE210" s="184">
        <f t="shared" si="24"/>
        <v>0</v>
      </c>
      <c r="BF210" s="184">
        <f t="shared" si="25"/>
        <v>0</v>
      </c>
      <c r="BG210" s="184">
        <f t="shared" si="26"/>
        <v>0</v>
      </c>
      <c r="BH210" s="184">
        <f t="shared" si="27"/>
        <v>0</v>
      </c>
      <c r="BI210" s="184">
        <f t="shared" si="28"/>
        <v>0</v>
      </c>
      <c r="BJ210" s="18" t="s">
        <v>81</v>
      </c>
      <c r="BK210" s="184">
        <f t="shared" si="29"/>
        <v>0</v>
      </c>
      <c r="BL210" s="18" t="s">
        <v>163</v>
      </c>
      <c r="BM210" s="183" t="s">
        <v>2552</v>
      </c>
    </row>
    <row r="211" spans="1:65" s="2" customFormat="1" ht="16.5" customHeight="1">
      <c r="A211" s="35"/>
      <c r="B211" s="36"/>
      <c r="C211" s="171" t="s">
        <v>580</v>
      </c>
      <c r="D211" s="171" t="s">
        <v>159</v>
      </c>
      <c r="E211" s="172" t="s">
        <v>2553</v>
      </c>
      <c r="F211" s="173" t="s">
        <v>1392</v>
      </c>
      <c r="G211" s="174" t="s">
        <v>1393</v>
      </c>
      <c r="H211" s="177">
        <v>1</v>
      </c>
      <c r="I211" s="176"/>
      <c r="J211" s="177">
        <f t="shared" si="20"/>
        <v>0</v>
      </c>
      <c r="K211" s="178"/>
      <c r="L211" s="40"/>
      <c r="M211" s="179" t="s">
        <v>19</v>
      </c>
      <c r="N211" s="180" t="s">
        <v>44</v>
      </c>
      <c r="O211" s="65"/>
      <c r="P211" s="181">
        <f t="shared" si="21"/>
        <v>0</v>
      </c>
      <c r="Q211" s="181">
        <v>0</v>
      </c>
      <c r="R211" s="181">
        <f t="shared" si="22"/>
        <v>0</v>
      </c>
      <c r="S211" s="181">
        <v>0</v>
      </c>
      <c r="T211" s="182">
        <f t="shared" si="23"/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83" t="s">
        <v>163</v>
      </c>
      <c r="AT211" s="183" t="s">
        <v>159</v>
      </c>
      <c r="AU211" s="183" t="s">
        <v>157</v>
      </c>
      <c r="AY211" s="18" t="s">
        <v>156</v>
      </c>
      <c r="BE211" s="184">
        <f t="shared" si="24"/>
        <v>0</v>
      </c>
      <c r="BF211" s="184">
        <f t="shared" si="25"/>
        <v>0</v>
      </c>
      <c r="BG211" s="184">
        <f t="shared" si="26"/>
        <v>0</v>
      </c>
      <c r="BH211" s="184">
        <f t="shared" si="27"/>
        <v>0</v>
      </c>
      <c r="BI211" s="184">
        <f t="shared" si="28"/>
        <v>0</v>
      </c>
      <c r="BJ211" s="18" t="s">
        <v>81</v>
      </c>
      <c r="BK211" s="184">
        <f t="shared" si="29"/>
        <v>0</v>
      </c>
      <c r="BL211" s="18" t="s">
        <v>163</v>
      </c>
      <c r="BM211" s="183" t="s">
        <v>2554</v>
      </c>
    </row>
    <row r="212" spans="1:65" s="2" customFormat="1" ht="16.5" customHeight="1">
      <c r="A212" s="35"/>
      <c r="B212" s="36"/>
      <c r="C212" s="171" t="s">
        <v>586</v>
      </c>
      <c r="D212" s="171" t="s">
        <v>159</v>
      </c>
      <c r="E212" s="172" t="s">
        <v>2555</v>
      </c>
      <c r="F212" s="173" t="s">
        <v>1232</v>
      </c>
      <c r="G212" s="174" t="s">
        <v>1233</v>
      </c>
      <c r="H212" s="176"/>
      <c r="I212" s="176"/>
      <c r="J212" s="177">
        <f t="shared" si="20"/>
        <v>0</v>
      </c>
      <c r="K212" s="178"/>
      <c r="L212" s="40"/>
      <c r="M212" s="179" t="s">
        <v>19</v>
      </c>
      <c r="N212" s="180" t="s">
        <v>44</v>
      </c>
      <c r="O212" s="65"/>
      <c r="P212" s="181">
        <f t="shared" si="21"/>
        <v>0</v>
      </c>
      <c r="Q212" s="181">
        <v>0</v>
      </c>
      <c r="R212" s="181">
        <f t="shared" si="22"/>
        <v>0</v>
      </c>
      <c r="S212" s="181">
        <v>0</v>
      </c>
      <c r="T212" s="182">
        <f t="shared" si="23"/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83" t="s">
        <v>163</v>
      </c>
      <c r="AT212" s="183" t="s">
        <v>159</v>
      </c>
      <c r="AU212" s="183" t="s">
        <v>157</v>
      </c>
      <c r="AY212" s="18" t="s">
        <v>156</v>
      </c>
      <c r="BE212" s="184">
        <f t="shared" si="24"/>
        <v>0</v>
      </c>
      <c r="BF212" s="184">
        <f t="shared" si="25"/>
        <v>0</v>
      </c>
      <c r="BG212" s="184">
        <f t="shared" si="26"/>
        <v>0</v>
      </c>
      <c r="BH212" s="184">
        <f t="shared" si="27"/>
        <v>0</v>
      </c>
      <c r="BI212" s="184">
        <f t="shared" si="28"/>
        <v>0</v>
      </c>
      <c r="BJ212" s="18" t="s">
        <v>81</v>
      </c>
      <c r="BK212" s="184">
        <f t="shared" si="29"/>
        <v>0</v>
      </c>
      <c r="BL212" s="18" t="s">
        <v>163</v>
      </c>
      <c r="BM212" s="183" t="s">
        <v>2556</v>
      </c>
    </row>
    <row r="213" spans="1:65" s="2" customFormat="1" ht="16.5" customHeight="1">
      <c r="A213" s="35"/>
      <c r="B213" s="36"/>
      <c r="C213" s="171" t="s">
        <v>590</v>
      </c>
      <c r="D213" s="171" t="s">
        <v>159</v>
      </c>
      <c r="E213" s="172" t="s">
        <v>2557</v>
      </c>
      <c r="F213" s="173" t="s">
        <v>1237</v>
      </c>
      <c r="G213" s="174" t="s">
        <v>1233</v>
      </c>
      <c r="H213" s="176"/>
      <c r="I213" s="176"/>
      <c r="J213" s="177">
        <f t="shared" si="20"/>
        <v>0</v>
      </c>
      <c r="K213" s="178"/>
      <c r="L213" s="40"/>
      <c r="M213" s="179" t="s">
        <v>19</v>
      </c>
      <c r="N213" s="180" t="s">
        <v>44</v>
      </c>
      <c r="O213" s="65"/>
      <c r="P213" s="181">
        <f t="shared" si="21"/>
        <v>0</v>
      </c>
      <c r="Q213" s="181">
        <v>0</v>
      </c>
      <c r="R213" s="181">
        <f t="shared" si="22"/>
        <v>0</v>
      </c>
      <c r="S213" s="181">
        <v>0</v>
      </c>
      <c r="T213" s="182">
        <f t="shared" si="23"/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83" t="s">
        <v>163</v>
      </c>
      <c r="AT213" s="183" t="s">
        <v>159</v>
      </c>
      <c r="AU213" s="183" t="s">
        <v>157</v>
      </c>
      <c r="AY213" s="18" t="s">
        <v>156</v>
      </c>
      <c r="BE213" s="184">
        <f t="shared" si="24"/>
        <v>0</v>
      </c>
      <c r="BF213" s="184">
        <f t="shared" si="25"/>
        <v>0</v>
      </c>
      <c r="BG213" s="184">
        <f t="shared" si="26"/>
        <v>0</v>
      </c>
      <c r="BH213" s="184">
        <f t="shared" si="27"/>
        <v>0</v>
      </c>
      <c r="BI213" s="184">
        <f t="shared" si="28"/>
        <v>0</v>
      </c>
      <c r="BJ213" s="18" t="s">
        <v>81</v>
      </c>
      <c r="BK213" s="184">
        <f t="shared" si="29"/>
        <v>0</v>
      </c>
      <c r="BL213" s="18" t="s">
        <v>163</v>
      </c>
      <c r="BM213" s="183" t="s">
        <v>2558</v>
      </c>
    </row>
    <row r="214" spans="1:65" s="12" customFormat="1" ht="20.85" customHeight="1">
      <c r="B214" s="155"/>
      <c r="C214" s="156"/>
      <c r="D214" s="157" t="s">
        <v>72</v>
      </c>
      <c r="E214" s="169" t="s">
        <v>2559</v>
      </c>
      <c r="F214" s="169" t="s">
        <v>1402</v>
      </c>
      <c r="G214" s="156"/>
      <c r="H214" s="156"/>
      <c r="I214" s="159"/>
      <c r="J214" s="170">
        <f>BK214</f>
        <v>0</v>
      </c>
      <c r="K214" s="156"/>
      <c r="L214" s="161"/>
      <c r="M214" s="162"/>
      <c r="N214" s="163"/>
      <c r="O214" s="163"/>
      <c r="P214" s="164">
        <f>SUM(P215:P220)</f>
        <v>0</v>
      </c>
      <c r="Q214" s="163"/>
      <c r="R214" s="164">
        <f>SUM(R215:R220)</f>
        <v>0</v>
      </c>
      <c r="S214" s="163"/>
      <c r="T214" s="165">
        <f>SUM(T215:T220)</f>
        <v>0</v>
      </c>
      <c r="AR214" s="166" t="s">
        <v>81</v>
      </c>
      <c r="AT214" s="167" t="s">
        <v>72</v>
      </c>
      <c r="AU214" s="167" t="s">
        <v>83</v>
      </c>
      <c r="AY214" s="166" t="s">
        <v>156</v>
      </c>
      <c r="BK214" s="168">
        <f>SUM(BK215:BK220)</f>
        <v>0</v>
      </c>
    </row>
    <row r="215" spans="1:65" s="2" customFormat="1" ht="16.5" customHeight="1">
      <c r="A215" s="35"/>
      <c r="B215" s="36"/>
      <c r="C215" s="171" t="s">
        <v>601</v>
      </c>
      <c r="D215" s="171" t="s">
        <v>159</v>
      </c>
      <c r="E215" s="172" t="s">
        <v>2560</v>
      </c>
      <c r="F215" s="173" t="s">
        <v>1405</v>
      </c>
      <c r="G215" s="174" t="s">
        <v>193</v>
      </c>
      <c r="H215" s="177">
        <v>210</v>
      </c>
      <c r="I215" s="176"/>
      <c r="J215" s="177">
        <f t="shared" ref="J215:J220" si="30">ROUND(I215*H215,0)</f>
        <v>0</v>
      </c>
      <c r="K215" s="178"/>
      <c r="L215" s="40"/>
      <c r="M215" s="179" t="s">
        <v>19</v>
      </c>
      <c r="N215" s="180" t="s">
        <v>44</v>
      </c>
      <c r="O215" s="65"/>
      <c r="P215" s="181">
        <f t="shared" ref="P215:P220" si="31">O215*H215</f>
        <v>0</v>
      </c>
      <c r="Q215" s="181">
        <v>0</v>
      </c>
      <c r="R215" s="181">
        <f t="shared" ref="R215:R220" si="32">Q215*H215</f>
        <v>0</v>
      </c>
      <c r="S215" s="181">
        <v>0</v>
      </c>
      <c r="T215" s="182">
        <f t="shared" ref="T215:T220" si="33"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83" t="s">
        <v>163</v>
      </c>
      <c r="AT215" s="183" t="s">
        <v>159</v>
      </c>
      <c r="AU215" s="183" t="s">
        <v>157</v>
      </c>
      <c r="AY215" s="18" t="s">
        <v>156</v>
      </c>
      <c r="BE215" s="184">
        <f t="shared" ref="BE215:BE220" si="34">IF(N215="základní",J215,0)</f>
        <v>0</v>
      </c>
      <c r="BF215" s="184">
        <f t="shared" ref="BF215:BF220" si="35">IF(N215="snížená",J215,0)</f>
        <v>0</v>
      </c>
      <c r="BG215" s="184">
        <f t="shared" ref="BG215:BG220" si="36">IF(N215="zákl. přenesená",J215,0)</f>
        <v>0</v>
      </c>
      <c r="BH215" s="184">
        <f t="shared" ref="BH215:BH220" si="37">IF(N215="sníž. přenesená",J215,0)</f>
        <v>0</v>
      </c>
      <c r="BI215" s="184">
        <f t="shared" ref="BI215:BI220" si="38">IF(N215="nulová",J215,0)</f>
        <v>0</v>
      </c>
      <c r="BJ215" s="18" t="s">
        <v>81</v>
      </c>
      <c r="BK215" s="184">
        <f t="shared" ref="BK215:BK220" si="39">ROUND(I215*H215,0)</f>
        <v>0</v>
      </c>
      <c r="BL215" s="18" t="s">
        <v>163</v>
      </c>
      <c r="BM215" s="183" t="s">
        <v>2561</v>
      </c>
    </row>
    <row r="216" spans="1:65" s="2" customFormat="1" ht="16.5" customHeight="1">
      <c r="A216" s="35"/>
      <c r="B216" s="36"/>
      <c r="C216" s="171" t="s">
        <v>2562</v>
      </c>
      <c r="D216" s="171" t="s">
        <v>159</v>
      </c>
      <c r="E216" s="172" t="s">
        <v>2563</v>
      </c>
      <c r="F216" s="173" t="s">
        <v>1413</v>
      </c>
      <c r="G216" s="174" t="s">
        <v>193</v>
      </c>
      <c r="H216" s="177">
        <v>100</v>
      </c>
      <c r="I216" s="176"/>
      <c r="J216" s="177">
        <f t="shared" si="30"/>
        <v>0</v>
      </c>
      <c r="K216" s="178"/>
      <c r="L216" s="40"/>
      <c r="M216" s="179" t="s">
        <v>19</v>
      </c>
      <c r="N216" s="180" t="s">
        <v>44</v>
      </c>
      <c r="O216" s="65"/>
      <c r="P216" s="181">
        <f t="shared" si="31"/>
        <v>0</v>
      </c>
      <c r="Q216" s="181">
        <v>0</v>
      </c>
      <c r="R216" s="181">
        <f t="shared" si="32"/>
        <v>0</v>
      </c>
      <c r="S216" s="181">
        <v>0</v>
      </c>
      <c r="T216" s="182">
        <f t="shared" si="33"/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83" t="s">
        <v>163</v>
      </c>
      <c r="AT216" s="183" t="s">
        <v>159</v>
      </c>
      <c r="AU216" s="183" t="s">
        <v>157</v>
      </c>
      <c r="AY216" s="18" t="s">
        <v>156</v>
      </c>
      <c r="BE216" s="184">
        <f t="shared" si="34"/>
        <v>0</v>
      </c>
      <c r="BF216" s="184">
        <f t="shared" si="35"/>
        <v>0</v>
      </c>
      <c r="BG216" s="184">
        <f t="shared" si="36"/>
        <v>0</v>
      </c>
      <c r="BH216" s="184">
        <f t="shared" si="37"/>
        <v>0</v>
      </c>
      <c r="BI216" s="184">
        <f t="shared" si="38"/>
        <v>0</v>
      </c>
      <c r="BJ216" s="18" t="s">
        <v>81</v>
      </c>
      <c r="BK216" s="184">
        <f t="shared" si="39"/>
        <v>0</v>
      </c>
      <c r="BL216" s="18" t="s">
        <v>163</v>
      </c>
      <c r="BM216" s="183" t="s">
        <v>2564</v>
      </c>
    </row>
    <row r="217" spans="1:65" s="2" customFormat="1" ht="16.5" customHeight="1">
      <c r="A217" s="35"/>
      <c r="B217" s="36"/>
      <c r="C217" s="171" t="s">
        <v>615</v>
      </c>
      <c r="D217" s="171" t="s">
        <v>159</v>
      </c>
      <c r="E217" s="172" t="s">
        <v>2565</v>
      </c>
      <c r="F217" s="173" t="s">
        <v>1417</v>
      </c>
      <c r="G217" s="174" t="s">
        <v>193</v>
      </c>
      <c r="H217" s="177">
        <v>200</v>
      </c>
      <c r="I217" s="176"/>
      <c r="J217" s="177">
        <f t="shared" si="30"/>
        <v>0</v>
      </c>
      <c r="K217" s="178"/>
      <c r="L217" s="40"/>
      <c r="M217" s="179" t="s">
        <v>19</v>
      </c>
      <c r="N217" s="180" t="s">
        <v>44</v>
      </c>
      <c r="O217" s="65"/>
      <c r="P217" s="181">
        <f t="shared" si="31"/>
        <v>0</v>
      </c>
      <c r="Q217" s="181">
        <v>0</v>
      </c>
      <c r="R217" s="181">
        <f t="shared" si="32"/>
        <v>0</v>
      </c>
      <c r="S217" s="181">
        <v>0</v>
      </c>
      <c r="T217" s="182">
        <f t="shared" si="33"/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83" t="s">
        <v>163</v>
      </c>
      <c r="AT217" s="183" t="s">
        <v>159</v>
      </c>
      <c r="AU217" s="183" t="s">
        <v>157</v>
      </c>
      <c r="AY217" s="18" t="s">
        <v>156</v>
      </c>
      <c r="BE217" s="184">
        <f t="shared" si="34"/>
        <v>0</v>
      </c>
      <c r="BF217" s="184">
        <f t="shared" si="35"/>
        <v>0</v>
      </c>
      <c r="BG217" s="184">
        <f t="shared" si="36"/>
        <v>0</v>
      </c>
      <c r="BH217" s="184">
        <f t="shared" si="37"/>
        <v>0</v>
      </c>
      <c r="BI217" s="184">
        <f t="shared" si="38"/>
        <v>0</v>
      </c>
      <c r="BJ217" s="18" t="s">
        <v>81</v>
      </c>
      <c r="BK217" s="184">
        <f t="shared" si="39"/>
        <v>0</v>
      </c>
      <c r="BL217" s="18" t="s">
        <v>163</v>
      </c>
      <c r="BM217" s="183" t="s">
        <v>2566</v>
      </c>
    </row>
    <row r="218" spans="1:65" s="2" customFormat="1" ht="16.5" customHeight="1">
      <c r="A218" s="35"/>
      <c r="B218" s="36"/>
      <c r="C218" s="171" t="s">
        <v>621</v>
      </c>
      <c r="D218" s="171" t="s">
        <v>159</v>
      </c>
      <c r="E218" s="172" t="s">
        <v>2567</v>
      </c>
      <c r="F218" s="173" t="s">
        <v>1429</v>
      </c>
      <c r="G218" s="174" t="s">
        <v>193</v>
      </c>
      <c r="H218" s="177">
        <v>35</v>
      </c>
      <c r="I218" s="176"/>
      <c r="J218" s="177">
        <f t="shared" si="30"/>
        <v>0</v>
      </c>
      <c r="K218" s="178"/>
      <c r="L218" s="40"/>
      <c r="M218" s="179" t="s">
        <v>19</v>
      </c>
      <c r="N218" s="180" t="s">
        <v>44</v>
      </c>
      <c r="O218" s="65"/>
      <c r="P218" s="181">
        <f t="shared" si="31"/>
        <v>0</v>
      </c>
      <c r="Q218" s="181">
        <v>0</v>
      </c>
      <c r="R218" s="181">
        <f t="shared" si="32"/>
        <v>0</v>
      </c>
      <c r="S218" s="181">
        <v>0</v>
      </c>
      <c r="T218" s="182">
        <f t="shared" si="33"/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83" t="s">
        <v>163</v>
      </c>
      <c r="AT218" s="183" t="s">
        <v>159</v>
      </c>
      <c r="AU218" s="183" t="s">
        <v>157</v>
      </c>
      <c r="AY218" s="18" t="s">
        <v>156</v>
      </c>
      <c r="BE218" s="184">
        <f t="shared" si="34"/>
        <v>0</v>
      </c>
      <c r="BF218" s="184">
        <f t="shared" si="35"/>
        <v>0</v>
      </c>
      <c r="BG218" s="184">
        <f t="shared" si="36"/>
        <v>0</v>
      </c>
      <c r="BH218" s="184">
        <f t="shared" si="37"/>
        <v>0</v>
      </c>
      <c r="BI218" s="184">
        <f t="shared" si="38"/>
        <v>0</v>
      </c>
      <c r="BJ218" s="18" t="s">
        <v>81</v>
      </c>
      <c r="BK218" s="184">
        <f t="shared" si="39"/>
        <v>0</v>
      </c>
      <c r="BL218" s="18" t="s">
        <v>163</v>
      </c>
      <c r="BM218" s="183" t="s">
        <v>2568</v>
      </c>
    </row>
    <row r="219" spans="1:65" s="2" customFormat="1" ht="16.5" customHeight="1">
      <c r="A219" s="35"/>
      <c r="B219" s="36"/>
      <c r="C219" s="171" t="s">
        <v>2569</v>
      </c>
      <c r="D219" s="171" t="s">
        <v>159</v>
      </c>
      <c r="E219" s="172" t="s">
        <v>2570</v>
      </c>
      <c r="F219" s="173" t="s">
        <v>1232</v>
      </c>
      <c r="G219" s="174" t="s">
        <v>1233</v>
      </c>
      <c r="H219" s="176"/>
      <c r="I219" s="176"/>
      <c r="J219" s="177">
        <f t="shared" si="30"/>
        <v>0</v>
      </c>
      <c r="K219" s="178"/>
      <c r="L219" s="40"/>
      <c r="M219" s="179" t="s">
        <v>19</v>
      </c>
      <c r="N219" s="180" t="s">
        <v>44</v>
      </c>
      <c r="O219" s="65"/>
      <c r="P219" s="181">
        <f t="shared" si="31"/>
        <v>0</v>
      </c>
      <c r="Q219" s="181">
        <v>0</v>
      </c>
      <c r="R219" s="181">
        <f t="shared" si="32"/>
        <v>0</v>
      </c>
      <c r="S219" s="181">
        <v>0</v>
      </c>
      <c r="T219" s="182">
        <f t="shared" si="33"/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83" t="s">
        <v>163</v>
      </c>
      <c r="AT219" s="183" t="s">
        <v>159</v>
      </c>
      <c r="AU219" s="183" t="s">
        <v>157</v>
      </c>
      <c r="AY219" s="18" t="s">
        <v>156</v>
      </c>
      <c r="BE219" s="184">
        <f t="shared" si="34"/>
        <v>0</v>
      </c>
      <c r="BF219" s="184">
        <f t="shared" si="35"/>
        <v>0</v>
      </c>
      <c r="BG219" s="184">
        <f t="shared" si="36"/>
        <v>0</v>
      </c>
      <c r="BH219" s="184">
        <f t="shared" si="37"/>
        <v>0</v>
      </c>
      <c r="BI219" s="184">
        <f t="shared" si="38"/>
        <v>0</v>
      </c>
      <c r="BJ219" s="18" t="s">
        <v>81</v>
      </c>
      <c r="BK219" s="184">
        <f t="shared" si="39"/>
        <v>0</v>
      </c>
      <c r="BL219" s="18" t="s">
        <v>163</v>
      </c>
      <c r="BM219" s="183" t="s">
        <v>2571</v>
      </c>
    </row>
    <row r="220" spans="1:65" s="2" customFormat="1" ht="16.5" customHeight="1">
      <c r="A220" s="35"/>
      <c r="B220" s="36"/>
      <c r="C220" s="171" t="s">
        <v>633</v>
      </c>
      <c r="D220" s="171" t="s">
        <v>159</v>
      </c>
      <c r="E220" s="172" t="s">
        <v>2572</v>
      </c>
      <c r="F220" s="173" t="s">
        <v>1237</v>
      </c>
      <c r="G220" s="174" t="s">
        <v>1233</v>
      </c>
      <c r="H220" s="176"/>
      <c r="I220" s="176"/>
      <c r="J220" s="177">
        <f t="shared" si="30"/>
        <v>0</v>
      </c>
      <c r="K220" s="178"/>
      <c r="L220" s="40"/>
      <c r="M220" s="179" t="s">
        <v>19</v>
      </c>
      <c r="N220" s="180" t="s">
        <v>44</v>
      </c>
      <c r="O220" s="65"/>
      <c r="P220" s="181">
        <f t="shared" si="31"/>
        <v>0</v>
      </c>
      <c r="Q220" s="181">
        <v>0</v>
      </c>
      <c r="R220" s="181">
        <f t="shared" si="32"/>
        <v>0</v>
      </c>
      <c r="S220" s="181">
        <v>0</v>
      </c>
      <c r="T220" s="182">
        <f t="shared" si="33"/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83" t="s">
        <v>163</v>
      </c>
      <c r="AT220" s="183" t="s">
        <v>159</v>
      </c>
      <c r="AU220" s="183" t="s">
        <v>157</v>
      </c>
      <c r="AY220" s="18" t="s">
        <v>156</v>
      </c>
      <c r="BE220" s="184">
        <f t="shared" si="34"/>
        <v>0</v>
      </c>
      <c r="BF220" s="184">
        <f t="shared" si="35"/>
        <v>0</v>
      </c>
      <c r="BG220" s="184">
        <f t="shared" si="36"/>
        <v>0</v>
      </c>
      <c r="BH220" s="184">
        <f t="shared" si="37"/>
        <v>0</v>
      </c>
      <c r="BI220" s="184">
        <f t="shared" si="38"/>
        <v>0</v>
      </c>
      <c r="BJ220" s="18" t="s">
        <v>81</v>
      </c>
      <c r="BK220" s="184">
        <f t="shared" si="39"/>
        <v>0</v>
      </c>
      <c r="BL220" s="18" t="s">
        <v>163</v>
      </c>
      <c r="BM220" s="183" t="s">
        <v>2573</v>
      </c>
    </row>
    <row r="221" spans="1:65" s="12" customFormat="1" ht="20.85" customHeight="1">
      <c r="B221" s="155"/>
      <c r="C221" s="156"/>
      <c r="D221" s="157" t="s">
        <v>72</v>
      </c>
      <c r="E221" s="169" t="s">
        <v>2574</v>
      </c>
      <c r="F221" s="169" t="s">
        <v>1438</v>
      </c>
      <c r="G221" s="156"/>
      <c r="H221" s="156"/>
      <c r="I221" s="159"/>
      <c r="J221" s="170">
        <f>BK221</f>
        <v>0</v>
      </c>
      <c r="K221" s="156"/>
      <c r="L221" s="161"/>
      <c r="M221" s="162"/>
      <c r="N221" s="163"/>
      <c r="O221" s="163"/>
      <c r="P221" s="164">
        <f>SUM(P222:P225)</f>
        <v>0</v>
      </c>
      <c r="Q221" s="163"/>
      <c r="R221" s="164">
        <f>SUM(R222:R225)</f>
        <v>0</v>
      </c>
      <c r="S221" s="163"/>
      <c r="T221" s="165">
        <f>SUM(T222:T225)</f>
        <v>0</v>
      </c>
      <c r="AR221" s="166" t="s">
        <v>81</v>
      </c>
      <c r="AT221" s="167" t="s">
        <v>72</v>
      </c>
      <c r="AU221" s="167" t="s">
        <v>83</v>
      </c>
      <c r="AY221" s="166" t="s">
        <v>156</v>
      </c>
      <c r="BK221" s="168">
        <f>SUM(BK222:BK225)</f>
        <v>0</v>
      </c>
    </row>
    <row r="222" spans="1:65" s="2" customFormat="1" ht="16.5" customHeight="1">
      <c r="A222" s="35"/>
      <c r="B222" s="36"/>
      <c r="C222" s="171" t="s">
        <v>645</v>
      </c>
      <c r="D222" s="171" t="s">
        <v>159</v>
      </c>
      <c r="E222" s="172" t="s">
        <v>2575</v>
      </c>
      <c r="F222" s="173" t="s">
        <v>2576</v>
      </c>
      <c r="G222" s="174" t="s">
        <v>1184</v>
      </c>
      <c r="H222" s="177">
        <v>3</v>
      </c>
      <c r="I222" s="176"/>
      <c r="J222" s="177">
        <f>ROUND(I222*H222,0)</f>
        <v>0</v>
      </c>
      <c r="K222" s="178"/>
      <c r="L222" s="40"/>
      <c r="M222" s="179" t="s">
        <v>19</v>
      </c>
      <c r="N222" s="180" t="s">
        <v>44</v>
      </c>
      <c r="O222" s="65"/>
      <c r="P222" s="181">
        <f>O222*H222</f>
        <v>0</v>
      </c>
      <c r="Q222" s="181">
        <v>0</v>
      </c>
      <c r="R222" s="181">
        <f>Q222*H222</f>
        <v>0</v>
      </c>
      <c r="S222" s="181">
        <v>0</v>
      </c>
      <c r="T222" s="182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83" t="s">
        <v>163</v>
      </c>
      <c r="AT222" s="183" t="s">
        <v>159</v>
      </c>
      <c r="AU222" s="183" t="s">
        <v>157</v>
      </c>
      <c r="AY222" s="18" t="s">
        <v>156</v>
      </c>
      <c r="BE222" s="184">
        <f>IF(N222="základní",J222,0)</f>
        <v>0</v>
      </c>
      <c r="BF222" s="184">
        <f>IF(N222="snížená",J222,0)</f>
        <v>0</v>
      </c>
      <c r="BG222" s="184">
        <f>IF(N222="zákl. přenesená",J222,0)</f>
        <v>0</v>
      </c>
      <c r="BH222" s="184">
        <f>IF(N222="sníž. přenesená",J222,0)</f>
        <v>0</v>
      </c>
      <c r="BI222" s="184">
        <f>IF(N222="nulová",J222,0)</f>
        <v>0</v>
      </c>
      <c r="BJ222" s="18" t="s">
        <v>81</v>
      </c>
      <c r="BK222" s="184">
        <f>ROUND(I222*H222,0)</f>
        <v>0</v>
      </c>
      <c r="BL222" s="18" t="s">
        <v>163</v>
      </c>
      <c r="BM222" s="183" t="s">
        <v>2577</v>
      </c>
    </row>
    <row r="223" spans="1:65" s="2" customFormat="1" ht="16.5" customHeight="1">
      <c r="A223" s="35"/>
      <c r="B223" s="36"/>
      <c r="C223" s="171" t="s">
        <v>652</v>
      </c>
      <c r="D223" s="171" t="s">
        <v>159</v>
      </c>
      <c r="E223" s="172" t="s">
        <v>2578</v>
      </c>
      <c r="F223" s="173" t="s">
        <v>2579</v>
      </c>
      <c r="G223" s="174" t="s">
        <v>1184</v>
      </c>
      <c r="H223" s="177">
        <v>4</v>
      </c>
      <c r="I223" s="176"/>
      <c r="J223" s="177">
        <f>ROUND(I223*H223,0)</f>
        <v>0</v>
      </c>
      <c r="K223" s="178"/>
      <c r="L223" s="40"/>
      <c r="M223" s="179" t="s">
        <v>19</v>
      </c>
      <c r="N223" s="180" t="s">
        <v>44</v>
      </c>
      <c r="O223" s="65"/>
      <c r="P223" s="181">
        <f>O223*H223</f>
        <v>0</v>
      </c>
      <c r="Q223" s="181">
        <v>0</v>
      </c>
      <c r="R223" s="181">
        <f>Q223*H223</f>
        <v>0</v>
      </c>
      <c r="S223" s="181">
        <v>0</v>
      </c>
      <c r="T223" s="182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83" t="s">
        <v>163</v>
      </c>
      <c r="AT223" s="183" t="s">
        <v>159</v>
      </c>
      <c r="AU223" s="183" t="s">
        <v>157</v>
      </c>
      <c r="AY223" s="18" t="s">
        <v>156</v>
      </c>
      <c r="BE223" s="184">
        <f>IF(N223="základní",J223,0)</f>
        <v>0</v>
      </c>
      <c r="BF223" s="184">
        <f>IF(N223="snížená",J223,0)</f>
        <v>0</v>
      </c>
      <c r="BG223" s="184">
        <f>IF(N223="zákl. přenesená",J223,0)</f>
        <v>0</v>
      </c>
      <c r="BH223" s="184">
        <f>IF(N223="sníž. přenesená",J223,0)</f>
        <v>0</v>
      </c>
      <c r="BI223" s="184">
        <f>IF(N223="nulová",J223,0)</f>
        <v>0</v>
      </c>
      <c r="BJ223" s="18" t="s">
        <v>81</v>
      </c>
      <c r="BK223" s="184">
        <f>ROUND(I223*H223,0)</f>
        <v>0</v>
      </c>
      <c r="BL223" s="18" t="s">
        <v>163</v>
      </c>
      <c r="BM223" s="183" t="s">
        <v>2580</v>
      </c>
    </row>
    <row r="224" spans="1:65" s="2" customFormat="1" ht="16.5" customHeight="1">
      <c r="A224" s="35"/>
      <c r="B224" s="36"/>
      <c r="C224" s="171" t="s">
        <v>669</v>
      </c>
      <c r="D224" s="171" t="s">
        <v>159</v>
      </c>
      <c r="E224" s="172" t="s">
        <v>2581</v>
      </c>
      <c r="F224" s="173" t="s">
        <v>1232</v>
      </c>
      <c r="G224" s="174" t="s">
        <v>1233</v>
      </c>
      <c r="H224" s="176"/>
      <c r="I224" s="176"/>
      <c r="J224" s="177">
        <f>ROUND(I224*H224,0)</f>
        <v>0</v>
      </c>
      <c r="K224" s="178"/>
      <c r="L224" s="40"/>
      <c r="M224" s="179" t="s">
        <v>19</v>
      </c>
      <c r="N224" s="180" t="s">
        <v>44</v>
      </c>
      <c r="O224" s="65"/>
      <c r="P224" s="181">
        <f>O224*H224</f>
        <v>0</v>
      </c>
      <c r="Q224" s="181">
        <v>0</v>
      </c>
      <c r="R224" s="181">
        <f>Q224*H224</f>
        <v>0</v>
      </c>
      <c r="S224" s="181">
        <v>0</v>
      </c>
      <c r="T224" s="182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83" t="s">
        <v>163</v>
      </c>
      <c r="AT224" s="183" t="s">
        <v>159</v>
      </c>
      <c r="AU224" s="183" t="s">
        <v>157</v>
      </c>
      <c r="AY224" s="18" t="s">
        <v>156</v>
      </c>
      <c r="BE224" s="184">
        <f>IF(N224="základní",J224,0)</f>
        <v>0</v>
      </c>
      <c r="BF224" s="184">
        <f>IF(N224="snížená",J224,0)</f>
        <v>0</v>
      </c>
      <c r="BG224" s="184">
        <f>IF(N224="zákl. přenesená",J224,0)</f>
        <v>0</v>
      </c>
      <c r="BH224" s="184">
        <f>IF(N224="sníž. přenesená",J224,0)</f>
        <v>0</v>
      </c>
      <c r="BI224" s="184">
        <f>IF(N224="nulová",J224,0)</f>
        <v>0</v>
      </c>
      <c r="BJ224" s="18" t="s">
        <v>81</v>
      </c>
      <c r="BK224" s="184">
        <f>ROUND(I224*H224,0)</f>
        <v>0</v>
      </c>
      <c r="BL224" s="18" t="s">
        <v>163</v>
      </c>
      <c r="BM224" s="183" t="s">
        <v>2582</v>
      </c>
    </row>
    <row r="225" spans="1:65" s="2" customFormat="1" ht="16.5" customHeight="1">
      <c r="A225" s="35"/>
      <c r="B225" s="36"/>
      <c r="C225" s="171" t="s">
        <v>676</v>
      </c>
      <c r="D225" s="171" t="s">
        <v>159</v>
      </c>
      <c r="E225" s="172" t="s">
        <v>2583</v>
      </c>
      <c r="F225" s="173" t="s">
        <v>1237</v>
      </c>
      <c r="G225" s="174" t="s">
        <v>1233</v>
      </c>
      <c r="H225" s="176"/>
      <c r="I225" s="176"/>
      <c r="J225" s="177">
        <f>ROUND(I225*H225,0)</f>
        <v>0</v>
      </c>
      <c r="K225" s="178"/>
      <c r="L225" s="40"/>
      <c r="M225" s="179" t="s">
        <v>19</v>
      </c>
      <c r="N225" s="180" t="s">
        <v>44</v>
      </c>
      <c r="O225" s="65"/>
      <c r="P225" s="181">
        <f>O225*H225</f>
        <v>0</v>
      </c>
      <c r="Q225" s="181">
        <v>0</v>
      </c>
      <c r="R225" s="181">
        <f>Q225*H225</f>
        <v>0</v>
      </c>
      <c r="S225" s="181">
        <v>0</v>
      </c>
      <c r="T225" s="182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83" t="s">
        <v>163</v>
      </c>
      <c r="AT225" s="183" t="s">
        <v>159</v>
      </c>
      <c r="AU225" s="183" t="s">
        <v>157</v>
      </c>
      <c r="AY225" s="18" t="s">
        <v>156</v>
      </c>
      <c r="BE225" s="184">
        <f>IF(N225="základní",J225,0)</f>
        <v>0</v>
      </c>
      <c r="BF225" s="184">
        <f>IF(N225="snížená",J225,0)</f>
        <v>0</v>
      </c>
      <c r="BG225" s="184">
        <f>IF(N225="zákl. přenesená",J225,0)</f>
        <v>0</v>
      </c>
      <c r="BH225" s="184">
        <f>IF(N225="sníž. přenesená",J225,0)</f>
        <v>0</v>
      </c>
      <c r="BI225" s="184">
        <f>IF(N225="nulová",J225,0)</f>
        <v>0</v>
      </c>
      <c r="BJ225" s="18" t="s">
        <v>81</v>
      </c>
      <c r="BK225" s="184">
        <f>ROUND(I225*H225,0)</f>
        <v>0</v>
      </c>
      <c r="BL225" s="18" t="s">
        <v>163</v>
      </c>
      <c r="BM225" s="183" t="s">
        <v>2584</v>
      </c>
    </row>
    <row r="226" spans="1:65" s="12" customFormat="1" ht="20.85" customHeight="1">
      <c r="B226" s="155"/>
      <c r="C226" s="156"/>
      <c r="D226" s="157" t="s">
        <v>72</v>
      </c>
      <c r="E226" s="169" t="s">
        <v>2585</v>
      </c>
      <c r="F226" s="169" t="s">
        <v>2308</v>
      </c>
      <c r="G226" s="156"/>
      <c r="H226" s="156"/>
      <c r="I226" s="159"/>
      <c r="J226" s="170">
        <f>BK226</f>
        <v>0</v>
      </c>
      <c r="K226" s="156"/>
      <c r="L226" s="161"/>
      <c r="M226" s="162"/>
      <c r="N226" s="163"/>
      <c r="O226" s="163"/>
      <c r="P226" s="164">
        <f>SUM(P227:P234)</f>
        <v>0</v>
      </c>
      <c r="Q226" s="163"/>
      <c r="R226" s="164">
        <f>SUM(R227:R234)</f>
        <v>0</v>
      </c>
      <c r="S226" s="163"/>
      <c r="T226" s="165">
        <f>SUM(T227:T234)</f>
        <v>0</v>
      </c>
      <c r="AR226" s="166" t="s">
        <v>81</v>
      </c>
      <c r="AT226" s="167" t="s">
        <v>72</v>
      </c>
      <c r="AU226" s="167" t="s">
        <v>83</v>
      </c>
      <c r="AY226" s="166" t="s">
        <v>156</v>
      </c>
      <c r="BK226" s="168">
        <f>SUM(BK227:BK234)</f>
        <v>0</v>
      </c>
    </row>
    <row r="227" spans="1:65" s="2" customFormat="1" ht="16.5" customHeight="1">
      <c r="A227" s="35"/>
      <c r="B227" s="36"/>
      <c r="C227" s="171" t="s">
        <v>682</v>
      </c>
      <c r="D227" s="171" t="s">
        <v>159</v>
      </c>
      <c r="E227" s="172" t="s">
        <v>2586</v>
      </c>
      <c r="F227" s="173" t="s">
        <v>1459</v>
      </c>
      <c r="G227" s="174" t="s">
        <v>1393</v>
      </c>
      <c r="H227" s="177">
        <v>1</v>
      </c>
      <c r="I227" s="176"/>
      <c r="J227" s="177">
        <f t="shared" ref="J227:J234" si="40">ROUND(I227*H227,0)</f>
        <v>0</v>
      </c>
      <c r="K227" s="178"/>
      <c r="L227" s="40"/>
      <c r="M227" s="179" t="s">
        <v>19</v>
      </c>
      <c r="N227" s="180" t="s">
        <v>44</v>
      </c>
      <c r="O227" s="65"/>
      <c r="P227" s="181">
        <f t="shared" ref="P227:P234" si="41">O227*H227</f>
        <v>0</v>
      </c>
      <c r="Q227" s="181">
        <v>0</v>
      </c>
      <c r="R227" s="181">
        <f t="shared" ref="R227:R234" si="42">Q227*H227</f>
        <v>0</v>
      </c>
      <c r="S227" s="181">
        <v>0</v>
      </c>
      <c r="T227" s="182">
        <f t="shared" ref="T227:T234" si="43"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83" t="s">
        <v>163</v>
      </c>
      <c r="AT227" s="183" t="s">
        <v>159</v>
      </c>
      <c r="AU227" s="183" t="s">
        <v>157</v>
      </c>
      <c r="AY227" s="18" t="s">
        <v>156</v>
      </c>
      <c r="BE227" s="184">
        <f t="shared" ref="BE227:BE234" si="44">IF(N227="základní",J227,0)</f>
        <v>0</v>
      </c>
      <c r="BF227" s="184">
        <f t="shared" ref="BF227:BF234" si="45">IF(N227="snížená",J227,0)</f>
        <v>0</v>
      </c>
      <c r="BG227" s="184">
        <f t="shared" ref="BG227:BG234" si="46">IF(N227="zákl. přenesená",J227,0)</f>
        <v>0</v>
      </c>
      <c r="BH227" s="184">
        <f t="shared" ref="BH227:BH234" si="47">IF(N227="sníž. přenesená",J227,0)</f>
        <v>0</v>
      </c>
      <c r="BI227" s="184">
        <f t="shared" ref="BI227:BI234" si="48">IF(N227="nulová",J227,0)</f>
        <v>0</v>
      </c>
      <c r="BJ227" s="18" t="s">
        <v>81</v>
      </c>
      <c r="BK227" s="184">
        <f t="shared" ref="BK227:BK234" si="49">ROUND(I227*H227,0)</f>
        <v>0</v>
      </c>
      <c r="BL227" s="18" t="s">
        <v>163</v>
      </c>
      <c r="BM227" s="183" t="s">
        <v>2587</v>
      </c>
    </row>
    <row r="228" spans="1:65" s="2" customFormat="1" ht="16.5" customHeight="1">
      <c r="A228" s="35"/>
      <c r="B228" s="36"/>
      <c r="C228" s="171" t="s">
        <v>687</v>
      </c>
      <c r="D228" s="171" t="s">
        <v>159</v>
      </c>
      <c r="E228" s="172" t="s">
        <v>2588</v>
      </c>
      <c r="F228" s="173" t="s">
        <v>1463</v>
      </c>
      <c r="G228" s="174" t="s">
        <v>1393</v>
      </c>
      <c r="H228" s="177">
        <v>1</v>
      </c>
      <c r="I228" s="176"/>
      <c r="J228" s="177">
        <f t="shared" si="40"/>
        <v>0</v>
      </c>
      <c r="K228" s="178"/>
      <c r="L228" s="40"/>
      <c r="M228" s="179" t="s">
        <v>19</v>
      </c>
      <c r="N228" s="180" t="s">
        <v>44</v>
      </c>
      <c r="O228" s="65"/>
      <c r="P228" s="181">
        <f t="shared" si="41"/>
        <v>0</v>
      </c>
      <c r="Q228" s="181">
        <v>0</v>
      </c>
      <c r="R228" s="181">
        <f t="shared" si="42"/>
        <v>0</v>
      </c>
      <c r="S228" s="181">
        <v>0</v>
      </c>
      <c r="T228" s="182">
        <f t="shared" si="43"/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83" t="s">
        <v>163</v>
      </c>
      <c r="AT228" s="183" t="s">
        <v>159</v>
      </c>
      <c r="AU228" s="183" t="s">
        <v>157</v>
      </c>
      <c r="AY228" s="18" t="s">
        <v>156</v>
      </c>
      <c r="BE228" s="184">
        <f t="shared" si="44"/>
        <v>0</v>
      </c>
      <c r="BF228" s="184">
        <f t="shared" si="45"/>
        <v>0</v>
      </c>
      <c r="BG228" s="184">
        <f t="shared" si="46"/>
        <v>0</v>
      </c>
      <c r="BH228" s="184">
        <f t="shared" si="47"/>
        <v>0</v>
      </c>
      <c r="BI228" s="184">
        <f t="shared" si="48"/>
        <v>0</v>
      </c>
      <c r="BJ228" s="18" t="s">
        <v>81</v>
      </c>
      <c r="BK228" s="184">
        <f t="shared" si="49"/>
        <v>0</v>
      </c>
      <c r="BL228" s="18" t="s">
        <v>163</v>
      </c>
      <c r="BM228" s="183" t="s">
        <v>2589</v>
      </c>
    </row>
    <row r="229" spans="1:65" s="2" customFormat="1" ht="16.5" customHeight="1">
      <c r="A229" s="35"/>
      <c r="B229" s="36"/>
      <c r="C229" s="171" t="s">
        <v>692</v>
      </c>
      <c r="D229" s="171" t="s">
        <v>159</v>
      </c>
      <c r="E229" s="172" t="s">
        <v>2590</v>
      </c>
      <c r="F229" s="173" t="s">
        <v>1467</v>
      </c>
      <c r="G229" s="174" t="s">
        <v>1393</v>
      </c>
      <c r="H229" s="177">
        <v>1</v>
      </c>
      <c r="I229" s="176"/>
      <c r="J229" s="177">
        <f t="shared" si="40"/>
        <v>0</v>
      </c>
      <c r="K229" s="178"/>
      <c r="L229" s="40"/>
      <c r="M229" s="179" t="s">
        <v>19</v>
      </c>
      <c r="N229" s="180" t="s">
        <v>44</v>
      </c>
      <c r="O229" s="65"/>
      <c r="P229" s="181">
        <f t="shared" si="41"/>
        <v>0</v>
      </c>
      <c r="Q229" s="181">
        <v>0</v>
      </c>
      <c r="R229" s="181">
        <f t="shared" si="42"/>
        <v>0</v>
      </c>
      <c r="S229" s="181">
        <v>0</v>
      </c>
      <c r="T229" s="182">
        <f t="shared" si="43"/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83" t="s">
        <v>163</v>
      </c>
      <c r="AT229" s="183" t="s">
        <v>159</v>
      </c>
      <c r="AU229" s="183" t="s">
        <v>157</v>
      </c>
      <c r="AY229" s="18" t="s">
        <v>156</v>
      </c>
      <c r="BE229" s="184">
        <f t="shared" si="44"/>
        <v>0</v>
      </c>
      <c r="BF229" s="184">
        <f t="shared" si="45"/>
        <v>0</v>
      </c>
      <c r="BG229" s="184">
        <f t="shared" si="46"/>
        <v>0</v>
      </c>
      <c r="BH229" s="184">
        <f t="shared" si="47"/>
        <v>0</v>
      </c>
      <c r="BI229" s="184">
        <f t="shared" si="48"/>
        <v>0</v>
      </c>
      <c r="BJ229" s="18" t="s">
        <v>81</v>
      </c>
      <c r="BK229" s="184">
        <f t="shared" si="49"/>
        <v>0</v>
      </c>
      <c r="BL229" s="18" t="s">
        <v>163</v>
      </c>
      <c r="BM229" s="183" t="s">
        <v>2591</v>
      </c>
    </row>
    <row r="230" spans="1:65" s="2" customFormat="1" ht="16.5" customHeight="1">
      <c r="A230" s="35"/>
      <c r="B230" s="36"/>
      <c r="C230" s="171" t="s">
        <v>697</v>
      </c>
      <c r="D230" s="171" t="s">
        <v>159</v>
      </c>
      <c r="E230" s="172" t="s">
        <v>2592</v>
      </c>
      <c r="F230" s="173" t="s">
        <v>1471</v>
      </c>
      <c r="G230" s="174" t="s">
        <v>1393</v>
      </c>
      <c r="H230" s="177">
        <v>1</v>
      </c>
      <c r="I230" s="176"/>
      <c r="J230" s="177">
        <f t="shared" si="40"/>
        <v>0</v>
      </c>
      <c r="K230" s="178"/>
      <c r="L230" s="40"/>
      <c r="M230" s="179" t="s">
        <v>19</v>
      </c>
      <c r="N230" s="180" t="s">
        <v>44</v>
      </c>
      <c r="O230" s="65"/>
      <c r="P230" s="181">
        <f t="shared" si="41"/>
        <v>0</v>
      </c>
      <c r="Q230" s="181">
        <v>0</v>
      </c>
      <c r="R230" s="181">
        <f t="shared" si="42"/>
        <v>0</v>
      </c>
      <c r="S230" s="181">
        <v>0</v>
      </c>
      <c r="T230" s="182">
        <f t="shared" si="43"/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83" t="s">
        <v>163</v>
      </c>
      <c r="AT230" s="183" t="s">
        <v>159</v>
      </c>
      <c r="AU230" s="183" t="s">
        <v>157</v>
      </c>
      <c r="AY230" s="18" t="s">
        <v>156</v>
      </c>
      <c r="BE230" s="184">
        <f t="shared" si="44"/>
        <v>0</v>
      </c>
      <c r="BF230" s="184">
        <f t="shared" si="45"/>
        <v>0</v>
      </c>
      <c r="BG230" s="184">
        <f t="shared" si="46"/>
        <v>0</v>
      </c>
      <c r="BH230" s="184">
        <f t="shared" si="47"/>
        <v>0</v>
      </c>
      <c r="BI230" s="184">
        <f t="shared" si="48"/>
        <v>0</v>
      </c>
      <c r="BJ230" s="18" t="s">
        <v>81</v>
      </c>
      <c r="BK230" s="184">
        <f t="shared" si="49"/>
        <v>0</v>
      </c>
      <c r="BL230" s="18" t="s">
        <v>163</v>
      </c>
      <c r="BM230" s="183" t="s">
        <v>2593</v>
      </c>
    </row>
    <row r="231" spans="1:65" s="2" customFormat="1" ht="16.5" customHeight="1">
      <c r="A231" s="35"/>
      <c r="B231" s="36"/>
      <c r="C231" s="171" t="s">
        <v>702</v>
      </c>
      <c r="D231" s="171" t="s">
        <v>159</v>
      </c>
      <c r="E231" s="172" t="s">
        <v>2594</v>
      </c>
      <c r="F231" s="173" t="s">
        <v>1475</v>
      </c>
      <c r="G231" s="174" t="s">
        <v>1393</v>
      </c>
      <c r="H231" s="177">
        <v>1</v>
      </c>
      <c r="I231" s="176"/>
      <c r="J231" s="177">
        <f t="shared" si="40"/>
        <v>0</v>
      </c>
      <c r="K231" s="178"/>
      <c r="L231" s="40"/>
      <c r="M231" s="179" t="s">
        <v>19</v>
      </c>
      <c r="N231" s="180" t="s">
        <v>44</v>
      </c>
      <c r="O231" s="65"/>
      <c r="P231" s="181">
        <f t="shared" si="41"/>
        <v>0</v>
      </c>
      <c r="Q231" s="181">
        <v>0</v>
      </c>
      <c r="R231" s="181">
        <f t="shared" si="42"/>
        <v>0</v>
      </c>
      <c r="S231" s="181">
        <v>0</v>
      </c>
      <c r="T231" s="182">
        <f t="shared" si="43"/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83" t="s">
        <v>163</v>
      </c>
      <c r="AT231" s="183" t="s">
        <v>159</v>
      </c>
      <c r="AU231" s="183" t="s">
        <v>157</v>
      </c>
      <c r="AY231" s="18" t="s">
        <v>156</v>
      </c>
      <c r="BE231" s="184">
        <f t="shared" si="44"/>
        <v>0</v>
      </c>
      <c r="BF231" s="184">
        <f t="shared" si="45"/>
        <v>0</v>
      </c>
      <c r="BG231" s="184">
        <f t="shared" si="46"/>
        <v>0</v>
      </c>
      <c r="BH231" s="184">
        <f t="shared" si="47"/>
        <v>0</v>
      </c>
      <c r="BI231" s="184">
        <f t="shared" si="48"/>
        <v>0</v>
      </c>
      <c r="BJ231" s="18" t="s">
        <v>81</v>
      </c>
      <c r="BK231" s="184">
        <f t="shared" si="49"/>
        <v>0</v>
      </c>
      <c r="BL231" s="18" t="s">
        <v>163</v>
      </c>
      <c r="BM231" s="183" t="s">
        <v>2595</v>
      </c>
    </row>
    <row r="232" spans="1:65" s="2" customFormat="1" ht="16.5" customHeight="1">
      <c r="A232" s="35"/>
      <c r="B232" s="36"/>
      <c r="C232" s="171" t="s">
        <v>707</v>
      </c>
      <c r="D232" s="171" t="s">
        <v>159</v>
      </c>
      <c r="E232" s="172" t="s">
        <v>2596</v>
      </c>
      <c r="F232" s="173" t="s">
        <v>1479</v>
      </c>
      <c r="G232" s="174" t="s">
        <v>1393</v>
      </c>
      <c r="H232" s="177">
        <v>1</v>
      </c>
      <c r="I232" s="176"/>
      <c r="J232" s="177">
        <f t="shared" si="40"/>
        <v>0</v>
      </c>
      <c r="K232" s="178"/>
      <c r="L232" s="40"/>
      <c r="M232" s="179" t="s">
        <v>19</v>
      </c>
      <c r="N232" s="180" t="s">
        <v>44</v>
      </c>
      <c r="O232" s="65"/>
      <c r="P232" s="181">
        <f t="shared" si="41"/>
        <v>0</v>
      </c>
      <c r="Q232" s="181">
        <v>0</v>
      </c>
      <c r="R232" s="181">
        <f t="shared" si="42"/>
        <v>0</v>
      </c>
      <c r="S232" s="181">
        <v>0</v>
      </c>
      <c r="T232" s="182">
        <f t="shared" si="43"/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83" t="s">
        <v>163</v>
      </c>
      <c r="AT232" s="183" t="s">
        <v>159</v>
      </c>
      <c r="AU232" s="183" t="s">
        <v>157</v>
      </c>
      <c r="AY232" s="18" t="s">
        <v>156</v>
      </c>
      <c r="BE232" s="184">
        <f t="shared" si="44"/>
        <v>0</v>
      </c>
      <c r="BF232" s="184">
        <f t="shared" si="45"/>
        <v>0</v>
      </c>
      <c r="BG232" s="184">
        <f t="shared" si="46"/>
        <v>0</v>
      </c>
      <c r="BH232" s="184">
        <f t="shared" si="47"/>
        <v>0</v>
      </c>
      <c r="BI232" s="184">
        <f t="shared" si="48"/>
        <v>0</v>
      </c>
      <c r="BJ232" s="18" t="s">
        <v>81</v>
      </c>
      <c r="BK232" s="184">
        <f t="shared" si="49"/>
        <v>0</v>
      </c>
      <c r="BL232" s="18" t="s">
        <v>163</v>
      </c>
      <c r="BM232" s="183" t="s">
        <v>2597</v>
      </c>
    </row>
    <row r="233" spans="1:65" s="2" customFormat="1" ht="24.2" customHeight="1">
      <c r="A233" s="35"/>
      <c r="B233" s="36"/>
      <c r="C233" s="171" t="s">
        <v>717</v>
      </c>
      <c r="D233" s="171" t="s">
        <v>159</v>
      </c>
      <c r="E233" s="172" t="s">
        <v>2598</v>
      </c>
      <c r="F233" s="173" t="s">
        <v>1487</v>
      </c>
      <c r="G233" s="174" t="s">
        <v>1393</v>
      </c>
      <c r="H233" s="177">
        <v>1</v>
      </c>
      <c r="I233" s="176"/>
      <c r="J233" s="177">
        <f t="shared" si="40"/>
        <v>0</v>
      </c>
      <c r="K233" s="178"/>
      <c r="L233" s="40"/>
      <c r="M233" s="179" t="s">
        <v>19</v>
      </c>
      <c r="N233" s="180" t="s">
        <v>44</v>
      </c>
      <c r="O233" s="65"/>
      <c r="P233" s="181">
        <f t="shared" si="41"/>
        <v>0</v>
      </c>
      <c r="Q233" s="181">
        <v>0</v>
      </c>
      <c r="R233" s="181">
        <f t="shared" si="42"/>
        <v>0</v>
      </c>
      <c r="S233" s="181">
        <v>0</v>
      </c>
      <c r="T233" s="182">
        <f t="shared" si="43"/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83" t="s">
        <v>163</v>
      </c>
      <c r="AT233" s="183" t="s">
        <v>159</v>
      </c>
      <c r="AU233" s="183" t="s">
        <v>157</v>
      </c>
      <c r="AY233" s="18" t="s">
        <v>156</v>
      </c>
      <c r="BE233" s="184">
        <f t="shared" si="44"/>
        <v>0</v>
      </c>
      <c r="BF233" s="184">
        <f t="shared" si="45"/>
        <v>0</v>
      </c>
      <c r="BG233" s="184">
        <f t="shared" si="46"/>
        <v>0</v>
      </c>
      <c r="BH233" s="184">
        <f t="shared" si="47"/>
        <v>0</v>
      </c>
      <c r="BI233" s="184">
        <f t="shared" si="48"/>
        <v>0</v>
      </c>
      <c r="BJ233" s="18" t="s">
        <v>81</v>
      </c>
      <c r="BK233" s="184">
        <f t="shared" si="49"/>
        <v>0</v>
      </c>
      <c r="BL233" s="18" t="s">
        <v>163</v>
      </c>
      <c r="BM233" s="183" t="s">
        <v>2599</v>
      </c>
    </row>
    <row r="234" spans="1:65" s="2" customFormat="1" ht="16.5" customHeight="1">
      <c r="A234" s="35"/>
      <c r="B234" s="36"/>
      <c r="C234" s="171" t="s">
        <v>722</v>
      </c>
      <c r="D234" s="171" t="s">
        <v>159</v>
      </c>
      <c r="E234" s="172" t="s">
        <v>2600</v>
      </c>
      <c r="F234" s="173" t="s">
        <v>1491</v>
      </c>
      <c r="G234" s="174" t="s">
        <v>1393</v>
      </c>
      <c r="H234" s="177">
        <v>1</v>
      </c>
      <c r="I234" s="176"/>
      <c r="J234" s="177">
        <f t="shared" si="40"/>
        <v>0</v>
      </c>
      <c r="K234" s="178"/>
      <c r="L234" s="40"/>
      <c r="M234" s="179" t="s">
        <v>19</v>
      </c>
      <c r="N234" s="180" t="s">
        <v>44</v>
      </c>
      <c r="O234" s="65"/>
      <c r="P234" s="181">
        <f t="shared" si="41"/>
        <v>0</v>
      </c>
      <c r="Q234" s="181">
        <v>0</v>
      </c>
      <c r="R234" s="181">
        <f t="shared" si="42"/>
        <v>0</v>
      </c>
      <c r="S234" s="181">
        <v>0</v>
      </c>
      <c r="T234" s="182">
        <f t="shared" si="43"/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83" t="s">
        <v>163</v>
      </c>
      <c r="AT234" s="183" t="s">
        <v>159</v>
      </c>
      <c r="AU234" s="183" t="s">
        <v>157</v>
      </c>
      <c r="AY234" s="18" t="s">
        <v>156</v>
      </c>
      <c r="BE234" s="184">
        <f t="shared" si="44"/>
        <v>0</v>
      </c>
      <c r="BF234" s="184">
        <f t="shared" si="45"/>
        <v>0</v>
      </c>
      <c r="BG234" s="184">
        <f t="shared" si="46"/>
        <v>0</v>
      </c>
      <c r="BH234" s="184">
        <f t="shared" si="47"/>
        <v>0</v>
      </c>
      <c r="BI234" s="184">
        <f t="shared" si="48"/>
        <v>0</v>
      </c>
      <c r="BJ234" s="18" t="s">
        <v>81</v>
      </c>
      <c r="BK234" s="184">
        <f t="shared" si="49"/>
        <v>0</v>
      </c>
      <c r="BL234" s="18" t="s">
        <v>163</v>
      </c>
      <c r="BM234" s="183" t="s">
        <v>2601</v>
      </c>
    </row>
    <row r="235" spans="1:65" s="12" customFormat="1" ht="22.9" customHeight="1">
      <c r="B235" s="155"/>
      <c r="C235" s="156"/>
      <c r="D235" s="157" t="s">
        <v>72</v>
      </c>
      <c r="E235" s="169" t="s">
        <v>1505</v>
      </c>
      <c r="F235" s="169" t="s">
        <v>1506</v>
      </c>
      <c r="G235" s="156"/>
      <c r="H235" s="156"/>
      <c r="I235" s="159"/>
      <c r="J235" s="170">
        <f>BK235</f>
        <v>0</v>
      </c>
      <c r="K235" s="156"/>
      <c r="L235" s="161"/>
      <c r="M235" s="162"/>
      <c r="N235" s="163"/>
      <c r="O235" s="163"/>
      <c r="P235" s="164">
        <f>P236+P243+P251+P253+P258+P260+P264</f>
        <v>0</v>
      </c>
      <c r="Q235" s="163"/>
      <c r="R235" s="164">
        <f>R236+R243+R251+R253+R258+R260+R264</f>
        <v>0</v>
      </c>
      <c r="S235" s="163"/>
      <c r="T235" s="165">
        <f>T236+T243+T251+T253+T258+T260+T264</f>
        <v>0</v>
      </c>
      <c r="AR235" s="166" t="s">
        <v>81</v>
      </c>
      <c r="AT235" s="167" t="s">
        <v>72</v>
      </c>
      <c r="AU235" s="167" t="s">
        <v>81</v>
      </c>
      <c r="AY235" s="166" t="s">
        <v>156</v>
      </c>
      <c r="BK235" s="168">
        <f>BK236+BK243+BK251+BK253+BK258+BK260+BK264</f>
        <v>0</v>
      </c>
    </row>
    <row r="236" spans="1:65" s="12" customFormat="1" ht="20.85" customHeight="1">
      <c r="B236" s="155"/>
      <c r="C236" s="156"/>
      <c r="D236" s="157" t="s">
        <v>72</v>
      </c>
      <c r="E236" s="169" t="s">
        <v>2602</v>
      </c>
      <c r="F236" s="169" t="s">
        <v>1508</v>
      </c>
      <c r="G236" s="156"/>
      <c r="H236" s="156"/>
      <c r="I236" s="159"/>
      <c r="J236" s="170">
        <f>BK236</f>
        <v>0</v>
      </c>
      <c r="K236" s="156"/>
      <c r="L236" s="161"/>
      <c r="M236" s="162"/>
      <c r="N236" s="163"/>
      <c r="O236" s="163"/>
      <c r="P236" s="164">
        <f>SUM(P237:P242)</f>
        <v>0</v>
      </c>
      <c r="Q236" s="163"/>
      <c r="R236" s="164">
        <f>SUM(R237:R242)</f>
        <v>0</v>
      </c>
      <c r="S236" s="163"/>
      <c r="T236" s="165">
        <f>SUM(T237:T242)</f>
        <v>0</v>
      </c>
      <c r="AR236" s="166" t="s">
        <v>81</v>
      </c>
      <c r="AT236" s="167" t="s">
        <v>72</v>
      </c>
      <c r="AU236" s="167" t="s">
        <v>83</v>
      </c>
      <c r="AY236" s="166" t="s">
        <v>156</v>
      </c>
      <c r="BK236" s="168">
        <f>SUM(BK237:BK242)</f>
        <v>0</v>
      </c>
    </row>
    <row r="237" spans="1:65" s="2" customFormat="1" ht="16.5" customHeight="1">
      <c r="A237" s="35"/>
      <c r="B237" s="36"/>
      <c r="C237" s="171" t="s">
        <v>727</v>
      </c>
      <c r="D237" s="171" t="s">
        <v>159</v>
      </c>
      <c r="E237" s="172" t="s">
        <v>2603</v>
      </c>
      <c r="F237" s="173" t="s">
        <v>1511</v>
      </c>
      <c r="G237" s="174" t="s">
        <v>1184</v>
      </c>
      <c r="H237" s="177">
        <v>18</v>
      </c>
      <c r="I237" s="176"/>
      <c r="J237" s="177">
        <f t="shared" ref="J237:J242" si="50">ROUND(I237*H237,0)</f>
        <v>0</v>
      </c>
      <c r="K237" s="178"/>
      <c r="L237" s="40"/>
      <c r="M237" s="179" t="s">
        <v>19</v>
      </c>
      <c r="N237" s="180" t="s">
        <v>44</v>
      </c>
      <c r="O237" s="65"/>
      <c r="P237" s="181">
        <f t="shared" ref="P237:P242" si="51">O237*H237</f>
        <v>0</v>
      </c>
      <c r="Q237" s="181">
        <v>0</v>
      </c>
      <c r="R237" s="181">
        <f t="shared" ref="R237:R242" si="52">Q237*H237</f>
        <v>0</v>
      </c>
      <c r="S237" s="181">
        <v>0</v>
      </c>
      <c r="T237" s="182">
        <f t="shared" ref="T237:T242" si="53"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183" t="s">
        <v>163</v>
      </c>
      <c r="AT237" s="183" t="s">
        <v>159</v>
      </c>
      <c r="AU237" s="183" t="s">
        <v>157</v>
      </c>
      <c r="AY237" s="18" t="s">
        <v>156</v>
      </c>
      <c r="BE237" s="184">
        <f t="shared" ref="BE237:BE242" si="54">IF(N237="základní",J237,0)</f>
        <v>0</v>
      </c>
      <c r="BF237" s="184">
        <f t="shared" ref="BF237:BF242" si="55">IF(N237="snížená",J237,0)</f>
        <v>0</v>
      </c>
      <c r="BG237" s="184">
        <f t="shared" ref="BG237:BG242" si="56">IF(N237="zákl. přenesená",J237,0)</f>
        <v>0</v>
      </c>
      <c r="BH237" s="184">
        <f t="shared" ref="BH237:BH242" si="57">IF(N237="sníž. přenesená",J237,0)</f>
        <v>0</v>
      </c>
      <c r="BI237" s="184">
        <f t="shared" ref="BI237:BI242" si="58">IF(N237="nulová",J237,0)</f>
        <v>0</v>
      </c>
      <c r="BJ237" s="18" t="s">
        <v>81</v>
      </c>
      <c r="BK237" s="184">
        <f t="shared" ref="BK237:BK242" si="59">ROUND(I237*H237,0)</f>
        <v>0</v>
      </c>
      <c r="BL237" s="18" t="s">
        <v>163</v>
      </c>
      <c r="BM237" s="183" t="s">
        <v>2604</v>
      </c>
    </row>
    <row r="238" spans="1:65" s="2" customFormat="1" ht="16.5" customHeight="1">
      <c r="A238" s="35"/>
      <c r="B238" s="36"/>
      <c r="C238" s="171" t="s">
        <v>733</v>
      </c>
      <c r="D238" s="171" t="s">
        <v>159</v>
      </c>
      <c r="E238" s="172" t="s">
        <v>2605</v>
      </c>
      <c r="F238" s="173" t="s">
        <v>1515</v>
      </c>
      <c r="G238" s="174" t="s">
        <v>1516</v>
      </c>
      <c r="H238" s="177">
        <v>1</v>
      </c>
      <c r="I238" s="176"/>
      <c r="J238" s="177">
        <f t="shared" si="50"/>
        <v>0</v>
      </c>
      <c r="K238" s="178"/>
      <c r="L238" s="40"/>
      <c r="M238" s="179" t="s">
        <v>19</v>
      </c>
      <c r="N238" s="180" t="s">
        <v>44</v>
      </c>
      <c r="O238" s="65"/>
      <c r="P238" s="181">
        <f t="shared" si="51"/>
        <v>0</v>
      </c>
      <c r="Q238" s="181">
        <v>0</v>
      </c>
      <c r="R238" s="181">
        <f t="shared" si="52"/>
        <v>0</v>
      </c>
      <c r="S238" s="181">
        <v>0</v>
      </c>
      <c r="T238" s="182">
        <f t="shared" si="53"/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83" t="s">
        <v>163</v>
      </c>
      <c r="AT238" s="183" t="s">
        <v>159</v>
      </c>
      <c r="AU238" s="183" t="s">
        <v>157</v>
      </c>
      <c r="AY238" s="18" t="s">
        <v>156</v>
      </c>
      <c r="BE238" s="184">
        <f t="shared" si="54"/>
        <v>0</v>
      </c>
      <c r="BF238" s="184">
        <f t="shared" si="55"/>
        <v>0</v>
      </c>
      <c r="BG238" s="184">
        <f t="shared" si="56"/>
        <v>0</v>
      </c>
      <c r="BH238" s="184">
        <f t="shared" si="57"/>
        <v>0</v>
      </c>
      <c r="BI238" s="184">
        <f t="shared" si="58"/>
        <v>0</v>
      </c>
      <c r="BJ238" s="18" t="s">
        <v>81</v>
      </c>
      <c r="BK238" s="184">
        <f t="shared" si="59"/>
        <v>0</v>
      </c>
      <c r="BL238" s="18" t="s">
        <v>163</v>
      </c>
      <c r="BM238" s="183" t="s">
        <v>2606</v>
      </c>
    </row>
    <row r="239" spans="1:65" s="2" customFormat="1" ht="21.75" customHeight="1">
      <c r="A239" s="35"/>
      <c r="B239" s="36"/>
      <c r="C239" s="171" t="s">
        <v>738</v>
      </c>
      <c r="D239" s="171" t="s">
        <v>159</v>
      </c>
      <c r="E239" s="172" t="s">
        <v>2607</v>
      </c>
      <c r="F239" s="173" t="s">
        <v>2608</v>
      </c>
      <c r="G239" s="174" t="s">
        <v>193</v>
      </c>
      <c r="H239" s="177">
        <v>100</v>
      </c>
      <c r="I239" s="176"/>
      <c r="J239" s="177">
        <f t="shared" si="50"/>
        <v>0</v>
      </c>
      <c r="K239" s="178"/>
      <c r="L239" s="40"/>
      <c r="M239" s="179" t="s">
        <v>19</v>
      </c>
      <c r="N239" s="180" t="s">
        <v>44</v>
      </c>
      <c r="O239" s="65"/>
      <c r="P239" s="181">
        <f t="shared" si="51"/>
        <v>0</v>
      </c>
      <c r="Q239" s="181">
        <v>0</v>
      </c>
      <c r="R239" s="181">
        <f t="shared" si="52"/>
        <v>0</v>
      </c>
      <c r="S239" s="181">
        <v>0</v>
      </c>
      <c r="T239" s="182">
        <f t="shared" si="53"/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83" t="s">
        <v>163</v>
      </c>
      <c r="AT239" s="183" t="s">
        <v>159</v>
      </c>
      <c r="AU239" s="183" t="s">
        <v>157</v>
      </c>
      <c r="AY239" s="18" t="s">
        <v>156</v>
      </c>
      <c r="BE239" s="184">
        <f t="shared" si="54"/>
        <v>0</v>
      </c>
      <c r="BF239" s="184">
        <f t="shared" si="55"/>
        <v>0</v>
      </c>
      <c r="BG239" s="184">
        <f t="shared" si="56"/>
        <v>0</v>
      </c>
      <c r="BH239" s="184">
        <f t="shared" si="57"/>
        <v>0</v>
      </c>
      <c r="BI239" s="184">
        <f t="shared" si="58"/>
        <v>0</v>
      </c>
      <c r="BJ239" s="18" t="s">
        <v>81</v>
      </c>
      <c r="BK239" s="184">
        <f t="shared" si="59"/>
        <v>0</v>
      </c>
      <c r="BL239" s="18" t="s">
        <v>163</v>
      </c>
      <c r="BM239" s="183" t="s">
        <v>2609</v>
      </c>
    </row>
    <row r="240" spans="1:65" s="2" customFormat="1" ht="16.5" customHeight="1">
      <c r="A240" s="35"/>
      <c r="B240" s="36"/>
      <c r="C240" s="171" t="s">
        <v>745</v>
      </c>
      <c r="D240" s="171" t="s">
        <v>159</v>
      </c>
      <c r="E240" s="172" t="s">
        <v>2610</v>
      </c>
      <c r="F240" s="173" t="s">
        <v>1520</v>
      </c>
      <c r="G240" s="174" t="s">
        <v>193</v>
      </c>
      <c r="H240" s="177">
        <v>25</v>
      </c>
      <c r="I240" s="176"/>
      <c r="J240" s="177">
        <f t="shared" si="50"/>
        <v>0</v>
      </c>
      <c r="K240" s="178"/>
      <c r="L240" s="40"/>
      <c r="M240" s="179" t="s">
        <v>19</v>
      </c>
      <c r="N240" s="180" t="s">
        <v>44</v>
      </c>
      <c r="O240" s="65"/>
      <c r="P240" s="181">
        <f t="shared" si="51"/>
        <v>0</v>
      </c>
      <c r="Q240" s="181">
        <v>0</v>
      </c>
      <c r="R240" s="181">
        <f t="shared" si="52"/>
        <v>0</v>
      </c>
      <c r="S240" s="181">
        <v>0</v>
      </c>
      <c r="T240" s="182">
        <f t="shared" si="53"/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83" t="s">
        <v>163</v>
      </c>
      <c r="AT240" s="183" t="s">
        <v>159</v>
      </c>
      <c r="AU240" s="183" t="s">
        <v>157</v>
      </c>
      <c r="AY240" s="18" t="s">
        <v>156</v>
      </c>
      <c r="BE240" s="184">
        <f t="shared" si="54"/>
        <v>0</v>
      </c>
      <c r="BF240" s="184">
        <f t="shared" si="55"/>
        <v>0</v>
      </c>
      <c r="BG240" s="184">
        <f t="shared" si="56"/>
        <v>0</v>
      </c>
      <c r="BH240" s="184">
        <f t="shared" si="57"/>
        <v>0</v>
      </c>
      <c r="BI240" s="184">
        <f t="shared" si="58"/>
        <v>0</v>
      </c>
      <c r="BJ240" s="18" t="s">
        <v>81</v>
      </c>
      <c r="BK240" s="184">
        <f t="shared" si="59"/>
        <v>0</v>
      </c>
      <c r="BL240" s="18" t="s">
        <v>163</v>
      </c>
      <c r="BM240" s="183" t="s">
        <v>2611</v>
      </c>
    </row>
    <row r="241" spans="1:65" s="2" customFormat="1" ht="21.75" customHeight="1">
      <c r="A241" s="35"/>
      <c r="B241" s="36"/>
      <c r="C241" s="171" t="s">
        <v>751</v>
      </c>
      <c r="D241" s="171" t="s">
        <v>159</v>
      </c>
      <c r="E241" s="172" t="s">
        <v>2612</v>
      </c>
      <c r="F241" s="173" t="s">
        <v>2613</v>
      </c>
      <c r="G241" s="174" t="s">
        <v>193</v>
      </c>
      <c r="H241" s="177">
        <v>60</v>
      </c>
      <c r="I241" s="176"/>
      <c r="J241" s="177">
        <f t="shared" si="50"/>
        <v>0</v>
      </c>
      <c r="K241" s="178"/>
      <c r="L241" s="40"/>
      <c r="M241" s="179" t="s">
        <v>19</v>
      </c>
      <c r="N241" s="180" t="s">
        <v>44</v>
      </c>
      <c r="O241" s="65"/>
      <c r="P241" s="181">
        <f t="shared" si="51"/>
        <v>0</v>
      </c>
      <c r="Q241" s="181">
        <v>0</v>
      </c>
      <c r="R241" s="181">
        <f t="shared" si="52"/>
        <v>0</v>
      </c>
      <c r="S241" s="181">
        <v>0</v>
      </c>
      <c r="T241" s="182">
        <f t="shared" si="53"/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83" t="s">
        <v>163</v>
      </c>
      <c r="AT241" s="183" t="s">
        <v>159</v>
      </c>
      <c r="AU241" s="183" t="s">
        <v>157</v>
      </c>
      <c r="AY241" s="18" t="s">
        <v>156</v>
      </c>
      <c r="BE241" s="184">
        <f t="shared" si="54"/>
        <v>0</v>
      </c>
      <c r="BF241" s="184">
        <f t="shared" si="55"/>
        <v>0</v>
      </c>
      <c r="BG241" s="184">
        <f t="shared" si="56"/>
        <v>0</v>
      </c>
      <c r="BH241" s="184">
        <f t="shared" si="57"/>
        <v>0</v>
      </c>
      <c r="BI241" s="184">
        <f t="shared" si="58"/>
        <v>0</v>
      </c>
      <c r="BJ241" s="18" t="s">
        <v>81</v>
      </c>
      <c r="BK241" s="184">
        <f t="shared" si="59"/>
        <v>0</v>
      </c>
      <c r="BL241" s="18" t="s">
        <v>163</v>
      </c>
      <c r="BM241" s="183" t="s">
        <v>2614</v>
      </c>
    </row>
    <row r="242" spans="1:65" s="2" customFormat="1" ht="16.5" customHeight="1">
      <c r="A242" s="35"/>
      <c r="B242" s="36"/>
      <c r="C242" s="171" t="s">
        <v>756</v>
      </c>
      <c r="D242" s="171" t="s">
        <v>159</v>
      </c>
      <c r="E242" s="172" t="s">
        <v>2615</v>
      </c>
      <c r="F242" s="173" t="s">
        <v>2616</v>
      </c>
      <c r="G242" s="174" t="s">
        <v>1184</v>
      </c>
      <c r="H242" s="177">
        <v>25</v>
      </c>
      <c r="I242" s="176"/>
      <c r="J242" s="177">
        <f t="shared" si="50"/>
        <v>0</v>
      </c>
      <c r="K242" s="178"/>
      <c r="L242" s="40"/>
      <c r="M242" s="179" t="s">
        <v>19</v>
      </c>
      <c r="N242" s="180" t="s">
        <v>44</v>
      </c>
      <c r="O242" s="65"/>
      <c r="P242" s="181">
        <f t="shared" si="51"/>
        <v>0</v>
      </c>
      <c r="Q242" s="181">
        <v>0</v>
      </c>
      <c r="R242" s="181">
        <f t="shared" si="52"/>
        <v>0</v>
      </c>
      <c r="S242" s="181">
        <v>0</v>
      </c>
      <c r="T242" s="182">
        <f t="shared" si="53"/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83" t="s">
        <v>163</v>
      </c>
      <c r="AT242" s="183" t="s">
        <v>159</v>
      </c>
      <c r="AU242" s="183" t="s">
        <v>157</v>
      </c>
      <c r="AY242" s="18" t="s">
        <v>156</v>
      </c>
      <c r="BE242" s="184">
        <f t="shared" si="54"/>
        <v>0</v>
      </c>
      <c r="BF242" s="184">
        <f t="shared" si="55"/>
        <v>0</v>
      </c>
      <c r="BG242" s="184">
        <f t="shared" si="56"/>
        <v>0</v>
      </c>
      <c r="BH242" s="184">
        <f t="shared" si="57"/>
        <v>0</v>
      </c>
      <c r="BI242" s="184">
        <f t="shared" si="58"/>
        <v>0</v>
      </c>
      <c r="BJ242" s="18" t="s">
        <v>81</v>
      </c>
      <c r="BK242" s="184">
        <f t="shared" si="59"/>
        <v>0</v>
      </c>
      <c r="BL242" s="18" t="s">
        <v>163</v>
      </c>
      <c r="BM242" s="183" t="s">
        <v>2617</v>
      </c>
    </row>
    <row r="243" spans="1:65" s="12" customFormat="1" ht="20.85" customHeight="1">
      <c r="B243" s="155"/>
      <c r="C243" s="156"/>
      <c r="D243" s="157" t="s">
        <v>72</v>
      </c>
      <c r="E243" s="169" t="s">
        <v>2618</v>
      </c>
      <c r="F243" s="169" t="s">
        <v>1582</v>
      </c>
      <c r="G243" s="156"/>
      <c r="H243" s="156"/>
      <c r="I243" s="159"/>
      <c r="J243" s="170">
        <f>BK243</f>
        <v>0</v>
      </c>
      <c r="K243" s="156"/>
      <c r="L243" s="161"/>
      <c r="M243" s="162"/>
      <c r="N243" s="163"/>
      <c r="O243" s="163"/>
      <c r="P243" s="164">
        <f>SUM(P244:P250)</f>
        <v>0</v>
      </c>
      <c r="Q243" s="163"/>
      <c r="R243" s="164">
        <f>SUM(R244:R250)</f>
        <v>0</v>
      </c>
      <c r="S243" s="163"/>
      <c r="T243" s="165">
        <f>SUM(T244:T250)</f>
        <v>0</v>
      </c>
      <c r="AR243" s="166" t="s">
        <v>81</v>
      </c>
      <c r="AT243" s="167" t="s">
        <v>72</v>
      </c>
      <c r="AU243" s="167" t="s">
        <v>83</v>
      </c>
      <c r="AY243" s="166" t="s">
        <v>156</v>
      </c>
      <c r="BK243" s="168">
        <f>SUM(BK244:BK250)</f>
        <v>0</v>
      </c>
    </row>
    <row r="244" spans="1:65" s="2" customFormat="1" ht="16.5" customHeight="1">
      <c r="A244" s="35"/>
      <c r="B244" s="36"/>
      <c r="C244" s="171" t="s">
        <v>770</v>
      </c>
      <c r="D244" s="171" t="s">
        <v>159</v>
      </c>
      <c r="E244" s="172" t="s">
        <v>2619</v>
      </c>
      <c r="F244" s="173" t="s">
        <v>2620</v>
      </c>
      <c r="G244" s="174" t="s">
        <v>193</v>
      </c>
      <c r="H244" s="177">
        <v>560</v>
      </c>
      <c r="I244" s="176"/>
      <c r="J244" s="177">
        <f t="shared" ref="J244:J250" si="60">ROUND(I244*H244,0)</f>
        <v>0</v>
      </c>
      <c r="K244" s="178"/>
      <c r="L244" s="40"/>
      <c r="M244" s="179" t="s">
        <v>19</v>
      </c>
      <c r="N244" s="180" t="s">
        <v>44</v>
      </c>
      <c r="O244" s="65"/>
      <c r="P244" s="181">
        <f t="shared" ref="P244:P250" si="61">O244*H244</f>
        <v>0</v>
      </c>
      <c r="Q244" s="181">
        <v>0</v>
      </c>
      <c r="R244" s="181">
        <f t="shared" ref="R244:R250" si="62">Q244*H244</f>
        <v>0</v>
      </c>
      <c r="S244" s="181">
        <v>0</v>
      </c>
      <c r="T244" s="182">
        <f t="shared" ref="T244:T250" si="63"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183" t="s">
        <v>163</v>
      </c>
      <c r="AT244" s="183" t="s">
        <v>159</v>
      </c>
      <c r="AU244" s="183" t="s">
        <v>157</v>
      </c>
      <c r="AY244" s="18" t="s">
        <v>156</v>
      </c>
      <c r="BE244" s="184">
        <f t="shared" ref="BE244:BE250" si="64">IF(N244="základní",J244,0)</f>
        <v>0</v>
      </c>
      <c r="BF244" s="184">
        <f t="shared" ref="BF244:BF250" si="65">IF(N244="snížená",J244,0)</f>
        <v>0</v>
      </c>
      <c r="BG244" s="184">
        <f t="shared" ref="BG244:BG250" si="66">IF(N244="zákl. přenesená",J244,0)</f>
        <v>0</v>
      </c>
      <c r="BH244" s="184">
        <f t="shared" ref="BH244:BH250" si="67">IF(N244="sníž. přenesená",J244,0)</f>
        <v>0</v>
      </c>
      <c r="BI244" s="184">
        <f t="shared" ref="BI244:BI250" si="68">IF(N244="nulová",J244,0)</f>
        <v>0</v>
      </c>
      <c r="BJ244" s="18" t="s">
        <v>81</v>
      </c>
      <c r="BK244" s="184">
        <f t="shared" ref="BK244:BK250" si="69">ROUND(I244*H244,0)</f>
        <v>0</v>
      </c>
      <c r="BL244" s="18" t="s">
        <v>163</v>
      </c>
      <c r="BM244" s="183" t="s">
        <v>2621</v>
      </c>
    </row>
    <row r="245" spans="1:65" s="2" customFormat="1" ht="24.2" customHeight="1">
      <c r="A245" s="35"/>
      <c r="B245" s="36"/>
      <c r="C245" s="171" t="s">
        <v>777</v>
      </c>
      <c r="D245" s="171" t="s">
        <v>159</v>
      </c>
      <c r="E245" s="172" t="s">
        <v>2622</v>
      </c>
      <c r="F245" s="173" t="s">
        <v>2623</v>
      </c>
      <c r="G245" s="174" t="s">
        <v>1184</v>
      </c>
      <c r="H245" s="177">
        <v>9</v>
      </c>
      <c r="I245" s="176"/>
      <c r="J245" s="177">
        <f t="shared" si="60"/>
        <v>0</v>
      </c>
      <c r="K245" s="178"/>
      <c r="L245" s="40"/>
      <c r="M245" s="179" t="s">
        <v>19</v>
      </c>
      <c r="N245" s="180" t="s">
        <v>44</v>
      </c>
      <c r="O245" s="65"/>
      <c r="P245" s="181">
        <f t="shared" si="61"/>
        <v>0</v>
      </c>
      <c r="Q245" s="181">
        <v>0</v>
      </c>
      <c r="R245" s="181">
        <f t="shared" si="62"/>
        <v>0</v>
      </c>
      <c r="S245" s="181">
        <v>0</v>
      </c>
      <c r="T245" s="182">
        <f t="shared" si="63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83" t="s">
        <v>163</v>
      </c>
      <c r="AT245" s="183" t="s">
        <v>159</v>
      </c>
      <c r="AU245" s="183" t="s">
        <v>157</v>
      </c>
      <c r="AY245" s="18" t="s">
        <v>156</v>
      </c>
      <c r="BE245" s="184">
        <f t="shared" si="64"/>
        <v>0</v>
      </c>
      <c r="BF245" s="184">
        <f t="shared" si="65"/>
        <v>0</v>
      </c>
      <c r="BG245" s="184">
        <f t="shared" si="66"/>
        <v>0</v>
      </c>
      <c r="BH245" s="184">
        <f t="shared" si="67"/>
        <v>0</v>
      </c>
      <c r="BI245" s="184">
        <f t="shared" si="68"/>
        <v>0</v>
      </c>
      <c r="BJ245" s="18" t="s">
        <v>81</v>
      </c>
      <c r="BK245" s="184">
        <f t="shared" si="69"/>
        <v>0</v>
      </c>
      <c r="BL245" s="18" t="s">
        <v>163</v>
      </c>
      <c r="BM245" s="183" t="s">
        <v>2624</v>
      </c>
    </row>
    <row r="246" spans="1:65" s="2" customFormat="1" ht="16.5" customHeight="1">
      <c r="A246" s="35"/>
      <c r="B246" s="36"/>
      <c r="C246" s="171" t="s">
        <v>783</v>
      </c>
      <c r="D246" s="171" t="s">
        <v>159</v>
      </c>
      <c r="E246" s="172" t="s">
        <v>2625</v>
      </c>
      <c r="F246" s="173" t="s">
        <v>1593</v>
      </c>
      <c r="G246" s="174" t="s">
        <v>1184</v>
      </c>
      <c r="H246" s="177">
        <v>2</v>
      </c>
      <c r="I246" s="176"/>
      <c r="J246" s="177">
        <f t="shared" si="60"/>
        <v>0</v>
      </c>
      <c r="K246" s="178"/>
      <c r="L246" s="40"/>
      <c r="M246" s="179" t="s">
        <v>19</v>
      </c>
      <c r="N246" s="180" t="s">
        <v>44</v>
      </c>
      <c r="O246" s="65"/>
      <c r="P246" s="181">
        <f t="shared" si="61"/>
        <v>0</v>
      </c>
      <c r="Q246" s="181">
        <v>0</v>
      </c>
      <c r="R246" s="181">
        <f t="shared" si="62"/>
        <v>0</v>
      </c>
      <c r="S246" s="181">
        <v>0</v>
      </c>
      <c r="T246" s="182">
        <f t="shared" si="6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83" t="s">
        <v>163</v>
      </c>
      <c r="AT246" s="183" t="s">
        <v>159</v>
      </c>
      <c r="AU246" s="183" t="s">
        <v>157</v>
      </c>
      <c r="AY246" s="18" t="s">
        <v>156</v>
      </c>
      <c r="BE246" s="184">
        <f t="shared" si="64"/>
        <v>0</v>
      </c>
      <c r="BF246" s="184">
        <f t="shared" si="65"/>
        <v>0</v>
      </c>
      <c r="BG246" s="184">
        <f t="shared" si="66"/>
        <v>0</v>
      </c>
      <c r="BH246" s="184">
        <f t="shared" si="67"/>
        <v>0</v>
      </c>
      <c r="BI246" s="184">
        <f t="shared" si="68"/>
        <v>0</v>
      </c>
      <c r="BJ246" s="18" t="s">
        <v>81</v>
      </c>
      <c r="BK246" s="184">
        <f t="shared" si="69"/>
        <v>0</v>
      </c>
      <c r="BL246" s="18" t="s">
        <v>163</v>
      </c>
      <c r="BM246" s="183" t="s">
        <v>2626</v>
      </c>
    </row>
    <row r="247" spans="1:65" s="2" customFormat="1" ht="16.5" customHeight="1">
      <c r="A247" s="35"/>
      <c r="B247" s="36"/>
      <c r="C247" s="171" t="s">
        <v>789</v>
      </c>
      <c r="D247" s="171" t="s">
        <v>159</v>
      </c>
      <c r="E247" s="172" t="s">
        <v>2627</v>
      </c>
      <c r="F247" s="173" t="s">
        <v>2628</v>
      </c>
      <c r="G247" s="174" t="s">
        <v>1184</v>
      </c>
      <c r="H247" s="177">
        <v>2</v>
      </c>
      <c r="I247" s="176"/>
      <c r="J247" s="177">
        <f t="shared" si="60"/>
        <v>0</v>
      </c>
      <c r="K247" s="178"/>
      <c r="L247" s="40"/>
      <c r="M247" s="179" t="s">
        <v>19</v>
      </c>
      <c r="N247" s="180" t="s">
        <v>44</v>
      </c>
      <c r="O247" s="65"/>
      <c r="P247" s="181">
        <f t="shared" si="61"/>
        <v>0</v>
      </c>
      <c r="Q247" s="181">
        <v>0</v>
      </c>
      <c r="R247" s="181">
        <f t="shared" si="62"/>
        <v>0</v>
      </c>
      <c r="S247" s="181">
        <v>0</v>
      </c>
      <c r="T247" s="182">
        <f t="shared" si="63"/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83" t="s">
        <v>163</v>
      </c>
      <c r="AT247" s="183" t="s">
        <v>159</v>
      </c>
      <c r="AU247" s="183" t="s">
        <v>157</v>
      </c>
      <c r="AY247" s="18" t="s">
        <v>156</v>
      </c>
      <c r="BE247" s="184">
        <f t="shared" si="64"/>
        <v>0</v>
      </c>
      <c r="BF247" s="184">
        <f t="shared" si="65"/>
        <v>0</v>
      </c>
      <c r="BG247" s="184">
        <f t="shared" si="66"/>
        <v>0</v>
      </c>
      <c r="BH247" s="184">
        <f t="shared" si="67"/>
        <v>0</v>
      </c>
      <c r="BI247" s="184">
        <f t="shared" si="68"/>
        <v>0</v>
      </c>
      <c r="BJ247" s="18" t="s">
        <v>81</v>
      </c>
      <c r="BK247" s="184">
        <f t="shared" si="69"/>
        <v>0</v>
      </c>
      <c r="BL247" s="18" t="s">
        <v>163</v>
      </c>
      <c r="BM247" s="183" t="s">
        <v>2629</v>
      </c>
    </row>
    <row r="248" spans="1:65" s="2" customFormat="1" ht="24.2" customHeight="1">
      <c r="A248" s="35"/>
      <c r="B248" s="36"/>
      <c r="C248" s="171" t="s">
        <v>795</v>
      </c>
      <c r="D248" s="171" t="s">
        <v>159</v>
      </c>
      <c r="E248" s="172" t="s">
        <v>2630</v>
      </c>
      <c r="F248" s="173" t="s">
        <v>2631</v>
      </c>
      <c r="G248" s="174" t="s">
        <v>1184</v>
      </c>
      <c r="H248" s="177">
        <v>2</v>
      </c>
      <c r="I248" s="176"/>
      <c r="J248" s="177">
        <f t="shared" si="60"/>
        <v>0</v>
      </c>
      <c r="K248" s="178"/>
      <c r="L248" s="40"/>
      <c r="M248" s="179" t="s">
        <v>19</v>
      </c>
      <c r="N248" s="180" t="s">
        <v>44</v>
      </c>
      <c r="O248" s="65"/>
      <c r="P248" s="181">
        <f t="shared" si="61"/>
        <v>0</v>
      </c>
      <c r="Q248" s="181">
        <v>0</v>
      </c>
      <c r="R248" s="181">
        <f t="shared" si="62"/>
        <v>0</v>
      </c>
      <c r="S248" s="181">
        <v>0</v>
      </c>
      <c r="T248" s="182">
        <f t="shared" si="63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83" t="s">
        <v>163</v>
      </c>
      <c r="AT248" s="183" t="s">
        <v>159</v>
      </c>
      <c r="AU248" s="183" t="s">
        <v>157</v>
      </c>
      <c r="AY248" s="18" t="s">
        <v>156</v>
      </c>
      <c r="BE248" s="184">
        <f t="shared" si="64"/>
        <v>0</v>
      </c>
      <c r="BF248" s="184">
        <f t="shared" si="65"/>
        <v>0</v>
      </c>
      <c r="BG248" s="184">
        <f t="shared" si="66"/>
        <v>0</v>
      </c>
      <c r="BH248" s="184">
        <f t="shared" si="67"/>
        <v>0</v>
      </c>
      <c r="BI248" s="184">
        <f t="shared" si="68"/>
        <v>0</v>
      </c>
      <c r="BJ248" s="18" t="s">
        <v>81</v>
      </c>
      <c r="BK248" s="184">
        <f t="shared" si="69"/>
        <v>0</v>
      </c>
      <c r="BL248" s="18" t="s">
        <v>163</v>
      </c>
      <c r="BM248" s="183" t="s">
        <v>2632</v>
      </c>
    </row>
    <row r="249" spans="1:65" s="2" customFormat="1" ht="16.5" customHeight="1">
      <c r="A249" s="35"/>
      <c r="B249" s="36"/>
      <c r="C249" s="171" t="s">
        <v>806</v>
      </c>
      <c r="D249" s="171" t="s">
        <v>159</v>
      </c>
      <c r="E249" s="172" t="s">
        <v>2633</v>
      </c>
      <c r="F249" s="173" t="s">
        <v>1609</v>
      </c>
      <c r="G249" s="174" t="s">
        <v>1184</v>
      </c>
      <c r="H249" s="177">
        <v>1</v>
      </c>
      <c r="I249" s="176"/>
      <c r="J249" s="177">
        <f t="shared" si="60"/>
        <v>0</v>
      </c>
      <c r="K249" s="178"/>
      <c r="L249" s="40"/>
      <c r="M249" s="179" t="s">
        <v>19</v>
      </c>
      <c r="N249" s="180" t="s">
        <v>44</v>
      </c>
      <c r="O249" s="65"/>
      <c r="P249" s="181">
        <f t="shared" si="61"/>
        <v>0</v>
      </c>
      <c r="Q249" s="181">
        <v>0</v>
      </c>
      <c r="R249" s="181">
        <f t="shared" si="62"/>
        <v>0</v>
      </c>
      <c r="S249" s="181">
        <v>0</v>
      </c>
      <c r="T249" s="182">
        <f t="shared" si="63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83" t="s">
        <v>163</v>
      </c>
      <c r="AT249" s="183" t="s">
        <v>159</v>
      </c>
      <c r="AU249" s="183" t="s">
        <v>157</v>
      </c>
      <c r="AY249" s="18" t="s">
        <v>156</v>
      </c>
      <c r="BE249" s="184">
        <f t="shared" si="64"/>
        <v>0</v>
      </c>
      <c r="BF249" s="184">
        <f t="shared" si="65"/>
        <v>0</v>
      </c>
      <c r="BG249" s="184">
        <f t="shared" si="66"/>
        <v>0</v>
      </c>
      <c r="BH249" s="184">
        <f t="shared" si="67"/>
        <v>0</v>
      </c>
      <c r="BI249" s="184">
        <f t="shared" si="68"/>
        <v>0</v>
      </c>
      <c r="BJ249" s="18" t="s">
        <v>81</v>
      </c>
      <c r="BK249" s="184">
        <f t="shared" si="69"/>
        <v>0</v>
      </c>
      <c r="BL249" s="18" t="s">
        <v>163</v>
      </c>
      <c r="BM249" s="183" t="s">
        <v>2634</v>
      </c>
    </row>
    <row r="250" spans="1:65" s="2" customFormat="1" ht="21.75" customHeight="1">
      <c r="A250" s="35"/>
      <c r="B250" s="36"/>
      <c r="C250" s="171" t="s">
        <v>817</v>
      </c>
      <c r="D250" s="171" t="s">
        <v>159</v>
      </c>
      <c r="E250" s="172" t="s">
        <v>2635</v>
      </c>
      <c r="F250" s="173" t="s">
        <v>2636</v>
      </c>
      <c r="G250" s="174" t="s">
        <v>1184</v>
      </c>
      <c r="H250" s="177">
        <v>1</v>
      </c>
      <c r="I250" s="176"/>
      <c r="J250" s="177">
        <f t="shared" si="60"/>
        <v>0</v>
      </c>
      <c r="K250" s="178"/>
      <c r="L250" s="40"/>
      <c r="M250" s="179" t="s">
        <v>19</v>
      </c>
      <c r="N250" s="180" t="s">
        <v>44</v>
      </c>
      <c r="O250" s="65"/>
      <c r="P250" s="181">
        <f t="shared" si="61"/>
        <v>0</v>
      </c>
      <c r="Q250" s="181">
        <v>0</v>
      </c>
      <c r="R250" s="181">
        <f t="shared" si="62"/>
        <v>0</v>
      </c>
      <c r="S250" s="181">
        <v>0</v>
      </c>
      <c r="T250" s="182">
        <f t="shared" si="63"/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83" t="s">
        <v>163</v>
      </c>
      <c r="AT250" s="183" t="s">
        <v>159</v>
      </c>
      <c r="AU250" s="183" t="s">
        <v>157</v>
      </c>
      <c r="AY250" s="18" t="s">
        <v>156</v>
      </c>
      <c r="BE250" s="184">
        <f t="shared" si="64"/>
        <v>0</v>
      </c>
      <c r="BF250" s="184">
        <f t="shared" si="65"/>
        <v>0</v>
      </c>
      <c r="BG250" s="184">
        <f t="shared" si="66"/>
        <v>0</v>
      </c>
      <c r="BH250" s="184">
        <f t="shared" si="67"/>
        <v>0</v>
      </c>
      <c r="BI250" s="184">
        <f t="shared" si="68"/>
        <v>0</v>
      </c>
      <c r="BJ250" s="18" t="s">
        <v>81</v>
      </c>
      <c r="BK250" s="184">
        <f t="shared" si="69"/>
        <v>0</v>
      </c>
      <c r="BL250" s="18" t="s">
        <v>163</v>
      </c>
      <c r="BM250" s="183" t="s">
        <v>2637</v>
      </c>
    </row>
    <row r="251" spans="1:65" s="12" customFormat="1" ht="20.85" customHeight="1">
      <c r="B251" s="155"/>
      <c r="C251" s="156"/>
      <c r="D251" s="157" t="s">
        <v>72</v>
      </c>
      <c r="E251" s="169" t="s">
        <v>2638</v>
      </c>
      <c r="F251" s="169" t="s">
        <v>2639</v>
      </c>
      <c r="G251" s="156"/>
      <c r="H251" s="156"/>
      <c r="I251" s="159"/>
      <c r="J251" s="170">
        <f>BK251</f>
        <v>0</v>
      </c>
      <c r="K251" s="156"/>
      <c r="L251" s="161"/>
      <c r="M251" s="162"/>
      <c r="N251" s="163"/>
      <c r="O251" s="163"/>
      <c r="P251" s="164">
        <f>P252</f>
        <v>0</v>
      </c>
      <c r="Q251" s="163"/>
      <c r="R251" s="164">
        <f>R252</f>
        <v>0</v>
      </c>
      <c r="S251" s="163"/>
      <c r="T251" s="165">
        <f>T252</f>
        <v>0</v>
      </c>
      <c r="AR251" s="166" t="s">
        <v>81</v>
      </c>
      <c r="AT251" s="167" t="s">
        <v>72</v>
      </c>
      <c r="AU251" s="167" t="s">
        <v>83</v>
      </c>
      <c r="AY251" s="166" t="s">
        <v>156</v>
      </c>
      <c r="BK251" s="168">
        <f>BK252</f>
        <v>0</v>
      </c>
    </row>
    <row r="252" spans="1:65" s="2" customFormat="1" ht="16.5" customHeight="1">
      <c r="A252" s="35"/>
      <c r="B252" s="36"/>
      <c r="C252" s="171" t="s">
        <v>829</v>
      </c>
      <c r="D252" s="171" t="s">
        <v>159</v>
      </c>
      <c r="E252" s="172" t="s">
        <v>2640</v>
      </c>
      <c r="F252" s="173" t="s">
        <v>2641</v>
      </c>
      <c r="G252" s="174" t="s">
        <v>2642</v>
      </c>
      <c r="H252" s="177">
        <v>1</v>
      </c>
      <c r="I252" s="176"/>
      <c r="J252" s="177">
        <f>ROUND(I252*H252,0)</f>
        <v>0</v>
      </c>
      <c r="K252" s="178"/>
      <c r="L252" s="40"/>
      <c r="M252" s="179" t="s">
        <v>19</v>
      </c>
      <c r="N252" s="180" t="s">
        <v>44</v>
      </c>
      <c r="O252" s="65"/>
      <c r="P252" s="181">
        <f>O252*H252</f>
        <v>0</v>
      </c>
      <c r="Q252" s="181">
        <v>0</v>
      </c>
      <c r="R252" s="181">
        <f>Q252*H252</f>
        <v>0</v>
      </c>
      <c r="S252" s="181">
        <v>0</v>
      </c>
      <c r="T252" s="182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83" t="s">
        <v>163</v>
      </c>
      <c r="AT252" s="183" t="s">
        <v>159</v>
      </c>
      <c r="AU252" s="183" t="s">
        <v>157</v>
      </c>
      <c r="AY252" s="18" t="s">
        <v>156</v>
      </c>
      <c r="BE252" s="184">
        <f>IF(N252="základní",J252,0)</f>
        <v>0</v>
      </c>
      <c r="BF252" s="184">
        <f>IF(N252="snížená",J252,0)</f>
        <v>0</v>
      </c>
      <c r="BG252" s="184">
        <f>IF(N252="zákl. přenesená",J252,0)</f>
        <v>0</v>
      </c>
      <c r="BH252" s="184">
        <f>IF(N252="sníž. přenesená",J252,0)</f>
        <v>0</v>
      </c>
      <c r="BI252" s="184">
        <f>IF(N252="nulová",J252,0)</f>
        <v>0</v>
      </c>
      <c r="BJ252" s="18" t="s">
        <v>81</v>
      </c>
      <c r="BK252" s="184">
        <f>ROUND(I252*H252,0)</f>
        <v>0</v>
      </c>
      <c r="BL252" s="18" t="s">
        <v>163</v>
      </c>
      <c r="BM252" s="183" t="s">
        <v>2643</v>
      </c>
    </row>
    <row r="253" spans="1:65" s="12" customFormat="1" ht="20.85" customHeight="1">
      <c r="B253" s="155"/>
      <c r="C253" s="156"/>
      <c r="D253" s="157" t="s">
        <v>72</v>
      </c>
      <c r="E253" s="169" t="s">
        <v>2644</v>
      </c>
      <c r="F253" s="169" t="s">
        <v>1628</v>
      </c>
      <c r="G253" s="156"/>
      <c r="H253" s="156"/>
      <c r="I253" s="159"/>
      <c r="J253" s="170">
        <f>BK253</f>
        <v>0</v>
      </c>
      <c r="K253" s="156"/>
      <c r="L253" s="161"/>
      <c r="M253" s="162"/>
      <c r="N253" s="163"/>
      <c r="O253" s="163"/>
      <c r="P253" s="164">
        <f>SUM(P254:P257)</f>
        <v>0</v>
      </c>
      <c r="Q253" s="163"/>
      <c r="R253" s="164">
        <f>SUM(R254:R257)</f>
        <v>0</v>
      </c>
      <c r="S253" s="163"/>
      <c r="T253" s="165">
        <f>SUM(T254:T257)</f>
        <v>0</v>
      </c>
      <c r="AR253" s="166" t="s">
        <v>81</v>
      </c>
      <c r="AT253" s="167" t="s">
        <v>72</v>
      </c>
      <c r="AU253" s="167" t="s">
        <v>83</v>
      </c>
      <c r="AY253" s="166" t="s">
        <v>156</v>
      </c>
      <c r="BK253" s="168">
        <f>SUM(BK254:BK257)</f>
        <v>0</v>
      </c>
    </row>
    <row r="254" spans="1:65" s="2" customFormat="1" ht="16.5" customHeight="1">
      <c r="A254" s="35"/>
      <c r="B254" s="36"/>
      <c r="C254" s="171" t="s">
        <v>836</v>
      </c>
      <c r="D254" s="171" t="s">
        <v>159</v>
      </c>
      <c r="E254" s="172" t="s">
        <v>2645</v>
      </c>
      <c r="F254" s="173" t="s">
        <v>1631</v>
      </c>
      <c r="G254" s="174" t="s">
        <v>1184</v>
      </c>
      <c r="H254" s="177">
        <v>25</v>
      </c>
      <c r="I254" s="176"/>
      <c r="J254" s="177">
        <f>ROUND(I254*H254,0)</f>
        <v>0</v>
      </c>
      <c r="K254" s="178"/>
      <c r="L254" s="40"/>
      <c r="M254" s="179" t="s">
        <v>19</v>
      </c>
      <c r="N254" s="180" t="s">
        <v>44</v>
      </c>
      <c r="O254" s="65"/>
      <c r="P254" s="181">
        <f>O254*H254</f>
        <v>0</v>
      </c>
      <c r="Q254" s="181">
        <v>0</v>
      </c>
      <c r="R254" s="181">
        <f>Q254*H254</f>
        <v>0</v>
      </c>
      <c r="S254" s="181">
        <v>0</v>
      </c>
      <c r="T254" s="182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83" t="s">
        <v>163</v>
      </c>
      <c r="AT254" s="183" t="s">
        <v>159</v>
      </c>
      <c r="AU254" s="183" t="s">
        <v>157</v>
      </c>
      <c r="AY254" s="18" t="s">
        <v>156</v>
      </c>
      <c r="BE254" s="184">
        <f>IF(N254="základní",J254,0)</f>
        <v>0</v>
      </c>
      <c r="BF254" s="184">
        <f>IF(N254="snížená",J254,0)</f>
        <v>0</v>
      </c>
      <c r="BG254" s="184">
        <f>IF(N254="zákl. přenesená",J254,0)</f>
        <v>0</v>
      </c>
      <c r="BH254" s="184">
        <f>IF(N254="sníž. přenesená",J254,0)</f>
        <v>0</v>
      </c>
      <c r="BI254" s="184">
        <f>IF(N254="nulová",J254,0)</f>
        <v>0</v>
      </c>
      <c r="BJ254" s="18" t="s">
        <v>81</v>
      </c>
      <c r="BK254" s="184">
        <f>ROUND(I254*H254,0)</f>
        <v>0</v>
      </c>
      <c r="BL254" s="18" t="s">
        <v>163</v>
      </c>
      <c r="BM254" s="183" t="s">
        <v>2646</v>
      </c>
    </row>
    <row r="255" spans="1:65" s="2" customFormat="1" ht="16.5" customHeight="1">
      <c r="A255" s="35"/>
      <c r="B255" s="36"/>
      <c r="C255" s="171" t="s">
        <v>846</v>
      </c>
      <c r="D255" s="171" t="s">
        <v>159</v>
      </c>
      <c r="E255" s="172" t="s">
        <v>2647</v>
      </c>
      <c r="F255" s="173" t="s">
        <v>2648</v>
      </c>
      <c r="G255" s="174" t="s">
        <v>193</v>
      </c>
      <c r="H255" s="177">
        <v>120</v>
      </c>
      <c r="I255" s="176"/>
      <c r="J255" s="177">
        <f>ROUND(I255*H255,0)</f>
        <v>0</v>
      </c>
      <c r="K255" s="178"/>
      <c r="L255" s="40"/>
      <c r="M255" s="179" t="s">
        <v>19</v>
      </c>
      <c r="N255" s="180" t="s">
        <v>44</v>
      </c>
      <c r="O255" s="65"/>
      <c r="P255" s="181">
        <f>O255*H255</f>
        <v>0</v>
      </c>
      <c r="Q255" s="181">
        <v>0</v>
      </c>
      <c r="R255" s="181">
        <f>Q255*H255</f>
        <v>0</v>
      </c>
      <c r="S255" s="181">
        <v>0</v>
      </c>
      <c r="T255" s="182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183" t="s">
        <v>163</v>
      </c>
      <c r="AT255" s="183" t="s">
        <v>159</v>
      </c>
      <c r="AU255" s="183" t="s">
        <v>157</v>
      </c>
      <c r="AY255" s="18" t="s">
        <v>156</v>
      </c>
      <c r="BE255" s="184">
        <f>IF(N255="základní",J255,0)</f>
        <v>0</v>
      </c>
      <c r="BF255" s="184">
        <f>IF(N255="snížená",J255,0)</f>
        <v>0</v>
      </c>
      <c r="BG255" s="184">
        <f>IF(N255="zákl. přenesená",J255,0)</f>
        <v>0</v>
      </c>
      <c r="BH255" s="184">
        <f>IF(N255="sníž. přenesená",J255,0)</f>
        <v>0</v>
      </c>
      <c r="BI255" s="184">
        <f>IF(N255="nulová",J255,0)</f>
        <v>0</v>
      </c>
      <c r="BJ255" s="18" t="s">
        <v>81</v>
      </c>
      <c r="BK255" s="184">
        <f>ROUND(I255*H255,0)</f>
        <v>0</v>
      </c>
      <c r="BL255" s="18" t="s">
        <v>163</v>
      </c>
      <c r="BM255" s="183" t="s">
        <v>2649</v>
      </c>
    </row>
    <row r="256" spans="1:65" s="2" customFormat="1" ht="16.5" customHeight="1">
      <c r="A256" s="35"/>
      <c r="B256" s="36"/>
      <c r="C256" s="171" t="s">
        <v>852</v>
      </c>
      <c r="D256" s="171" t="s">
        <v>159</v>
      </c>
      <c r="E256" s="172" t="s">
        <v>2650</v>
      </c>
      <c r="F256" s="173" t="s">
        <v>1635</v>
      </c>
      <c r="G256" s="174" t="s">
        <v>1184</v>
      </c>
      <c r="H256" s="177">
        <v>9</v>
      </c>
      <c r="I256" s="176"/>
      <c r="J256" s="177">
        <f>ROUND(I256*H256,0)</f>
        <v>0</v>
      </c>
      <c r="K256" s="178"/>
      <c r="L256" s="40"/>
      <c r="M256" s="179" t="s">
        <v>19</v>
      </c>
      <c r="N256" s="180" t="s">
        <v>44</v>
      </c>
      <c r="O256" s="65"/>
      <c r="P256" s="181">
        <f>O256*H256</f>
        <v>0</v>
      </c>
      <c r="Q256" s="181">
        <v>0</v>
      </c>
      <c r="R256" s="181">
        <f>Q256*H256</f>
        <v>0</v>
      </c>
      <c r="S256" s="181">
        <v>0</v>
      </c>
      <c r="T256" s="182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83" t="s">
        <v>163</v>
      </c>
      <c r="AT256" s="183" t="s">
        <v>159</v>
      </c>
      <c r="AU256" s="183" t="s">
        <v>157</v>
      </c>
      <c r="AY256" s="18" t="s">
        <v>156</v>
      </c>
      <c r="BE256" s="184">
        <f>IF(N256="základní",J256,0)</f>
        <v>0</v>
      </c>
      <c r="BF256" s="184">
        <f>IF(N256="snížená",J256,0)</f>
        <v>0</v>
      </c>
      <c r="BG256" s="184">
        <f>IF(N256="zákl. přenesená",J256,0)</f>
        <v>0</v>
      </c>
      <c r="BH256" s="184">
        <f>IF(N256="sníž. přenesená",J256,0)</f>
        <v>0</v>
      </c>
      <c r="BI256" s="184">
        <f>IF(N256="nulová",J256,0)</f>
        <v>0</v>
      </c>
      <c r="BJ256" s="18" t="s">
        <v>81</v>
      </c>
      <c r="BK256" s="184">
        <f>ROUND(I256*H256,0)</f>
        <v>0</v>
      </c>
      <c r="BL256" s="18" t="s">
        <v>163</v>
      </c>
      <c r="BM256" s="183" t="s">
        <v>2651</v>
      </c>
    </row>
    <row r="257" spans="1:65" s="2" customFormat="1" ht="16.5" customHeight="1">
      <c r="A257" s="35"/>
      <c r="B257" s="36"/>
      <c r="C257" s="171" t="s">
        <v>857</v>
      </c>
      <c r="D257" s="171" t="s">
        <v>159</v>
      </c>
      <c r="E257" s="172" t="s">
        <v>2652</v>
      </c>
      <c r="F257" s="173" t="s">
        <v>2653</v>
      </c>
      <c r="G257" s="174" t="s">
        <v>193</v>
      </c>
      <c r="H257" s="177">
        <v>60</v>
      </c>
      <c r="I257" s="176"/>
      <c r="J257" s="177">
        <f>ROUND(I257*H257,0)</f>
        <v>0</v>
      </c>
      <c r="K257" s="178"/>
      <c r="L257" s="40"/>
      <c r="M257" s="179" t="s">
        <v>19</v>
      </c>
      <c r="N257" s="180" t="s">
        <v>44</v>
      </c>
      <c r="O257" s="65"/>
      <c r="P257" s="181">
        <f>O257*H257</f>
        <v>0</v>
      </c>
      <c r="Q257" s="181">
        <v>0</v>
      </c>
      <c r="R257" s="181">
        <f>Q257*H257</f>
        <v>0</v>
      </c>
      <c r="S257" s="181">
        <v>0</v>
      </c>
      <c r="T257" s="182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183" t="s">
        <v>163</v>
      </c>
      <c r="AT257" s="183" t="s">
        <v>159</v>
      </c>
      <c r="AU257" s="183" t="s">
        <v>157</v>
      </c>
      <c r="AY257" s="18" t="s">
        <v>156</v>
      </c>
      <c r="BE257" s="184">
        <f>IF(N257="základní",J257,0)</f>
        <v>0</v>
      </c>
      <c r="BF257" s="184">
        <f>IF(N257="snížená",J257,0)</f>
        <v>0</v>
      </c>
      <c r="BG257" s="184">
        <f>IF(N257="zákl. přenesená",J257,0)</f>
        <v>0</v>
      </c>
      <c r="BH257" s="184">
        <f>IF(N257="sníž. přenesená",J257,0)</f>
        <v>0</v>
      </c>
      <c r="BI257" s="184">
        <f>IF(N257="nulová",J257,0)</f>
        <v>0</v>
      </c>
      <c r="BJ257" s="18" t="s">
        <v>81</v>
      </c>
      <c r="BK257" s="184">
        <f>ROUND(I257*H257,0)</f>
        <v>0</v>
      </c>
      <c r="BL257" s="18" t="s">
        <v>163</v>
      </c>
      <c r="BM257" s="183" t="s">
        <v>2654</v>
      </c>
    </row>
    <row r="258" spans="1:65" s="12" customFormat="1" ht="20.85" customHeight="1">
      <c r="B258" s="155"/>
      <c r="C258" s="156"/>
      <c r="D258" s="157" t="s">
        <v>72</v>
      </c>
      <c r="E258" s="169" t="s">
        <v>2655</v>
      </c>
      <c r="F258" s="169" t="s">
        <v>1658</v>
      </c>
      <c r="G258" s="156"/>
      <c r="H258" s="156"/>
      <c r="I258" s="159"/>
      <c r="J258" s="170">
        <f>BK258</f>
        <v>0</v>
      </c>
      <c r="K258" s="156"/>
      <c r="L258" s="161"/>
      <c r="M258" s="162"/>
      <c r="N258" s="163"/>
      <c r="O258" s="163"/>
      <c r="P258" s="164">
        <f>P259</f>
        <v>0</v>
      </c>
      <c r="Q258" s="163"/>
      <c r="R258" s="164">
        <f>R259</f>
        <v>0</v>
      </c>
      <c r="S258" s="163"/>
      <c r="T258" s="165">
        <f>T259</f>
        <v>0</v>
      </c>
      <c r="AR258" s="166" t="s">
        <v>81</v>
      </c>
      <c r="AT258" s="167" t="s">
        <v>72</v>
      </c>
      <c r="AU258" s="167" t="s">
        <v>83</v>
      </c>
      <c r="AY258" s="166" t="s">
        <v>156</v>
      </c>
      <c r="BK258" s="168">
        <f>BK259</f>
        <v>0</v>
      </c>
    </row>
    <row r="259" spans="1:65" s="2" customFormat="1" ht="21.75" customHeight="1">
      <c r="A259" s="35"/>
      <c r="B259" s="36"/>
      <c r="C259" s="171" t="s">
        <v>863</v>
      </c>
      <c r="D259" s="171" t="s">
        <v>159</v>
      </c>
      <c r="E259" s="172" t="s">
        <v>2656</v>
      </c>
      <c r="F259" s="173" t="s">
        <v>1661</v>
      </c>
      <c r="G259" s="174" t="s">
        <v>193</v>
      </c>
      <c r="H259" s="177">
        <v>160</v>
      </c>
      <c r="I259" s="176"/>
      <c r="J259" s="177">
        <f>ROUND(I259*H259,0)</f>
        <v>0</v>
      </c>
      <c r="K259" s="178"/>
      <c r="L259" s="40"/>
      <c r="M259" s="179" t="s">
        <v>19</v>
      </c>
      <c r="N259" s="180" t="s">
        <v>44</v>
      </c>
      <c r="O259" s="65"/>
      <c r="P259" s="181">
        <f>O259*H259</f>
        <v>0</v>
      </c>
      <c r="Q259" s="181">
        <v>0</v>
      </c>
      <c r="R259" s="181">
        <f>Q259*H259</f>
        <v>0</v>
      </c>
      <c r="S259" s="181">
        <v>0</v>
      </c>
      <c r="T259" s="182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83" t="s">
        <v>163</v>
      </c>
      <c r="AT259" s="183" t="s">
        <v>159</v>
      </c>
      <c r="AU259" s="183" t="s">
        <v>157</v>
      </c>
      <c r="AY259" s="18" t="s">
        <v>156</v>
      </c>
      <c r="BE259" s="184">
        <f>IF(N259="základní",J259,0)</f>
        <v>0</v>
      </c>
      <c r="BF259" s="184">
        <f>IF(N259="snížená",J259,0)</f>
        <v>0</v>
      </c>
      <c r="BG259" s="184">
        <f>IF(N259="zákl. přenesená",J259,0)</f>
        <v>0</v>
      </c>
      <c r="BH259" s="184">
        <f>IF(N259="sníž. přenesená",J259,0)</f>
        <v>0</v>
      </c>
      <c r="BI259" s="184">
        <f>IF(N259="nulová",J259,0)</f>
        <v>0</v>
      </c>
      <c r="BJ259" s="18" t="s">
        <v>81</v>
      </c>
      <c r="BK259" s="184">
        <f>ROUND(I259*H259,0)</f>
        <v>0</v>
      </c>
      <c r="BL259" s="18" t="s">
        <v>163</v>
      </c>
      <c r="BM259" s="183" t="s">
        <v>2657</v>
      </c>
    </row>
    <row r="260" spans="1:65" s="12" customFormat="1" ht="20.85" customHeight="1">
      <c r="B260" s="155"/>
      <c r="C260" s="156"/>
      <c r="D260" s="157" t="s">
        <v>72</v>
      </c>
      <c r="E260" s="169" t="s">
        <v>2658</v>
      </c>
      <c r="F260" s="169" t="s">
        <v>1664</v>
      </c>
      <c r="G260" s="156"/>
      <c r="H260" s="156"/>
      <c r="I260" s="159"/>
      <c r="J260" s="170">
        <f>BK260</f>
        <v>0</v>
      </c>
      <c r="K260" s="156"/>
      <c r="L260" s="161"/>
      <c r="M260" s="162"/>
      <c r="N260" s="163"/>
      <c r="O260" s="163"/>
      <c r="P260" s="164">
        <f>SUM(P261:P263)</f>
        <v>0</v>
      </c>
      <c r="Q260" s="163"/>
      <c r="R260" s="164">
        <f>SUM(R261:R263)</f>
        <v>0</v>
      </c>
      <c r="S260" s="163"/>
      <c r="T260" s="165">
        <f>SUM(T261:T263)</f>
        <v>0</v>
      </c>
      <c r="AR260" s="166" t="s">
        <v>81</v>
      </c>
      <c r="AT260" s="167" t="s">
        <v>72</v>
      </c>
      <c r="AU260" s="167" t="s">
        <v>83</v>
      </c>
      <c r="AY260" s="166" t="s">
        <v>156</v>
      </c>
      <c r="BK260" s="168">
        <f>SUM(BK261:BK263)</f>
        <v>0</v>
      </c>
    </row>
    <row r="261" spans="1:65" s="2" customFormat="1" ht="21.75" customHeight="1">
      <c r="A261" s="35"/>
      <c r="B261" s="36"/>
      <c r="C261" s="171" t="s">
        <v>869</v>
      </c>
      <c r="D261" s="171" t="s">
        <v>159</v>
      </c>
      <c r="E261" s="172" t="s">
        <v>2659</v>
      </c>
      <c r="F261" s="173" t="s">
        <v>2660</v>
      </c>
      <c r="G261" s="174" t="s">
        <v>193</v>
      </c>
      <c r="H261" s="177">
        <v>560</v>
      </c>
      <c r="I261" s="176"/>
      <c r="J261" s="177">
        <f>ROUND(I261*H261,0)</f>
        <v>0</v>
      </c>
      <c r="K261" s="178"/>
      <c r="L261" s="40"/>
      <c r="M261" s="179" t="s">
        <v>19</v>
      </c>
      <c r="N261" s="180" t="s">
        <v>44</v>
      </c>
      <c r="O261" s="65"/>
      <c r="P261" s="181">
        <f>O261*H261</f>
        <v>0</v>
      </c>
      <c r="Q261" s="181">
        <v>0</v>
      </c>
      <c r="R261" s="181">
        <f>Q261*H261</f>
        <v>0</v>
      </c>
      <c r="S261" s="181">
        <v>0</v>
      </c>
      <c r="T261" s="182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183" t="s">
        <v>163</v>
      </c>
      <c r="AT261" s="183" t="s">
        <v>159</v>
      </c>
      <c r="AU261" s="183" t="s">
        <v>157</v>
      </c>
      <c r="AY261" s="18" t="s">
        <v>156</v>
      </c>
      <c r="BE261" s="184">
        <f>IF(N261="základní",J261,0)</f>
        <v>0</v>
      </c>
      <c r="BF261" s="184">
        <f>IF(N261="snížená",J261,0)</f>
        <v>0</v>
      </c>
      <c r="BG261" s="184">
        <f>IF(N261="zákl. přenesená",J261,0)</f>
        <v>0</v>
      </c>
      <c r="BH261" s="184">
        <f>IF(N261="sníž. přenesená",J261,0)</f>
        <v>0</v>
      </c>
      <c r="BI261" s="184">
        <f>IF(N261="nulová",J261,0)</f>
        <v>0</v>
      </c>
      <c r="BJ261" s="18" t="s">
        <v>81</v>
      </c>
      <c r="BK261" s="184">
        <f>ROUND(I261*H261,0)</f>
        <v>0</v>
      </c>
      <c r="BL261" s="18" t="s">
        <v>163</v>
      </c>
      <c r="BM261" s="183" t="s">
        <v>2661</v>
      </c>
    </row>
    <row r="262" spans="1:65" s="2" customFormat="1" ht="16.5" customHeight="1">
      <c r="A262" s="35"/>
      <c r="B262" s="36"/>
      <c r="C262" s="171" t="s">
        <v>883</v>
      </c>
      <c r="D262" s="171" t="s">
        <v>159</v>
      </c>
      <c r="E262" s="172" t="s">
        <v>2662</v>
      </c>
      <c r="F262" s="173" t="s">
        <v>1675</v>
      </c>
      <c r="G262" s="174" t="s">
        <v>1184</v>
      </c>
      <c r="H262" s="177">
        <v>1</v>
      </c>
      <c r="I262" s="176"/>
      <c r="J262" s="177">
        <f>ROUND(I262*H262,0)</f>
        <v>0</v>
      </c>
      <c r="K262" s="178"/>
      <c r="L262" s="40"/>
      <c r="M262" s="179" t="s">
        <v>19</v>
      </c>
      <c r="N262" s="180" t="s">
        <v>44</v>
      </c>
      <c r="O262" s="65"/>
      <c r="P262" s="181">
        <f>O262*H262</f>
        <v>0</v>
      </c>
      <c r="Q262" s="181">
        <v>0</v>
      </c>
      <c r="R262" s="181">
        <f>Q262*H262</f>
        <v>0</v>
      </c>
      <c r="S262" s="181">
        <v>0</v>
      </c>
      <c r="T262" s="182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83" t="s">
        <v>163</v>
      </c>
      <c r="AT262" s="183" t="s">
        <v>159</v>
      </c>
      <c r="AU262" s="183" t="s">
        <v>157</v>
      </c>
      <c r="AY262" s="18" t="s">
        <v>156</v>
      </c>
      <c r="BE262" s="184">
        <f>IF(N262="základní",J262,0)</f>
        <v>0</v>
      </c>
      <c r="BF262" s="184">
        <f>IF(N262="snížená",J262,0)</f>
        <v>0</v>
      </c>
      <c r="BG262" s="184">
        <f>IF(N262="zákl. přenesená",J262,0)</f>
        <v>0</v>
      </c>
      <c r="BH262" s="184">
        <f>IF(N262="sníž. přenesená",J262,0)</f>
        <v>0</v>
      </c>
      <c r="BI262" s="184">
        <f>IF(N262="nulová",J262,0)</f>
        <v>0</v>
      </c>
      <c r="BJ262" s="18" t="s">
        <v>81</v>
      </c>
      <c r="BK262" s="184">
        <f>ROUND(I262*H262,0)</f>
        <v>0</v>
      </c>
      <c r="BL262" s="18" t="s">
        <v>163</v>
      </c>
      <c r="BM262" s="183" t="s">
        <v>2663</v>
      </c>
    </row>
    <row r="263" spans="1:65" s="2" customFormat="1" ht="16.5" customHeight="1">
      <c r="A263" s="35"/>
      <c r="B263" s="36"/>
      <c r="C263" s="171" t="s">
        <v>892</v>
      </c>
      <c r="D263" s="171" t="s">
        <v>159</v>
      </c>
      <c r="E263" s="172" t="s">
        <v>2664</v>
      </c>
      <c r="F263" s="173" t="s">
        <v>1679</v>
      </c>
      <c r="G263" s="174" t="s">
        <v>1184</v>
      </c>
      <c r="H263" s="177">
        <v>18</v>
      </c>
      <c r="I263" s="176"/>
      <c r="J263" s="177">
        <f>ROUND(I263*H263,0)</f>
        <v>0</v>
      </c>
      <c r="K263" s="178"/>
      <c r="L263" s="40"/>
      <c r="M263" s="179" t="s">
        <v>19</v>
      </c>
      <c r="N263" s="180" t="s">
        <v>44</v>
      </c>
      <c r="O263" s="65"/>
      <c r="P263" s="181">
        <f>O263*H263</f>
        <v>0</v>
      </c>
      <c r="Q263" s="181">
        <v>0</v>
      </c>
      <c r="R263" s="181">
        <f>Q263*H263</f>
        <v>0</v>
      </c>
      <c r="S263" s="181">
        <v>0</v>
      </c>
      <c r="T263" s="182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83" t="s">
        <v>163</v>
      </c>
      <c r="AT263" s="183" t="s">
        <v>159</v>
      </c>
      <c r="AU263" s="183" t="s">
        <v>157</v>
      </c>
      <c r="AY263" s="18" t="s">
        <v>156</v>
      </c>
      <c r="BE263" s="184">
        <f>IF(N263="základní",J263,0)</f>
        <v>0</v>
      </c>
      <c r="BF263" s="184">
        <f>IF(N263="snížená",J263,0)</f>
        <v>0</v>
      </c>
      <c r="BG263" s="184">
        <f>IF(N263="zákl. přenesená",J263,0)</f>
        <v>0</v>
      </c>
      <c r="BH263" s="184">
        <f>IF(N263="sníž. přenesená",J263,0)</f>
        <v>0</v>
      </c>
      <c r="BI263" s="184">
        <f>IF(N263="nulová",J263,0)</f>
        <v>0</v>
      </c>
      <c r="BJ263" s="18" t="s">
        <v>81</v>
      </c>
      <c r="BK263" s="184">
        <f>ROUND(I263*H263,0)</f>
        <v>0</v>
      </c>
      <c r="BL263" s="18" t="s">
        <v>163</v>
      </c>
      <c r="BM263" s="183" t="s">
        <v>2665</v>
      </c>
    </row>
    <row r="264" spans="1:65" s="12" customFormat="1" ht="20.85" customHeight="1">
      <c r="B264" s="155"/>
      <c r="C264" s="156"/>
      <c r="D264" s="157" t="s">
        <v>72</v>
      </c>
      <c r="E264" s="169" t="s">
        <v>2666</v>
      </c>
      <c r="F264" s="169" t="s">
        <v>1702</v>
      </c>
      <c r="G264" s="156"/>
      <c r="H264" s="156"/>
      <c r="I264" s="159"/>
      <c r="J264" s="170">
        <f>BK264</f>
        <v>0</v>
      </c>
      <c r="K264" s="156"/>
      <c r="L264" s="161"/>
      <c r="M264" s="162"/>
      <c r="N264" s="163"/>
      <c r="O264" s="163"/>
      <c r="P264" s="164">
        <f>P265</f>
        <v>0</v>
      </c>
      <c r="Q264" s="163"/>
      <c r="R264" s="164">
        <f>R265</f>
        <v>0</v>
      </c>
      <c r="S264" s="163"/>
      <c r="T264" s="165">
        <f>T265</f>
        <v>0</v>
      </c>
      <c r="AR264" s="166" t="s">
        <v>81</v>
      </c>
      <c r="AT264" s="167" t="s">
        <v>72</v>
      </c>
      <c r="AU264" s="167" t="s">
        <v>83</v>
      </c>
      <c r="AY264" s="166" t="s">
        <v>156</v>
      </c>
      <c r="BK264" s="168">
        <f>BK265</f>
        <v>0</v>
      </c>
    </row>
    <row r="265" spans="1:65" s="2" customFormat="1" ht="16.5" customHeight="1">
      <c r="A265" s="35"/>
      <c r="B265" s="36"/>
      <c r="C265" s="171" t="s">
        <v>898</v>
      </c>
      <c r="D265" s="171" t="s">
        <v>159</v>
      </c>
      <c r="E265" s="172" t="s">
        <v>2667</v>
      </c>
      <c r="F265" s="173" t="s">
        <v>1705</v>
      </c>
      <c r="G265" s="174" t="s">
        <v>1184</v>
      </c>
      <c r="H265" s="177">
        <v>1</v>
      </c>
      <c r="I265" s="176"/>
      <c r="J265" s="177">
        <f>ROUND(I265*H265,0)</f>
        <v>0</v>
      </c>
      <c r="K265" s="178"/>
      <c r="L265" s="40"/>
      <c r="M265" s="179" t="s">
        <v>19</v>
      </c>
      <c r="N265" s="180" t="s">
        <v>44</v>
      </c>
      <c r="O265" s="65"/>
      <c r="P265" s="181">
        <f>O265*H265</f>
        <v>0</v>
      </c>
      <c r="Q265" s="181">
        <v>0</v>
      </c>
      <c r="R265" s="181">
        <f>Q265*H265</f>
        <v>0</v>
      </c>
      <c r="S265" s="181">
        <v>0</v>
      </c>
      <c r="T265" s="182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83" t="s">
        <v>163</v>
      </c>
      <c r="AT265" s="183" t="s">
        <v>159</v>
      </c>
      <c r="AU265" s="183" t="s">
        <v>157</v>
      </c>
      <c r="AY265" s="18" t="s">
        <v>156</v>
      </c>
      <c r="BE265" s="184">
        <f>IF(N265="základní",J265,0)</f>
        <v>0</v>
      </c>
      <c r="BF265" s="184">
        <f>IF(N265="snížená",J265,0)</f>
        <v>0</v>
      </c>
      <c r="BG265" s="184">
        <f>IF(N265="zákl. přenesená",J265,0)</f>
        <v>0</v>
      </c>
      <c r="BH265" s="184">
        <f>IF(N265="sníž. přenesená",J265,0)</f>
        <v>0</v>
      </c>
      <c r="BI265" s="184">
        <f>IF(N265="nulová",J265,0)</f>
        <v>0</v>
      </c>
      <c r="BJ265" s="18" t="s">
        <v>81</v>
      </c>
      <c r="BK265" s="184">
        <f>ROUND(I265*H265,0)</f>
        <v>0</v>
      </c>
      <c r="BL265" s="18" t="s">
        <v>163</v>
      </c>
      <c r="BM265" s="183" t="s">
        <v>2668</v>
      </c>
    </row>
    <row r="266" spans="1:65" s="12" customFormat="1" ht="22.9" customHeight="1">
      <c r="B266" s="155"/>
      <c r="C266" s="156"/>
      <c r="D266" s="157" t="s">
        <v>72</v>
      </c>
      <c r="E266" s="169" t="s">
        <v>2082</v>
      </c>
      <c r="F266" s="169" t="s">
        <v>2083</v>
      </c>
      <c r="G266" s="156"/>
      <c r="H266" s="156"/>
      <c r="I266" s="159"/>
      <c r="J266" s="170">
        <f>BK266</f>
        <v>0</v>
      </c>
      <c r="K266" s="156"/>
      <c r="L266" s="161"/>
      <c r="M266" s="162"/>
      <c r="N266" s="163"/>
      <c r="O266" s="163"/>
      <c r="P266" s="164">
        <f>SUM(P267:P285)</f>
        <v>0</v>
      </c>
      <c r="Q266" s="163"/>
      <c r="R266" s="164">
        <f>SUM(R267:R285)</f>
        <v>2.9088906000000003</v>
      </c>
      <c r="S266" s="163"/>
      <c r="T266" s="165">
        <f>SUM(T267:T285)</f>
        <v>0.37647000000000003</v>
      </c>
      <c r="AR266" s="166" t="s">
        <v>83</v>
      </c>
      <c r="AT266" s="167" t="s">
        <v>72</v>
      </c>
      <c r="AU266" s="167" t="s">
        <v>81</v>
      </c>
      <c r="AY266" s="166" t="s">
        <v>156</v>
      </c>
      <c r="BK266" s="168">
        <f>SUM(BK267:BK285)</f>
        <v>0</v>
      </c>
    </row>
    <row r="267" spans="1:65" s="2" customFormat="1" ht="24.2" customHeight="1">
      <c r="A267" s="35"/>
      <c r="B267" s="36"/>
      <c r="C267" s="171" t="s">
        <v>904</v>
      </c>
      <c r="D267" s="171" t="s">
        <v>159</v>
      </c>
      <c r="E267" s="172" t="s">
        <v>2669</v>
      </c>
      <c r="F267" s="173" t="s">
        <v>2670</v>
      </c>
      <c r="G267" s="174" t="s">
        <v>206</v>
      </c>
      <c r="H267" s="177">
        <v>119.48</v>
      </c>
      <c r="I267" s="176"/>
      <c r="J267" s="177">
        <f t="shared" ref="J267:J275" si="70">ROUND(I267*H267,0)</f>
        <v>0</v>
      </c>
      <c r="K267" s="178"/>
      <c r="L267" s="40"/>
      <c r="M267" s="179" t="s">
        <v>19</v>
      </c>
      <c r="N267" s="180" t="s">
        <v>44</v>
      </c>
      <c r="O267" s="65"/>
      <c r="P267" s="181">
        <f t="shared" ref="P267:P275" si="71">O267*H267</f>
        <v>0</v>
      </c>
      <c r="Q267" s="181">
        <v>0</v>
      </c>
      <c r="R267" s="181">
        <f t="shared" ref="R267:R275" si="72">Q267*H267</f>
        <v>0</v>
      </c>
      <c r="S267" s="181">
        <v>0</v>
      </c>
      <c r="T267" s="182">
        <f t="shared" ref="T267:T275" si="73"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83" t="s">
        <v>259</v>
      </c>
      <c r="AT267" s="183" t="s">
        <v>159</v>
      </c>
      <c r="AU267" s="183" t="s">
        <v>83</v>
      </c>
      <c r="AY267" s="18" t="s">
        <v>156</v>
      </c>
      <c r="BE267" s="184">
        <f t="shared" ref="BE267:BE275" si="74">IF(N267="základní",J267,0)</f>
        <v>0</v>
      </c>
      <c r="BF267" s="184">
        <f t="shared" ref="BF267:BF275" si="75">IF(N267="snížená",J267,0)</f>
        <v>0</v>
      </c>
      <c r="BG267" s="184">
        <f t="shared" ref="BG267:BG275" si="76">IF(N267="zákl. přenesená",J267,0)</f>
        <v>0</v>
      </c>
      <c r="BH267" s="184">
        <f t="shared" ref="BH267:BH275" si="77">IF(N267="sníž. přenesená",J267,0)</f>
        <v>0</v>
      </c>
      <c r="BI267" s="184">
        <f t="shared" ref="BI267:BI275" si="78">IF(N267="nulová",J267,0)</f>
        <v>0</v>
      </c>
      <c r="BJ267" s="18" t="s">
        <v>81</v>
      </c>
      <c r="BK267" s="184">
        <f t="shared" ref="BK267:BK275" si="79">ROUND(I267*H267,0)</f>
        <v>0</v>
      </c>
      <c r="BL267" s="18" t="s">
        <v>259</v>
      </c>
      <c r="BM267" s="183" t="s">
        <v>2671</v>
      </c>
    </row>
    <row r="268" spans="1:65" s="2" customFormat="1" ht="33" customHeight="1">
      <c r="A268" s="35"/>
      <c r="B268" s="36"/>
      <c r="C268" s="171" t="s">
        <v>910</v>
      </c>
      <c r="D268" s="171" t="s">
        <v>159</v>
      </c>
      <c r="E268" s="172" t="s">
        <v>2672</v>
      </c>
      <c r="F268" s="173" t="s">
        <v>2673</v>
      </c>
      <c r="G268" s="174" t="s">
        <v>206</v>
      </c>
      <c r="H268" s="177">
        <v>119.48</v>
      </c>
      <c r="I268" s="176"/>
      <c r="J268" s="177">
        <f t="shared" si="70"/>
        <v>0</v>
      </c>
      <c r="K268" s="178"/>
      <c r="L268" s="40"/>
      <c r="M268" s="179" t="s">
        <v>19</v>
      </c>
      <c r="N268" s="180" t="s">
        <v>44</v>
      </c>
      <c r="O268" s="65"/>
      <c r="P268" s="181">
        <f t="shared" si="71"/>
        <v>0</v>
      </c>
      <c r="Q268" s="181">
        <v>0</v>
      </c>
      <c r="R268" s="181">
        <f t="shared" si="72"/>
        <v>0</v>
      </c>
      <c r="S268" s="181">
        <v>0</v>
      </c>
      <c r="T268" s="182">
        <f t="shared" si="73"/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83" t="s">
        <v>259</v>
      </c>
      <c r="AT268" s="183" t="s">
        <v>159</v>
      </c>
      <c r="AU268" s="183" t="s">
        <v>83</v>
      </c>
      <c r="AY268" s="18" t="s">
        <v>156</v>
      </c>
      <c r="BE268" s="184">
        <f t="shared" si="74"/>
        <v>0</v>
      </c>
      <c r="BF268" s="184">
        <f t="shared" si="75"/>
        <v>0</v>
      </c>
      <c r="BG268" s="184">
        <f t="shared" si="76"/>
        <v>0</v>
      </c>
      <c r="BH268" s="184">
        <f t="shared" si="77"/>
        <v>0</v>
      </c>
      <c r="BI268" s="184">
        <f t="shared" si="78"/>
        <v>0</v>
      </c>
      <c r="BJ268" s="18" t="s">
        <v>81</v>
      </c>
      <c r="BK268" s="184">
        <f t="shared" si="79"/>
        <v>0</v>
      </c>
      <c r="BL268" s="18" t="s">
        <v>259</v>
      </c>
      <c r="BM268" s="183" t="s">
        <v>2674</v>
      </c>
    </row>
    <row r="269" spans="1:65" s="2" customFormat="1" ht="16.5" customHeight="1">
      <c r="A269" s="35"/>
      <c r="B269" s="36"/>
      <c r="C269" s="171" t="s">
        <v>915</v>
      </c>
      <c r="D269" s="171" t="s">
        <v>159</v>
      </c>
      <c r="E269" s="172" t="s">
        <v>2675</v>
      </c>
      <c r="F269" s="173" t="s">
        <v>2676</v>
      </c>
      <c r="G269" s="174" t="s">
        <v>206</v>
      </c>
      <c r="H269" s="177">
        <v>119.48</v>
      </c>
      <c r="I269" s="176"/>
      <c r="J269" s="177">
        <f t="shared" si="70"/>
        <v>0</v>
      </c>
      <c r="K269" s="178"/>
      <c r="L269" s="40"/>
      <c r="M269" s="179" t="s">
        <v>19</v>
      </c>
      <c r="N269" s="180" t="s">
        <v>44</v>
      </c>
      <c r="O269" s="65"/>
      <c r="P269" s="181">
        <f t="shared" si="71"/>
        <v>0</v>
      </c>
      <c r="Q269" s="181">
        <v>0</v>
      </c>
      <c r="R269" s="181">
        <f t="shared" si="72"/>
        <v>0</v>
      </c>
      <c r="S269" s="181">
        <v>0</v>
      </c>
      <c r="T269" s="182">
        <f t="shared" si="73"/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183" t="s">
        <v>259</v>
      </c>
      <c r="AT269" s="183" t="s">
        <v>159</v>
      </c>
      <c r="AU269" s="183" t="s">
        <v>83</v>
      </c>
      <c r="AY269" s="18" t="s">
        <v>156</v>
      </c>
      <c r="BE269" s="184">
        <f t="shared" si="74"/>
        <v>0</v>
      </c>
      <c r="BF269" s="184">
        <f t="shared" si="75"/>
        <v>0</v>
      </c>
      <c r="BG269" s="184">
        <f t="shared" si="76"/>
        <v>0</v>
      </c>
      <c r="BH269" s="184">
        <f t="shared" si="77"/>
        <v>0</v>
      </c>
      <c r="BI269" s="184">
        <f t="shared" si="78"/>
        <v>0</v>
      </c>
      <c r="BJ269" s="18" t="s">
        <v>81</v>
      </c>
      <c r="BK269" s="184">
        <f t="shared" si="79"/>
        <v>0</v>
      </c>
      <c r="BL269" s="18" t="s">
        <v>259</v>
      </c>
      <c r="BM269" s="183" t="s">
        <v>2677</v>
      </c>
    </row>
    <row r="270" spans="1:65" s="2" customFormat="1" ht="16.5" customHeight="1">
      <c r="A270" s="35"/>
      <c r="B270" s="36"/>
      <c r="C270" s="171" t="s">
        <v>922</v>
      </c>
      <c r="D270" s="171" t="s">
        <v>159</v>
      </c>
      <c r="E270" s="172" t="s">
        <v>2678</v>
      </c>
      <c r="F270" s="173" t="s">
        <v>2679</v>
      </c>
      <c r="G270" s="174" t="s">
        <v>206</v>
      </c>
      <c r="H270" s="177">
        <v>119.48</v>
      </c>
      <c r="I270" s="176"/>
      <c r="J270" s="177">
        <f t="shared" si="70"/>
        <v>0</v>
      </c>
      <c r="K270" s="178"/>
      <c r="L270" s="40"/>
      <c r="M270" s="179" t="s">
        <v>19</v>
      </c>
      <c r="N270" s="180" t="s">
        <v>44</v>
      </c>
      <c r="O270" s="65"/>
      <c r="P270" s="181">
        <f t="shared" si="71"/>
        <v>0</v>
      </c>
      <c r="Q270" s="181">
        <v>2.0000000000000001E-4</v>
      </c>
      <c r="R270" s="181">
        <f t="shared" si="72"/>
        <v>2.3896000000000001E-2</v>
      </c>
      <c r="S270" s="181">
        <v>0</v>
      </c>
      <c r="T270" s="182">
        <f t="shared" si="73"/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83" t="s">
        <v>259</v>
      </c>
      <c r="AT270" s="183" t="s">
        <v>159</v>
      </c>
      <c r="AU270" s="183" t="s">
        <v>83</v>
      </c>
      <c r="AY270" s="18" t="s">
        <v>156</v>
      </c>
      <c r="BE270" s="184">
        <f t="shared" si="74"/>
        <v>0</v>
      </c>
      <c r="BF270" s="184">
        <f t="shared" si="75"/>
        <v>0</v>
      </c>
      <c r="BG270" s="184">
        <f t="shared" si="76"/>
        <v>0</v>
      </c>
      <c r="BH270" s="184">
        <f t="shared" si="77"/>
        <v>0</v>
      </c>
      <c r="BI270" s="184">
        <f t="shared" si="78"/>
        <v>0</v>
      </c>
      <c r="BJ270" s="18" t="s">
        <v>81</v>
      </c>
      <c r="BK270" s="184">
        <f t="shared" si="79"/>
        <v>0</v>
      </c>
      <c r="BL270" s="18" t="s">
        <v>259</v>
      </c>
      <c r="BM270" s="183" t="s">
        <v>2680</v>
      </c>
    </row>
    <row r="271" spans="1:65" s="2" customFormat="1" ht="24.2" customHeight="1">
      <c r="A271" s="35"/>
      <c r="B271" s="36"/>
      <c r="C271" s="171" t="s">
        <v>927</v>
      </c>
      <c r="D271" s="171" t="s">
        <v>159</v>
      </c>
      <c r="E271" s="172" t="s">
        <v>2681</v>
      </c>
      <c r="F271" s="173" t="s">
        <v>2682</v>
      </c>
      <c r="G271" s="174" t="s">
        <v>206</v>
      </c>
      <c r="H271" s="177">
        <v>119.48</v>
      </c>
      <c r="I271" s="176"/>
      <c r="J271" s="177">
        <f t="shared" si="70"/>
        <v>0</v>
      </c>
      <c r="K271" s="178"/>
      <c r="L271" s="40"/>
      <c r="M271" s="179" t="s">
        <v>19</v>
      </c>
      <c r="N271" s="180" t="s">
        <v>44</v>
      </c>
      <c r="O271" s="65"/>
      <c r="P271" s="181">
        <f t="shared" si="71"/>
        <v>0</v>
      </c>
      <c r="Q271" s="181">
        <v>1.2E-4</v>
      </c>
      <c r="R271" s="181">
        <f t="shared" si="72"/>
        <v>1.4337600000000001E-2</v>
      </c>
      <c r="S271" s="181">
        <v>0</v>
      </c>
      <c r="T271" s="182">
        <f t="shared" si="73"/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83" t="s">
        <v>259</v>
      </c>
      <c r="AT271" s="183" t="s">
        <v>159</v>
      </c>
      <c r="AU271" s="183" t="s">
        <v>83</v>
      </c>
      <c r="AY271" s="18" t="s">
        <v>156</v>
      </c>
      <c r="BE271" s="184">
        <f t="shared" si="74"/>
        <v>0</v>
      </c>
      <c r="BF271" s="184">
        <f t="shared" si="75"/>
        <v>0</v>
      </c>
      <c r="BG271" s="184">
        <f t="shared" si="76"/>
        <v>0</v>
      </c>
      <c r="BH271" s="184">
        <f t="shared" si="77"/>
        <v>0</v>
      </c>
      <c r="BI271" s="184">
        <f t="shared" si="78"/>
        <v>0</v>
      </c>
      <c r="BJ271" s="18" t="s">
        <v>81</v>
      </c>
      <c r="BK271" s="184">
        <f t="shared" si="79"/>
        <v>0</v>
      </c>
      <c r="BL271" s="18" t="s">
        <v>259</v>
      </c>
      <c r="BM271" s="183" t="s">
        <v>2683</v>
      </c>
    </row>
    <row r="272" spans="1:65" s="2" customFormat="1" ht="33" customHeight="1">
      <c r="A272" s="35"/>
      <c r="B272" s="36"/>
      <c r="C272" s="171" t="s">
        <v>999</v>
      </c>
      <c r="D272" s="171" t="s">
        <v>159</v>
      </c>
      <c r="E272" s="172" t="s">
        <v>2684</v>
      </c>
      <c r="F272" s="173" t="s">
        <v>2685</v>
      </c>
      <c r="G272" s="174" t="s">
        <v>206</v>
      </c>
      <c r="H272" s="177">
        <v>119.48</v>
      </c>
      <c r="I272" s="176"/>
      <c r="J272" s="177">
        <f t="shared" si="70"/>
        <v>0</v>
      </c>
      <c r="K272" s="178"/>
      <c r="L272" s="40"/>
      <c r="M272" s="179" t="s">
        <v>19</v>
      </c>
      <c r="N272" s="180" t="s">
        <v>44</v>
      </c>
      <c r="O272" s="65"/>
      <c r="P272" s="181">
        <f t="shared" si="71"/>
        <v>0</v>
      </c>
      <c r="Q272" s="181">
        <v>1.4999999999999999E-2</v>
      </c>
      <c r="R272" s="181">
        <f t="shared" si="72"/>
        <v>1.7922</v>
      </c>
      <c r="S272" s="181">
        <v>0</v>
      </c>
      <c r="T272" s="182">
        <f t="shared" si="73"/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83" t="s">
        <v>259</v>
      </c>
      <c r="AT272" s="183" t="s">
        <v>159</v>
      </c>
      <c r="AU272" s="183" t="s">
        <v>83</v>
      </c>
      <c r="AY272" s="18" t="s">
        <v>156</v>
      </c>
      <c r="BE272" s="184">
        <f t="shared" si="74"/>
        <v>0</v>
      </c>
      <c r="BF272" s="184">
        <f t="shared" si="75"/>
        <v>0</v>
      </c>
      <c r="BG272" s="184">
        <f t="shared" si="76"/>
        <v>0</v>
      </c>
      <c r="BH272" s="184">
        <f t="shared" si="77"/>
        <v>0</v>
      </c>
      <c r="BI272" s="184">
        <f t="shared" si="78"/>
        <v>0</v>
      </c>
      <c r="BJ272" s="18" t="s">
        <v>81</v>
      </c>
      <c r="BK272" s="184">
        <f t="shared" si="79"/>
        <v>0</v>
      </c>
      <c r="BL272" s="18" t="s">
        <v>259</v>
      </c>
      <c r="BM272" s="183" t="s">
        <v>2686</v>
      </c>
    </row>
    <row r="273" spans="1:65" s="2" customFormat="1" ht="24.2" customHeight="1">
      <c r="A273" s="35"/>
      <c r="B273" s="36"/>
      <c r="C273" s="171" t="s">
        <v>937</v>
      </c>
      <c r="D273" s="171" t="s">
        <v>159</v>
      </c>
      <c r="E273" s="172" t="s">
        <v>2687</v>
      </c>
      <c r="F273" s="173" t="s">
        <v>2688</v>
      </c>
      <c r="G273" s="174" t="s">
        <v>206</v>
      </c>
      <c r="H273" s="177">
        <v>119.48</v>
      </c>
      <c r="I273" s="176"/>
      <c r="J273" s="177">
        <f t="shared" si="70"/>
        <v>0</v>
      </c>
      <c r="K273" s="178"/>
      <c r="L273" s="40"/>
      <c r="M273" s="179" t="s">
        <v>19</v>
      </c>
      <c r="N273" s="180" t="s">
        <v>44</v>
      </c>
      <c r="O273" s="65"/>
      <c r="P273" s="181">
        <f t="shared" si="71"/>
        <v>0</v>
      </c>
      <c r="Q273" s="181">
        <v>0</v>
      </c>
      <c r="R273" s="181">
        <f t="shared" si="72"/>
        <v>0</v>
      </c>
      <c r="S273" s="181">
        <v>3.0000000000000001E-3</v>
      </c>
      <c r="T273" s="182">
        <f t="shared" si="73"/>
        <v>0.35844000000000004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83" t="s">
        <v>259</v>
      </c>
      <c r="AT273" s="183" t="s">
        <v>159</v>
      </c>
      <c r="AU273" s="183" t="s">
        <v>83</v>
      </c>
      <c r="AY273" s="18" t="s">
        <v>156</v>
      </c>
      <c r="BE273" s="184">
        <f t="shared" si="74"/>
        <v>0</v>
      </c>
      <c r="BF273" s="184">
        <f t="shared" si="75"/>
        <v>0</v>
      </c>
      <c r="BG273" s="184">
        <f t="shared" si="76"/>
        <v>0</v>
      </c>
      <c r="BH273" s="184">
        <f t="shared" si="77"/>
        <v>0</v>
      </c>
      <c r="BI273" s="184">
        <f t="shared" si="78"/>
        <v>0</v>
      </c>
      <c r="BJ273" s="18" t="s">
        <v>81</v>
      </c>
      <c r="BK273" s="184">
        <f t="shared" si="79"/>
        <v>0</v>
      </c>
      <c r="BL273" s="18" t="s">
        <v>259</v>
      </c>
      <c r="BM273" s="183" t="s">
        <v>2689</v>
      </c>
    </row>
    <row r="274" spans="1:65" s="2" customFormat="1" ht="24.2" customHeight="1">
      <c r="A274" s="35"/>
      <c r="B274" s="36"/>
      <c r="C274" s="171" t="s">
        <v>942</v>
      </c>
      <c r="D274" s="171" t="s">
        <v>159</v>
      </c>
      <c r="E274" s="172" t="s">
        <v>2690</v>
      </c>
      <c r="F274" s="173" t="s">
        <v>2691</v>
      </c>
      <c r="G274" s="174" t="s">
        <v>206</v>
      </c>
      <c r="H274" s="177">
        <v>119.48</v>
      </c>
      <c r="I274" s="176"/>
      <c r="J274" s="177">
        <f t="shared" si="70"/>
        <v>0</v>
      </c>
      <c r="K274" s="178"/>
      <c r="L274" s="40"/>
      <c r="M274" s="179" t="s">
        <v>19</v>
      </c>
      <c r="N274" s="180" t="s">
        <v>44</v>
      </c>
      <c r="O274" s="65"/>
      <c r="P274" s="181">
        <f t="shared" si="71"/>
        <v>0</v>
      </c>
      <c r="Q274" s="181">
        <v>2.9999999999999997E-4</v>
      </c>
      <c r="R274" s="181">
        <f t="shared" si="72"/>
        <v>3.5844000000000001E-2</v>
      </c>
      <c r="S274" s="181">
        <v>0</v>
      </c>
      <c r="T274" s="182">
        <f t="shared" si="73"/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83" t="s">
        <v>259</v>
      </c>
      <c r="AT274" s="183" t="s">
        <v>159</v>
      </c>
      <c r="AU274" s="183" t="s">
        <v>83</v>
      </c>
      <c r="AY274" s="18" t="s">
        <v>156</v>
      </c>
      <c r="BE274" s="184">
        <f t="shared" si="74"/>
        <v>0</v>
      </c>
      <c r="BF274" s="184">
        <f t="shared" si="75"/>
        <v>0</v>
      </c>
      <c r="BG274" s="184">
        <f t="shared" si="76"/>
        <v>0</v>
      </c>
      <c r="BH274" s="184">
        <f t="shared" si="77"/>
        <v>0</v>
      </c>
      <c r="BI274" s="184">
        <f t="shared" si="78"/>
        <v>0</v>
      </c>
      <c r="BJ274" s="18" t="s">
        <v>81</v>
      </c>
      <c r="BK274" s="184">
        <f t="shared" si="79"/>
        <v>0</v>
      </c>
      <c r="BL274" s="18" t="s">
        <v>259</v>
      </c>
      <c r="BM274" s="183" t="s">
        <v>2692</v>
      </c>
    </row>
    <row r="275" spans="1:65" s="2" customFormat="1" ht="44.25" customHeight="1">
      <c r="A275" s="35"/>
      <c r="B275" s="36"/>
      <c r="C275" s="223" t="s">
        <v>2693</v>
      </c>
      <c r="D275" s="223" t="s">
        <v>223</v>
      </c>
      <c r="E275" s="224" t="s">
        <v>2694</v>
      </c>
      <c r="F275" s="225" t="s">
        <v>2695</v>
      </c>
      <c r="G275" s="226" t="s">
        <v>206</v>
      </c>
      <c r="H275" s="229">
        <v>137.4</v>
      </c>
      <c r="I275" s="228"/>
      <c r="J275" s="229">
        <f t="shared" si="70"/>
        <v>0</v>
      </c>
      <c r="K275" s="230"/>
      <c r="L275" s="231"/>
      <c r="M275" s="232" t="s">
        <v>19</v>
      </c>
      <c r="N275" s="233" t="s">
        <v>44</v>
      </c>
      <c r="O275" s="65"/>
      <c r="P275" s="181">
        <f t="shared" si="71"/>
        <v>0</v>
      </c>
      <c r="Q275" s="181">
        <v>7.4599999999999996E-3</v>
      </c>
      <c r="R275" s="181">
        <f t="shared" si="72"/>
        <v>1.025004</v>
      </c>
      <c r="S275" s="181">
        <v>0</v>
      </c>
      <c r="T275" s="182">
        <f t="shared" si="73"/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183" t="s">
        <v>901</v>
      </c>
      <c r="AT275" s="183" t="s">
        <v>223</v>
      </c>
      <c r="AU275" s="183" t="s">
        <v>83</v>
      </c>
      <c r="AY275" s="18" t="s">
        <v>156</v>
      </c>
      <c r="BE275" s="184">
        <f t="shared" si="74"/>
        <v>0</v>
      </c>
      <c r="BF275" s="184">
        <f t="shared" si="75"/>
        <v>0</v>
      </c>
      <c r="BG275" s="184">
        <f t="shared" si="76"/>
        <v>0</v>
      </c>
      <c r="BH275" s="184">
        <f t="shared" si="77"/>
        <v>0</v>
      </c>
      <c r="BI275" s="184">
        <f t="shared" si="78"/>
        <v>0</v>
      </c>
      <c r="BJ275" s="18" t="s">
        <v>81</v>
      </c>
      <c r="BK275" s="184">
        <f t="shared" si="79"/>
        <v>0</v>
      </c>
      <c r="BL275" s="18" t="s">
        <v>259</v>
      </c>
      <c r="BM275" s="183" t="s">
        <v>2696</v>
      </c>
    </row>
    <row r="276" spans="1:65" s="14" customFormat="1">
      <c r="B276" s="201"/>
      <c r="C276" s="202"/>
      <c r="D276" s="192" t="s">
        <v>167</v>
      </c>
      <c r="E276" s="203" t="s">
        <v>19</v>
      </c>
      <c r="F276" s="204" t="s">
        <v>2697</v>
      </c>
      <c r="G276" s="202"/>
      <c r="H276" s="264">
        <v>137.4</v>
      </c>
      <c r="I276" s="206"/>
      <c r="J276" s="202"/>
      <c r="K276" s="202"/>
      <c r="L276" s="207"/>
      <c r="M276" s="208"/>
      <c r="N276" s="209"/>
      <c r="O276" s="209"/>
      <c r="P276" s="209"/>
      <c r="Q276" s="209"/>
      <c r="R276" s="209"/>
      <c r="S276" s="209"/>
      <c r="T276" s="210"/>
      <c r="AT276" s="211" t="s">
        <v>167</v>
      </c>
      <c r="AU276" s="211" t="s">
        <v>83</v>
      </c>
      <c r="AV276" s="14" t="s">
        <v>83</v>
      </c>
      <c r="AW276" s="14" t="s">
        <v>34</v>
      </c>
      <c r="AX276" s="14" t="s">
        <v>81</v>
      </c>
      <c r="AY276" s="211" t="s">
        <v>156</v>
      </c>
    </row>
    <row r="277" spans="1:65" s="2" customFormat="1" ht="21.75" customHeight="1">
      <c r="A277" s="35"/>
      <c r="B277" s="36"/>
      <c r="C277" s="171" t="s">
        <v>947</v>
      </c>
      <c r="D277" s="171" t="s">
        <v>159</v>
      </c>
      <c r="E277" s="172" t="s">
        <v>2099</v>
      </c>
      <c r="F277" s="173" t="s">
        <v>2100</v>
      </c>
      <c r="G277" s="174" t="s">
        <v>193</v>
      </c>
      <c r="H277" s="177">
        <v>60.1</v>
      </c>
      <c r="I277" s="176"/>
      <c r="J277" s="177">
        <f>ROUND(I277*H277,0)</f>
        <v>0</v>
      </c>
      <c r="K277" s="178"/>
      <c r="L277" s="40"/>
      <c r="M277" s="179" t="s">
        <v>19</v>
      </c>
      <c r="N277" s="180" t="s">
        <v>44</v>
      </c>
      <c r="O277" s="65"/>
      <c r="P277" s="181">
        <f>O277*H277</f>
        <v>0</v>
      </c>
      <c r="Q277" s="181">
        <v>0</v>
      </c>
      <c r="R277" s="181">
        <f>Q277*H277</f>
        <v>0</v>
      </c>
      <c r="S277" s="181">
        <v>2.9999999999999997E-4</v>
      </c>
      <c r="T277" s="182">
        <f>S277*H277</f>
        <v>1.8029999999999997E-2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183" t="s">
        <v>259</v>
      </c>
      <c r="AT277" s="183" t="s">
        <v>159</v>
      </c>
      <c r="AU277" s="183" t="s">
        <v>83</v>
      </c>
      <c r="AY277" s="18" t="s">
        <v>156</v>
      </c>
      <c r="BE277" s="184">
        <f>IF(N277="základní",J277,0)</f>
        <v>0</v>
      </c>
      <c r="BF277" s="184">
        <f>IF(N277="snížená",J277,0)</f>
        <v>0</v>
      </c>
      <c r="BG277" s="184">
        <f>IF(N277="zákl. přenesená",J277,0)</f>
        <v>0</v>
      </c>
      <c r="BH277" s="184">
        <f>IF(N277="sníž. přenesená",J277,0)</f>
        <v>0</v>
      </c>
      <c r="BI277" s="184">
        <f>IF(N277="nulová",J277,0)</f>
        <v>0</v>
      </c>
      <c r="BJ277" s="18" t="s">
        <v>81</v>
      </c>
      <c r="BK277" s="184">
        <f>ROUND(I277*H277,0)</f>
        <v>0</v>
      </c>
      <c r="BL277" s="18" t="s">
        <v>259</v>
      </c>
      <c r="BM277" s="183" t="s">
        <v>2698</v>
      </c>
    </row>
    <row r="278" spans="1:65" s="14" customFormat="1">
      <c r="B278" s="201"/>
      <c r="C278" s="202"/>
      <c r="D278" s="192" t="s">
        <v>167</v>
      </c>
      <c r="E278" s="203" t="s">
        <v>19</v>
      </c>
      <c r="F278" s="204" t="s">
        <v>2699</v>
      </c>
      <c r="G278" s="202"/>
      <c r="H278" s="264">
        <v>60.1</v>
      </c>
      <c r="I278" s="206"/>
      <c r="J278" s="202"/>
      <c r="K278" s="202"/>
      <c r="L278" s="207"/>
      <c r="M278" s="208"/>
      <c r="N278" s="209"/>
      <c r="O278" s="209"/>
      <c r="P278" s="209"/>
      <c r="Q278" s="209"/>
      <c r="R278" s="209"/>
      <c r="S278" s="209"/>
      <c r="T278" s="210"/>
      <c r="AT278" s="211" t="s">
        <v>167</v>
      </c>
      <c r="AU278" s="211" t="s">
        <v>83</v>
      </c>
      <c r="AV278" s="14" t="s">
        <v>83</v>
      </c>
      <c r="AW278" s="14" t="s">
        <v>34</v>
      </c>
      <c r="AX278" s="14" t="s">
        <v>81</v>
      </c>
      <c r="AY278" s="211" t="s">
        <v>156</v>
      </c>
    </row>
    <row r="279" spans="1:65" s="2" customFormat="1" ht="16.5" customHeight="1">
      <c r="A279" s="35"/>
      <c r="B279" s="36"/>
      <c r="C279" s="171" t="s">
        <v>952</v>
      </c>
      <c r="D279" s="171" t="s">
        <v>159</v>
      </c>
      <c r="E279" s="172" t="s">
        <v>2700</v>
      </c>
      <c r="F279" s="173" t="s">
        <v>2701</v>
      </c>
      <c r="G279" s="174" t="s">
        <v>193</v>
      </c>
      <c r="H279" s="177">
        <v>50.9</v>
      </c>
      <c r="I279" s="176"/>
      <c r="J279" s="177">
        <f>ROUND(I279*H279,0)</f>
        <v>0</v>
      </c>
      <c r="K279" s="178"/>
      <c r="L279" s="40"/>
      <c r="M279" s="179" t="s">
        <v>19</v>
      </c>
      <c r="N279" s="180" t="s">
        <v>44</v>
      </c>
      <c r="O279" s="65"/>
      <c r="P279" s="181">
        <f>O279*H279</f>
        <v>0</v>
      </c>
      <c r="Q279" s="181">
        <v>1.0000000000000001E-5</v>
      </c>
      <c r="R279" s="181">
        <f>Q279*H279</f>
        <v>5.0900000000000001E-4</v>
      </c>
      <c r="S279" s="181">
        <v>0</v>
      </c>
      <c r="T279" s="182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183" t="s">
        <v>259</v>
      </c>
      <c r="AT279" s="183" t="s">
        <v>159</v>
      </c>
      <c r="AU279" s="183" t="s">
        <v>83</v>
      </c>
      <c r="AY279" s="18" t="s">
        <v>156</v>
      </c>
      <c r="BE279" s="184">
        <f>IF(N279="základní",J279,0)</f>
        <v>0</v>
      </c>
      <c r="BF279" s="184">
        <f>IF(N279="snížená",J279,0)</f>
        <v>0</v>
      </c>
      <c r="BG279" s="184">
        <f>IF(N279="zákl. přenesená",J279,0)</f>
        <v>0</v>
      </c>
      <c r="BH279" s="184">
        <f>IF(N279="sníž. přenesená",J279,0)</f>
        <v>0</v>
      </c>
      <c r="BI279" s="184">
        <f>IF(N279="nulová",J279,0)</f>
        <v>0</v>
      </c>
      <c r="BJ279" s="18" t="s">
        <v>81</v>
      </c>
      <c r="BK279" s="184">
        <f>ROUND(I279*H279,0)</f>
        <v>0</v>
      </c>
      <c r="BL279" s="18" t="s">
        <v>259</v>
      </c>
      <c r="BM279" s="183" t="s">
        <v>2702</v>
      </c>
    </row>
    <row r="280" spans="1:65" s="14" customFormat="1">
      <c r="B280" s="201"/>
      <c r="C280" s="202"/>
      <c r="D280" s="192" t="s">
        <v>167</v>
      </c>
      <c r="E280" s="203" t="s">
        <v>19</v>
      </c>
      <c r="F280" s="204" t="s">
        <v>2479</v>
      </c>
      <c r="G280" s="202"/>
      <c r="H280" s="264">
        <v>50.9</v>
      </c>
      <c r="I280" s="206"/>
      <c r="J280" s="202"/>
      <c r="K280" s="202"/>
      <c r="L280" s="207"/>
      <c r="M280" s="208"/>
      <c r="N280" s="209"/>
      <c r="O280" s="209"/>
      <c r="P280" s="209"/>
      <c r="Q280" s="209"/>
      <c r="R280" s="209"/>
      <c r="S280" s="209"/>
      <c r="T280" s="210"/>
      <c r="AT280" s="211" t="s">
        <v>167</v>
      </c>
      <c r="AU280" s="211" t="s">
        <v>83</v>
      </c>
      <c r="AV280" s="14" t="s">
        <v>83</v>
      </c>
      <c r="AW280" s="14" t="s">
        <v>34</v>
      </c>
      <c r="AX280" s="14" t="s">
        <v>81</v>
      </c>
      <c r="AY280" s="211" t="s">
        <v>156</v>
      </c>
    </row>
    <row r="281" spans="1:65" s="2" customFormat="1" ht="24.2" customHeight="1">
      <c r="A281" s="35"/>
      <c r="B281" s="36"/>
      <c r="C281" s="223" t="s">
        <v>956</v>
      </c>
      <c r="D281" s="223" t="s">
        <v>223</v>
      </c>
      <c r="E281" s="224" t="s">
        <v>2703</v>
      </c>
      <c r="F281" s="225" t="s">
        <v>2704</v>
      </c>
      <c r="G281" s="226" t="s">
        <v>193</v>
      </c>
      <c r="H281" s="229">
        <v>55</v>
      </c>
      <c r="I281" s="228"/>
      <c r="J281" s="229">
        <f>ROUND(I281*H281,0)</f>
        <v>0</v>
      </c>
      <c r="K281" s="230"/>
      <c r="L281" s="231"/>
      <c r="M281" s="232" t="s">
        <v>19</v>
      </c>
      <c r="N281" s="233" t="s">
        <v>44</v>
      </c>
      <c r="O281" s="65"/>
      <c r="P281" s="181">
        <f>O281*H281</f>
        <v>0</v>
      </c>
      <c r="Q281" s="181">
        <v>2.5999999999999998E-4</v>
      </c>
      <c r="R281" s="181">
        <f>Q281*H281</f>
        <v>1.4299999999999998E-2</v>
      </c>
      <c r="S281" s="181">
        <v>0</v>
      </c>
      <c r="T281" s="182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83" t="s">
        <v>901</v>
      </c>
      <c r="AT281" s="183" t="s">
        <v>223</v>
      </c>
      <c r="AU281" s="183" t="s">
        <v>83</v>
      </c>
      <c r="AY281" s="18" t="s">
        <v>156</v>
      </c>
      <c r="BE281" s="184">
        <f>IF(N281="základní",J281,0)</f>
        <v>0</v>
      </c>
      <c r="BF281" s="184">
        <f>IF(N281="snížená",J281,0)</f>
        <v>0</v>
      </c>
      <c r="BG281" s="184">
        <f>IF(N281="zákl. přenesená",J281,0)</f>
        <v>0</v>
      </c>
      <c r="BH281" s="184">
        <f>IF(N281="sníž. přenesená",J281,0)</f>
        <v>0</v>
      </c>
      <c r="BI281" s="184">
        <f>IF(N281="nulová",J281,0)</f>
        <v>0</v>
      </c>
      <c r="BJ281" s="18" t="s">
        <v>81</v>
      </c>
      <c r="BK281" s="184">
        <f>ROUND(I281*H281,0)</f>
        <v>0</v>
      </c>
      <c r="BL281" s="18" t="s">
        <v>259</v>
      </c>
      <c r="BM281" s="183" t="s">
        <v>2705</v>
      </c>
    </row>
    <row r="282" spans="1:65" s="2" customFormat="1" ht="16.5" customHeight="1">
      <c r="A282" s="35"/>
      <c r="B282" s="36"/>
      <c r="C282" s="171" t="s">
        <v>960</v>
      </c>
      <c r="D282" s="171" t="s">
        <v>159</v>
      </c>
      <c r="E282" s="172" t="s">
        <v>2706</v>
      </c>
      <c r="F282" s="173" t="s">
        <v>2707</v>
      </c>
      <c r="G282" s="174" t="s">
        <v>193</v>
      </c>
      <c r="H282" s="177">
        <v>6.5</v>
      </c>
      <c r="I282" s="176"/>
      <c r="J282" s="177">
        <f>ROUND(I282*H282,0)</f>
        <v>0</v>
      </c>
      <c r="K282" s="178"/>
      <c r="L282" s="40"/>
      <c r="M282" s="179" t="s">
        <v>19</v>
      </c>
      <c r="N282" s="180" t="s">
        <v>44</v>
      </c>
      <c r="O282" s="65"/>
      <c r="P282" s="181">
        <f>O282*H282</f>
        <v>0</v>
      </c>
      <c r="Q282" s="181">
        <v>0</v>
      </c>
      <c r="R282" s="181">
        <f>Q282*H282</f>
        <v>0</v>
      </c>
      <c r="S282" s="181">
        <v>0</v>
      </c>
      <c r="T282" s="182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183" t="s">
        <v>259</v>
      </c>
      <c r="AT282" s="183" t="s">
        <v>159</v>
      </c>
      <c r="AU282" s="183" t="s">
        <v>83</v>
      </c>
      <c r="AY282" s="18" t="s">
        <v>156</v>
      </c>
      <c r="BE282" s="184">
        <f>IF(N282="základní",J282,0)</f>
        <v>0</v>
      </c>
      <c r="BF282" s="184">
        <f>IF(N282="snížená",J282,0)</f>
        <v>0</v>
      </c>
      <c r="BG282" s="184">
        <f>IF(N282="zákl. přenesená",J282,0)</f>
        <v>0</v>
      </c>
      <c r="BH282" s="184">
        <f>IF(N282="sníž. přenesená",J282,0)</f>
        <v>0</v>
      </c>
      <c r="BI282" s="184">
        <f>IF(N282="nulová",J282,0)</f>
        <v>0</v>
      </c>
      <c r="BJ282" s="18" t="s">
        <v>81</v>
      </c>
      <c r="BK282" s="184">
        <f>ROUND(I282*H282,0)</f>
        <v>0</v>
      </c>
      <c r="BL282" s="18" t="s">
        <v>259</v>
      </c>
      <c r="BM282" s="183" t="s">
        <v>2708</v>
      </c>
    </row>
    <row r="283" spans="1:65" s="2" customFormat="1" ht="24.2" customHeight="1">
      <c r="A283" s="35"/>
      <c r="B283" s="36"/>
      <c r="C283" s="223" t="s">
        <v>965</v>
      </c>
      <c r="D283" s="223" t="s">
        <v>223</v>
      </c>
      <c r="E283" s="224" t="s">
        <v>2709</v>
      </c>
      <c r="F283" s="225" t="s">
        <v>2710</v>
      </c>
      <c r="G283" s="226" t="s">
        <v>193</v>
      </c>
      <c r="H283" s="229">
        <v>7</v>
      </c>
      <c r="I283" s="228"/>
      <c r="J283" s="229">
        <f>ROUND(I283*H283,0)</f>
        <v>0</v>
      </c>
      <c r="K283" s="230"/>
      <c r="L283" s="231"/>
      <c r="M283" s="232" t="s">
        <v>19</v>
      </c>
      <c r="N283" s="233" t="s">
        <v>44</v>
      </c>
      <c r="O283" s="65"/>
      <c r="P283" s="181">
        <f>O283*H283</f>
        <v>0</v>
      </c>
      <c r="Q283" s="181">
        <v>4.0000000000000002E-4</v>
      </c>
      <c r="R283" s="181">
        <f>Q283*H283</f>
        <v>2.8E-3</v>
      </c>
      <c r="S283" s="181">
        <v>0</v>
      </c>
      <c r="T283" s="182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183" t="s">
        <v>901</v>
      </c>
      <c r="AT283" s="183" t="s">
        <v>223</v>
      </c>
      <c r="AU283" s="183" t="s">
        <v>83</v>
      </c>
      <c r="AY283" s="18" t="s">
        <v>156</v>
      </c>
      <c r="BE283" s="184">
        <f>IF(N283="základní",J283,0)</f>
        <v>0</v>
      </c>
      <c r="BF283" s="184">
        <f>IF(N283="snížená",J283,0)</f>
        <v>0</v>
      </c>
      <c r="BG283" s="184">
        <f>IF(N283="zákl. přenesená",J283,0)</f>
        <v>0</v>
      </c>
      <c r="BH283" s="184">
        <f>IF(N283="sníž. přenesená",J283,0)</f>
        <v>0</v>
      </c>
      <c r="BI283" s="184">
        <f>IF(N283="nulová",J283,0)</f>
        <v>0</v>
      </c>
      <c r="BJ283" s="18" t="s">
        <v>81</v>
      </c>
      <c r="BK283" s="184">
        <f>ROUND(I283*H283,0)</f>
        <v>0</v>
      </c>
      <c r="BL283" s="18" t="s">
        <v>259</v>
      </c>
      <c r="BM283" s="183" t="s">
        <v>2711</v>
      </c>
    </row>
    <row r="284" spans="1:65" s="2" customFormat="1" ht="16.5" customHeight="1">
      <c r="A284" s="35"/>
      <c r="B284" s="36"/>
      <c r="C284" s="171" t="s">
        <v>970</v>
      </c>
      <c r="D284" s="171" t="s">
        <v>159</v>
      </c>
      <c r="E284" s="172" t="s">
        <v>2712</v>
      </c>
      <c r="F284" s="173" t="s">
        <v>2713</v>
      </c>
      <c r="G284" s="174" t="s">
        <v>206</v>
      </c>
      <c r="H284" s="177">
        <v>119.48</v>
      </c>
      <c r="I284" s="176"/>
      <c r="J284" s="177">
        <f>ROUND(I284*H284,0)</f>
        <v>0</v>
      </c>
      <c r="K284" s="178"/>
      <c r="L284" s="40"/>
      <c r="M284" s="179" t="s">
        <v>19</v>
      </c>
      <c r="N284" s="180" t="s">
        <v>44</v>
      </c>
      <c r="O284" s="65"/>
      <c r="P284" s="181">
        <f>O284*H284</f>
        <v>0</v>
      </c>
      <c r="Q284" s="181">
        <v>0</v>
      </c>
      <c r="R284" s="181">
        <f>Q284*H284</f>
        <v>0</v>
      </c>
      <c r="S284" s="181">
        <v>0</v>
      </c>
      <c r="T284" s="182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183" t="s">
        <v>259</v>
      </c>
      <c r="AT284" s="183" t="s">
        <v>159</v>
      </c>
      <c r="AU284" s="183" t="s">
        <v>83</v>
      </c>
      <c r="AY284" s="18" t="s">
        <v>156</v>
      </c>
      <c r="BE284" s="184">
        <f>IF(N284="základní",J284,0)</f>
        <v>0</v>
      </c>
      <c r="BF284" s="184">
        <f>IF(N284="snížená",J284,0)</f>
        <v>0</v>
      </c>
      <c r="BG284" s="184">
        <f>IF(N284="zákl. přenesená",J284,0)</f>
        <v>0</v>
      </c>
      <c r="BH284" s="184">
        <f>IF(N284="sníž. přenesená",J284,0)</f>
        <v>0</v>
      </c>
      <c r="BI284" s="184">
        <f>IF(N284="nulová",J284,0)</f>
        <v>0</v>
      </c>
      <c r="BJ284" s="18" t="s">
        <v>81</v>
      </c>
      <c r="BK284" s="184">
        <f>ROUND(I284*H284,0)</f>
        <v>0</v>
      </c>
      <c r="BL284" s="18" t="s">
        <v>259</v>
      </c>
      <c r="BM284" s="183" t="s">
        <v>2714</v>
      </c>
    </row>
    <row r="285" spans="1:65" s="2" customFormat="1" ht="49.15" customHeight="1">
      <c r="A285" s="35"/>
      <c r="B285" s="36"/>
      <c r="C285" s="171" t="s">
        <v>974</v>
      </c>
      <c r="D285" s="171" t="s">
        <v>159</v>
      </c>
      <c r="E285" s="172" t="s">
        <v>2715</v>
      </c>
      <c r="F285" s="173" t="s">
        <v>2716</v>
      </c>
      <c r="G285" s="174" t="s">
        <v>215</v>
      </c>
      <c r="H285" s="177">
        <v>2.91</v>
      </c>
      <c r="I285" s="176"/>
      <c r="J285" s="177">
        <f>ROUND(I285*H285,0)</f>
        <v>0</v>
      </c>
      <c r="K285" s="178"/>
      <c r="L285" s="40"/>
      <c r="M285" s="179" t="s">
        <v>19</v>
      </c>
      <c r="N285" s="180" t="s">
        <v>44</v>
      </c>
      <c r="O285" s="65"/>
      <c r="P285" s="181">
        <f>O285*H285</f>
        <v>0</v>
      </c>
      <c r="Q285" s="181">
        <v>0</v>
      </c>
      <c r="R285" s="181">
        <f>Q285*H285</f>
        <v>0</v>
      </c>
      <c r="S285" s="181">
        <v>0</v>
      </c>
      <c r="T285" s="182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83" t="s">
        <v>259</v>
      </c>
      <c r="AT285" s="183" t="s">
        <v>159</v>
      </c>
      <c r="AU285" s="183" t="s">
        <v>83</v>
      </c>
      <c r="AY285" s="18" t="s">
        <v>156</v>
      </c>
      <c r="BE285" s="184">
        <f>IF(N285="základní",J285,0)</f>
        <v>0</v>
      </c>
      <c r="BF285" s="184">
        <f>IF(N285="snížená",J285,0)</f>
        <v>0</v>
      </c>
      <c r="BG285" s="184">
        <f>IF(N285="zákl. přenesená",J285,0)</f>
        <v>0</v>
      </c>
      <c r="BH285" s="184">
        <f>IF(N285="sníž. přenesená",J285,0)</f>
        <v>0</v>
      </c>
      <c r="BI285" s="184">
        <f>IF(N285="nulová",J285,0)</f>
        <v>0</v>
      </c>
      <c r="BJ285" s="18" t="s">
        <v>81</v>
      </c>
      <c r="BK285" s="184">
        <f>ROUND(I285*H285,0)</f>
        <v>0</v>
      </c>
      <c r="BL285" s="18" t="s">
        <v>259</v>
      </c>
      <c r="BM285" s="183" t="s">
        <v>2717</v>
      </c>
    </row>
    <row r="286" spans="1:65" s="12" customFormat="1" ht="22.9" customHeight="1">
      <c r="B286" s="155"/>
      <c r="C286" s="156"/>
      <c r="D286" s="157" t="s">
        <v>72</v>
      </c>
      <c r="E286" s="169" t="s">
        <v>2212</v>
      </c>
      <c r="F286" s="169" t="s">
        <v>2213</v>
      </c>
      <c r="G286" s="156"/>
      <c r="H286" s="156"/>
      <c r="I286" s="159"/>
      <c r="J286" s="170">
        <f>BK286</f>
        <v>0</v>
      </c>
      <c r="K286" s="156"/>
      <c r="L286" s="161"/>
      <c r="M286" s="162"/>
      <c r="N286" s="163"/>
      <c r="O286" s="163"/>
      <c r="P286" s="164">
        <f>SUM(P287:P290)</f>
        <v>0</v>
      </c>
      <c r="Q286" s="163"/>
      <c r="R286" s="164">
        <f>SUM(R287:R290)</f>
        <v>0.504189</v>
      </c>
      <c r="S286" s="163"/>
      <c r="T286" s="165">
        <f>SUM(T287:T290)</f>
        <v>0.12404649999999999</v>
      </c>
      <c r="AR286" s="166" t="s">
        <v>83</v>
      </c>
      <c r="AT286" s="167" t="s">
        <v>72</v>
      </c>
      <c r="AU286" s="167" t="s">
        <v>81</v>
      </c>
      <c r="AY286" s="166" t="s">
        <v>156</v>
      </c>
      <c r="BK286" s="168">
        <f>SUM(BK287:BK290)</f>
        <v>0</v>
      </c>
    </row>
    <row r="287" spans="1:65" s="2" customFormat="1" ht="16.5" customHeight="1">
      <c r="A287" s="35"/>
      <c r="B287" s="36"/>
      <c r="C287" s="171" t="s">
        <v>1004</v>
      </c>
      <c r="D287" s="171" t="s">
        <v>159</v>
      </c>
      <c r="E287" s="172" t="s">
        <v>2221</v>
      </c>
      <c r="F287" s="173" t="s">
        <v>2222</v>
      </c>
      <c r="G287" s="174" t="s">
        <v>206</v>
      </c>
      <c r="H287" s="177">
        <v>400.15</v>
      </c>
      <c r="I287" s="176"/>
      <c r="J287" s="177">
        <f>ROUND(I287*H287,0)</f>
        <v>0</v>
      </c>
      <c r="K287" s="178"/>
      <c r="L287" s="40"/>
      <c r="M287" s="179" t="s">
        <v>19</v>
      </c>
      <c r="N287" s="180" t="s">
        <v>44</v>
      </c>
      <c r="O287" s="65"/>
      <c r="P287" s="181">
        <f>O287*H287</f>
        <v>0</v>
      </c>
      <c r="Q287" s="181">
        <v>1E-3</v>
      </c>
      <c r="R287" s="181">
        <f>Q287*H287</f>
        <v>0.40015000000000001</v>
      </c>
      <c r="S287" s="181">
        <v>3.1E-4</v>
      </c>
      <c r="T287" s="182">
        <f>S287*H287</f>
        <v>0.12404649999999999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183" t="s">
        <v>259</v>
      </c>
      <c r="AT287" s="183" t="s">
        <v>159</v>
      </c>
      <c r="AU287" s="183" t="s">
        <v>83</v>
      </c>
      <c r="AY287" s="18" t="s">
        <v>156</v>
      </c>
      <c r="BE287" s="184">
        <f>IF(N287="základní",J287,0)</f>
        <v>0</v>
      </c>
      <c r="BF287" s="184">
        <f>IF(N287="snížená",J287,0)</f>
        <v>0</v>
      </c>
      <c r="BG287" s="184">
        <f>IF(N287="zákl. přenesená",J287,0)</f>
        <v>0</v>
      </c>
      <c r="BH287" s="184">
        <f>IF(N287="sníž. přenesená",J287,0)</f>
        <v>0</v>
      </c>
      <c r="BI287" s="184">
        <f>IF(N287="nulová",J287,0)</f>
        <v>0</v>
      </c>
      <c r="BJ287" s="18" t="s">
        <v>81</v>
      </c>
      <c r="BK287" s="184">
        <f>ROUND(I287*H287,0)</f>
        <v>0</v>
      </c>
      <c r="BL287" s="18" t="s">
        <v>259</v>
      </c>
      <c r="BM287" s="183" t="s">
        <v>2718</v>
      </c>
    </row>
    <row r="288" spans="1:65" s="2" customFormat="1" ht="24.2" customHeight="1">
      <c r="A288" s="35"/>
      <c r="B288" s="36"/>
      <c r="C288" s="171" t="s">
        <v>1009</v>
      </c>
      <c r="D288" s="171" t="s">
        <v>159</v>
      </c>
      <c r="E288" s="172" t="s">
        <v>2231</v>
      </c>
      <c r="F288" s="173" t="s">
        <v>2232</v>
      </c>
      <c r="G288" s="174" t="s">
        <v>206</v>
      </c>
      <c r="H288" s="177">
        <v>400.15</v>
      </c>
      <c r="I288" s="176"/>
      <c r="J288" s="177">
        <f>ROUND(I288*H288,0)</f>
        <v>0</v>
      </c>
      <c r="K288" s="178"/>
      <c r="L288" s="40"/>
      <c r="M288" s="179" t="s">
        <v>19</v>
      </c>
      <c r="N288" s="180" t="s">
        <v>44</v>
      </c>
      <c r="O288" s="65"/>
      <c r="P288" s="181">
        <f>O288*H288</f>
        <v>0</v>
      </c>
      <c r="Q288" s="181">
        <v>0</v>
      </c>
      <c r="R288" s="181">
        <f>Q288*H288</f>
        <v>0</v>
      </c>
      <c r="S288" s="181">
        <v>0</v>
      </c>
      <c r="T288" s="182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183" t="s">
        <v>259</v>
      </c>
      <c r="AT288" s="183" t="s">
        <v>159</v>
      </c>
      <c r="AU288" s="183" t="s">
        <v>83</v>
      </c>
      <c r="AY288" s="18" t="s">
        <v>156</v>
      </c>
      <c r="BE288" s="184">
        <f>IF(N288="základní",J288,0)</f>
        <v>0</v>
      </c>
      <c r="BF288" s="184">
        <f>IF(N288="snížená",J288,0)</f>
        <v>0</v>
      </c>
      <c r="BG288" s="184">
        <f>IF(N288="zákl. přenesená",J288,0)</f>
        <v>0</v>
      </c>
      <c r="BH288" s="184">
        <f>IF(N288="sníž. přenesená",J288,0)</f>
        <v>0</v>
      </c>
      <c r="BI288" s="184">
        <f>IF(N288="nulová",J288,0)</f>
        <v>0</v>
      </c>
      <c r="BJ288" s="18" t="s">
        <v>81</v>
      </c>
      <c r="BK288" s="184">
        <f>ROUND(I288*H288,0)</f>
        <v>0</v>
      </c>
      <c r="BL288" s="18" t="s">
        <v>259</v>
      </c>
      <c r="BM288" s="183" t="s">
        <v>2719</v>
      </c>
    </row>
    <row r="289" spans="1:65" s="2" customFormat="1" ht="37.9" customHeight="1">
      <c r="A289" s="35"/>
      <c r="B289" s="36"/>
      <c r="C289" s="171" t="s">
        <v>978</v>
      </c>
      <c r="D289" s="171" t="s">
        <v>159</v>
      </c>
      <c r="E289" s="172" t="s">
        <v>2241</v>
      </c>
      <c r="F289" s="173" t="s">
        <v>2720</v>
      </c>
      <c r="G289" s="174" t="s">
        <v>206</v>
      </c>
      <c r="H289" s="177">
        <v>400.15</v>
      </c>
      <c r="I289" s="176"/>
      <c r="J289" s="177">
        <f>ROUND(I289*H289,0)</f>
        <v>0</v>
      </c>
      <c r="K289" s="178"/>
      <c r="L289" s="40"/>
      <c r="M289" s="179" t="s">
        <v>19</v>
      </c>
      <c r="N289" s="180" t="s">
        <v>44</v>
      </c>
      <c r="O289" s="65"/>
      <c r="P289" s="181">
        <f>O289*H289</f>
        <v>0</v>
      </c>
      <c r="Q289" s="181">
        <v>2.5999999999999998E-4</v>
      </c>
      <c r="R289" s="181">
        <f>Q289*H289</f>
        <v>0.10403899999999998</v>
      </c>
      <c r="S289" s="181">
        <v>0</v>
      </c>
      <c r="T289" s="182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83" t="s">
        <v>259</v>
      </c>
      <c r="AT289" s="183" t="s">
        <v>159</v>
      </c>
      <c r="AU289" s="183" t="s">
        <v>83</v>
      </c>
      <c r="AY289" s="18" t="s">
        <v>156</v>
      </c>
      <c r="BE289" s="184">
        <f>IF(N289="základní",J289,0)</f>
        <v>0</v>
      </c>
      <c r="BF289" s="184">
        <f>IF(N289="snížená",J289,0)</f>
        <v>0</v>
      </c>
      <c r="BG289" s="184">
        <f>IF(N289="zákl. přenesená",J289,0)</f>
        <v>0</v>
      </c>
      <c r="BH289" s="184">
        <f>IF(N289="sníž. přenesená",J289,0)</f>
        <v>0</v>
      </c>
      <c r="BI289" s="184">
        <f>IF(N289="nulová",J289,0)</f>
        <v>0</v>
      </c>
      <c r="BJ289" s="18" t="s">
        <v>81</v>
      </c>
      <c r="BK289" s="184">
        <f>ROUND(I289*H289,0)</f>
        <v>0</v>
      </c>
      <c r="BL289" s="18" t="s">
        <v>259</v>
      </c>
      <c r="BM289" s="183" t="s">
        <v>2721</v>
      </c>
    </row>
    <row r="290" spans="1:65" s="14" customFormat="1">
      <c r="B290" s="201"/>
      <c r="C290" s="202"/>
      <c r="D290" s="192" t="s">
        <v>167</v>
      </c>
      <c r="E290" s="203" t="s">
        <v>19</v>
      </c>
      <c r="F290" s="204" t="s">
        <v>2722</v>
      </c>
      <c r="G290" s="202"/>
      <c r="H290" s="264">
        <v>400.15</v>
      </c>
      <c r="I290" s="206"/>
      <c r="J290" s="202"/>
      <c r="K290" s="202"/>
      <c r="L290" s="207"/>
      <c r="M290" s="208"/>
      <c r="N290" s="209"/>
      <c r="O290" s="209"/>
      <c r="P290" s="209"/>
      <c r="Q290" s="209"/>
      <c r="R290" s="209"/>
      <c r="S290" s="209"/>
      <c r="T290" s="210"/>
      <c r="AT290" s="211" t="s">
        <v>167</v>
      </c>
      <c r="AU290" s="211" t="s">
        <v>83</v>
      </c>
      <c r="AV290" s="14" t="s">
        <v>83</v>
      </c>
      <c r="AW290" s="14" t="s">
        <v>34</v>
      </c>
      <c r="AX290" s="14" t="s">
        <v>81</v>
      </c>
      <c r="AY290" s="211" t="s">
        <v>156</v>
      </c>
    </row>
    <row r="291" spans="1:65" s="12" customFormat="1" ht="25.9" customHeight="1">
      <c r="B291" s="155"/>
      <c r="C291" s="156"/>
      <c r="D291" s="157" t="s">
        <v>72</v>
      </c>
      <c r="E291" s="158" t="s">
        <v>2349</v>
      </c>
      <c r="F291" s="158" t="s">
        <v>2350</v>
      </c>
      <c r="G291" s="156"/>
      <c r="H291" s="156"/>
      <c r="I291" s="159"/>
      <c r="J291" s="160">
        <f>BK291</f>
        <v>0</v>
      </c>
      <c r="K291" s="156"/>
      <c r="L291" s="161"/>
      <c r="M291" s="162"/>
      <c r="N291" s="163"/>
      <c r="O291" s="163"/>
      <c r="P291" s="164">
        <f>P292+P294+P296</f>
        <v>0</v>
      </c>
      <c r="Q291" s="163"/>
      <c r="R291" s="164">
        <f>R292+R294+R296</f>
        <v>0</v>
      </c>
      <c r="S291" s="163"/>
      <c r="T291" s="165">
        <f>T292+T294+T296</f>
        <v>0</v>
      </c>
      <c r="AR291" s="166" t="s">
        <v>185</v>
      </c>
      <c r="AT291" s="167" t="s">
        <v>72</v>
      </c>
      <c r="AU291" s="167" t="s">
        <v>73</v>
      </c>
      <c r="AY291" s="166" t="s">
        <v>156</v>
      </c>
      <c r="BK291" s="168">
        <f>BK292+BK294+BK296</f>
        <v>0</v>
      </c>
    </row>
    <row r="292" spans="1:65" s="12" customFormat="1" ht="22.9" customHeight="1">
      <c r="B292" s="155"/>
      <c r="C292" s="156"/>
      <c r="D292" s="157" t="s">
        <v>72</v>
      </c>
      <c r="E292" s="169" t="s">
        <v>2360</v>
      </c>
      <c r="F292" s="169" t="s">
        <v>2361</v>
      </c>
      <c r="G292" s="156"/>
      <c r="H292" s="156"/>
      <c r="I292" s="159"/>
      <c r="J292" s="170">
        <f>BK292</f>
        <v>0</v>
      </c>
      <c r="K292" s="156"/>
      <c r="L292" s="161"/>
      <c r="M292" s="162"/>
      <c r="N292" s="163"/>
      <c r="O292" s="163"/>
      <c r="P292" s="164">
        <f>P293</f>
        <v>0</v>
      </c>
      <c r="Q292" s="163"/>
      <c r="R292" s="164">
        <f>R293</f>
        <v>0</v>
      </c>
      <c r="S292" s="163"/>
      <c r="T292" s="165">
        <f>T293</f>
        <v>0</v>
      </c>
      <c r="AR292" s="166" t="s">
        <v>185</v>
      </c>
      <c r="AT292" s="167" t="s">
        <v>72</v>
      </c>
      <c r="AU292" s="167" t="s">
        <v>81</v>
      </c>
      <c r="AY292" s="166" t="s">
        <v>156</v>
      </c>
      <c r="BK292" s="168">
        <f>BK293</f>
        <v>0</v>
      </c>
    </row>
    <row r="293" spans="1:65" s="2" customFormat="1" ht="16.5" customHeight="1">
      <c r="A293" s="35"/>
      <c r="B293" s="36"/>
      <c r="C293" s="171" t="s">
        <v>985</v>
      </c>
      <c r="D293" s="171" t="s">
        <v>159</v>
      </c>
      <c r="E293" s="172" t="s">
        <v>2723</v>
      </c>
      <c r="F293" s="173" t="s">
        <v>2361</v>
      </c>
      <c r="G293" s="174" t="s">
        <v>2724</v>
      </c>
      <c r="H293" s="177">
        <v>1</v>
      </c>
      <c r="I293" s="176"/>
      <c r="J293" s="177">
        <f>ROUND(I293*H293,0)</f>
        <v>0</v>
      </c>
      <c r="K293" s="178"/>
      <c r="L293" s="40"/>
      <c r="M293" s="179" t="s">
        <v>19</v>
      </c>
      <c r="N293" s="180" t="s">
        <v>44</v>
      </c>
      <c r="O293" s="65"/>
      <c r="P293" s="181">
        <f>O293*H293</f>
        <v>0</v>
      </c>
      <c r="Q293" s="181">
        <v>0</v>
      </c>
      <c r="R293" s="181">
        <f>Q293*H293</f>
        <v>0</v>
      </c>
      <c r="S293" s="181">
        <v>0</v>
      </c>
      <c r="T293" s="182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183" t="s">
        <v>2357</v>
      </c>
      <c r="AT293" s="183" t="s">
        <v>159</v>
      </c>
      <c r="AU293" s="183" t="s">
        <v>83</v>
      </c>
      <c r="AY293" s="18" t="s">
        <v>156</v>
      </c>
      <c r="BE293" s="184">
        <f>IF(N293="základní",J293,0)</f>
        <v>0</v>
      </c>
      <c r="BF293" s="184">
        <f>IF(N293="snížená",J293,0)</f>
        <v>0</v>
      </c>
      <c r="BG293" s="184">
        <f>IF(N293="zákl. přenesená",J293,0)</f>
        <v>0</v>
      </c>
      <c r="BH293" s="184">
        <f>IF(N293="sníž. přenesená",J293,0)</f>
        <v>0</v>
      </c>
      <c r="BI293" s="184">
        <f>IF(N293="nulová",J293,0)</f>
        <v>0</v>
      </c>
      <c r="BJ293" s="18" t="s">
        <v>81</v>
      </c>
      <c r="BK293" s="184">
        <f>ROUND(I293*H293,0)</f>
        <v>0</v>
      </c>
      <c r="BL293" s="18" t="s">
        <v>2357</v>
      </c>
      <c r="BM293" s="183" t="s">
        <v>2725</v>
      </c>
    </row>
    <row r="294" spans="1:65" s="12" customFormat="1" ht="22.9" customHeight="1">
      <c r="B294" s="155"/>
      <c r="C294" s="156"/>
      <c r="D294" s="157" t="s">
        <v>72</v>
      </c>
      <c r="E294" s="169" t="s">
        <v>2383</v>
      </c>
      <c r="F294" s="169" t="s">
        <v>2384</v>
      </c>
      <c r="G294" s="156"/>
      <c r="H294" s="156"/>
      <c r="I294" s="159"/>
      <c r="J294" s="170">
        <f>BK294</f>
        <v>0</v>
      </c>
      <c r="K294" s="156"/>
      <c r="L294" s="161"/>
      <c r="M294" s="162"/>
      <c r="N294" s="163"/>
      <c r="O294" s="163"/>
      <c r="P294" s="164">
        <f>P295</f>
        <v>0</v>
      </c>
      <c r="Q294" s="163"/>
      <c r="R294" s="164">
        <f>R295</f>
        <v>0</v>
      </c>
      <c r="S294" s="163"/>
      <c r="T294" s="165">
        <f>T295</f>
        <v>0</v>
      </c>
      <c r="AR294" s="166" t="s">
        <v>185</v>
      </c>
      <c r="AT294" s="167" t="s">
        <v>72</v>
      </c>
      <c r="AU294" s="167" t="s">
        <v>81</v>
      </c>
      <c r="AY294" s="166" t="s">
        <v>156</v>
      </c>
      <c r="BK294" s="168">
        <f>BK295</f>
        <v>0</v>
      </c>
    </row>
    <row r="295" spans="1:65" s="2" customFormat="1" ht="16.5" customHeight="1">
      <c r="A295" s="35"/>
      <c r="B295" s="36"/>
      <c r="C295" s="171" t="s">
        <v>990</v>
      </c>
      <c r="D295" s="171" t="s">
        <v>159</v>
      </c>
      <c r="E295" s="172" t="s">
        <v>2726</v>
      </c>
      <c r="F295" s="173" t="s">
        <v>2384</v>
      </c>
      <c r="G295" s="174" t="s">
        <v>2724</v>
      </c>
      <c r="H295" s="177">
        <v>1</v>
      </c>
      <c r="I295" s="176"/>
      <c r="J295" s="177">
        <f>ROUND(I295*H295,0)</f>
        <v>0</v>
      </c>
      <c r="K295" s="178"/>
      <c r="L295" s="40"/>
      <c r="M295" s="179" t="s">
        <v>19</v>
      </c>
      <c r="N295" s="180" t="s">
        <v>44</v>
      </c>
      <c r="O295" s="65"/>
      <c r="P295" s="181">
        <f>O295*H295</f>
        <v>0</v>
      </c>
      <c r="Q295" s="181">
        <v>0</v>
      </c>
      <c r="R295" s="181">
        <f>Q295*H295</f>
        <v>0</v>
      </c>
      <c r="S295" s="181">
        <v>0</v>
      </c>
      <c r="T295" s="182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183" t="s">
        <v>2357</v>
      </c>
      <c r="AT295" s="183" t="s">
        <v>159</v>
      </c>
      <c r="AU295" s="183" t="s">
        <v>83</v>
      </c>
      <c r="AY295" s="18" t="s">
        <v>156</v>
      </c>
      <c r="BE295" s="184">
        <f>IF(N295="základní",J295,0)</f>
        <v>0</v>
      </c>
      <c r="BF295" s="184">
        <f>IF(N295="snížená",J295,0)</f>
        <v>0</v>
      </c>
      <c r="BG295" s="184">
        <f>IF(N295="zákl. přenesená",J295,0)</f>
        <v>0</v>
      </c>
      <c r="BH295" s="184">
        <f>IF(N295="sníž. přenesená",J295,0)</f>
        <v>0</v>
      </c>
      <c r="BI295" s="184">
        <f>IF(N295="nulová",J295,0)</f>
        <v>0</v>
      </c>
      <c r="BJ295" s="18" t="s">
        <v>81</v>
      </c>
      <c r="BK295" s="184">
        <f>ROUND(I295*H295,0)</f>
        <v>0</v>
      </c>
      <c r="BL295" s="18" t="s">
        <v>2357</v>
      </c>
      <c r="BM295" s="183" t="s">
        <v>2727</v>
      </c>
    </row>
    <row r="296" spans="1:65" s="12" customFormat="1" ht="22.9" customHeight="1">
      <c r="B296" s="155"/>
      <c r="C296" s="156"/>
      <c r="D296" s="157" t="s">
        <v>72</v>
      </c>
      <c r="E296" s="169" t="s">
        <v>2728</v>
      </c>
      <c r="F296" s="169" t="s">
        <v>2729</v>
      </c>
      <c r="G296" s="156"/>
      <c r="H296" s="156"/>
      <c r="I296" s="159"/>
      <c r="J296" s="170">
        <f>BK296</f>
        <v>0</v>
      </c>
      <c r="K296" s="156"/>
      <c r="L296" s="161"/>
      <c r="M296" s="162"/>
      <c r="N296" s="163"/>
      <c r="O296" s="163"/>
      <c r="P296" s="164">
        <f>P297</f>
        <v>0</v>
      </c>
      <c r="Q296" s="163"/>
      <c r="R296" s="164">
        <f>R297</f>
        <v>0</v>
      </c>
      <c r="S296" s="163"/>
      <c r="T296" s="165">
        <f>T297</f>
        <v>0</v>
      </c>
      <c r="AR296" s="166" t="s">
        <v>185</v>
      </c>
      <c r="AT296" s="167" t="s">
        <v>72</v>
      </c>
      <c r="AU296" s="167" t="s">
        <v>81</v>
      </c>
      <c r="AY296" s="166" t="s">
        <v>156</v>
      </c>
      <c r="BK296" s="168">
        <f>BK297</f>
        <v>0</v>
      </c>
    </row>
    <row r="297" spans="1:65" s="2" customFormat="1" ht="16.5" customHeight="1">
      <c r="A297" s="35"/>
      <c r="B297" s="36"/>
      <c r="C297" s="171" t="s">
        <v>995</v>
      </c>
      <c r="D297" s="171" t="s">
        <v>159</v>
      </c>
      <c r="E297" s="172" t="s">
        <v>2730</v>
      </c>
      <c r="F297" s="173" t="s">
        <v>2729</v>
      </c>
      <c r="G297" s="174" t="s">
        <v>2724</v>
      </c>
      <c r="H297" s="177">
        <v>1</v>
      </c>
      <c r="I297" s="176"/>
      <c r="J297" s="177">
        <f>ROUND(I297*H297,0)</f>
        <v>0</v>
      </c>
      <c r="K297" s="178"/>
      <c r="L297" s="40"/>
      <c r="M297" s="265" t="s">
        <v>19</v>
      </c>
      <c r="N297" s="266" t="s">
        <v>44</v>
      </c>
      <c r="O297" s="248"/>
      <c r="P297" s="267">
        <f>O297*H297</f>
        <v>0</v>
      </c>
      <c r="Q297" s="267">
        <v>0</v>
      </c>
      <c r="R297" s="267">
        <f>Q297*H297</f>
        <v>0</v>
      </c>
      <c r="S297" s="267">
        <v>0</v>
      </c>
      <c r="T297" s="268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183" t="s">
        <v>2357</v>
      </c>
      <c r="AT297" s="183" t="s">
        <v>159</v>
      </c>
      <c r="AU297" s="183" t="s">
        <v>83</v>
      </c>
      <c r="AY297" s="18" t="s">
        <v>156</v>
      </c>
      <c r="BE297" s="184">
        <f>IF(N297="základní",J297,0)</f>
        <v>0</v>
      </c>
      <c r="BF297" s="184">
        <f>IF(N297="snížená",J297,0)</f>
        <v>0</v>
      </c>
      <c r="BG297" s="184">
        <f>IF(N297="zákl. přenesená",J297,0)</f>
        <v>0</v>
      </c>
      <c r="BH297" s="184">
        <f>IF(N297="sníž. přenesená",J297,0)</f>
        <v>0</v>
      </c>
      <c r="BI297" s="184">
        <f>IF(N297="nulová",J297,0)</f>
        <v>0</v>
      </c>
      <c r="BJ297" s="18" t="s">
        <v>81</v>
      </c>
      <c r="BK297" s="184">
        <f>ROUND(I297*H297,0)</f>
        <v>0</v>
      </c>
      <c r="BL297" s="18" t="s">
        <v>2357</v>
      </c>
      <c r="BM297" s="183" t="s">
        <v>2731</v>
      </c>
    </row>
    <row r="298" spans="1:65" s="2" customFormat="1" ht="6.95" customHeight="1">
      <c r="A298" s="35"/>
      <c r="B298" s="48"/>
      <c r="C298" s="49"/>
      <c r="D298" s="49"/>
      <c r="E298" s="49"/>
      <c r="F298" s="49"/>
      <c r="G298" s="49"/>
      <c r="H298" s="49"/>
      <c r="I298" s="49"/>
      <c r="J298" s="49"/>
      <c r="K298" s="49"/>
      <c r="L298" s="40"/>
      <c r="M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</row>
  </sheetData>
  <sheetProtection algorithmName="SHA-512" hashValue="MVwojJ/ODpi8h8Foz/4rkvt4d3OG1DG1qLC8PbJVS/WDprH2Fua3xW2Bk9hjdz4b1pkuE39xHWzW/7TXpr0s2Q==" saltValue="LsY/yXVYB8Q2iZ8RayIZUiaYT6Kl6noWrY4aTk5IgMlkMRTJfx/IpHJ89vKiumVcJksqJOOVQCMV56b731BEaQ==" spinCount="100000" sheet="1" objects="1" scenarios="1" formatColumns="0" formatRows="0" autoFilter="0"/>
  <autoFilter ref="C138:K297" xr:uid="{00000000-0009-0000-0000-000001000000}"/>
  <mergeCells count="6">
    <mergeCell ref="E131:H131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Rekapitulace</vt:lpstr>
      <vt:lpstr>Rekapitulace stavby - studovna</vt:lpstr>
      <vt:lpstr>Oprava studovny</vt:lpstr>
      <vt:lpstr>Rekapitulace stavby - knihovna</vt:lpstr>
      <vt:lpstr>Oprava knihovn...</vt:lpstr>
      <vt:lpstr>'Oprava knihovn...'!Print_Area</vt:lpstr>
      <vt:lpstr>'Oprava studovny'!Print_Area</vt:lpstr>
      <vt:lpstr>'Rekapitulace stavby - knihovna'!Print_Area</vt:lpstr>
      <vt:lpstr>'Rekapitulace stavby - studovna'!Print_Area</vt:lpstr>
      <vt:lpstr>'Oprava knihovn...'!Print_Titles</vt:lpstr>
      <vt:lpstr>'Oprava studovny'!Print_Titles</vt:lpstr>
      <vt:lpstr>'Rekapitulace stavby - knihovna'!Print_Titles</vt:lpstr>
      <vt:lpstr>'Rekapitulace stavby - studovna'!Print_Titles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Marek Stehlik</cp:lastModifiedBy>
  <dcterms:created xsi:type="dcterms:W3CDTF">2022-07-26T12:14:09Z</dcterms:created>
  <dcterms:modified xsi:type="dcterms:W3CDTF">2022-08-03T13:23:49Z</dcterms:modified>
</cp:coreProperties>
</file>