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11014-4-331-332 - Výmě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'20211014-4-331-332 - Výmě...'!$C$86:$K$200</definedName>
    <definedName name="_xlnm.Print_Area" localSheetId="1">'20211014-4-331-332 - Výmě...'!$C$4:$J$37,'20211014-4-331-332 - Výmě...'!$C$43:$J$70,'20211014-4-331-332 - Výmě...'!$C$76:$K$200</definedName>
    <definedName name="_xlnm.Print_Titles" localSheetId="1">'20211014-4-331-332 - Výmě...'!$86:$86</definedName>
    <definedName name="_xlnm.Print_Area" localSheetId="2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199"/>
  <c r="BH199"/>
  <c r="BG199"/>
  <c r="BE199"/>
  <c r="T199"/>
  <c r="R199"/>
  <c r="P199"/>
  <c r="BI197"/>
  <c r="BH197"/>
  <c r="BG197"/>
  <c r="BE197"/>
  <c r="T197"/>
  <c r="R197"/>
  <c r="P197"/>
  <c r="BI194"/>
  <c r="BH194"/>
  <c r="BG194"/>
  <c r="BE194"/>
  <c r="T194"/>
  <c r="T193"/>
  <c r="R194"/>
  <c r="R193"/>
  <c r="P194"/>
  <c r="P193"/>
  <c r="BI191"/>
  <c r="BH191"/>
  <c r="BG191"/>
  <c r="BE191"/>
  <c r="T191"/>
  <c r="T190"/>
  <c r="R191"/>
  <c r="R190"/>
  <c r="P191"/>
  <c r="P190"/>
  <c r="BI185"/>
  <c r="BH185"/>
  <c r="BG185"/>
  <c r="BE185"/>
  <c r="T185"/>
  <c r="T184"/>
  <c r="R185"/>
  <c r="R184"/>
  <c r="P185"/>
  <c r="P184"/>
  <c r="BI182"/>
  <c r="BH182"/>
  <c r="BG182"/>
  <c r="BE182"/>
  <c r="T182"/>
  <c r="R182"/>
  <c r="P182"/>
  <c r="BI180"/>
  <c r="BH180"/>
  <c r="BG180"/>
  <c r="BE180"/>
  <c r="T180"/>
  <c r="R180"/>
  <c r="P180"/>
  <c r="BI178"/>
  <c r="BH178"/>
  <c r="BG178"/>
  <c r="BE178"/>
  <c r="T178"/>
  <c r="R178"/>
  <c r="P178"/>
  <c r="BI176"/>
  <c r="BH176"/>
  <c r="BG176"/>
  <c r="BE176"/>
  <c r="T176"/>
  <c r="R176"/>
  <c r="P176"/>
  <c r="BI174"/>
  <c r="BH174"/>
  <c r="BG174"/>
  <c r="BE174"/>
  <c r="T174"/>
  <c r="R174"/>
  <c r="P174"/>
  <c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R169"/>
  <c r="P169"/>
  <c r="BI166"/>
  <c r="BH166"/>
  <c r="BG166"/>
  <c r="BE166"/>
  <c r="T166"/>
  <c r="R166"/>
  <c r="P166"/>
  <c r="BI162"/>
  <c r="BH162"/>
  <c r="BG162"/>
  <c r="BE162"/>
  <c r="T162"/>
  <c r="R162"/>
  <c r="P162"/>
  <c r="BI160"/>
  <c r="BH160"/>
  <c r="BG160"/>
  <c r="BE160"/>
  <c r="T160"/>
  <c r="R160"/>
  <c r="P160"/>
  <c r="BI156"/>
  <c r="BH156"/>
  <c r="BG156"/>
  <c r="BE156"/>
  <c r="T156"/>
  <c r="R156"/>
  <c r="P156"/>
  <c r="BI154"/>
  <c r="BH154"/>
  <c r="BG154"/>
  <c r="BE154"/>
  <c r="T154"/>
  <c r="R154"/>
  <c r="P154"/>
  <c r="BI150"/>
  <c r="BH150"/>
  <c r="BG150"/>
  <c r="BE150"/>
  <c r="T150"/>
  <c r="R150"/>
  <c r="P150"/>
  <c r="BI147"/>
  <c r="BH147"/>
  <c r="BG147"/>
  <c r="BE147"/>
  <c r="T147"/>
  <c r="R147"/>
  <c r="P147"/>
  <c r="BI143"/>
  <c r="BH143"/>
  <c r="BG143"/>
  <c r="BE143"/>
  <c r="T143"/>
  <c r="R143"/>
  <c r="P143"/>
  <c r="BI139"/>
  <c r="BH139"/>
  <c r="BG139"/>
  <c r="BE139"/>
  <c r="T139"/>
  <c r="R139"/>
  <c r="P139"/>
  <c r="BI135"/>
  <c r="BH135"/>
  <c r="BG135"/>
  <c r="BE135"/>
  <c r="T135"/>
  <c r="R135"/>
  <c r="P135"/>
  <c r="BI132"/>
  <c r="BH132"/>
  <c r="BG132"/>
  <c r="BE132"/>
  <c r="T132"/>
  <c r="R132"/>
  <c r="P132"/>
  <c r="BI130"/>
  <c r="BH130"/>
  <c r="BG130"/>
  <c r="BE130"/>
  <c r="T130"/>
  <c r="R130"/>
  <c r="P130"/>
  <c r="BI127"/>
  <c r="BH127"/>
  <c r="BG127"/>
  <c r="BE127"/>
  <c r="T127"/>
  <c r="R127"/>
  <c r="P127"/>
  <c r="BI123"/>
  <c r="BH123"/>
  <c r="BG123"/>
  <c r="BE123"/>
  <c r="T123"/>
  <c r="R123"/>
  <c r="P123"/>
  <c r="BI120"/>
  <c r="BH120"/>
  <c r="BG120"/>
  <c r="BE120"/>
  <c r="T120"/>
  <c r="R120"/>
  <c r="P120"/>
  <c r="BI116"/>
  <c r="BH116"/>
  <c r="BG116"/>
  <c r="BE116"/>
  <c r="T116"/>
  <c r="R116"/>
  <c r="P116"/>
  <c r="BI113"/>
  <c r="BH113"/>
  <c r="BG113"/>
  <c r="BE113"/>
  <c r="T113"/>
  <c r="R113"/>
  <c r="P113"/>
  <c r="BI109"/>
  <c r="BH109"/>
  <c r="BG109"/>
  <c r="BE109"/>
  <c r="T109"/>
  <c r="R109"/>
  <c r="P109"/>
  <c r="BI105"/>
  <c r="BH105"/>
  <c r="BG105"/>
  <c r="BE105"/>
  <c r="T105"/>
  <c r="R105"/>
  <c r="P105"/>
  <c r="BI101"/>
  <c r="BH101"/>
  <c r="BG101"/>
  <c r="BE101"/>
  <c r="T101"/>
  <c r="R101"/>
  <c r="P101"/>
  <c r="BI99"/>
  <c r="BH99"/>
  <c r="BG99"/>
  <c r="BE99"/>
  <c r="T99"/>
  <c r="R99"/>
  <c r="P99"/>
  <c r="BI95"/>
  <c r="BH95"/>
  <c r="BG95"/>
  <c r="BE95"/>
  <c r="T95"/>
  <c r="R95"/>
  <c r="P95"/>
  <c r="BI90"/>
  <c r="BH90"/>
  <c r="BG90"/>
  <c r="BE90"/>
  <c r="T90"/>
  <c r="T89"/>
  <c r="R90"/>
  <c r="R89"/>
  <c r="P90"/>
  <c r="P89"/>
  <c r="J84"/>
  <c r="J83"/>
  <c r="F83"/>
  <c r="F81"/>
  <c r="E79"/>
  <c r="J51"/>
  <c r="J50"/>
  <c r="F50"/>
  <c r="F48"/>
  <c r="E46"/>
  <c r="J16"/>
  <c r="E16"/>
  <c r="F84"/>
  <c r="J15"/>
  <c r="J10"/>
  <c r="J48"/>
  <c i="1" r="L50"/>
  <c r="AM50"/>
  <c r="AM49"/>
  <c r="L49"/>
  <c r="AM47"/>
  <c r="L47"/>
  <c r="L45"/>
  <c r="L44"/>
  <c i="2" r="BK174"/>
  <c r="J160"/>
  <c r="BK197"/>
  <c r="J169"/>
  <c r="BK180"/>
  <c r="J154"/>
  <c r="BK182"/>
  <c r="J162"/>
  <c r="J127"/>
  <c r="BK191"/>
  <c r="BK154"/>
  <c r="BK166"/>
  <c r="BK130"/>
  <c r="BK123"/>
  <c r="BK172"/>
  <c r="BK95"/>
  <c r="BK169"/>
  <c r="BK150"/>
  <c r="J178"/>
  <c r="J182"/>
  <c r="BK199"/>
  <c r="J123"/>
  <c r="BK105"/>
  <c r="J147"/>
  <c r="J180"/>
  <c r="J185"/>
  <c r="J132"/>
  <c r="J174"/>
  <c r="J99"/>
  <c r="J116"/>
  <c r="J194"/>
  <c r="BK194"/>
  <c r="BK160"/>
  <c r="J95"/>
  <c r="J113"/>
  <c i="1" r="AS54"/>
  <c i="2" r="J150"/>
  <c r="BK90"/>
  <c r="BK147"/>
  <c r="BK185"/>
  <c r="J109"/>
  <c r="BK127"/>
  <c r="J135"/>
  <c r="J197"/>
  <c r="BK99"/>
  <c r="J143"/>
  <c r="J120"/>
  <c r="BK139"/>
  <c r="J130"/>
  <c r="BK101"/>
  <c r="BK162"/>
  <c r="BK135"/>
  <c r="J90"/>
  <c r="J199"/>
  <c r="BK143"/>
  <c r="J176"/>
  <c r="BK156"/>
  <c r="J101"/>
  <c r="J156"/>
  <c r="BK171"/>
  <c r="BK178"/>
  <c r="J191"/>
  <c r="BK113"/>
  <c r="J172"/>
  <c r="J171"/>
  <c r="BK120"/>
  <c r="BK109"/>
  <c r="BK176"/>
  <c r="J139"/>
  <c r="J166"/>
  <c r="BK116"/>
  <c r="J105"/>
  <c r="BK132"/>
  <c l="1" r="R196"/>
  <c r="R189"/>
  <c r="P108"/>
  <c r="R94"/>
  <c r="R88"/>
  <c r="T134"/>
  <c r="BK94"/>
  <c r="J94"/>
  <c r="J58"/>
  <c r="R122"/>
  <c r="T149"/>
  <c r="R108"/>
  <c r="R134"/>
  <c r="BK168"/>
  <c r="J168"/>
  <c r="J64"/>
  <c r="P94"/>
  <c r="P88"/>
  <c r="T108"/>
  <c r="BK134"/>
  <c r="J134"/>
  <c r="J62"/>
  <c r="R149"/>
  <c r="R168"/>
  <c r="BK108"/>
  <c r="J108"/>
  <c r="J60"/>
  <c r="P122"/>
  <c r="T122"/>
  <c r="BK149"/>
  <c r="J149"/>
  <c r="J63"/>
  <c r="T168"/>
  <c r="BK196"/>
  <c r="J196"/>
  <c r="J69"/>
  <c r="P196"/>
  <c r="P189"/>
  <c r="T94"/>
  <c r="T88"/>
  <c r="BK122"/>
  <c r="J122"/>
  <c r="J61"/>
  <c r="P134"/>
  <c r="P149"/>
  <c r="P168"/>
  <c r="T196"/>
  <c r="T189"/>
  <c r="BK193"/>
  <c r="J193"/>
  <c r="J68"/>
  <c r="BK89"/>
  <c r="J89"/>
  <c r="J57"/>
  <c r="BK184"/>
  <c r="J184"/>
  <c r="J65"/>
  <c r="BK190"/>
  <c r="BK189"/>
  <c r="J189"/>
  <c r="J66"/>
  <c r="F51"/>
  <c r="J81"/>
  <c r="BF90"/>
  <c r="BF120"/>
  <c r="BF123"/>
  <c r="BF130"/>
  <c r="BF139"/>
  <c r="BF150"/>
  <c r="BF156"/>
  <c r="BF169"/>
  <c r="BF95"/>
  <c r="BF113"/>
  <c r="BF132"/>
  <c r="BF135"/>
  <c r="BF166"/>
  <c r="BF172"/>
  <c r="BF176"/>
  <c r="BF182"/>
  <c r="BF127"/>
  <c r="BF160"/>
  <c r="BF174"/>
  <c r="BF178"/>
  <c r="BF101"/>
  <c r="BF116"/>
  <c r="BF143"/>
  <c r="BF147"/>
  <c r="BF154"/>
  <c r="BF162"/>
  <c r="BF180"/>
  <c r="BF191"/>
  <c r="BF199"/>
  <c r="BF99"/>
  <c r="BF105"/>
  <c r="BF109"/>
  <c r="BF171"/>
  <c r="BF185"/>
  <c r="BF194"/>
  <c r="BF197"/>
  <c r="F33"/>
  <c i="1" r="BB55"/>
  <c r="BB54"/>
  <c r="W31"/>
  <c i="2" r="J31"/>
  <c i="1" r="AV55"/>
  <c i="2" r="F31"/>
  <c i="1" r="AZ55"/>
  <c r="AZ54"/>
  <c r="W29"/>
  <c i="2" r="F35"/>
  <c i="1" r="BD55"/>
  <c r="BD54"/>
  <c r="W33"/>
  <c i="2" r="F34"/>
  <c i="1" r="BC55"/>
  <c r="BC54"/>
  <c r="AY54"/>
  <c i="2" l="1" r="T107"/>
  <c r="T87"/>
  <c r="R107"/>
  <c r="R87"/>
  <c r="P107"/>
  <c r="P87"/>
  <c i="1" r="AU55"/>
  <c i="2" r="BK88"/>
  <c r="BK107"/>
  <c r="J107"/>
  <c r="J59"/>
  <c r="J190"/>
  <c r="J67"/>
  <c r="F32"/>
  <c i="1" r="BA55"/>
  <c r="BA54"/>
  <c r="AW54"/>
  <c r="AK30"/>
  <c r="AV54"/>
  <c r="AK29"/>
  <c r="AU54"/>
  <c r="W32"/>
  <c r="AX54"/>
  <c i="2" r="J32"/>
  <c i="1" r="AW55"/>
  <c r="AT55"/>
  <c i="2" l="1" r="BK87"/>
  <c r="J87"/>
  <c r="J55"/>
  <c r="J88"/>
  <c r="J56"/>
  <c i="1" r="W30"/>
  <c r="AT54"/>
  <c i="2" l="1" r="J28"/>
  <c i="1" r="AG55"/>
  <c r="AG54"/>
  <c r="AK26"/>
  <c r="AK35"/>
  <c l="1" r="AN54"/>
  <c i="2" r="J37"/>
  <c i="1"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<sst xmlns="http://schemas.openxmlformats.org/spreadsheetml/2006/main">
  <si>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</si>
  <si>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</si>
  <si>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</si>
  <si>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</si>
  <si>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</si>
  <si>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{3c614e04-1489-44dc-97d7-2d74b8100995}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</si>
  <si>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</si>
  <si>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</si>
  <si>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</si>
  <si>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</si>
  <si>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</si>
  <si>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</si>
  <si>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</si>
  <si>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</si>
  <si>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20211014/4/331-332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</si>
  <si>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</si>
  <si>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</si>
  <si>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Výměna střešních oken bytového domu Švermova č.p. 331-332, 273 03 Stochov</t>
  </si>
  <si>
    <t>KSO:</t>
  </si>
  <si>
    <t/>
  </si>
  <si>
    <t>CC-CZ:</t>
  </si>
  <si>
    <t>Místo:</t>
  </si>
  <si>
    <t>Švermova č.p. 331-332</t>
  </si>
  <si>
    <t>Datum:</t>
  </si>
  <si>
    <t>14. 10. 2021</t>
  </si>
  <si>
    <t>Zadavatel:</t>
  </si>
  <si>
    <t>IČ:</t>
  </si>
  <si>
    <t>00234923</t>
  </si>
  <si>
    <t>Město Stochov</t>
  </si>
  <si>
    <t>DIČ:</t>
  </si>
  <si>
    <t>Uchazeč:</t>
  </si>
  <si>
    <t>Vyplň údaj</t>
  </si>
  <si>
    <t>Projektant:</t>
  </si>
  <si>
    <t>27642411</t>
  </si>
  <si>
    <t>DEKPROJEKT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</si>
  <si>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</si>
  <si>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</si>
  <si>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</si>
  <si>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</si>
  <si>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</si>
  <si>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</si>
  <si>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</si>
  <si>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</si>
  <si>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</si>
  <si>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</si>
  <si>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</si>
  <si>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</si>
  <si>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</si>
  <si>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</si>
  <si>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</si>
  <si>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</si>
  <si>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</si>
  <si>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</si>
  <si>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</si>
  <si>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</si>
  <si>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</si>
  <si>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</si>
  <si>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</si>
  <si>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</si>
  <si>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</si>
  <si>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</si>
  <si>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</si>
  <si>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</si>
  <si>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</si>
  <si>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</si>
  <si>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</si>
  <si>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</si>
  <si>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</si>
  <si>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</si>
  <si>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</si>
  <si>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</si>
  <si>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</si>
  <si>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</si>
  <si>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</si>
  <si>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</si>
  <si>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</si>
  <si>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</si>
  <si>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</si>
  <si>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</si>
  <si>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</si>
  <si>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</si>
  <si>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</si>
  <si>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</si>
  <si>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</si>
  <si>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</si>
  <si>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</si>
  <si>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</si>
  <si>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997 - Přesun sutě</t>
  </si>
  <si>
    <t>PSV - Práce a dodávky PSV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</si>
  <si>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</si>
  <si>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</si>
  <si>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</si>
  <si>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765 - Krytina skládaná</t>
  </si>
  <si>
    <t xml:space="preserve">    766 - Konstrukce truhlářské</t>
  </si>
  <si>
    <t xml:space="preserve">    784 - Dokončovací práce - malby a tapety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</si>
  <si>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</si>
  <si>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</si>
  <si>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</si>
  <si>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</si>
  <si>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</si>
  <si>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</si>
  <si>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</si>
  <si>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</si>
  <si>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</si>
  <si>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</si>
  <si>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</si>
  <si>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</si>
  <si>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</si>
  <si>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</si>
  <si>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</si>
  <si>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</si>
  <si>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</si>
  <si>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</si>
  <si>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</si>
  <si>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</si>
  <si>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</si>
  <si>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</si>
  <si>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</si>
  <si>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619991001</t>
  </si>
  <si>
    <t>Zakrytí vnitřních ploch před znečištěním včetně pozdějšího odkrytí podlah fólií přilepenou lepící páskou</t>
  </si>
  <si>
    <t>m2</t>
  </si>
  <si>
    <t>CS ÚRS 2021 01</t>
  </si>
  <si>
    <t>4</t>
  </si>
  <si>
    <t>2</t>
  </si>
  <si>
    <t>1091114706</t>
  </si>
  <si>
    <t>Online PSC</t>
  </si>
  <si>
    <t>https://podminky.urs.cz/item/CS_URS_2021_01/619991001</t>
  </si>
  <si>
    <t>VV</t>
  </si>
  <si>
    <t>zakrytí podlah a konstrukcí v podkroví - předpoklad 10 m2 na 1 kus okna</t>
  </si>
  <si>
    <t>10*21</t>
  </si>
  <si>
    <t>997</t>
  </si>
  <si>
    <t>Přesun sutě</t>
  </si>
  <si>
    <t>997013214</t>
  </si>
  <si>
    <t>Vnitrostaveništní doprava suti a vybouraných hmot vodorovně do 50 m svisle ručně pro budovy a haly výšky přes 12 do 15 m</t>
  </si>
  <si>
    <t>t</t>
  </si>
  <si>
    <t>-680002472</t>
  </si>
  <si>
    <t>https://podminky.urs.cz/item/CS_URS_2021_01/997013214</t>
  </si>
  <si>
    <t>suť mínus tonáž krytiny</t>
  </si>
  <si>
    <t>3,646-1,454</t>
  </si>
  <si>
    <t>3</t>
  </si>
  <si>
    <t>997013511</t>
  </si>
  <si>
    <t>Odvoz suti a vybouraných hmot z meziskládky na skládku s naložením a se složením, na vzdálenost do 1 km</t>
  </si>
  <si>
    <t>-842151406</t>
  </si>
  <si>
    <t>https://podminky.urs.cz/item/CS_URS_2021_01/997013511</t>
  </si>
  <si>
    <t>997013509</t>
  </si>
  <si>
    <t>Odvoz suti a vybouraných hmot na skládku nebo meziskládku se složením, na vzdálenost Příplatek k ceně za každý další i započatý 1 km přes 1 km</t>
  </si>
  <si>
    <t>1216323963</t>
  </si>
  <si>
    <t>https://podminky.urs.cz/item/CS_URS_2021_01/997013509</t>
  </si>
  <si>
    <t>P</t>
  </si>
  <si>
    <t>Poznámka k položce:_x000d_
předpoklad celkem do 20 km</t>
  </si>
  <si>
    <t>2,192*19 'Přepočtené koeficientem množství</t>
  </si>
  <si>
    <t>5</t>
  </si>
  <si>
    <t>997013631</t>
  </si>
  <si>
    <t>Poplatek za uložení stavebního odpadu na skládce (skládkovné) směsného stavebního a demoličního zatříděného do Katalogu odpadů pod kódem 17 09 04</t>
  </si>
  <si>
    <t>474806114</t>
  </si>
  <si>
    <t>https://podminky.urs.cz/item/CS_URS_2021_01/997013631</t>
  </si>
  <si>
    <t>PSV</t>
  </si>
  <si>
    <t>Práce a dodávky PSV</t>
  </si>
  <si>
    <t>713</t>
  </si>
  <si>
    <t>Izolace tepelné</t>
  </si>
  <si>
    <t>713151111</t>
  </si>
  <si>
    <t>Montáž tepelné izolace střech šikmých rohožemi, pásy, deskami (izolační materiál ve specifikaci) kladenými volně mezi krokve</t>
  </si>
  <si>
    <t>16</t>
  </si>
  <si>
    <t>1978260072</t>
  </si>
  <si>
    <t>https://podminky.urs.cz/item/CS_URS_2021_01/713151111</t>
  </si>
  <si>
    <t>v pruhu 300 mm kolem oken</t>
  </si>
  <si>
    <t>21*(0,78+0,3+0,3+1,18)*2*0,3</t>
  </si>
  <si>
    <t>7</t>
  </si>
  <si>
    <t>M</t>
  </si>
  <si>
    <t>63166767</t>
  </si>
  <si>
    <t>pás tepelně izolační univerzální λ=0,036-0,037 tl 140mm</t>
  </si>
  <si>
    <t>32</t>
  </si>
  <si>
    <t>566718369</t>
  </si>
  <si>
    <t>https://podminky.urs.cz/item/CS_URS_2021_01/63166767</t>
  </si>
  <si>
    <t>32,256*1,02 'Přepočtené koeficientem množství</t>
  </si>
  <si>
    <t>8</t>
  </si>
  <si>
    <t>713151813</t>
  </si>
  <si>
    <t>Odstranění tepelné izolace střech šikmých nebo nadstřešních částí z rohoží, pásů, dílců, desek, bloků mezi krokve nebo pod krokve volně položených z vláknitých materiálů suchých, tloušťka izolace přes 100 mm</t>
  </si>
  <si>
    <t>1271994582</t>
  </si>
  <si>
    <t>https://podminky.urs.cz/item/CS_URS_2021_01/713151813</t>
  </si>
  <si>
    <t>9</t>
  </si>
  <si>
    <t>998713203</t>
  </si>
  <si>
    <t>Přesun hmot pro izolace tepelné stanovený procentní sazbou (%) z ceny vodorovná dopravní vzdálenost do 50 m v objektech výšky přes 12 do 24 m</t>
  </si>
  <si>
    <t>%</t>
  </si>
  <si>
    <t>-835594342</t>
  </si>
  <si>
    <t>https://podminky.urs.cz/item/CS_URS_2021_01/998713203</t>
  </si>
  <si>
    <t>762</t>
  </si>
  <si>
    <t>Konstrukce tesařské</t>
  </si>
  <si>
    <t>10</t>
  </si>
  <si>
    <t>762342441</t>
  </si>
  <si>
    <t>Bednění a laťování montáž lišt trojúhelníkových</t>
  </si>
  <si>
    <t>m</t>
  </si>
  <si>
    <t>1896111168</t>
  </si>
  <si>
    <t>https://podminky.urs.cz/item/CS_URS_2021_01/762342441</t>
  </si>
  <si>
    <t>montážní latě střešního okna 2 na sobě</t>
  </si>
  <si>
    <t>21*(1,18+0,78)*2*2</t>
  </si>
  <si>
    <t>11</t>
  </si>
  <si>
    <t>60514106</t>
  </si>
  <si>
    <t>řezivo jehličnaté lať pevnostní třída S10-13 průřez 40x60mm</t>
  </si>
  <si>
    <t>m3</t>
  </si>
  <si>
    <t>1392577611</t>
  </si>
  <si>
    <t>https://podminky.urs.cz/item/CS_URS_2021_01/60514106</t>
  </si>
  <si>
    <t>164,64*1,1*0,04*0,06</t>
  </si>
  <si>
    <t>12</t>
  </si>
  <si>
    <t>762395000</t>
  </si>
  <si>
    <t>Spojovací prostředky krovů, bednění a laťování, nadstřešních konstrukcí svory, prkna, hřebíky, pásová ocel, vruty</t>
  </si>
  <si>
    <t>1558604723</t>
  </si>
  <si>
    <t>https://podminky.urs.cz/item/CS_URS_2021_01/762395000</t>
  </si>
  <si>
    <t>13</t>
  </si>
  <si>
    <t>998762203</t>
  </si>
  <si>
    <t>Přesun hmot pro konstrukce tesařské stanovený procentní sazbou (%) z ceny vodorovná dopravní vzdálenost do 50 m v objektech výšky přes 12 do 24 m</t>
  </si>
  <si>
    <t>-779761160</t>
  </si>
  <si>
    <t>https://podminky.urs.cz/item/CS_URS_2021_01/998762203</t>
  </si>
  <si>
    <t>763</t>
  </si>
  <si>
    <t>Konstrukce suché výstavby</t>
  </si>
  <si>
    <t>14</t>
  </si>
  <si>
    <t>763131714</t>
  </si>
  <si>
    <t>Podhled ze sádrokartonových desek ostatní práce a konstrukce na podhledech ze sádrokartonových desek základní penetrační nátěr</t>
  </si>
  <si>
    <t>1970335978</t>
  </si>
  <si>
    <t>https://podminky.urs.cz/item/CS_URS_2021_01/763131714</t>
  </si>
  <si>
    <t>dle počtu oken a řezů v m2</t>
  </si>
  <si>
    <t>21*(1,5+0,78)*2*0,4</t>
  </si>
  <si>
    <t>763164821</t>
  </si>
  <si>
    <t>Demontáž podkroví ze sádrokartonových desek obkladu sádrokartonovými deskami na kovové konstrukci, opláštění jednoduché</t>
  </si>
  <si>
    <t>-1761204744</t>
  </si>
  <si>
    <t>https://podminky.urs.cz/item/CS_URS_2021_01/763164821</t>
  </si>
  <si>
    <t>763182411</t>
  </si>
  <si>
    <t>Výplně otvorů konstrukcí ze sádrokartonových desek opláštění obvodu (špalety) střešního okna z desek včetně Al rohu hloubky do 0,5 m</t>
  </si>
  <si>
    <t>-1674732483</t>
  </si>
  <si>
    <t>https://podminky.urs.cz/item/CS_URS_2021_01/763182411</t>
  </si>
  <si>
    <t>dle počtu oken a řezů v bm</t>
  </si>
  <si>
    <t>21*(1,5+0,78)*2</t>
  </si>
  <si>
    <t>17</t>
  </si>
  <si>
    <t>998763403</t>
  </si>
  <si>
    <t>Přesun hmot pro konstrukce montované z desek stanovený procentní sazbou (%) z ceny vodorovná dopravní vzdálenost do 50 m v objektech výšky přes 12 do 24 m</t>
  </si>
  <si>
    <t>1969917951</t>
  </si>
  <si>
    <t>https://podminky.urs.cz/item/CS_URS_2021_01/998763403</t>
  </si>
  <si>
    <t>765</t>
  </si>
  <si>
    <t>Krytina skládaná</t>
  </si>
  <si>
    <t>18</t>
  </si>
  <si>
    <t>765121014</t>
  </si>
  <si>
    <t>Montáž krytiny betonové sklonu do 30° drážkové na sucho, počet kusů přes 8 do 10 ks/m2</t>
  </si>
  <si>
    <t>-2025956343</t>
  </si>
  <si>
    <t>https://podminky.urs.cz/item/CS_URS_2021_01/765121014</t>
  </si>
  <si>
    <t>19</t>
  </si>
  <si>
    <t>765121504</t>
  </si>
  <si>
    <t>Montáž krytiny betonové Příplatek k cenám včetně připevňovacích prostředků za sklon přes 40 do 50°</t>
  </si>
  <si>
    <t>1913399769</t>
  </si>
  <si>
    <t>https://podminky.urs.cz/item/CS_URS_2021_01/765121504</t>
  </si>
  <si>
    <t>20</t>
  </si>
  <si>
    <t>765121802</t>
  </si>
  <si>
    <t>Demontáž krytiny betonové na sucho, sklonu do 30° k dalšímu použití</t>
  </si>
  <si>
    <t>1800470247</t>
  </si>
  <si>
    <t>https://podminky.urs.cz/item/CS_URS_2021_01/765121802</t>
  </si>
  <si>
    <t>765121822</t>
  </si>
  <si>
    <t>Demontáž krytiny betonové Příplatek k cenám za sklon přes 30° k dalšímu použití</t>
  </si>
  <si>
    <t>-1975849312</t>
  </si>
  <si>
    <t>https://podminky.urs.cz/item/CS_URS_2021_01/765121822</t>
  </si>
  <si>
    <t>22</t>
  </si>
  <si>
    <t>765191911</t>
  </si>
  <si>
    <t>Demontáž pojistné hydroizolační fólie kladené ve sklonu přes 30°</t>
  </si>
  <si>
    <t>626329083</t>
  </si>
  <si>
    <t>https://podminky.urs.cz/item/CS_URS_2021_01/765191911</t>
  </si>
  <si>
    <t>23</t>
  </si>
  <si>
    <t>998765203</t>
  </si>
  <si>
    <t>Přesun hmot pro krytiny skládané stanovený procentní sazbou (%) z ceny vodorovná dopravní vzdálenost do 50 m v objektech výšky přes 12 do 24 m</t>
  </si>
  <si>
    <t>-1036906412</t>
  </si>
  <si>
    <t>https://podminky.urs.cz/item/CS_URS_2021_01/998765203</t>
  </si>
  <si>
    <t>766</t>
  </si>
  <si>
    <t>Konstrukce truhlářské</t>
  </si>
  <si>
    <t>24</t>
  </si>
  <si>
    <t>766671024</t>
  </si>
  <si>
    <t>Montáž střešních oken dřevěných nebo plastových kyvných, výklopných/kyvných s okenním rámem a lemováním, s plisovaným límcem, s napojením na krytinu do krytiny tvarované, rozměru 78 x 118 cm</t>
  </si>
  <si>
    <t>kus</t>
  </si>
  <si>
    <t>1039492796</t>
  </si>
  <si>
    <t>https://podminky.urs.cz/item/CS_URS_2021_01/766671024</t>
  </si>
  <si>
    <t>25</t>
  </si>
  <si>
    <t>611.Rpol.78/118</t>
  </si>
  <si>
    <t xml:space="preserve">střešní okno kyvné s izolačním trojsklem, Uw=1,1 W/(m2*K),  plastové bílé bezúdržbové, spodní ovládání, velikost okna cca 780x1178 mm</t>
  </si>
  <si>
    <t>1209089698</t>
  </si>
  <si>
    <t>26</t>
  </si>
  <si>
    <t>61124233</t>
  </si>
  <si>
    <t>manžeta z parotěsné fólie pro střešní okno 78x118cm</t>
  </si>
  <si>
    <t>788683054</t>
  </si>
  <si>
    <t>https://podminky.urs.cz/item/CS_URS_2021_01/61124233</t>
  </si>
  <si>
    <t>27</t>
  </si>
  <si>
    <t>61124089</t>
  </si>
  <si>
    <t>zateplovací sada střešních oken manžeta z hydroizolační fólie 78x118cm</t>
  </si>
  <si>
    <t>sada</t>
  </si>
  <si>
    <t>4387185</t>
  </si>
  <si>
    <t>https://podminky.urs.cz/item/CS_URS_2021_01/61124089</t>
  </si>
  <si>
    <t>28</t>
  </si>
  <si>
    <t>61124153</t>
  </si>
  <si>
    <t>lemování střešních oken na profilované krytiny 78x118cm</t>
  </si>
  <si>
    <t>-1260475947</t>
  </si>
  <si>
    <t>https://podminky.urs.cz/item/CS_URS_2021_01/61124153</t>
  </si>
  <si>
    <t>29</t>
  </si>
  <si>
    <t>61140555</t>
  </si>
  <si>
    <t>lemování střešních oken v sestavě na profilované krytiny 78x118cm</t>
  </si>
  <si>
    <t>-211462473</t>
  </si>
  <si>
    <t>https://podminky.urs.cz/item/CS_URS_2021_01/61140555</t>
  </si>
  <si>
    <t>30</t>
  </si>
  <si>
    <t>766674811</t>
  </si>
  <si>
    <t>Demontáž střešních oken na krytině hladké a drážkové, sklonu přes 30 do 45°</t>
  </si>
  <si>
    <t>-2132027365</t>
  </si>
  <si>
    <t>https://podminky.urs.cz/item/CS_URS_2021_01/766674811</t>
  </si>
  <si>
    <t>31</t>
  </si>
  <si>
    <t>998766203</t>
  </si>
  <si>
    <t>Přesun hmot pro konstrukce truhlářské stanovený procentní sazbou (%) z ceny vodorovná dopravní vzdálenost do 50 m v objektech výšky přes 12 do 24 m</t>
  </si>
  <si>
    <t>1487346650</t>
  </si>
  <si>
    <t>https://podminky.urs.cz/item/CS_URS_2021_01/998766203</t>
  </si>
  <si>
    <t>784</t>
  </si>
  <si>
    <t>Dokončovací práce - malby a tapety</t>
  </si>
  <si>
    <t>784211101</t>
  </si>
  <si>
    <t>Malby z malířských směsí oděruvzdorných za mokra dvojnásobné, bílé za mokra oděruvzdorné výborně v místnostech výšky do 3,80 m</t>
  </si>
  <si>
    <t>-1452805727</t>
  </si>
  <si>
    <t>https://podminky.urs.cz/item/CS_URS_2021_01/784211101</t>
  </si>
  <si>
    <t>malba ostění: dle počtu oken a řezů v m2</t>
  </si>
  <si>
    <t>VRN</t>
  </si>
  <si>
    <t>Vedlejší rozpočtové náklady</t>
  </si>
  <si>
    <t>VRN3</t>
  </si>
  <si>
    <t>Zařízení staveniště</t>
  </si>
  <si>
    <t>33</t>
  </si>
  <si>
    <t>030001000</t>
  </si>
  <si>
    <t>kpl.</t>
  </si>
  <si>
    <t>1024</t>
  </si>
  <si>
    <t>-1019263899</t>
  </si>
  <si>
    <t>https://podminky.urs.cz/item/CS_URS_2021_01/030001000</t>
  </si>
  <si>
    <t>VRN4</t>
  </si>
  <si>
    <t>Inženýrská činnost</t>
  </si>
  <si>
    <t>34</t>
  </si>
  <si>
    <t>041103000</t>
  </si>
  <si>
    <t>Autorský dozor projektanta</t>
  </si>
  <si>
    <t>786420338</t>
  </si>
  <si>
    <t>https://podminky.urs.cz/item/CS_URS_2021_01/041103000</t>
  </si>
  <si>
    <t>VRN6</t>
  </si>
  <si>
    <t>Územní vlivy</t>
  </si>
  <si>
    <t>35</t>
  </si>
  <si>
    <t>061002000</t>
  </si>
  <si>
    <t>Vliv klimatických podmínek</t>
  </si>
  <si>
    <t>-939896444</t>
  </si>
  <si>
    <t>https://podminky.urs.cz/item/CS_URS_2021_01/061002000</t>
  </si>
  <si>
    <t>36</t>
  </si>
  <si>
    <t>065002000</t>
  </si>
  <si>
    <t>Mimostaveništní doprava materiálů</t>
  </si>
  <si>
    <t>949713256</t>
  </si>
  <si>
    <t>https://podminky.urs.cz/item/CS_URS_2021_01/065002000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</si>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</sst>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3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1_01/619991001" TargetMode="External" /><Relationship Id="rId2" Type="http://schemas.openxmlformats.org/officeDocument/2006/relationships/hyperlink" Target="https://podminky.urs.cz/item/CS_URS_2021_01/997013214" TargetMode="External" /><Relationship Id="rId3" Type="http://schemas.openxmlformats.org/officeDocument/2006/relationships/hyperlink" Target="https://podminky.urs.cz/item/CS_URS_2021_01/997013511" TargetMode="External" /><Relationship Id="rId4" Type="http://schemas.openxmlformats.org/officeDocument/2006/relationships/hyperlink" Target="https://podminky.urs.cz/item/CS_URS_2021_01/997013509" TargetMode="External" /><Relationship Id="rId5" Type="http://schemas.openxmlformats.org/officeDocument/2006/relationships/hyperlink" Target="https://podminky.urs.cz/item/CS_URS_2021_01/997013631" TargetMode="External" /><Relationship Id="rId6" Type="http://schemas.openxmlformats.org/officeDocument/2006/relationships/hyperlink" Target="https://podminky.urs.cz/item/CS_URS_2021_01/713151111" TargetMode="External" /><Relationship Id="rId7" Type="http://schemas.openxmlformats.org/officeDocument/2006/relationships/hyperlink" Target="https://podminky.urs.cz/item/CS_URS_2021_01/63166767" TargetMode="External" /><Relationship Id="rId8" Type="http://schemas.openxmlformats.org/officeDocument/2006/relationships/hyperlink" Target="https://podminky.urs.cz/item/CS_URS_2021_01/713151813" TargetMode="External" /><Relationship Id="rId9" Type="http://schemas.openxmlformats.org/officeDocument/2006/relationships/hyperlink" Target="https://podminky.urs.cz/item/CS_URS_2021_01/998713203" TargetMode="External" /><Relationship Id="rId10" Type="http://schemas.openxmlformats.org/officeDocument/2006/relationships/hyperlink" Target="https://podminky.urs.cz/item/CS_URS_2021_01/762342441" TargetMode="External" /><Relationship Id="rId11" Type="http://schemas.openxmlformats.org/officeDocument/2006/relationships/hyperlink" Target="https://podminky.urs.cz/item/CS_URS_2021_01/60514106" TargetMode="External" /><Relationship Id="rId12" Type="http://schemas.openxmlformats.org/officeDocument/2006/relationships/hyperlink" Target="https://podminky.urs.cz/item/CS_URS_2021_01/762395000" TargetMode="External" /><Relationship Id="rId13" Type="http://schemas.openxmlformats.org/officeDocument/2006/relationships/hyperlink" Target="https://podminky.urs.cz/item/CS_URS_2021_01/998762203" TargetMode="External" /><Relationship Id="rId14" Type="http://schemas.openxmlformats.org/officeDocument/2006/relationships/hyperlink" Target="https://podminky.urs.cz/item/CS_URS_2021_01/763131714" TargetMode="External" /><Relationship Id="rId15" Type="http://schemas.openxmlformats.org/officeDocument/2006/relationships/hyperlink" Target="https://podminky.urs.cz/item/CS_URS_2021_01/763164821" TargetMode="External" /><Relationship Id="rId16" Type="http://schemas.openxmlformats.org/officeDocument/2006/relationships/hyperlink" Target="https://podminky.urs.cz/item/CS_URS_2021_01/763182411" TargetMode="External" /><Relationship Id="rId17" Type="http://schemas.openxmlformats.org/officeDocument/2006/relationships/hyperlink" Target="https://podminky.urs.cz/item/CS_URS_2021_01/998763403" TargetMode="External" /><Relationship Id="rId18" Type="http://schemas.openxmlformats.org/officeDocument/2006/relationships/hyperlink" Target="https://podminky.urs.cz/item/CS_URS_2021_01/765121014" TargetMode="External" /><Relationship Id="rId19" Type="http://schemas.openxmlformats.org/officeDocument/2006/relationships/hyperlink" Target="https://podminky.urs.cz/item/CS_URS_2021_01/765121504" TargetMode="External" /><Relationship Id="rId20" Type="http://schemas.openxmlformats.org/officeDocument/2006/relationships/hyperlink" Target="https://podminky.urs.cz/item/CS_URS_2021_01/765121802" TargetMode="External" /><Relationship Id="rId21" Type="http://schemas.openxmlformats.org/officeDocument/2006/relationships/hyperlink" Target="https://podminky.urs.cz/item/CS_URS_2021_01/765121822" TargetMode="External" /><Relationship Id="rId22" Type="http://schemas.openxmlformats.org/officeDocument/2006/relationships/hyperlink" Target="https://podminky.urs.cz/item/CS_URS_2021_01/765191911" TargetMode="External" /><Relationship Id="rId23" Type="http://schemas.openxmlformats.org/officeDocument/2006/relationships/hyperlink" Target="https://podminky.urs.cz/item/CS_URS_2021_01/998765203" TargetMode="External" /><Relationship Id="rId24" Type="http://schemas.openxmlformats.org/officeDocument/2006/relationships/hyperlink" Target="https://podminky.urs.cz/item/CS_URS_2021_01/766671024" TargetMode="External" /><Relationship Id="rId25" Type="http://schemas.openxmlformats.org/officeDocument/2006/relationships/hyperlink" Target="https://podminky.urs.cz/item/CS_URS_2021_01/61124233" TargetMode="External" /><Relationship Id="rId26" Type="http://schemas.openxmlformats.org/officeDocument/2006/relationships/hyperlink" Target="https://podminky.urs.cz/item/CS_URS_2021_01/61124089" TargetMode="External" /><Relationship Id="rId27" Type="http://schemas.openxmlformats.org/officeDocument/2006/relationships/hyperlink" Target="https://podminky.urs.cz/item/CS_URS_2021_01/61124153" TargetMode="External" /><Relationship Id="rId28" Type="http://schemas.openxmlformats.org/officeDocument/2006/relationships/hyperlink" Target="https://podminky.urs.cz/item/CS_URS_2021_01/61140555" TargetMode="External" /><Relationship Id="rId29" Type="http://schemas.openxmlformats.org/officeDocument/2006/relationships/hyperlink" Target="https://podminky.urs.cz/item/CS_URS_2021_01/766674811" TargetMode="External" /><Relationship Id="rId30" Type="http://schemas.openxmlformats.org/officeDocument/2006/relationships/hyperlink" Target="https://podminky.urs.cz/item/CS_URS_2021_01/998766203" TargetMode="External" /><Relationship Id="rId31" Type="http://schemas.openxmlformats.org/officeDocument/2006/relationships/hyperlink" Target="https://podminky.urs.cz/item/CS_URS_2021_01/784211101" TargetMode="External" /><Relationship Id="rId32" Type="http://schemas.openxmlformats.org/officeDocument/2006/relationships/hyperlink" Target="https://podminky.urs.cz/item/CS_URS_2021_01/030001000" TargetMode="External" /><Relationship Id="rId33" Type="http://schemas.openxmlformats.org/officeDocument/2006/relationships/hyperlink" Target="https://podminky.urs.cz/item/CS_URS_2021_01/041103000" TargetMode="External" /><Relationship Id="rId34" Type="http://schemas.openxmlformats.org/officeDocument/2006/relationships/hyperlink" Target="https://podminky.urs.cz/item/CS_URS_2021_01/061002000" TargetMode="External" /><Relationship Id="rId35" Type="http://schemas.openxmlformats.org/officeDocument/2006/relationships/hyperlink" Target="https://podminky.urs.cz/item/CS_URS_2021_01/065002000" TargetMode="External" /><Relationship Id="rId3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33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33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38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39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40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41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42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43</v>
      </c>
      <c r="E29" s="47"/>
      <c r="F29" s="32" t="s">
        <v>44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45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46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47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48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49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50</v>
      </c>
      <c r="U35" s="54"/>
      <c r="V35" s="54"/>
      <c r="W35" s="54"/>
      <c r="X35" s="56" t="s">
        <v>51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52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20211014/4/331-332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Výměna střešních oken bytového domu Švermova č.p. 331-332, 273 03 Stochov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Švermova č.p. 331-332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14. 10. 2021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Město Stochov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32</v>
      </c>
      <c r="AJ49" s="40"/>
      <c r="AK49" s="40"/>
      <c r="AL49" s="40"/>
      <c r="AM49" s="73" t="str">
        <f>IF(E17="","",E17)</f>
        <v>DEKPROJEKT s.r.o.</v>
      </c>
      <c r="AN49" s="64"/>
      <c r="AO49" s="64"/>
      <c r="AP49" s="64"/>
      <c r="AQ49" s="40"/>
      <c r="AR49" s="44"/>
      <c r="AS49" s="74" t="s">
        <v>53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30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36</v>
      </c>
      <c r="AJ50" s="40"/>
      <c r="AK50" s="40"/>
      <c r="AL50" s="40"/>
      <c r="AM50" s="73" t="str">
        <f>IF(E20="","",E20)</f>
        <v>DEKPROJEKT s.r.o.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54</v>
      </c>
      <c r="D52" s="87"/>
      <c r="E52" s="87"/>
      <c r="F52" s="87"/>
      <c r="G52" s="87"/>
      <c r="H52" s="88"/>
      <c r="I52" s="89" t="s">
        <v>55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56</v>
      </c>
      <c r="AH52" s="87"/>
      <c r="AI52" s="87"/>
      <c r="AJ52" s="87"/>
      <c r="AK52" s="87"/>
      <c r="AL52" s="87"/>
      <c r="AM52" s="87"/>
      <c r="AN52" s="89" t="s">
        <v>57</v>
      </c>
      <c r="AO52" s="87"/>
      <c r="AP52" s="87"/>
      <c r="AQ52" s="91" t="s">
        <v>58</v>
      </c>
      <c r="AR52" s="44"/>
      <c r="AS52" s="92" t="s">
        <v>59</v>
      </c>
      <c r="AT52" s="93" t="s">
        <v>60</v>
      </c>
      <c r="AU52" s="93" t="s">
        <v>61</v>
      </c>
      <c r="AV52" s="93" t="s">
        <v>62</v>
      </c>
      <c r="AW52" s="93" t="s">
        <v>63</v>
      </c>
      <c r="AX52" s="93" t="s">
        <v>64</v>
      </c>
      <c r="AY52" s="93" t="s">
        <v>65</v>
      </c>
      <c r="AZ52" s="93" t="s">
        <v>66</v>
      </c>
      <c r="BA52" s="93" t="s">
        <v>67</v>
      </c>
      <c r="BB52" s="93" t="s">
        <v>68</v>
      </c>
      <c r="BC52" s="93" t="s">
        <v>69</v>
      </c>
      <c r="BD52" s="94" t="s">
        <v>70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71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ROUND(AS55,2)</f>
        <v>0</v>
      </c>
      <c r="AT54" s="106">
        <f>ROUND(SUM(AV54:AW54),2)</f>
        <v>0</v>
      </c>
      <c r="AU54" s="107">
        <f>ROUND(AU55,5)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ROUND(AZ55,2)</f>
        <v>0</v>
      </c>
      <c r="BA54" s="106">
        <f>ROUND(BA55,2)</f>
        <v>0</v>
      </c>
      <c r="BB54" s="106">
        <f>ROUND(BB55,2)</f>
        <v>0</v>
      </c>
      <c r="BC54" s="106">
        <f>ROUND(BC55,2)</f>
        <v>0</v>
      </c>
      <c r="BD54" s="108">
        <f>ROUND(BD55,2)</f>
        <v>0</v>
      </c>
      <c r="BE54" s="6"/>
      <c r="BS54" s="109" t="s">
        <v>72</v>
      </c>
      <c r="BT54" s="109" t="s">
        <v>73</v>
      </c>
      <c r="BV54" s="109" t="s">
        <v>74</v>
      </c>
      <c r="BW54" s="109" t="s">
        <v>5</v>
      </c>
      <c r="BX54" s="109" t="s">
        <v>75</v>
      </c>
      <c r="CL54" s="109" t="s">
        <v>19</v>
      </c>
    </row>
    <row r="55" s="7" customFormat="1" ht="37.5" customHeight="1">
      <c r="A55" s="110" t="s">
        <v>76</v>
      </c>
      <c r="B55" s="111"/>
      <c r="C55" s="112"/>
      <c r="D55" s="113" t="s">
        <v>14</v>
      </c>
      <c r="E55" s="113"/>
      <c r="F55" s="113"/>
      <c r="G55" s="113"/>
      <c r="H55" s="113"/>
      <c r="I55" s="114"/>
      <c r="J55" s="113" t="s">
        <v>17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'20211014-4-331-332 - Výmě...'!J28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77</v>
      </c>
      <c r="AR55" s="117"/>
      <c r="AS55" s="118">
        <v>0</v>
      </c>
      <c r="AT55" s="119">
        <f>ROUND(SUM(AV55:AW55),2)</f>
        <v>0</v>
      </c>
      <c r="AU55" s="120">
        <f>'20211014-4-331-332 - Výmě...'!P87</f>
        <v>0</v>
      </c>
      <c r="AV55" s="119">
        <f>'20211014-4-331-332 - Výmě...'!J31</f>
        <v>0</v>
      </c>
      <c r="AW55" s="119">
        <f>'20211014-4-331-332 - Výmě...'!J32</f>
        <v>0</v>
      </c>
      <c r="AX55" s="119">
        <f>'20211014-4-331-332 - Výmě...'!J33</f>
        <v>0</v>
      </c>
      <c r="AY55" s="119">
        <f>'20211014-4-331-332 - Výmě...'!J34</f>
        <v>0</v>
      </c>
      <c r="AZ55" s="119">
        <f>'20211014-4-331-332 - Výmě...'!F31</f>
        <v>0</v>
      </c>
      <c r="BA55" s="119">
        <f>'20211014-4-331-332 - Výmě...'!F32</f>
        <v>0</v>
      </c>
      <c r="BB55" s="119">
        <f>'20211014-4-331-332 - Výmě...'!F33</f>
        <v>0</v>
      </c>
      <c r="BC55" s="119">
        <f>'20211014-4-331-332 - Výmě...'!F34</f>
        <v>0</v>
      </c>
      <c r="BD55" s="121">
        <f>'20211014-4-331-332 - Výmě...'!F35</f>
        <v>0</v>
      </c>
      <c r="BE55" s="7"/>
      <c r="BT55" s="122" t="s">
        <v>78</v>
      </c>
      <c r="BU55" s="122" t="s">
        <v>79</v>
      </c>
      <c r="BV55" s="122" t="s">
        <v>74</v>
      </c>
      <c r="BW55" s="122" t="s">
        <v>5</v>
      </c>
      <c r="BX55" s="122" t="s">
        <v>75</v>
      </c>
      <c r="CL55" s="122" t="s">
        <v>19</v>
      </c>
    </row>
    <row r="56" s="2" customFormat="1" ht="30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4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="2" customFormat="1" ht="6.96" customHeight="1">
      <c r="A57" s="38"/>
      <c r="B57" s="59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44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</sheetData>
  <sheetProtection sheet="1" formatColumns="0" formatRows="0" objects="1" scenarios="1" spinCount="100000" saltValue="9i+DNiIm4EskEJy37y3HisjEitJxfv4eWZJKjy3UlS07eeDLJXUehDD3UPJLL2nA/W6CtxiMCsXr2IS30yxJQA==" hashValue="dTlVyEMSWYxiqI6tOKwpXuBA69U5o86KkmF1ak6hSAqkhWCgr5artqAqJc6TIfEo3Ze1W/4+qtb+7G4cGl7nFQ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20211014-4-331-332 - Výmě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23"/>
      <c r="C3" s="124"/>
      <c r="D3" s="124"/>
      <c r="E3" s="124"/>
      <c r="F3" s="124"/>
      <c r="G3" s="124"/>
      <c r="H3" s="124"/>
      <c r="I3" s="124"/>
      <c r="J3" s="124"/>
      <c r="K3" s="124"/>
      <c r="L3" s="20"/>
      <c r="AT3" s="17" t="s">
        <v>78</v>
      </c>
    </row>
    <row r="4" s="1" customFormat="1" ht="24.96" customHeight="1">
      <c r="B4" s="20"/>
      <c r="D4" s="125" t="s">
        <v>80</v>
      </c>
      <c r="L4" s="20"/>
      <c r="M4" s="126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27" t="s">
        <v>16</v>
      </c>
      <c r="E6" s="38"/>
      <c r="F6" s="38"/>
      <c r="G6" s="38"/>
      <c r="H6" s="38"/>
      <c r="I6" s="38"/>
      <c r="J6" s="38"/>
      <c r="K6" s="38"/>
      <c r="L6" s="12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44"/>
      <c r="C7" s="38"/>
      <c r="D7" s="38"/>
      <c r="E7" s="129" t="s">
        <v>17</v>
      </c>
      <c r="F7" s="38"/>
      <c r="G7" s="38"/>
      <c r="H7" s="38"/>
      <c r="I7" s="38"/>
      <c r="J7" s="38"/>
      <c r="K7" s="38"/>
      <c r="L7" s="12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12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27" t="s">
        <v>18</v>
      </c>
      <c r="E9" s="38"/>
      <c r="F9" s="130" t="s">
        <v>19</v>
      </c>
      <c r="G9" s="38"/>
      <c r="H9" s="38"/>
      <c r="I9" s="127" t="s">
        <v>20</v>
      </c>
      <c r="J9" s="130" t="s">
        <v>19</v>
      </c>
      <c r="K9" s="38"/>
      <c r="L9" s="12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27" t="s">
        <v>21</v>
      </c>
      <c r="E10" s="38"/>
      <c r="F10" s="130" t="s">
        <v>22</v>
      </c>
      <c r="G10" s="38"/>
      <c r="H10" s="38"/>
      <c r="I10" s="127" t="s">
        <v>23</v>
      </c>
      <c r="J10" s="131" t="str">
        <f>'Rekapitulace stavby'!AN8</f>
        <v>14. 10. 2021</v>
      </c>
      <c r="K10" s="38"/>
      <c r="L10" s="12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12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27" t="s">
        <v>25</v>
      </c>
      <c r="E12" s="38"/>
      <c r="F12" s="38"/>
      <c r="G12" s="38"/>
      <c r="H12" s="38"/>
      <c r="I12" s="127" t="s">
        <v>26</v>
      </c>
      <c r="J12" s="130" t="s">
        <v>27</v>
      </c>
      <c r="K12" s="38"/>
      <c r="L12" s="12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0" t="s">
        <v>28</v>
      </c>
      <c r="F13" s="38"/>
      <c r="G13" s="38"/>
      <c r="H13" s="38"/>
      <c r="I13" s="127" t="s">
        <v>29</v>
      </c>
      <c r="J13" s="130" t="s">
        <v>19</v>
      </c>
      <c r="K13" s="38"/>
      <c r="L13" s="12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12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27" t="s">
        <v>30</v>
      </c>
      <c r="E15" s="38"/>
      <c r="F15" s="38"/>
      <c r="G15" s="38"/>
      <c r="H15" s="38"/>
      <c r="I15" s="127" t="s">
        <v>26</v>
      </c>
      <c r="J15" s="33" t="str">
        <f>'Rekapitulace stavby'!AN13</f>
        <v>Vyplň údaj</v>
      </c>
      <c r="K15" s="38"/>
      <c r="L15" s="12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0"/>
      <c r="G16" s="130"/>
      <c r="H16" s="130"/>
      <c r="I16" s="127" t="s">
        <v>29</v>
      </c>
      <c r="J16" s="33" t="str">
        <f>'Rekapitulace stavby'!AN14</f>
        <v>Vyplň údaj</v>
      </c>
      <c r="K16" s="38"/>
      <c r="L16" s="12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12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27" t="s">
        <v>32</v>
      </c>
      <c r="E18" s="38"/>
      <c r="F18" s="38"/>
      <c r="G18" s="38"/>
      <c r="H18" s="38"/>
      <c r="I18" s="127" t="s">
        <v>26</v>
      </c>
      <c r="J18" s="130" t="s">
        <v>33</v>
      </c>
      <c r="K18" s="38"/>
      <c r="L18" s="12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0" t="s">
        <v>34</v>
      </c>
      <c r="F19" s="38"/>
      <c r="G19" s="38"/>
      <c r="H19" s="38"/>
      <c r="I19" s="127" t="s">
        <v>29</v>
      </c>
      <c r="J19" s="130" t="s">
        <v>19</v>
      </c>
      <c r="K19" s="38"/>
      <c r="L19" s="12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12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27" t="s">
        <v>36</v>
      </c>
      <c r="E21" s="38"/>
      <c r="F21" s="38"/>
      <c r="G21" s="38"/>
      <c r="H21" s="38"/>
      <c r="I21" s="127" t="s">
        <v>26</v>
      </c>
      <c r="J21" s="130" t="s">
        <v>33</v>
      </c>
      <c r="K21" s="38"/>
      <c r="L21" s="12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0" t="s">
        <v>34</v>
      </c>
      <c r="F22" s="38"/>
      <c r="G22" s="38"/>
      <c r="H22" s="38"/>
      <c r="I22" s="127" t="s">
        <v>29</v>
      </c>
      <c r="J22" s="130" t="s">
        <v>19</v>
      </c>
      <c r="K22" s="38"/>
      <c r="L22" s="12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12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27" t="s">
        <v>37</v>
      </c>
      <c r="E24" s="38"/>
      <c r="F24" s="38"/>
      <c r="G24" s="38"/>
      <c r="H24" s="38"/>
      <c r="I24" s="38"/>
      <c r="J24" s="38"/>
      <c r="K24" s="38"/>
      <c r="L24" s="12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47.25" customHeight="1">
      <c r="A25" s="132"/>
      <c r="B25" s="133"/>
      <c r="C25" s="132"/>
      <c r="D25" s="132"/>
      <c r="E25" s="134" t="s">
        <v>38</v>
      </c>
      <c r="F25" s="134"/>
      <c r="G25" s="134"/>
      <c r="H25" s="134"/>
      <c r="I25" s="132"/>
      <c r="J25" s="132"/>
      <c r="K25" s="132"/>
      <c r="L25" s="135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12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36"/>
      <c r="E27" s="136"/>
      <c r="F27" s="136"/>
      <c r="G27" s="136"/>
      <c r="H27" s="136"/>
      <c r="I27" s="136"/>
      <c r="J27" s="136"/>
      <c r="K27" s="136"/>
      <c r="L27" s="12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37" t="s">
        <v>39</v>
      </c>
      <c r="E28" s="38"/>
      <c r="F28" s="38"/>
      <c r="G28" s="38"/>
      <c r="H28" s="38"/>
      <c r="I28" s="38"/>
      <c r="J28" s="138">
        <f>ROUND(J87, 2)</f>
        <v>0</v>
      </c>
      <c r="K28" s="38"/>
      <c r="L28" s="12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36"/>
      <c r="E29" s="136"/>
      <c r="F29" s="136"/>
      <c r="G29" s="136"/>
      <c r="H29" s="136"/>
      <c r="I29" s="136"/>
      <c r="J29" s="136"/>
      <c r="K29" s="136"/>
      <c r="L29" s="12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39" t="s">
        <v>41</v>
      </c>
      <c r="G30" s="38"/>
      <c r="H30" s="38"/>
      <c r="I30" s="139" t="s">
        <v>40</v>
      </c>
      <c r="J30" s="139" t="s">
        <v>42</v>
      </c>
      <c r="K30" s="38"/>
      <c r="L30" s="12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0" t="s">
        <v>43</v>
      </c>
      <c r="E31" s="127" t="s">
        <v>44</v>
      </c>
      <c r="F31" s="141">
        <f>ROUND((SUM(BE87:BE200)),  2)</f>
        <v>0</v>
      </c>
      <c r="G31" s="38"/>
      <c r="H31" s="38"/>
      <c r="I31" s="142">
        <v>0.20999999999999999</v>
      </c>
      <c r="J31" s="141">
        <f>ROUND(((SUM(BE87:BE200))*I31),  2)</f>
        <v>0</v>
      </c>
      <c r="K31" s="38"/>
      <c r="L31" s="12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27" t="s">
        <v>45</v>
      </c>
      <c r="F32" s="141">
        <f>ROUND((SUM(BF87:BF200)),  2)</f>
        <v>0</v>
      </c>
      <c r="G32" s="38"/>
      <c r="H32" s="38"/>
      <c r="I32" s="142">
        <v>0.14999999999999999</v>
      </c>
      <c r="J32" s="141">
        <f>ROUND(((SUM(BF87:BF200))*I32),  2)</f>
        <v>0</v>
      </c>
      <c r="K32" s="38"/>
      <c r="L32" s="12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27" t="s">
        <v>46</v>
      </c>
      <c r="F33" s="141">
        <f>ROUND((SUM(BG87:BG200)),  2)</f>
        <v>0</v>
      </c>
      <c r="G33" s="38"/>
      <c r="H33" s="38"/>
      <c r="I33" s="142">
        <v>0.20999999999999999</v>
      </c>
      <c r="J33" s="141">
        <f>0</f>
        <v>0</v>
      </c>
      <c r="K33" s="38"/>
      <c r="L33" s="12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27" t="s">
        <v>47</v>
      </c>
      <c r="F34" s="141">
        <f>ROUND((SUM(BH87:BH200)),  2)</f>
        <v>0</v>
      </c>
      <c r="G34" s="38"/>
      <c r="H34" s="38"/>
      <c r="I34" s="142">
        <v>0.14999999999999999</v>
      </c>
      <c r="J34" s="141">
        <f>0</f>
        <v>0</v>
      </c>
      <c r="K34" s="38"/>
      <c r="L34" s="12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27" t="s">
        <v>48</v>
      </c>
      <c r="F35" s="141">
        <f>ROUND((SUM(BI87:BI200)),  2)</f>
        <v>0</v>
      </c>
      <c r="G35" s="38"/>
      <c r="H35" s="38"/>
      <c r="I35" s="142">
        <v>0</v>
      </c>
      <c r="J35" s="141">
        <f>0</f>
        <v>0</v>
      </c>
      <c r="K35" s="38"/>
      <c r="L35" s="12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12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43"/>
      <c r="D37" s="144" t="s">
        <v>49</v>
      </c>
      <c r="E37" s="145"/>
      <c r="F37" s="145"/>
      <c r="G37" s="146" t="s">
        <v>50</v>
      </c>
      <c r="H37" s="147" t="s">
        <v>51</v>
      </c>
      <c r="I37" s="145"/>
      <c r="J37" s="148">
        <f>SUM(J28:J35)</f>
        <v>0</v>
      </c>
      <c r="K37" s="149"/>
      <c r="L37" s="12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150"/>
      <c r="C38" s="151"/>
      <c r="D38" s="151"/>
      <c r="E38" s="151"/>
      <c r="F38" s="151"/>
      <c r="G38" s="151"/>
      <c r="H38" s="151"/>
      <c r="I38" s="151"/>
      <c r="J38" s="151"/>
      <c r="K38" s="151"/>
      <c r="L38" s="12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42" s="2" customFormat="1" ht="6.96" customHeight="1">
      <c r="A42" s="38"/>
      <c r="B42" s="152"/>
      <c r="C42" s="153"/>
      <c r="D42" s="153"/>
      <c r="E42" s="153"/>
      <c r="F42" s="153"/>
      <c r="G42" s="153"/>
      <c r="H42" s="153"/>
      <c r="I42" s="153"/>
      <c r="J42" s="153"/>
      <c r="K42" s="153"/>
      <c r="L42" s="12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4.96" customHeight="1">
      <c r="A43" s="38"/>
      <c r="B43" s="39"/>
      <c r="C43" s="23" t="s">
        <v>81</v>
      </c>
      <c r="D43" s="40"/>
      <c r="E43" s="40"/>
      <c r="F43" s="40"/>
      <c r="G43" s="40"/>
      <c r="H43" s="40"/>
      <c r="I43" s="40"/>
      <c r="J43" s="40"/>
      <c r="K43" s="40"/>
      <c r="L43" s="12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6.96" customHeight="1">
      <c r="A44" s="38"/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12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12" customHeight="1">
      <c r="A45" s="38"/>
      <c r="B45" s="39"/>
      <c r="C45" s="32" t="s">
        <v>16</v>
      </c>
      <c r="D45" s="40"/>
      <c r="E45" s="40"/>
      <c r="F45" s="40"/>
      <c r="G45" s="40"/>
      <c r="H45" s="40"/>
      <c r="I45" s="40"/>
      <c r="J45" s="40"/>
      <c r="K45" s="40"/>
      <c r="L45" s="12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16.5" customHeight="1">
      <c r="A46" s="38"/>
      <c r="B46" s="39"/>
      <c r="C46" s="40"/>
      <c r="D46" s="40"/>
      <c r="E46" s="69" t="str">
        <f>E7</f>
        <v>Výměna střešních oken bytového domu Švermova č.p. 331-332, 273 03 Stochov</v>
      </c>
      <c r="F46" s="40"/>
      <c r="G46" s="40"/>
      <c r="H46" s="40"/>
      <c r="I46" s="40"/>
      <c r="J46" s="40"/>
      <c r="K46" s="40"/>
      <c r="L46" s="12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6.96" customHeight="1">
      <c r="A47" s="38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12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2" customHeight="1">
      <c r="A48" s="38"/>
      <c r="B48" s="39"/>
      <c r="C48" s="32" t="s">
        <v>21</v>
      </c>
      <c r="D48" s="40"/>
      <c r="E48" s="40"/>
      <c r="F48" s="27" t="str">
        <f>F10</f>
        <v>Švermova č.p. 331-332</v>
      </c>
      <c r="G48" s="40"/>
      <c r="H48" s="40"/>
      <c r="I48" s="32" t="s">
        <v>23</v>
      </c>
      <c r="J48" s="72" t="str">
        <f>IF(J10="","",J10)</f>
        <v>14. 10. 2021</v>
      </c>
      <c r="K48" s="40"/>
      <c r="L48" s="12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6.96" customHeight="1">
      <c r="A49" s="38"/>
      <c r="B49" s="39"/>
      <c r="C49" s="40"/>
      <c r="D49" s="40"/>
      <c r="E49" s="40"/>
      <c r="F49" s="40"/>
      <c r="G49" s="40"/>
      <c r="H49" s="40"/>
      <c r="I49" s="40"/>
      <c r="J49" s="40"/>
      <c r="K49" s="40"/>
      <c r="L49" s="12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5.15" customHeight="1">
      <c r="A50" s="38"/>
      <c r="B50" s="39"/>
      <c r="C50" s="32" t="s">
        <v>25</v>
      </c>
      <c r="D50" s="40"/>
      <c r="E50" s="40"/>
      <c r="F50" s="27" t="str">
        <f>E13</f>
        <v>Město Stochov</v>
      </c>
      <c r="G50" s="40"/>
      <c r="H50" s="40"/>
      <c r="I50" s="32" t="s">
        <v>32</v>
      </c>
      <c r="J50" s="36" t="str">
        <f>E19</f>
        <v>DEKPROJEKT s.r.o.</v>
      </c>
      <c r="K50" s="40"/>
      <c r="L50" s="12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15.15" customHeight="1">
      <c r="A51" s="38"/>
      <c r="B51" s="39"/>
      <c r="C51" s="32" t="s">
        <v>30</v>
      </c>
      <c r="D51" s="40"/>
      <c r="E51" s="40"/>
      <c r="F51" s="27" t="str">
        <f>IF(E16="","",E16)</f>
        <v>Vyplň údaj</v>
      </c>
      <c r="G51" s="40"/>
      <c r="H51" s="40"/>
      <c r="I51" s="32" t="s">
        <v>36</v>
      </c>
      <c r="J51" s="36" t="str">
        <f>E22</f>
        <v>DEKPROJEKT s.r.o.</v>
      </c>
      <c r="K51" s="40"/>
      <c r="L51" s="12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0.32" customHeight="1">
      <c r="A52" s="38"/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12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29.28" customHeight="1">
      <c r="A53" s="38"/>
      <c r="B53" s="39"/>
      <c r="C53" s="154" t="s">
        <v>82</v>
      </c>
      <c r="D53" s="155"/>
      <c r="E53" s="155"/>
      <c r="F53" s="155"/>
      <c r="G53" s="155"/>
      <c r="H53" s="155"/>
      <c r="I53" s="155"/>
      <c r="J53" s="156" t="s">
        <v>83</v>
      </c>
      <c r="K53" s="155"/>
      <c r="L53" s="12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0.32" customHeight="1">
      <c r="A54" s="38"/>
      <c r="B54" s="39"/>
      <c r="C54" s="40"/>
      <c r="D54" s="40"/>
      <c r="E54" s="40"/>
      <c r="F54" s="40"/>
      <c r="G54" s="40"/>
      <c r="H54" s="40"/>
      <c r="I54" s="40"/>
      <c r="J54" s="40"/>
      <c r="K54" s="40"/>
      <c r="L54" s="12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2.8" customHeight="1">
      <c r="A55" s="38"/>
      <c r="B55" s="39"/>
      <c r="C55" s="157" t="s">
        <v>71</v>
      </c>
      <c r="D55" s="40"/>
      <c r="E55" s="40"/>
      <c r="F55" s="40"/>
      <c r="G55" s="40"/>
      <c r="H55" s="40"/>
      <c r="I55" s="40"/>
      <c r="J55" s="102">
        <f>J87</f>
        <v>0</v>
      </c>
      <c r="K55" s="40"/>
      <c r="L55" s="12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U55" s="17" t="s">
        <v>84</v>
      </c>
    </row>
    <row r="56" s="9" customFormat="1" ht="24.96" customHeight="1">
      <c r="A56" s="9"/>
      <c r="B56" s="158"/>
      <c r="C56" s="159"/>
      <c r="D56" s="160" t="s">
        <v>85</v>
      </c>
      <c r="E56" s="161"/>
      <c r="F56" s="161"/>
      <c r="G56" s="161"/>
      <c r="H56" s="161"/>
      <c r="I56" s="161"/>
      <c r="J56" s="162">
        <f>J88</f>
        <v>0</v>
      </c>
      <c r="K56" s="159"/>
      <c r="L56" s="163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4"/>
      <c r="C57" s="165"/>
      <c r="D57" s="166" t="s">
        <v>86</v>
      </c>
      <c r="E57" s="167"/>
      <c r="F57" s="167"/>
      <c r="G57" s="167"/>
      <c r="H57" s="167"/>
      <c r="I57" s="167"/>
      <c r="J57" s="168">
        <f>J89</f>
        <v>0</v>
      </c>
      <c r="K57" s="165"/>
      <c r="L57" s="169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4"/>
      <c r="C58" s="165"/>
      <c r="D58" s="166" t="s">
        <v>87</v>
      </c>
      <c r="E58" s="167"/>
      <c r="F58" s="167"/>
      <c r="G58" s="167"/>
      <c r="H58" s="167"/>
      <c r="I58" s="167"/>
      <c r="J58" s="168">
        <f>J94</f>
        <v>0</v>
      </c>
      <c r="K58" s="165"/>
      <c r="L58" s="169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9" customFormat="1" ht="24.96" customHeight="1">
      <c r="A59" s="9"/>
      <c r="B59" s="158"/>
      <c r="C59" s="159"/>
      <c r="D59" s="160" t="s">
        <v>88</v>
      </c>
      <c r="E59" s="161"/>
      <c r="F59" s="161"/>
      <c r="G59" s="161"/>
      <c r="H59" s="161"/>
      <c r="I59" s="161"/>
      <c r="J59" s="162">
        <f>J107</f>
        <v>0</v>
      </c>
      <c r="K59" s="159"/>
      <c r="L59" s="163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</row>
    <row r="60" s="10" customFormat="1" ht="19.92" customHeight="1">
      <c r="A60" s="10"/>
      <c r="B60" s="164"/>
      <c r="C60" s="165"/>
      <c r="D60" s="166" t="s">
        <v>89</v>
      </c>
      <c r="E60" s="167"/>
      <c r="F60" s="167"/>
      <c r="G60" s="167"/>
      <c r="H60" s="167"/>
      <c r="I60" s="167"/>
      <c r="J60" s="168">
        <f>J108</f>
        <v>0</v>
      </c>
      <c r="K60" s="165"/>
      <c r="L60" s="169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4"/>
      <c r="C61" s="165"/>
      <c r="D61" s="166" t="s">
        <v>90</v>
      </c>
      <c r="E61" s="167"/>
      <c r="F61" s="167"/>
      <c r="G61" s="167"/>
      <c r="H61" s="167"/>
      <c r="I61" s="167"/>
      <c r="J61" s="168">
        <f>J122</f>
        <v>0</v>
      </c>
      <c r="K61" s="165"/>
      <c r="L61" s="16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4"/>
      <c r="C62" s="165"/>
      <c r="D62" s="166" t="s">
        <v>91</v>
      </c>
      <c r="E62" s="167"/>
      <c r="F62" s="167"/>
      <c r="G62" s="167"/>
      <c r="H62" s="167"/>
      <c r="I62" s="167"/>
      <c r="J62" s="168">
        <f>J134</f>
        <v>0</v>
      </c>
      <c r="K62" s="165"/>
      <c r="L62" s="16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4"/>
      <c r="C63" s="165"/>
      <c r="D63" s="166" t="s">
        <v>92</v>
      </c>
      <c r="E63" s="167"/>
      <c r="F63" s="167"/>
      <c r="G63" s="167"/>
      <c r="H63" s="167"/>
      <c r="I63" s="167"/>
      <c r="J63" s="168">
        <f>J149</f>
        <v>0</v>
      </c>
      <c r="K63" s="165"/>
      <c r="L63" s="16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4"/>
      <c r="C64" s="165"/>
      <c r="D64" s="166" t="s">
        <v>93</v>
      </c>
      <c r="E64" s="167"/>
      <c r="F64" s="167"/>
      <c r="G64" s="167"/>
      <c r="H64" s="167"/>
      <c r="I64" s="167"/>
      <c r="J64" s="168">
        <f>J168</f>
        <v>0</v>
      </c>
      <c r="K64" s="165"/>
      <c r="L64" s="16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4"/>
      <c r="C65" s="165"/>
      <c r="D65" s="166" t="s">
        <v>94</v>
      </c>
      <c r="E65" s="167"/>
      <c r="F65" s="167"/>
      <c r="G65" s="167"/>
      <c r="H65" s="167"/>
      <c r="I65" s="167"/>
      <c r="J65" s="168">
        <f>J184</f>
        <v>0</v>
      </c>
      <c r="K65" s="165"/>
      <c r="L65" s="16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58"/>
      <c r="C66" s="159"/>
      <c r="D66" s="160" t="s">
        <v>95</v>
      </c>
      <c r="E66" s="161"/>
      <c r="F66" s="161"/>
      <c r="G66" s="161"/>
      <c r="H66" s="161"/>
      <c r="I66" s="161"/>
      <c r="J66" s="162">
        <f>J189</f>
        <v>0</v>
      </c>
      <c r="K66" s="159"/>
      <c r="L66" s="16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64"/>
      <c r="C67" s="165"/>
      <c r="D67" s="166" t="s">
        <v>96</v>
      </c>
      <c r="E67" s="167"/>
      <c r="F67" s="167"/>
      <c r="G67" s="167"/>
      <c r="H67" s="167"/>
      <c r="I67" s="167"/>
      <c r="J67" s="168">
        <f>J190</f>
        <v>0</v>
      </c>
      <c r="K67" s="165"/>
      <c r="L67" s="16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4"/>
      <c r="C68" s="165"/>
      <c r="D68" s="166" t="s">
        <v>97</v>
      </c>
      <c r="E68" s="167"/>
      <c r="F68" s="167"/>
      <c r="G68" s="167"/>
      <c r="H68" s="167"/>
      <c r="I68" s="167"/>
      <c r="J68" s="168">
        <f>J193</f>
        <v>0</v>
      </c>
      <c r="K68" s="165"/>
      <c r="L68" s="16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4"/>
      <c r="C69" s="165"/>
      <c r="D69" s="166" t="s">
        <v>98</v>
      </c>
      <c r="E69" s="167"/>
      <c r="F69" s="167"/>
      <c r="G69" s="167"/>
      <c r="H69" s="167"/>
      <c r="I69" s="167"/>
      <c r="J69" s="168">
        <f>J196</f>
        <v>0</v>
      </c>
      <c r="K69" s="165"/>
      <c r="L69" s="16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8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12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6.96" customHeight="1">
      <c r="A71" s="38"/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12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5" s="2" customFormat="1" ht="6.96" customHeight="1">
      <c r="A75" s="38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2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24.96" customHeight="1">
      <c r="A76" s="38"/>
      <c r="B76" s="39"/>
      <c r="C76" s="23" t="s">
        <v>99</v>
      </c>
      <c r="D76" s="40"/>
      <c r="E76" s="40"/>
      <c r="F76" s="40"/>
      <c r="G76" s="40"/>
      <c r="H76" s="40"/>
      <c r="I76" s="40"/>
      <c r="J76" s="40"/>
      <c r="K76" s="40"/>
      <c r="L76" s="12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2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16</v>
      </c>
      <c r="D78" s="40"/>
      <c r="E78" s="40"/>
      <c r="F78" s="40"/>
      <c r="G78" s="40"/>
      <c r="H78" s="40"/>
      <c r="I78" s="40"/>
      <c r="J78" s="40"/>
      <c r="K78" s="40"/>
      <c r="L78" s="12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6.5" customHeight="1">
      <c r="A79" s="38"/>
      <c r="B79" s="39"/>
      <c r="C79" s="40"/>
      <c r="D79" s="40"/>
      <c r="E79" s="69" t="str">
        <f>E7</f>
        <v>Výměna střešních oken bytového domu Švermova č.p. 331-332, 273 03 Stochov</v>
      </c>
      <c r="F79" s="40"/>
      <c r="G79" s="40"/>
      <c r="H79" s="40"/>
      <c r="I79" s="40"/>
      <c r="J79" s="40"/>
      <c r="K79" s="40"/>
      <c r="L79" s="12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2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21</v>
      </c>
      <c r="D81" s="40"/>
      <c r="E81" s="40"/>
      <c r="F81" s="27" t="str">
        <f>F10</f>
        <v>Švermova č.p. 331-332</v>
      </c>
      <c r="G81" s="40"/>
      <c r="H81" s="40"/>
      <c r="I81" s="32" t="s">
        <v>23</v>
      </c>
      <c r="J81" s="72" t="str">
        <f>IF(J10="","",J10)</f>
        <v>14. 10. 2021</v>
      </c>
      <c r="K81" s="40"/>
      <c r="L81" s="12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2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5.15" customHeight="1">
      <c r="A83" s="38"/>
      <c r="B83" s="39"/>
      <c r="C83" s="32" t="s">
        <v>25</v>
      </c>
      <c r="D83" s="40"/>
      <c r="E83" s="40"/>
      <c r="F83" s="27" t="str">
        <f>E13</f>
        <v>Město Stochov</v>
      </c>
      <c r="G83" s="40"/>
      <c r="H83" s="40"/>
      <c r="I83" s="32" t="s">
        <v>32</v>
      </c>
      <c r="J83" s="36" t="str">
        <f>E19</f>
        <v>DEKPROJEKT s.r.o.</v>
      </c>
      <c r="K83" s="40"/>
      <c r="L83" s="12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5.15" customHeight="1">
      <c r="A84" s="38"/>
      <c r="B84" s="39"/>
      <c r="C84" s="32" t="s">
        <v>30</v>
      </c>
      <c r="D84" s="40"/>
      <c r="E84" s="40"/>
      <c r="F84" s="27" t="str">
        <f>IF(E16="","",E16)</f>
        <v>Vyplň údaj</v>
      </c>
      <c r="G84" s="40"/>
      <c r="H84" s="40"/>
      <c r="I84" s="32" t="s">
        <v>36</v>
      </c>
      <c r="J84" s="36" t="str">
        <f>E22</f>
        <v>DEKPROJEKT s.r.o.</v>
      </c>
      <c r="K84" s="40"/>
      <c r="L84" s="12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0.32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2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1" customFormat="1" ht="29.28" customHeight="1">
      <c r="A86" s="170"/>
      <c r="B86" s="171"/>
      <c r="C86" s="172" t="s">
        <v>100</v>
      </c>
      <c r="D86" s="173" t="s">
        <v>58</v>
      </c>
      <c r="E86" s="173" t="s">
        <v>54</v>
      </c>
      <c r="F86" s="173" t="s">
        <v>55</v>
      </c>
      <c r="G86" s="173" t="s">
        <v>101</v>
      </c>
      <c r="H86" s="173" t="s">
        <v>102</v>
      </c>
      <c r="I86" s="173" t="s">
        <v>103</v>
      </c>
      <c r="J86" s="173" t="s">
        <v>83</v>
      </c>
      <c r="K86" s="174" t="s">
        <v>104</v>
      </c>
      <c r="L86" s="175"/>
      <c r="M86" s="92" t="s">
        <v>19</v>
      </c>
      <c r="N86" s="93" t="s">
        <v>43</v>
      </c>
      <c r="O86" s="93" t="s">
        <v>105</v>
      </c>
      <c r="P86" s="93" t="s">
        <v>106</v>
      </c>
      <c r="Q86" s="93" t="s">
        <v>107</v>
      </c>
      <c r="R86" s="93" t="s">
        <v>108</v>
      </c>
      <c r="S86" s="93" t="s">
        <v>109</v>
      </c>
      <c r="T86" s="94" t="s">
        <v>110</v>
      </c>
      <c r="U86" s="170"/>
      <c r="V86" s="170"/>
      <c r="W86" s="170"/>
      <c r="X86" s="170"/>
      <c r="Y86" s="170"/>
      <c r="Z86" s="170"/>
      <c r="AA86" s="170"/>
      <c r="AB86" s="170"/>
      <c r="AC86" s="170"/>
      <c r="AD86" s="170"/>
      <c r="AE86" s="170"/>
    </row>
    <row r="87" s="2" customFormat="1" ht="22.8" customHeight="1">
      <c r="A87" s="38"/>
      <c r="B87" s="39"/>
      <c r="C87" s="99" t="s">
        <v>111</v>
      </c>
      <c r="D87" s="40"/>
      <c r="E87" s="40"/>
      <c r="F87" s="40"/>
      <c r="G87" s="40"/>
      <c r="H87" s="40"/>
      <c r="I87" s="40"/>
      <c r="J87" s="176">
        <f>BK87</f>
        <v>0</v>
      </c>
      <c r="K87" s="40"/>
      <c r="L87" s="44"/>
      <c r="M87" s="95"/>
      <c r="N87" s="177"/>
      <c r="O87" s="96"/>
      <c r="P87" s="178">
        <f>P88+P107+P189</f>
        <v>0</v>
      </c>
      <c r="Q87" s="96"/>
      <c r="R87" s="178">
        <f>R88+R107+R189</f>
        <v>1.7854420100000001</v>
      </c>
      <c r="S87" s="96"/>
      <c r="T87" s="179">
        <f>T88+T107+T189</f>
        <v>3.6455428800000003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72</v>
      </c>
      <c r="AU87" s="17" t="s">
        <v>84</v>
      </c>
      <c r="BK87" s="180">
        <f>BK88+BK107+BK189</f>
        <v>0</v>
      </c>
    </row>
    <row r="88" s="12" customFormat="1" ht="25.92" customHeight="1">
      <c r="A88" s="12"/>
      <c r="B88" s="181"/>
      <c r="C88" s="182"/>
      <c r="D88" s="183" t="s">
        <v>72</v>
      </c>
      <c r="E88" s="184" t="s">
        <v>112</v>
      </c>
      <c r="F88" s="184" t="s">
        <v>113</v>
      </c>
      <c r="G88" s="182"/>
      <c r="H88" s="182"/>
      <c r="I88" s="185"/>
      <c r="J88" s="186">
        <f>BK88</f>
        <v>0</v>
      </c>
      <c r="K88" s="182"/>
      <c r="L88" s="187"/>
      <c r="M88" s="188"/>
      <c r="N88" s="189"/>
      <c r="O88" s="189"/>
      <c r="P88" s="190">
        <f>P89+P94</f>
        <v>0</v>
      </c>
      <c r="Q88" s="189"/>
      <c r="R88" s="190">
        <f>R89+R94</f>
        <v>0</v>
      </c>
      <c r="S88" s="189"/>
      <c r="T88" s="191">
        <f>T89+T94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92" t="s">
        <v>78</v>
      </c>
      <c r="AT88" s="193" t="s">
        <v>72</v>
      </c>
      <c r="AU88" s="193" t="s">
        <v>73</v>
      </c>
      <c r="AY88" s="192" t="s">
        <v>114</v>
      </c>
      <c r="BK88" s="194">
        <f>BK89+BK94</f>
        <v>0</v>
      </c>
    </row>
    <row r="89" s="12" customFormat="1" ht="22.8" customHeight="1">
      <c r="A89" s="12"/>
      <c r="B89" s="181"/>
      <c r="C89" s="182"/>
      <c r="D89" s="183" t="s">
        <v>72</v>
      </c>
      <c r="E89" s="195" t="s">
        <v>115</v>
      </c>
      <c r="F89" s="195" t="s">
        <v>116</v>
      </c>
      <c r="G89" s="182"/>
      <c r="H89" s="182"/>
      <c r="I89" s="185"/>
      <c r="J89" s="196">
        <f>BK89</f>
        <v>0</v>
      </c>
      <c r="K89" s="182"/>
      <c r="L89" s="187"/>
      <c r="M89" s="188"/>
      <c r="N89" s="189"/>
      <c r="O89" s="189"/>
      <c r="P89" s="190">
        <f>SUM(P90:P93)</f>
        <v>0</v>
      </c>
      <c r="Q89" s="189"/>
      <c r="R89" s="190">
        <f>SUM(R90:R93)</f>
        <v>0</v>
      </c>
      <c r="S89" s="189"/>
      <c r="T89" s="191">
        <f>SUM(T90:T93)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2" t="s">
        <v>78</v>
      </c>
      <c r="AT89" s="193" t="s">
        <v>72</v>
      </c>
      <c r="AU89" s="193" t="s">
        <v>78</v>
      </c>
      <c r="AY89" s="192" t="s">
        <v>114</v>
      </c>
      <c r="BK89" s="194">
        <f>SUM(BK90:BK93)</f>
        <v>0</v>
      </c>
    </row>
    <row r="90" s="2" customFormat="1" ht="21.75" customHeight="1">
      <c r="A90" s="38"/>
      <c r="B90" s="39"/>
      <c r="C90" s="197" t="s">
        <v>78</v>
      </c>
      <c r="D90" s="197" t="s">
        <v>117</v>
      </c>
      <c r="E90" s="198" t="s">
        <v>118</v>
      </c>
      <c r="F90" s="199" t="s">
        <v>119</v>
      </c>
      <c r="G90" s="200" t="s">
        <v>120</v>
      </c>
      <c r="H90" s="201">
        <v>210</v>
      </c>
      <c r="I90" s="202"/>
      <c r="J90" s="203">
        <f>ROUND(I90*H90,2)</f>
        <v>0</v>
      </c>
      <c r="K90" s="199" t="s">
        <v>121</v>
      </c>
      <c r="L90" s="44"/>
      <c r="M90" s="204" t="s">
        <v>19</v>
      </c>
      <c r="N90" s="205" t="s">
        <v>45</v>
      </c>
      <c r="O90" s="84"/>
      <c r="P90" s="206">
        <f>O90*H90</f>
        <v>0</v>
      </c>
      <c r="Q90" s="206">
        <v>0</v>
      </c>
      <c r="R90" s="206">
        <f>Q90*H90</f>
        <v>0</v>
      </c>
      <c r="S90" s="206">
        <v>0</v>
      </c>
      <c r="T90" s="207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08" t="s">
        <v>122</v>
      </c>
      <c r="AT90" s="208" t="s">
        <v>117</v>
      </c>
      <c r="AU90" s="208" t="s">
        <v>123</v>
      </c>
      <c r="AY90" s="17" t="s">
        <v>114</v>
      </c>
      <c r="BE90" s="209">
        <f>IF(N90="základní",J90,0)</f>
        <v>0</v>
      </c>
      <c r="BF90" s="209">
        <f>IF(N90="snížená",J90,0)</f>
        <v>0</v>
      </c>
      <c r="BG90" s="209">
        <f>IF(N90="zákl. přenesená",J90,0)</f>
        <v>0</v>
      </c>
      <c r="BH90" s="209">
        <f>IF(N90="sníž. přenesená",J90,0)</f>
        <v>0</v>
      </c>
      <c r="BI90" s="209">
        <f>IF(N90="nulová",J90,0)</f>
        <v>0</v>
      </c>
      <c r="BJ90" s="17" t="s">
        <v>123</v>
      </c>
      <c r="BK90" s="209">
        <f>ROUND(I90*H90,2)</f>
        <v>0</v>
      </c>
      <c r="BL90" s="17" t="s">
        <v>122</v>
      </c>
      <c r="BM90" s="208" t="s">
        <v>124</v>
      </c>
    </row>
    <row r="91" s="2" customFormat="1">
      <c r="A91" s="38"/>
      <c r="B91" s="39"/>
      <c r="C91" s="40"/>
      <c r="D91" s="210" t="s">
        <v>125</v>
      </c>
      <c r="E91" s="40"/>
      <c r="F91" s="211" t="s">
        <v>126</v>
      </c>
      <c r="G91" s="40"/>
      <c r="H91" s="40"/>
      <c r="I91" s="212"/>
      <c r="J91" s="40"/>
      <c r="K91" s="40"/>
      <c r="L91" s="44"/>
      <c r="M91" s="213"/>
      <c r="N91" s="214"/>
      <c r="O91" s="84"/>
      <c r="P91" s="84"/>
      <c r="Q91" s="84"/>
      <c r="R91" s="84"/>
      <c r="S91" s="84"/>
      <c r="T91" s="85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125</v>
      </c>
      <c r="AU91" s="17" t="s">
        <v>123</v>
      </c>
    </row>
    <row r="92" s="13" customFormat="1">
      <c r="A92" s="13"/>
      <c r="B92" s="215"/>
      <c r="C92" s="216"/>
      <c r="D92" s="217" t="s">
        <v>127</v>
      </c>
      <c r="E92" s="218" t="s">
        <v>19</v>
      </c>
      <c r="F92" s="219" t="s">
        <v>128</v>
      </c>
      <c r="G92" s="216"/>
      <c r="H92" s="218" t="s">
        <v>19</v>
      </c>
      <c r="I92" s="220"/>
      <c r="J92" s="216"/>
      <c r="K92" s="216"/>
      <c r="L92" s="221"/>
      <c r="M92" s="222"/>
      <c r="N92" s="223"/>
      <c r="O92" s="223"/>
      <c r="P92" s="223"/>
      <c r="Q92" s="223"/>
      <c r="R92" s="223"/>
      <c r="S92" s="223"/>
      <c r="T92" s="22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25" t="s">
        <v>127</v>
      </c>
      <c r="AU92" s="225" t="s">
        <v>123</v>
      </c>
      <c r="AV92" s="13" t="s">
        <v>78</v>
      </c>
      <c r="AW92" s="13" t="s">
        <v>35</v>
      </c>
      <c r="AX92" s="13" t="s">
        <v>73</v>
      </c>
      <c r="AY92" s="225" t="s">
        <v>114</v>
      </c>
    </row>
    <row r="93" s="14" customFormat="1">
      <c r="A93" s="14"/>
      <c r="B93" s="226"/>
      <c r="C93" s="227"/>
      <c r="D93" s="217" t="s">
        <v>127</v>
      </c>
      <c r="E93" s="228" t="s">
        <v>19</v>
      </c>
      <c r="F93" s="229" t="s">
        <v>129</v>
      </c>
      <c r="G93" s="227"/>
      <c r="H93" s="230">
        <v>210</v>
      </c>
      <c r="I93" s="231"/>
      <c r="J93" s="227"/>
      <c r="K93" s="227"/>
      <c r="L93" s="232"/>
      <c r="M93" s="233"/>
      <c r="N93" s="234"/>
      <c r="O93" s="234"/>
      <c r="P93" s="234"/>
      <c r="Q93" s="234"/>
      <c r="R93" s="234"/>
      <c r="S93" s="234"/>
      <c r="T93" s="235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36" t="s">
        <v>127</v>
      </c>
      <c r="AU93" s="236" t="s">
        <v>123</v>
      </c>
      <c r="AV93" s="14" t="s">
        <v>123</v>
      </c>
      <c r="AW93" s="14" t="s">
        <v>35</v>
      </c>
      <c r="AX93" s="14" t="s">
        <v>78</v>
      </c>
      <c r="AY93" s="236" t="s">
        <v>114</v>
      </c>
    </row>
    <row r="94" s="12" customFormat="1" ht="22.8" customHeight="1">
      <c r="A94" s="12"/>
      <c r="B94" s="181"/>
      <c r="C94" s="182"/>
      <c r="D94" s="183" t="s">
        <v>72</v>
      </c>
      <c r="E94" s="195" t="s">
        <v>130</v>
      </c>
      <c r="F94" s="195" t="s">
        <v>131</v>
      </c>
      <c r="G94" s="182"/>
      <c r="H94" s="182"/>
      <c r="I94" s="185"/>
      <c r="J94" s="196">
        <f>BK94</f>
        <v>0</v>
      </c>
      <c r="K94" s="182"/>
      <c r="L94" s="187"/>
      <c r="M94" s="188"/>
      <c r="N94" s="189"/>
      <c r="O94" s="189"/>
      <c r="P94" s="190">
        <f>SUM(P95:P106)</f>
        <v>0</v>
      </c>
      <c r="Q94" s="189"/>
      <c r="R94" s="190">
        <f>SUM(R95:R106)</f>
        <v>0</v>
      </c>
      <c r="S94" s="189"/>
      <c r="T94" s="191">
        <f>SUM(T95:T106)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92" t="s">
        <v>78</v>
      </c>
      <c r="AT94" s="193" t="s">
        <v>72</v>
      </c>
      <c r="AU94" s="193" t="s">
        <v>78</v>
      </c>
      <c r="AY94" s="192" t="s">
        <v>114</v>
      </c>
      <c r="BK94" s="194">
        <f>SUM(BK95:BK106)</f>
        <v>0</v>
      </c>
    </row>
    <row r="95" s="2" customFormat="1" ht="24.15" customHeight="1">
      <c r="A95" s="38"/>
      <c r="B95" s="39"/>
      <c r="C95" s="197" t="s">
        <v>123</v>
      </c>
      <c r="D95" s="197" t="s">
        <v>117</v>
      </c>
      <c r="E95" s="198" t="s">
        <v>132</v>
      </c>
      <c r="F95" s="199" t="s">
        <v>133</v>
      </c>
      <c r="G95" s="200" t="s">
        <v>134</v>
      </c>
      <c r="H95" s="201">
        <v>2.1920000000000002</v>
      </c>
      <c r="I95" s="202"/>
      <c r="J95" s="203">
        <f>ROUND(I95*H95,2)</f>
        <v>0</v>
      </c>
      <c r="K95" s="199" t="s">
        <v>121</v>
      </c>
      <c r="L95" s="44"/>
      <c r="M95" s="204" t="s">
        <v>19</v>
      </c>
      <c r="N95" s="205" t="s">
        <v>45</v>
      </c>
      <c r="O95" s="84"/>
      <c r="P95" s="206">
        <f>O95*H95</f>
        <v>0</v>
      </c>
      <c r="Q95" s="206">
        <v>0</v>
      </c>
      <c r="R95" s="206">
        <f>Q95*H95</f>
        <v>0</v>
      </c>
      <c r="S95" s="206">
        <v>0</v>
      </c>
      <c r="T95" s="207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08" t="s">
        <v>122</v>
      </c>
      <c r="AT95" s="208" t="s">
        <v>117</v>
      </c>
      <c r="AU95" s="208" t="s">
        <v>123</v>
      </c>
      <c r="AY95" s="17" t="s">
        <v>114</v>
      </c>
      <c r="BE95" s="209">
        <f>IF(N95="základní",J95,0)</f>
        <v>0</v>
      </c>
      <c r="BF95" s="209">
        <f>IF(N95="snížená",J95,0)</f>
        <v>0</v>
      </c>
      <c r="BG95" s="209">
        <f>IF(N95="zákl. přenesená",J95,0)</f>
        <v>0</v>
      </c>
      <c r="BH95" s="209">
        <f>IF(N95="sníž. přenesená",J95,0)</f>
        <v>0</v>
      </c>
      <c r="BI95" s="209">
        <f>IF(N95="nulová",J95,0)</f>
        <v>0</v>
      </c>
      <c r="BJ95" s="17" t="s">
        <v>123</v>
      </c>
      <c r="BK95" s="209">
        <f>ROUND(I95*H95,2)</f>
        <v>0</v>
      </c>
      <c r="BL95" s="17" t="s">
        <v>122</v>
      </c>
      <c r="BM95" s="208" t="s">
        <v>135</v>
      </c>
    </row>
    <row r="96" s="2" customFormat="1">
      <c r="A96" s="38"/>
      <c r="B96" s="39"/>
      <c r="C96" s="40"/>
      <c r="D96" s="210" t="s">
        <v>125</v>
      </c>
      <c r="E96" s="40"/>
      <c r="F96" s="211" t="s">
        <v>136</v>
      </c>
      <c r="G96" s="40"/>
      <c r="H96" s="40"/>
      <c r="I96" s="212"/>
      <c r="J96" s="40"/>
      <c r="K96" s="40"/>
      <c r="L96" s="44"/>
      <c r="M96" s="213"/>
      <c r="N96" s="214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125</v>
      </c>
      <c r="AU96" s="17" t="s">
        <v>123</v>
      </c>
    </row>
    <row r="97" s="13" customFormat="1">
      <c r="A97" s="13"/>
      <c r="B97" s="215"/>
      <c r="C97" s="216"/>
      <c r="D97" s="217" t="s">
        <v>127</v>
      </c>
      <c r="E97" s="218" t="s">
        <v>19</v>
      </c>
      <c r="F97" s="219" t="s">
        <v>137</v>
      </c>
      <c r="G97" s="216"/>
      <c r="H97" s="218" t="s">
        <v>19</v>
      </c>
      <c r="I97" s="220"/>
      <c r="J97" s="216"/>
      <c r="K97" s="216"/>
      <c r="L97" s="221"/>
      <c r="M97" s="222"/>
      <c r="N97" s="223"/>
      <c r="O97" s="223"/>
      <c r="P97" s="223"/>
      <c r="Q97" s="223"/>
      <c r="R97" s="223"/>
      <c r="S97" s="223"/>
      <c r="T97" s="22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25" t="s">
        <v>127</v>
      </c>
      <c r="AU97" s="225" t="s">
        <v>123</v>
      </c>
      <c r="AV97" s="13" t="s">
        <v>78</v>
      </c>
      <c r="AW97" s="13" t="s">
        <v>35</v>
      </c>
      <c r="AX97" s="13" t="s">
        <v>73</v>
      </c>
      <c r="AY97" s="225" t="s">
        <v>114</v>
      </c>
    </row>
    <row r="98" s="14" customFormat="1">
      <c r="A98" s="14"/>
      <c r="B98" s="226"/>
      <c r="C98" s="227"/>
      <c r="D98" s="217" t="s">
        <v>127</v>
      </c>
      <c r="E98" s="228" t="s">
        <v>19</v>
      </c>
      <c r="F98" s="229" t="s">
        <v>138</v>
      </c>
      <c r="G98" s="227"/>
      <c r="H98" s="230">
        <v>2.1920000000000002</v>
      </c>
      <c r="I98" s="231"/>
      <c r="J98" s="227"/>
      <c r="K98" s="227"/>
      <c r="L98" s="232"/>
      <c r="M98" s="233"/>
      <c r="N98" s="234"/>
      <c r="O98" s="234"/>
      <c r="P98" s="234"/>
      <c r="Q98" s="234"/>
      <c r="R98" s="234"/>
      <c r="S98" s="234"/>
      <c r="T98" s="23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36" t="s">
        <v>127</v>
      </c>
      <c r="AU98" s="236" t="s">
        <v>123</v>
      </c>
      <c r="AV98" s="14" t="s">
        <v>123</v>
      </c>
      <c r="AW98" s="14" t="s">
        <v>35</v>
      </c>
      <c r="AX98" s="14" t="s">
        <v>78</v>
      </c>
      <c r="AY98" s="236" t="s">
        <v>114</v>
      </c>
    </row>
    <row r="99" s="2" customFormat="1" ht="21.75" customHeight="1">
      <c r="A99" s="38"/>
      <c r="B99" s="39"/>
      <c r="C99" s="197" t="s">
        <v>139</v>
      </c>
      <c r="D99" s="197" t="s">
        <v>117</v>
      </c>
      <c r="E99" s="198" t="s">
        <v>140</v>
      </c>
      <c r="F99" s="199" t="s">
        <v>141</v>
      </c>
      <c r="G99" s="200" t="s">
        <v>134</v>
      </c>
      <c r="H99" s="201">
        <v>2.1920000000000002</v>
      </c>
      <c r="I99" s="202"/>
      <c r="J99" s="203">
        <f>ROUND(I99*H99,2)</f>
        <v>0</v>
      </c>
      <c r="K99" s="199" t="s">
        <v>121</v>
      </c>
      <c r="L99" s="44"/>
      <c r="M99" s="204" t="s">
        <v>19</v>
      </c>
      <c r="N99" s="205" t="s">
        <v>45</v>
      </c>
      <c r="O99" s="84"/>
      <c r="P99" s="206">
        <f>O99*H99</f>
        <v>0</v>
      </c>
      <c r="Q99" s="206">
        <v>0</v>
      </c>
      <c r="R99" s="206">
        <f>Q99*H99</f>
        <v>0</v>
      </c>
      <c r="S99" s="206">
        <v>0</v>
      </c>
      <c r="T99" s="207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08" t="s">
        <v>122</v>
      </c>
      <c r="AT99" s="208" t="s">
        <v>117</v>
      </c>
      <c r="AU99" s="208" t="s">
        <v>123</v>
      </c>
      <c r="AY99" s="17" t="s">
        <v>114</v>
      </c>
      <c r="BE99" s="209">
        <f>IF(N99="základní",J99,0)</f>
        <v>0</v>
      </c>
      <c r="BF99" s="209">
        <f>IF(N99="snížená",J99,0)</f>
        <v>0</v>
      </c>
      <c r="BG99" s="209">
        <f>IF(N99="zákl. přenesená",J99,0)</f>
        <v>0</v>
      </c>
      <c r="BH99" s="209">
        <f>IF(N99="sníž. přenesená",J99,0)</f>
        <v>0</v>
      </c>
      <c r="BI99" s="209">
        <f>IF(N99="nulová",J99,0)</f>
        <v>0</v>
      </c>
      <c r="BJ99" s="17" t="s">
        <v>123</v>
      </c>
      <c r="BK99" s="209">
        <f>ROUND(I99*H99,2)</f>
        <v>0</v>
      </c>
      <c r="BL99" s="17" t="s">
        <v>122</v>
      </c>
      <c r="BM99" s="208" t="s">
        <v>142</v>
      </c>
    </row>
    <row r="100" s="2" customFormat="1">
      <c r="A100" s="38"/>
      <c r="B100" s="39"/>
      <c r="C100" s="40"/>
      <c r="D100" s="210" t="s">
        <v>125</v>
      </c>
      <c r="E100" s="40"/>
      <c r="F100" s="211" t="s">
        <v>143</v>
      </c>
      <c r="G100" s="40"/>
      <c r="H100" s="40"/>
      <c r="I100" s="212"/>
      <c r="J100" s="40"/>
      <c r="K100" s="40"/>
      <c r="L100" s="44"/>
      <c r="M100" s="213"/>
      <c r="N100" s="214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125</v>
      </c>
      <c r="AU100" s="17" t="s">
        <v>123</v>
      </c>
    </row>
    <row r="101" s="2" customFormat="1" ht="24.15" customHeight="1">
      <c r="A101" s="38"/>
      <c r="B101" s="39"/>
      <c r="C101" s="197" t="s">
        <v>122</v>
      </c>
      <c r="D101" s="197" t="s">
        <v>117</v>
      </c>
      <c r="E101" s="198" t="s">
        <v>144</v>
      </c>
      <c r="F101" s="199" t="s">
        <v>145</v>
      </c>
      <c r="G101" s="200" t="s">
        <v>134</v>
      </c>
      <c r="H101" s="201">
        <v>41.648000000000003</v>
      </c>
      <c r="I101" s="202"/>
      <c r="J101" s="203">
        <f>ROUND(I101*H101,2)</f>
        <v>0</v>
      </c>
      <c r="K101" s="199" t="s">
        <v>121</v>
      </c>
      <c r="L101" s="44"/>
      <c r="M101" s="204" t="s">
        <v>19</v>
      </c>
      <c r="N101" s="205" t="s">
        <v>45</v>
      </c>
      <c r="O101" s="84"/>
      <c r="P101" s="206">
        <f>O101*H101</f>
        <v>0</v>
      </c>
      <c r="Q101" s="206">
        <v>0</v>
      </c>
      <c r="R101" s="206">
        <f>Q101*H101</f>
        <v>0</v>
      </c>
      <c r="S101" s="206">
        <v>0</v>
      </c>
      <c r="T101" s="207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08" t="s">
        <v>122</v>
      </c>
      <c r="AT101" s="208" t="s">
        <v>117</v>
      </c>
      <c r="AU101" s="208" t="s">
        <v>123</v>
      </c>
      <c r="AY101" s="17" t="s">
        <v>114</v>
      </c>
      <c r="BE101" s="209">
        <f>IF(N101="základní",J101,0)</f>
        <v>0</v>
      </c>
      <c r="BF101" s="209">
        <f>IF(N101="snížená",J101,0)</f>
        <v>0</v>
      </c>
      <c r="BG101" s="209">
        <f>IF(N101="zákl. přenesená",J101,0)</f>
        <v>0</v>
      </c>
      <c r="BH101" s="209">
        <f>IF(N101="sníž. přenesená",J101,0)</f>
        <v>0</v>
      </c>
      <c r="BI101" s="209">
        <f>IF(N101="nulová",J101,0)</f>
        <v>0</v>
      </c>
      <c r="BJ101" s="17" t="s">
        <v>123</v>
      </c>
      <c r="BK101" s="209">
        <f>ROUND(I101*H101,2)</f>
        <v>0</v>
      </c>
      <c r="BL101" s="17" t="s">
        <v>122</v>
      </c>
      <c r="BM101" s="208" t="s">
        <v>146</v>
      </c>
    </row>
    <row r="102" s="2" customFormat="1">
      <c r="A102" s="38"/>
      <c r="B102" s="39"/>
      <c r="C102" s="40"/>
      <c r="D102" s="210" t="s">
        <v>125</v>
      </c>
      <c r="E102" s="40"/>
      <c r="F102" s="211" t="s">
        <v>147</v>
      </c>
      <c r="G102" s="40"/>
      <c r="H102" s="40"/>
      <c r="I102" s="212"/>
      <c r="J102" s="40"/>
      <c r="K102" s="40"/>
      <c r="L102" s="44"/>
      <c r="M102" s="213"/>
      <c r="N102" s="214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125</v>
      </c>
      <c r="AU102" s="17" t="s">
        <v>123</v>
      </c>
    </row>
    <row r="103" s="2" customFormat="1">
      <c r="A103" s="38"/>
      <c r="B103" s="39"/>
      <c r="C103" s="40"/>
      <c r="D103" s="217" t="s">
        <v>148</v>
      </c>
      <c r="E103" s="40"/>
      <c r="F103" s="237" t="s">
        <v>149</v>
      </c>
      <c r="G103" s="40"/>
      <c r="H103" s="40"/>
      <c r="I103" s="212"/>
      <c r="J103" s="40"/>
      <c r="K103" s="40"/>
      <c r="L103" s="44"/>
      <c r="M103" s="213"/>
      <c r="N103" s="214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148</v>
      </c>
      <c r="AU103" s="17" t="s">
        <v>123</v>
      </c>
    </row>
    <row r="104" s="14" customFormat="1">
      <c r="A104" s="14"/>
      <c r="B104" s="226"/>
      <c r="C104" s="227"/>
      <c r="D104" s="217" t="s">
        <v>127</v>
      </c>
      <c r="E104" s="227"/>
      <c r="F104" s="229" t="s">
        <v>150</v>
      </c>
      <c r="G104" s="227"/>
      <c r="H104" s="230">
        <v>41.648000000000003</v>
      </c>
      <c r="I104" s="231"/>
      <c r="J104" s="227"/>
      <c r="K104" s="227"/>
      <c r="L104" s="232"/>
      <c r="M104" s="233"/>
      <c r="N104" s="234"/>
      <c r="O104" s="234"/>
      <c r="P104" s="234"/>
      <c r="Q104" s="234"/>
      <c r="R104" s="234"/>
      <c r="S104" s="234"/>
      <c r="T104" s="23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36" t="s">
        <v>127</v>
      </c>
      <c r="AU104" s="236" t="s">
        <v>123</v>
      </c>
      <c r="AV104" s="14" t="s">
        <v>123</v>
      </c>
      <c r="AW104" s="14" t="s">
        <v>4</v>
      </c>
      <c r="AX104" s="14" t="s">
        <v>78</v>
      </c>
      <c r="AY104" s="236" t="s">
        <v>114</v>
      </c>
    </row>
    <row r="105" s="2" customFormat="1" ht="24.15" customHeight="1">
      <c r="A105" s="38"/>
      <c r="B105" s="39"/>
      <c r="C105" s="197" t="s">
        <v>151</v>
      </c>
      <c r="D105" s="197" t="s">
        <v>117</v>
      </c>
      <c r="E105" s="198" t="s">
        <v>152</v>
      </c>
      <c r="F105" s="199" t="s">
        <v>153</v>
      </c>
      <c r="G105" s="200" t="s">
        <v>134</v>
      </c>
      <c r="H105" s="201">
        <v>2.1920000000000002</v>
      </c>
      <c r="I105" s="202"/>
      <c r="J105" s="203">
        <f>ROUND(I105*H105,2)</f>
        <v>0</v>
      </c>
      <c r="K105" s="199" t="s">
        <v>121</v>
      </c>
      <c r="L105" s="44"/>
      <c r="M105" s="204" t="s">
        <v>19</v>
      </c>
      <c r="N105" s="205" t="s">
        <v>45</v>
      </c>
      <c r="O105" s="84"/>
      <c r="P105" s="206">
        <f>O105*H105</f>
        <v>0</v>
      </c>
      <c r="Q105" s="206">
        <v>0</v>
      </c>
      <c r="R105" s="206">
        <f>Q105*H105</f>
        <v>0</v>
      </c>
      <c r="S105" s="206">
        <v>0</v>
      </c>
      <c r="T105" s="207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08" t="s">
        <v>122</v>
      </c>
      <c r="AT105" s="208" t="s">
        <v>117</v>
      </c>
      <c r="AU105" s="208" t="s">
        <v>123</v>
      </c>
      <c r="AY105" s="17" t="s">
        <v>114</v>
      </c>
      <c r="BE105" s="209">
        <f>IF(N105="základní",J105,0)</f>
        <v>0</v>
      </c>
      <c r="BF105" s="209">
        <f>IF(N105="snížená",J105,0)</f>
        <v>0</v>
      </c>
      <c r="BG105" s="209">
        <f>IF(N105="zákl. přenesená",J105,0)</f>
        <v>0</v>
      </c>
      <c r="BH105" s="209">
        <f>IF(N105="sníž. přenesená",J105,0)</f>
        <v>0</v>
      </c>
      <c r="BI105" s="209">
        <f>IF(N105="nulová",J105,0)</f>
        <v>0</v>
      </c>
      <c r="BJ105" s="17" t="s">
        <v>123</v>
      </c>
      <c r="BK105" s="209">
        <f>ROUND(I105*H105,2)</f>
        <v>0</v>
      </c>
      <c r="BL105" s="17" t="s">
        <v>122</v>
      </c>
      <c r="BM105" s="208" t="s">
        <v>154</v>
      </c>
    </row>
    <row r="106" s="2" customFormat="1">
      <c r="A106" s="38"/>
      <c r="B106" s="39"/>
      <c r="C106" s="40"/>
      <c r="D106" s="210" t="s">
        <v>125</v>
      </c>
      <c r="E106" s="40"/>
      <c r="F106" s="211" t="s">
        <v>155</v>
      </c>
      <c r="G106" s="40"/>
      <c r="H106" s="40"/>
      <c r="I106" s="212"/>
      <c r="J106" s="40"/>
      <c r="K106" s="40"/>
      <c r="L106" s="44"/>
      <c r="M106" s="213"/>
      <c r="N106" s="214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125</v>
      </c>
      <c r="AU106" s="17" t="s">
        <v>123</v>
      </c>
    </row>
    <row r="107" s="12" customFormat="1" ht="25.92" customHeight="1">
      <c r="A107" s="12"/>
      <c r="B107" s="181"/>
      <c r="C107" s="182"/>
      <c r="D107" s="183" t="s">
        <v>72</v>
      </c>
      <c r="E107" s="184" t="s">
        <v>156</v>
      </c>
      <c r="F107" s="184" t="s">
        <v>157</v>
      </c>
      <c r="G107" s="182"/>
      <c r="H107" s="182"/>
      <c r="I107" s="185"/>
      <c r="J107" s="186">
        <f>BK107</f>
        <v>0</v>
      </c>
      <c r="K107" s="182"/>
      <c r="L107" s="187"/>
      <c r="M107" s="188"/>
      <c r="N107" s="189"/>
      <c r="O107" s="189"/>
      <c r="P107" s="190">
        <f>P108+P122+P134+P149+P168+P184</f>
        <v>0</v>
      </c>
      <c r="Q107" s="189"/>
      <c r="R107" s="190">
        <f>R108+R122+R134+R149+R168+R184</f>
        <v>1.7854420100000001</v>
      </c>
      <c r="S107" s="189"/>
      <c r="T107" s="191">
        <f>T108+T122+T134+T149+T168+T184</f>
        <v>3.6455428800000003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92" t="s">
        <v>123</v>
      </c>
      <c r="AT107" s="193" t="s">
        <v>72</v>
      </c>
      <c r="AU107" s="193" t="s">
        <v>73</v>
      </c>
      <c r="AY107" s="192" t="s">
        <v>114</v>
      </c>
      <c r="BK107" s="194">
        <f>BK108+BK122+BK134+BK149+BK168+BK184</f>
        <v>0</v>
      </c>
    </row>
    <row r="108" s="12" customFormat="1" ht="22.8" customHeight="1">
      <c r="A108" s="12"/>
      <c r="B108" s="181"/>
      <c r="C108" s="182"/>
      <c r="D108" s="183" t="s">
        <v>72</v>
      </c>
      <c r="E108" s="195" t="s">
        <v>158</v>
      </c>
      <c r="F108" s="195" t="s">
        <v>159</v>
      </c>
      <c r="G108" s="182"/>
      <c r="H108" s="182"/>
      <c r="I108" s="185"/>
      <c r="J108" s="196">
        <f>BK108</f>
        <v>0</v>
      </c>
      <c r="K108" s="182"/>
      <c r="L108" s="187"/>
      <c r="M108" s="188"/>
      <c r="N108" s="189"/>
      <c r="O108" s="189"/>
      <c r="P108" s="190">
        <f>SUM(P109:P121)</f>
        <v>0</v>
      </c>
      <c r="Q108" s="189"/>
      <c r="R108" s="190">
        <f>SUM(R109:R121)</f>
        <v>0.083568540000000011</v>
      </c>
      <c r="S108" s="189"/>
      <c r="T108" s="191">
        <f>SUM(T109:T121)</f>
        <v>0.77414400000000005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192" t="s">
        <v>123</v>
      </c>
      <c r="AT108" s="193" t="s">
        <v>72</v>
      </c>
      <c r="AU108" s="193" t="s">
        <v>78</v>
      </c>
      <c r="AY108" s="192" t="s">
        <v>114</v>
      </c>
      <c r="BK108" s="194">
        <f>SUM(BK109:BK121)</f>
        <v>0</v>
      </c>
    </row>
    <row r="109" s="2" customFormat="1" ht="24.15" customHeight="1">
      <c r="A109" s="38"/>
      <c r="B109" s="39"/>
      <c r="C109" s="197" t="s">
        <v>115</v>
      </c>
      <c r="D109" s="197" t="s">
        <v>117</v>
      </c>
      <c r="E109" s="198" t="s">
        <v>160</v>
      </c>
      <c r="F109" s="199" t="s">
        <v>161</v>
      </c>
      <c r="G109" s="200" t="s">
        <v>120</v>
      </c>
      <c r="H109" s="201">
        <v>32.256</v>
      </c>
      <c r="I109" s="202"/>
      <c r="J109" s="203">
        <f>ROUND(I109*H109,2)</f>
        <v>0</v>
      </c>
      <c r="K109" s="199" t="s">
        <v>121</v>
      </c>
      <c r="L109" s="44"/>
      <c r="M109" s="204" t="s">
        <v>19</v>
      </c>
      <c r="N109" s="205" t="s">
        <v>45</v>
      </c>
      <c r="O109" s="84"/>
      <c r="P109" s="206">
        <f>O109*H109</f>
        <v>0</v>
      </c>
      <c r="Q109" s="206">
        <v>0</v>
      </c>
      <c r="R109" s="206">
        <f>Q109*H109</f>
        <v>0</v>
      </c>
      <c r="S109" s="206">
        <v>0</v>
      </c>
      <c r="T109" s="207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08" t="s">
        <v>162</v>
      </c>
      <c r="AT109" s="208" t="s">
        <v>117</v>
      </c>
      <c r="AU109" s="208" t="s">
        <v>123</v>
      </c>
      <c r="AY109" s="17" t="s">
        <v>114</v>
      </c>
      <c r="BE109" s="209">
        <f>IF(N109="základní",J109,0)</f>
        <v>0</v>
      </c>
      <c r="BF109" s="209">
        <f>IF(N109="snížená",J109,0)</f>
        <v>0</v>
      </c>
      <c r="BG109" s="209">
        <f>IF(N109="zákl. přenesená",J109,0)</f>
        <v>0</v>
      </c>
      <c r="BH109" s="209">
        <f>IF(N109="sníž. přenesená",J109,0)</f>
        <v>0</v>
      </c>
      <c r="BI109" s="209">
        <f>IF(N109="nulová",J109,0)</f>
        <v>0</v>
      </c>
      <c r="BJ109" s="17" t="s">
        <v>123</v>
      </c>
      <c r="BK109" s="209">
        <f>ROUND(I109*H109,2)</f>
        <v>0</v>
      </c>
      <c r="BL109" s="17" t="s">
        <v>162</v>
      </c>
      <c r="BM109" s="208" t="s">
        <v>163</v>
      </c>
    </row>
    <row r="110" s="2" customFormat="1">
      <c r="A110" s="38"/>
      <c r="B110" s="39"/>
      <c r="C110" s="40"/>
      <c r="D110" s="210" t="s">
        <v>125</v>
      </c>
      <c r="E110" s="40"/>
      <c r="F110" s="211" t="s">
        <v>164</v>
      </c>
      <c r="G110" s="40"/>
      <c r="H110" s="40"/>
      <c r="I110" s="212"/>
      <c r="J110" s="40"/>
      <c r="K110" s="40"/>
      <c r="L110" s="44"/>
      <c r="M110" s="213"/>
      <c r="N110" s="214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125</v>
      </c>
      <c r="AU110" s="17" t="s">
        <v>123</v>
      </c>
    </row>
    <row r="111" s="13" customFormat="1">
      <c r="A111" s="13"/>
      <c r="B111" s="215"/>
      <c r="C111" s="216"/>
      <c r="D111" s="217" t="s">
        <v>127</v>
      </c>
      <c r="E111" s="218" t="s">
        <v>19</v>
      </c>
      <c r="F111" s="219" t="s">
        <v>165</v>
      </c>
      <c r="G111" s="216"/>
      <c r="H111" s="218" t="s">
        <v>19</v>
      </c>
      <c r="I111" s="220"/>
      <c r="J111" s="216"/>
      <c r="K111" s="216"/>
      <c r="L111" s="221"/>
      <c r="M111" s="222"/>
      <c r="N111" s="223"/>
      <c r="O111" s="223"/>
      <c r="P111" s="223"/>
      <c r="Q111" s="223"/>
      <c r="R111" s="223"/>
      <c r="S111" s="223"/>
      <c r="T111" s="22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25" t="s">
        <v>127</v>
      </c>
      <c r="AU111" s="225" t="s">
        <v>123</v>
      </c>
      <c r="AV111" s="13" t="s">
        <v>78</v>
      </c>
      <c r="AW111" s="13" t="s">
        <v>35</v>
      </c>
      <c r="AX111" s="13" t="s">
        <v>73</v>
      </c>
      <c r="AY111" s="225" t="s">
        <v>114</v>
      </c>
    </row>
    <row r="112" s="14" customFormat="1">
      <c r="A112" s="14"/>
      <c r="B112" s="226"/>
      <c r="C112" s="227"/>
      <c r="D112" s="217" t="s">
        <v>127</v>
      </c>
      <c r="E112" s="228" t="s">
        <v>19</v>
      </c>
      <c r="F112" s="229" t="s">
        <v>166</v>
      </c>
      <c r="G112" s="227"/>
      <c r="H112" s="230">
        <v>32.256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36" t="s">
        <v>127</v>
      </c>
      <c r="AU112" s="236" t="s">
        <v>123</v>
      </c>
      <c r="AV112" s="14" t="s">
        <v>123</v>
      </c>
      <c r="AW112" s="14" t="s">
        <v>35</v>
      </c>
      <c r="AX112" s="14" t="s">
        <v>78</v>
      </c>
      <c r="AY112" s="236" t="s">
        <v>114</v>
      </c>
    </row>
    <row r="113" s="2" customFormat="1" ht="16.5" customHeight="1">
      <c r="A113" s="38"/>
      <c r="B113" s="39"/>
      <c r="C113" s="238" t="s">
        <v>167</v>
      </c>
      <c r="D113" s="238" t="s">
        <v>168</v>
      </c>
      <c r="E113" s="239" t="s">
        <v>169</v>
      </c>
      <c r="F113" s="240" t="s">
        <v>170</v>
      </c>
      <c r="G113" s="241" t="s">
        <v>120</v>
      </c>
      <c r="H113" s="242">
        <v>32.901000000000003</v>
      </c>
      <c r="I113" s="243"/>
      <c r="J113" s="244">
        <f>ROUND(I113*H113,2)</f>
        <v>0</v>
      </c>
      <c r="K113" s="240" t="s">
        <v>121</v>
      </c>
      <c r="L113" s="245"/>
      <c r="M113" s="246" t="s">
        <v>19</v>
      </c>
      <c r="N113" s="247" t="s">
        <v>45</v>
      </c>
      <c r="O113" s="84"/>
      <c r="P113" s="206">
        <f>O113*H113</f>
        <v>0</v>
      </c>
      <c r="Q113" s="206">
        <v>0.0025400000000000002</v>
      </c>
      <c r="R113" s="206">
        <f>Q113*H113</f>
        <v>0.083568540000000011</v>
      </c>
      <c r="S113" s="206">
        <v>0</v>
      </c>
      <c r="T113" s="207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08" t="s">
        <v>171</v>
      </c>
      <c r="AT113" s="208" t="s">
        <v>168</v>
      </c>
      <c r="AU113" s="208" t="s">
        <v>123</v>
      </c>
      <c r="AY113" s="17" t="s">
        <v>114</v>
      </c>
      <c r="BE113" s="209">
        <f>IF(N113="základní",J113,0)</f>
        <v>0</v>
      </c>
      <c r="BF113" s="209">
        <f>IF(N113="snížená",J113,0)</f>
        <v>0</v>
      </c>
      <c r="BG113" s="209">
        <f>IF(N113="zákl. přenesená",J113,0)</f>
        <v>0</v>
      </c>
      <c r="BH113" s="209">
        <f>IF(N113="sníž. přenesená",J113,0)</f>
        <v>0</v>
      </c>
      <c r="BI113" s="209">
        <f>IF(N113="nulová",J113,0)</f>
        <v>0</v>
      </c>
      <c r="BJ113" s="17" t="s">
        <v>123</v>
      </c>
      <c r="BK113" s="209">
        <f>ROUND(I113*H113,2)</f>
        <v>0</v>
      </c>
      <c r="BL113" s="17" t="s">
        <v>162</v>
      </c>
      <c r="BM113" s="208" t="s">
        <v>172</v>
      </c>
    </row>
    <row r="114" s="2" customFormat="1">
      <c r="A114" s="38"/>
      <c r="B114" s="39"/>
      <c r="C114" s="40"/>
      <c r="D114" s="210" t="s">
        <v>125</v>
      </c>
      <c r="E114" s="40"/>
      <c r="F114" s="211" t="s">
        <v>173</v>
      </c>
      <c r="G114" s="40"/>
      <c r="H114" s="40"/>
      <c r="I114" s="212"/>
      <c r="J114" s="40"/>
      <c r="K114" s="40"/>
      <c r="L114" s="44"/>
      <c r="M114" s="213"/>
      <c r="N114" s="214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125</v>
      </c>
      <c r="AU114" s="17" t="s">
        <v>123</v>
      </c>
    </row>
    <row r="115" s="14" customFormat="1">
      <c r="A115" s="14"/>
      <c r="B115" s="226"/>
      <c r="C115" s="227"/>
      <c r="D115" s="217" t="s">
        <v>127</v>
      </c>
      <c r="E115" s="227"/>
      <c r="F115" s="229" t="s">
        <v>174</v>
      </c>
      <c r="G115" s="227"/>
      <c r="H115" s="230">
        <v>32.901000000000003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36" t="s">
        <v>127</v>
      </c>
      <c r="AU115" s="236" t="s">
        <v>123</v>
      </c>
      <c r="AV115" s="14" t="s">
        <v>123</v>
      </c>
      <c r="AW115" s="14" t="s">
        <v>4</v>
      </c>
      <c r="AX115" s="14" t="s">
        <v>78</v>
      </c>
      <c r="AY115" s="236" t="s">
        <v>114</v>
      </c>
    </row>
    <row r="116" s="2" customFormat="1" ht="33" customHeight="1">
      <c r="A116" s="38"/>
      <c r="B116" s="39"/>
      <c r="C116" s="197" t="s">
        <v>175</v>
      </c>
      <c r="D116" s="197" t="s">
        <v>117</v>
      </c>
      <c r="E116" s="198" t="s">
        <v>176</v>
      </c>
      <c r="F116" s="199" t="s">
        <v>177</v>
      </c>
      <c r="G116" s="200" t="s">
        <v>120</v>
      </c>
      <c r="H116" s="201">
        <v>32.256</v>
      </c>
      <c r="I116" s="202"/>
      <c r="J116" s="203">
        <f>ROUND(I116*H116,2)</f>
        <v>0</v>
      </c>
      <c r="K116" s="199" t="s">
        <v>121</v>
      </c>
      <c r="L116" s="44"/>
      <c r="M116" s="204" t="s">
        <v>19</v>
      </c>
      <c r="N116" s="205" t="s">
        <v>45</v>
      </c>
      <c r="O116" s="84"/>
      <c r="P116" s="206">
        <f>O116*H116</f>
        <v>0</v>
      </c>
      <c r="Q116" s="206">
        <v>0</v>
      </c>
      <c r="R116" s="206">
        <f>Q116*H116</f>
        <v>0</v>
      </c>
      <c r="S116" s="206">
        <v>0.024</v>
      </c>
      <c r="T116" s="207">
        <f>S116*H116</f>
        <v>0.77414400000000005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08" t="s">
        <v>162</v>
      </c>
      <c r="AT116" s="208" t="s">
        <v>117</v>
      </c>
      <c r="AU116" s="208" t="s">
        <v>123</v>
      </c>
      <c r="AY116" s="17" t="s">
        <v>114</v>
      </c>
      <c r="BE116" s="209">
        <f>IF(N116="základní",J116,0)</f>
        <v>0</v>
      </c>
      <c r="BF116" s="209">
        <f>IF(N116="snížená",J116,0)</f>
        <v>0</v>
      </c>
      <c r="BG116" s="209">
        <f>IF(N116="zákl. přenesená",J116,0)</f>
        <v>0</v>
      </c>
      <c r="BH116" s="209">
        <f>IF(N116="sníž. přenesená",J116,0)</f>
        <v>0</v>
      </c>
      <c r="BI116" s="209">
        <f>IF(N116="nulová",J116,0)</f>
        <v>0</v>
      </c>
      <c r="BJ116" s="17" t="s">
        <v>123</v>
      </c>
      <c r="BK116" s="209">
        <f>ROUND(I116*H116,2)</f>
        <v>0</v>
      </c>
      <c r="BL116" s="17" t="s">
        <v>162</v>
      </c>
      <c r="BM116" s="208" t="s">
        <v>178</v>
      </c>
    </row>
    <row r="117" s="2" customFormat="1">
      <c r="A117" s="38"/>
      <c r="B117" s="39"/>
      <c r="C117" s="40"/>
      <c r="D117" s="210" t="s">
        <v>125</v>
      </c>
      <c r="E117" s="40"/>
      <c r="F117" s="211" t="s">
        <v>179</v>
      </c>
      <c r="G117" s="40"/>
      <c r="H117" s="40"/>
      <c r="I117" s="212"/>
      <c r="J117" s="40"/>
      <c r="K117" s="40"/>
      <c r="L117" s="44"/>
      <c r="M117" s="213"/>
      <c r="N117" s="214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125</v>
      </c>
      <c r="AU117" s="17" t="s">
        <v>123</v>
      </c>
    </row>
    <row r="118" s="13" customFormat="1">
      <c r="A118" s="13"/>
      <c r="B118" s="215"/>
      <c r="C118" s="216"/>
      <c r="D118" s="217" t="s">
        <v>127</v>
      </c>
      <c r="E118" s="218" t="s">
        <v>19</v>
      </c>
      <c r="F118" s="219" t="s">
        <v>165</v>
      </c>
      <c r="G118" s="216"/>
      <c r="H118" s="218" t="s">
        <v>19</v>
      </c>
      <c r="I118" s="220"/>
      <c r="J118" s="216"/>
      <c r="K118" s="216"/>
      <c r="L118" s="221"/>
      <c r="M118" s="222"/>
      <c r="N118" s="223"/>
      <c r="O118" s="223"/>
      <c r="P118" s="223"/>
      <c r="Q118" s="223"/>
      <c r="R118" s="223"/>
      <c r="S118" s="223"/>
      <c r="T118" s="22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25" t="s">
        <v>127</v>
      </c>
      <c r="AU118" s="225" t="s">
        <v>123</v>
      </c>
      <c r="AV118" s="13" t="s">
        <v>78</v>
      </c>
      <c r="AW118" s="13" t="s">
        <v>35</v>
      </c>
      <c r="AX118" s="13" t="s">
        <v>73</v>
      </c>
      <c r="AY118" s="225" t="s">
        <v>114</v>
      </c>
    </row>
    <row r="119" s="14" customFormat="1">
      <c r="A119" s="14"/>
      <c r="B119" s="226"/>
      <c r="C119" s="227"/>
      <c r="D119" s="217" t="s">
        <v>127</v>
      </c>
      <c r="E119" s="228" t="s">
        <v>19</v>
      </c>
      <c r="F119" s="229" t="s">
        <v>166</v>
      </c>
      <c r="G119" s="227"/>
      <c r="H119" s="230">
        <v>32.256</v>
      </c>
      <c r="I119" s="231"/>
      <c r="J119" s="227"/>
      <c r="K119" s="227"/>
      <c r="L119" s="232"/>
      <c r="M119" s="233"/>
      <c r="N119" s="234"/>
      <c r="O119" s="234"/>
      <c r="P119" s="234"/>
      <c r="Q119" s="234"/>
      <c r="R119" s="234"/>
      <c r="S119" s="234"/>
      <c r="T119" s="23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36" t="s">
        <v>127</v>
      </c>
      <c r="AU119" s="236" t="s">
        <v>123</v>
      </c>
      <c r="AV119" s="14" t="s">
        <v>123</v>
      </c>
      <c r="AW119" s="14" t="s">
        <v>35</v>
      </c>
      <c r="AX119" s="14" t="s">
        <v>78</v>
      </c>
      <c r="AY119" s="236" t="s">
        <v>114</v>
      </c>
    </row>
    <row r="120" s="2" customFormat="1" ht="24.15" customHeight="1">
      <c r="A120" s="38"/>
      <c r="B120" s="39"/>
      <c r="C120" s="197" t="s">
        <v>180</v>
      </c>
      <c r="D120" s="197" t="s">
        <v>117</v>
      </c>
      <c r="E120" s="198" t="s">
        <v>181</v>
      </c>
      <c r="F120" s="199" t="s">
        <v>182</v>
      </c>
      <c r="G120" s="200" t="s">
        <v>183</v>
      </c>
      <c r="H120" s="248"/>
      <c r="I120" s="202"/>
      <c r="J120" s="203">
        <f>ROUND(I120*H120,2)</f>
        <v>0</v>
      </c>
      <c r="K120" s="199" t="s">
        <v>121</v>
      </c>
      <c r="L120" s="44"/>
      <c r="M120" s="204" t="s">
        <v>19</v>
      </c>
      <c r="N120" s="205" t="s">
        <v>45</v>
      </c>
      <c r="O120" s="84"/>
      <c r="P120" s="206">
        <f>O120*H120</f>
        <v>0</v>
      </c>
      <c r="Q120" s="206">
        <v>0</v>
      </c>
      <c r="R120" s="206">
        <f>Q120*H120</f>
        <v>0</v>
      </c>
      <c r="S120" s="206">
        <v>0</v>
      </c>
      <c r="T120" s="207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08" t="s">
        <v>162</v>
      </c>
      <c r="AT120" s="208" t="s">
        <v>117</v>
      </c>
      <c r="AU120" s="208" t="s">
        <v>123</v>
      </c>
      <c r="AY120" s="17" t="s">
        <v>114</v>
      </c>
      <c r="BE120" s="209">
        <f>IF(N120="základní",J120,0)</f>
        <v>0</v>
      </c>
      <c r="BF120" s="209">
        <f>IF(N120="snížená",J120,0)</f>
        <v>0</v>
      </c>
      <c r="BG120" s="209">
        <f>IF(N120="zákl. přenesená",J120,0)</f>
        <v>0</v>
      </c>
      <c r="BH120" s="209">
        <f>IF(N120="sníž. přenesená",J120,0)</f>
        <v>0</v>
      </c>
      <c r="BI120" s="209">
        <f>IF(N120="nulová",J120,0)</f>
        <v>0</v>
      </c>
      <c r="BJ120" s="17" t="s">
        <v>123</v>
      </c>
      <c r="BK120" s="209">
        <f>ROUND(I120*H120,2)</f>
        <v>0</v>
      </c>
      <c r="BL120" s="17" t="s">
        <v>162</v>
      </c>
      <c r="BM120" s="208" t="s">
        <v>184</v>
      </c>
    </row>
    <row r="121" s="2" customFormat="1">
      <c r="A121" s="38"/>
      <c r="B121" s="39"/>
      <c r="C121" s="40"/>
      <c r="D121" s="210" t="s">
        <v>125</v>
      </c>
      <c r="E121" s="40"/>
      <c r="F121" s="211" t="s">
        <v>185</v>
      </c>
      <c r="G121" s="40"/>
      <c r="H121" s="40"/>
      <c r="I121" s="212"/>
      <c r="J121" s="40"/>
      <c r="K121" s="40"/>
      <c r="L121" s="44"/>
      <c r="M121" s="213"/>
      <c r="N121" s="214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125</v>
      </c>
      <c r="AU121" s="17" t="s">
        <v>123</v>
      </c>
    </row>
    <row r="122" s="12" customFormat="1" ht="22.8" customHeight="1">
      <c r="A122" s="12"/>
      <c r="B122" s="181"/>
      <c r="C122" s="182"/>
      <c r="D122" s="183" t="s">
        <v>72</v>
      </c>
      <c r="E122" s="195" t="s">
        <v>186</v>
      </c>
      <c r="F122" s="195" t="s">
        <v>187</v>
      </c>
      <c r="G122" s="182"/>
      <c r="H122" s="182"/>
      <c r="I122" s="185"/>
      <c r="J122" s="196">
        <f>BK122</f>
        <v>0</v>
      </c>
      <c r="K122" s="182"/>
      <c r="L122" s="187"/>
      <c r="M122" s="188"/>
      <c r="N122" s="189"/>
      <c r="O122" s="189"/>
      <c r="P122" s="190">
        <f>SUM(P123:P133)</f>
        <v>0</v>
      </c>
      <c r="Q122" s="189"/>
      <c r="R122" s="190">
        <f>SUM(R123:R133)</f>
        <v>0.24941595000000003</v>
      </c>
      <c r="S122" s="189"/>
      <c r="T122" s="191">
        <f>SUM(T123:T133)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92" t="s">
        <v>123</v>
      </c>
      <c r="AT122" s="193" t="s">
        <v>72</v>
      </c>
      <c r="AU122" s="193" t="s">
        <v>78</v>
      </c>
      <c r="AY122" s="192" t="s">
        <v>114</v>
      </c>
      <c r="BK122" s="194">
        <f>SUM(BK123:BK133)</f>
        <v>0</v>
      </c>
    </row>
    <row r="123" s="2" customFormat="1" ht="16.5" customHeight="1">
      <c r="A123" s="38"/>
      <c r="B123" s="39"/>
      <c r="C123" s="197" t="s">
        <v>188</v>
      </c>
      <c r="D123" s="197" t="s">
        <v>117</v>
      </c>
      <c r="E123" s="198" t="s">
        <v>189</v>
      </c>
      <c r="F123" s="199" t="s">
        <v>190</v>
      </c>
      <c r="G123" s="200" t="s">
        <v>191</v>
      </c>
      <c r="H123" s="201">
        <v>164.63999999999999</v>
      </c>
      <c r="I123" s="202"/>
      <c r="J123" s="203">
        <f>ROUND(I123*H123,2)</f>
        <v>0</v>
      </c>
      <c r="K123" s="199" t="s">
        <v>121</v>
      </c>
      <c r="L123" s="44"/>
      <c r="M123" s="204" t="s">
        <v>19</v>
      </c>
      <c r="N123" s="205" t="s">
        <v>45</v>
      </c>
      <c r="O123" s="84"/>
      <c r="P123" s="206">
        <f>O123*H123</f>
        <v>0</v>
      </c>
      <c r="Q123" s="206">
        <v>0</v>
      </c>
      <c r="R123" s="206">
        <f>Q123*H123</f>
        <v>0</v>
      </c>
      <c r="S123" s="206">
        <v>0</v>
      </c>
      <c r="T123" s="207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08" t="s">
        <v>162</v>
      </c>
      <c r="AT123" s="208" t="s">
        <v>117</v>
      </c>
      <c r="AU123" s="208" t="s">
        <v>123</v>
      </c>
      <c r="AY123" s="17" t="s">
        <v>114</v>
      </c>
      <c r="BE123" s="209">
        <f>IF(N123="základní",J123,0)</f>
        <v>0</v>
      </c>
      <c r="BF123" s="209">
        <f>IF(N123="snížená",J123,0)</f>
        <v>0</v>
      </c>
      <c r="BG123" s="209">
        <f>IF(N123="zákl. přenesená",J123,0)</f>
        <v>0</v>
      </c>
      <c r="BH123" s="209">
        <f>IF(N123="sníž. přenesená",J123,0)</f>
        <v>0</v>
      </c>
      <c r="BI123" s="209">
        <f>IF(N123="nulová",J123,0)</f>
        <v>0</v>
      </c>
      <c r="BJ123" s="17" t="s">
        <v>123</v>
      </c>
      <c r="BK123" s="209">
        <f>ROUND(I123*H123,2)</f>
        <v>0</v>
      </c>
      <c r="BL123" s="17" t="s">
        <v>162</v>
      </c>
      <c r="BM123" s="208" t="s">
        <v>192</v>
      </c>
    </row>
    <row r="124" s="2" customFormat="1">
      <c r="A124" s="38"/>
      <c r="B124" s="39"/>
      <c r="C124" s="40"/>
      <c r="D124" s="210" t="s">
        <v>125</v>
      </c>
      <c r="E124" s="40"/>
      <c r="F124" s="211" t="s">
        <v>193</v>
      </c>
      <c r="G124" s="40"/>
      <c r="H124" s="40"/>
      <c r="I124" s="212"/>
      <c r="J124" s="40"/>
      <c r="K124" s="40"/>
      <c r="L124" s="44"/>
      <c r="M124" s="213"/>
      <c r="N124" s="214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125</v>
      </c>
      <c r="AU124" s="17" t="s">
        <v>123</v>
      </c>
    </row>
    <row r="125" s="13" customFormat="1">
      <c r="A125" s="13"/>
      <c r="B125" s="215"/>
      <c r="C125" s="216"/>
      <c r="D125" s="217" t="s">
        <v>127</v>
      </c>
      <c r="E125" s="218" t="s">
        <v>19</v>
      </c>
      <c r="F125" s="219" t="s">
        <v>194</v>
      </c>
      <c r="G125" s="216"/>
      <c r="H125" s="218" t="s">
        <v>19</v>
      </c>
      <c r="I125" s="220"/>
      <c r="J125" s="216"/>
      <c r="K125" s="216"/>
      <c r="L125" s="221"/>
      <c r="M125" s="222"/>
      <c r="N125" s="223"/>
      <c r="O125" s="223"/>
      <c r="P125" s="223"/>
      <c r="Q125" s="223"/>
      <c r="R125" s="223"/>
      <c r="S125" s="223"/>
      <c r="T125" s="22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25" t="s">
        <v>127</v>
      </c>
      <c r="AU125" s="225" t="s">
        <v>123</v>
      </c>
      <c r="AV125" s="13" t="s">
        <v>78</v>
      </c>
      <c r="AW125" s="13" t="s">
        <v>35</v>
      </c>
      <c r="AX125" s="13" t="s">
        <v>73</v>
      </c>
      <c r="AY125" s="225" t="s">
        <v>114</v>
      </c>
    </row>
    <row r="126" s="14" customFormat="1">
      <c r="A126" s="14"/>
      <c r="B126" s="226"/>
      <c r="C126" s="227"/>
      <c r="D126" s="217" t="s">
        <v>127</v>
      </c>
      <c r="E126" s="228" t="s">
        <v>19</v>
      </c>
      <c r="F126" s="229" t="s">
        <v>195</v>
      </c>
      <c r="G126" s="227"/>
      <c r="H126" s="230">
        <v>164.63999999999999</v>
      </c>
      <c r="I126" s="231"/>
      <c r="J126" s="227"/>
      <c r="K126" s="227"/>
      <c r="L126" s="232"/>
      <c r="M126" s="233"/>
      <c r="N126" s="234"/>
      <c r="O126" s="234"/>
      <c r="P126" s="234"/>
      <c r="Q126" s="234"/>
      <c r="R126" s="234"/>
      <c r="S126" s="234"/>
      <c r="T126" s="23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36" t="s">
        <v>127</v>
      </c>
      <c r="AU126" s="236" t="s">
        <v>123</v>
      </c>
      <c r="AV126" s="14" t="s">
        <v>123</v>
      </c>
      <c r="AW126" s="14" t="s">
        <v>35</v>
      </c>
      <c r="AX126" s="14" t="s">
        <v>78</v>
      </c>
      <c r="AY126" s="236" t="s">
        <v>114</v>
      </c>
    </row>
    <row r="127" s="2" customFormat="1" ht="16.5" customHeight="1">
      <c r="A127" s="38"/>
      <c r="B127" s="39"/>
      <c r="C127" s="238" t="s">
        <v>196</v>
      </c>
      <c r="D127" s="238" t="s">
        <v>168</v>
      </c>
      <c r="E127" s="239" t="s">
        <v>197</v>
      </c>
      <c r="F127" s="240" t="s">
        <v>198</v>
      </c>
      <c r="G127" s="241" t="s">
        <v>199</v>
      </c>
      <c r="H127" s="242">
        <v>0.435</v>
      </c>
      <c r="I127" s="243"/>
      <c r="J127" s="244">
        <f>ROUND(I127*H127,2)</f>
        <v>0</v>
      </c>
      <c r="K127" s="240" t="s">
        <v>121</v>
      </c>
      <c r="L127" s="245"/>
      <c r="M127" s="246" t="s">
        <v>19</v>
      </c>
      <c r="N127" s="247" t="s">
        <v>45</v>
      </c>
      <c r="O127" s="84"/>
      <c r="P127" s="206">
        <f>O127*H127</f>
        <v>0</v>
      </c>
      <c r="Q127" s="206">
        <v>0.55000000000000004</v>
      </c>
      <c r="R127" s="206">
        <f>Q127*H127</f>
        <v>0.23925000000000002</v>
      </c>
      <c r="S127" s="206">
        <v>0</v>
      </c>
      <c r="T127" s="20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08" t="s">
        <v>171</v>
      </c>
      <c r="AT127" s="208" t="s">
        <v>168</v>
      </c>
      <c r="AU127" s="208" t="s">
        <v>123</v>
      </c>
      <c r="AY127" s="17" t="s">
        <v>114</v>
      </c>
      <c r="BE127" s="209">
        <f>IF(N127="základní",J127,0)</f>
        <v>0</v>
      </c>
      <c r="BF127" s="209">
        <f>IF(N127="snížená",J127,0)</f>
        <v>0</v>
      </c>
      <c r="BG127" s="209">
        <f>IF(N127="zákl. přenesená",J127,0)</f>
        <v>0</v>
      </c>
      <c r="BH127" s="209">
        <f>IF(N127="sníž. přenesená",J127,0)</f>
        <v>0</v>
      </c>
      <c r="BI127" s="209">
        <f>IF(N127="nulová",J127,0)</f>
        <v>0</v>
      </c>
      <c r="BJ127" s="17" t="s">
        <v>123</v>
      </c>
      <c r="BK127" s="209">
        <f>ROUND(I127*H127,2)</f>
        <v>0</v>
      </c>
      <c r="BL127" s="17" t="s">
        <v>162</v>
      </c>
      <c r="BM127" s="208" t="s">
        <v>200</v>
      </c>
    </row>
    <row r="128" s="2" customFormat="1">
      <c r="A128" s="38"/>
      <c r="B128" s="39"/>
      <c r="C128" s="40"/>
      <c r="D128" s="210" t="s">
        <v>125</v>
      </c>
      <c r="E128" s="40"/>
      <c r="F128" s="211" t="s">
        <v>201</v>
      </c>
      <c r="G128" s="40"/>
      <c r="H128" s="40"/>
      <c r="I128" s="212"/>
      <c r="J128" s="40"/>
      <c r="K128" s="40"/>
      <c r="L128" s="44"/>
      <c r="M128" s="213"/>
      <c r="N128" s="214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125</v>
      </c>
      <c r="AU128" s="17" t="s">
        <v>123</v>
      </c>
    </row>
    <row r="129" s="14" customFormat="1">
      <c r="A129" s="14"/>
      <c r="B129" s="226"/>
      <c r="C129" s="227"/>
      <c r="D129" s="217" t="s">
        <v>127</v>
      </c>
      <c r="E129" s="228" t="s">
        <v>19</v>
      </c>
      <c r="F129" s="229" t="s">
        <v>202</v>
      </c>
      <c r="G129" s="227"/>
      <c r="H129" s="230">
        <v>0.435</v>
      </c>
      <c r="I129" s="231"/>
      <c r="J129" s="227"/>
      <c r="K129" s="227"/>
      <c r="L129" s="232"/>
      <c r="M129" s="233"/>
      <c r="N129" s="234"/>
      <c r="O129" s="234"/>
      <c r="P129" s="234"/>
      <c r="Q129" s="234"/>
      <c r="R129" s="234"/>
      <c r="S129" s="234"/>
      <c r="T129" s="23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36" t="s">
        <v>127</v>
      </c>
      <c r="AU129" s="236" t="s">
        <v>123</v>
      </c>
      <c r="AV129" s="14" t="s">
        <v>123</v>
      </c>
      <c r="AW129" s="14" t="s">
        <v>35</v>
      </c>
      <c r="AX129" s="14" t="s">
        <v>78</v>
      </c>
      <c r="AY129" s="236" t="s">
        <v>114</v>
      </c>
    </row>
    <row r="130" s="2" customFormat="1" ht="21.75" customHeight="1">
      <c r="A130" s="38"/>
      <c r="B130" s="39"/>
      <c r="C130" s="197" t="s">
        <v>203</v>
      </c>
      <c r="D130" s="197" t="s">
        <v>117</v>
      </c>
      <c r="E130" s="198" t="s">
        <v>204</v>
      </c>
      <c r="F130" s="199" t="s">
        <v>205</v>
      </c>
      <c r="G130" s="200" t="s">
        <v>199</v>
      </c>
      <c r="H130" s="201">
        <v>0.435</v>
      </c>
      <c r="I130" s="202"/>
      <c r="J130" s="203">
        <f>ROUND(I130*H130,2)</f>
        <v>0</v>
      </c>
      <c r="K130" s="199" t="s">
        <v>121</v>
      </c>
      <c r="L130" s="44"/>
      <c r="M130" s="204" t="s">
        <v>19</v>
      </c>
      <c r="N130" s="205" t="s">
        <v>45</v>
      </c>
      <c r="O130" s="84"/>
      <c r="P130" s="206">
        <f>O130*H130</f>
        <v>0</v>
      </c>
      <c r="Q130" s="206">
        <v>0.023369999999999998</v>
      </c>
      <c r="R130" s="206">
        <f>Q130*H130</f>
        <v>0.01016595</v>
      </c>
      <c r="S130" s="206">
        <v>0</v>
      </c>
      <c r="T130" s="207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08" t="s">
        <v>162</v>
      </c>
      <c r="AT130" s="208" t="s">
        <v>117</v>
      </c>
      <c r="AU130" s="208" t="s">
        <v>123</v>
      </c>
      <c r="AY130" s="17" t="s">
        <v>114</v>
      </c>
      <c r="BE130" s="209">
        <f>IF(N130="základní",J130,0)</f>
        <v>0</v>
      </c>
      <c r="BF130" s="209">
        <f>IF(N130="snížená",J130,0)</f>
        <v>0</v>
      </c>
      <c r="BG130" s="209">
        <f>IF(N130="zákl. přenesená",J130,0)</f>
        <v>0</v>
      </c>
      <c r="BH130" s="209">
        <f>IF(N130="sníž. přenesená",J130,0)</f>
        <v>0</v>
      </c>
      <c r="BI130" s="209">
        <f>IF(N130="nulová",J130,0)</f>
        <v>0</v>
      </c>
      <c r="BJ130" s="17" t="s">
        <v>123</v>
      </c>
      <c r="BK130" s="209">
        <f>ROUND(I130*H130,2)</f>
        <v>0</v>
      </c>
      <c r="BL130" s="17" t="s">
        <v>162</v>
      </c>
      <c r="BM130" s="208" t="s">
        <v>206</v>
      </c>
    </row>
    <row r="131" s="2" customFormat="1">
      <c r="A131" s="38"/>
      <c r="B131" s="39"/>
      <c r="C131" s="40"/>
      <c r="D131" s="210" t="s">
        <v>125</v>
      </c>
      <c r="E131" s="40"/>
      <c r="F131" s="211" t="s">
        <v>207</v>
      </c>
      <c r="G131" s="40"/>
      <c r="H131" s="40"/>
      <c r="I131" s="212"/>
      <c r="J131" s="40"/>
      <c r="K131" s="40"/>
      <c r="L131" s="44"/>
      <c r="M131" s="213"/>
      <c r="N131" s="214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125</v>
      </c>
      <c r="AU131" s="17" t="s">
        <v>123</v>
      </c>
    </row>
    <row r="132" s="2" customFormat="1" ht="24.15" customHeight="1">
      <c r="A132" s="38"/>
      <c r="B132" s="39"/>
      <c r="C132" s="197" t="s">
        <v>208</v>
      </c>
      <c r="D132" s="197" t="s">
        <v>117</v>
      </c>
      <c r="E132" s="198" t="s">
        <v>209</v>
      </c>
      <c r="F132" s="199" t="s">
        <v>210</v>
      </c>
      <c r="G132" s="200" t="s">
        <v>183</v>
      </c>
      <c r="H132" s="248"/>
      <c r="I132" s="202"/>
      <c r="J132" s="203">
        <f>ROUND(I132*H132,2)</f>
        <v>0</v>
      </c>
      <c r="K132" s="199" t="s">
        <v>121</v>
      </c>
      <c r="L132" s="44"/>
      <c r="M132" s="204" t="s">
        <v>19</v>
      </c>
      <c r="N132" s="205" t="s">
        <v>45</v>
      </c>
      <c r="O132" s="84"/>
      <c r="P132" s="206">
        <f>O132*H132</f>
        <v>0</v>
      </c>
      <c r="Q132" s="206">
        <v>0</v>
      </c>
      <c r="R132" s="206">
        <f>Q132*H132</f>
        <v>0</v>
      </c>
      <c r="S132" s="206">
        <v>0</v>
      </c>
      <c r="T132" s="20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08" t="s">
        <v>162</v>
      </c>
      <c r="AT132" s="208" t="s">
        <v>117</v>
      </c>
      <c r="AU132" s="208" t="s">
        <v>123</v>
      </c>
      <c r="AY132" s="17" t="s">
        <v>114</v>
      </c>
      <c r="BE132" s="209">
        <f>IF(N132="základní",J132,0)</f>
        <v>0</v>
      </c>
      <c r="BF132" s="209">
        <f>IF(N132="snížená",J132,0)</f>
        <v>0</v>
      </c>
      <c r="BG132" s="209">
        <f>IF(N132="zákl. přenesená",J132,0)</f>
        <v>0</v>
      </c>
      <c r="BH132" s="209">
        <f>IF(N132="sníž. přenesená",J132,0)</f>
        <v>0</v>
      </c>
      <c r="BI132" s="209">
        <f>IF(N132="nulová",J132,0)</f>
        <v>0</v>
      </c>
      <c r="BJ132" s="17" t="s">
        <v>123</v>
      </c>
      <c r="BK132" s="209">
        <f>ROUND(I132*H132,2)</f>
        <v>0</v>
      </c>
      <c r="BL132" s="17" t="s">
        <v>162</v>
      </c>
      <c r="BM132" s="208" t="s">
        <v>211</v>
      </c>
    </row>
    <row r="133" s="2" customFormat="1">
      <c r="A133" s="38"/>
      <c r="B133" s="39"/>
      <c r="C133" s="40"/>
      <c r="D133" s="210" t="s">
        <v>125</v>
      </c>
      <c r="E133" s="40"/>
      <c r="F133" s="211" t="s">
        <v>212</v>
      </c>
      <c r="G133" s="40"/>
      <c r="H133" s="40"/>
      <c r="I133" s="212"/>
      <c r="J133" s="40"/>
      <c r="K133" s="40"/>
      <c r="L133" s="44"/>
      <c r="M133" s="213"/>
      <c r="N133" s="214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125</v>
      </c>
      <c r="AU133" s="17" t="s">
        <v>123</v>
      </c>
    </row>
    <row r="134" s="12" customFormat="1" ht="22.8" customHeight="1">
      <c r="A134" s="12"/>
      <c r="B134" s="181"/>
      <c r="C134" s="182"/>
      <c r="D134" s="183" t="s">
        <v>72</v>
      </c>
      <c r="E134" s="195" t="s">
        <v>213</v>
      </c>
      <c r="F134" s="195" t="s">
        <v>214</v>
      </c>
      <c r="G134" s="182"/>
      <c r="H134" s="182"/>
      <c r="I134" s="185"/>
      <c r="J134" s="196">
        <f>BK134</f>
        <v>0</v>
      </c>
      <c r="K134" s="182"/>
      <c r="L134" s="187"/>
      <c r="M134" s="188"/>
      <c r="N134" s="189"/>
      <c r="O134" s="189"/>
      <c r="P134" s="190">
        <f>SUM(P135:P148)</f>
        <v>0</v>
      </c>
      <c r="Q134" s="189"/>
      <c r="R134" s="190">
        <f>SUM(R135:R148)</f>
        <v>0.53434080000000006</v>
      </c>
      <c r="S134" s="189"/>
      <c r="T134" s="191">
        <f>SUM(T135:T148)</f>
        <v>0.53740512000000007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92" t="s">
        <v>123</v>
      </c>
      <c r="AT134" s="193" t="s">
        <v>72</v>
      </c>
      <c r="AU134" s="193" t="s">
        <v>78</v>
      </c>
      <c r="AY134" s="192" t="s">
        <v>114</v>
      </c>
      <c r="BK134" s="194">
        <f>SUM(BK135:BK148)</f>
        <v>0</v>
      </c>
    </row>
    <row r="135" s="2" customFormat="1" ht="24.15" customHeight="1">
      <c r="A135" s="38"/>
      <c r="B135" s="39"/>
      <c r="C135" s="197" t="s">
        <v>215</v>
      </c>
      <c r="D135" s="197" t="s">
        <v>117</v>
      </c>
      <c r="E135" s="198" t="s">
        <v>216</v>
      </c>
      <c r="F135" s="199" t="s">
        <v>217</v>
      </c>
      <c r="G135" s="200" t="s">
        <v>120</v>
      </c>
      <c r="H135" s="201">
        <v>38.304000000000002</v>
      </c>
      <c r="I135" s="202"/>
      <c r="J135" s="203">
        <f>ROUND(I135*H135,2)</f>
        <v>0</v>
      </c>
      <c r="K135" s="199" t="s">
        <v>121</v>
      </c>
      <c r="L135" s="44"/>
      <c r="M135" s="204" t="s">
        <v>19</v>
      </c>
      <c r="N135" s="205" t="s">
        <v>45</v>
      </c>
      <c r="O135" s="84"/>
      <c r="P135" s="206">
        <f>O135*H135</f>
        <v>0</v>
      </c>
      <c r="Q135" s="206">
        <v>0.00010000000000000001</v>
      </c>
      <c r="R135" s="206">
        <f>Q135*H135</f>
        <v>0.0038304000000000003</v>
      </c>
      <c r="S135" s="206">
        <v>0</v>
      </c>
      <c r="T135" s="20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08" t="s">
        <v>162</v>
      </c>
      <c r="AT135" s="208" t="s">
        <v>117</v>
      </c>
      <c r="AU135" s="208" t="s">
        <v>123</v>
      </c>
      <c r="AY135" s="17" t="s">
        <v>114</v>
      </c>
      <c r="BE135" s="209">
        <f>IF(N135="základní",J135,0)</f>
        <v>0</v>
      </c>
      <c r="BF135" s="209">
        <f>IF(N135="snížená",J135,0)</f>
        <v>0</v>
      </c>
      <c r="BG135" s="209">
        <f>IF(N135="zákl. přenesená",J135,0)</f>
        <v>0</v>
      </c>
      <c r="BH135" s="209">
        <f>IF(N135="sníž. přenesená",J135,0)</f>
        <v>0</v>
      </c>
      <c r="BI135" s="209">
        <f>IF(N135="nulová",J135,0)</f>
        <v>0</v>
      </c>
      <c r="BJ135" s="17" t="s">
        <v>123</v>
      </c>
      <c r="BK135" s="209">
        <f>ROUND(I135*H135,2)</f>
        <v>0</v>
      </c>
      <c r="BL135" s="17" t="s">
        <v>162</v>
      </c>
      <c r="BM135" s="208" t="s">
        <v>218</v>
      </c>
    </row>
    <row r="136" s="2" customFormat="1">
      <c r="A136" s="38"/>
      <c r="B136" s="39"/>
      <c r="C136" s="40"/>
      <c r="D136" s="210" t="s">
        <v>125</v>
      </c>
      <c r="E136" s="40"/>
      <c r="F136" s="211" t="s">
        <v>219</v>
      </c>
      <c r="G136" s="40"/>
      <c r="H136" s="40"/>
      <c r="I136" s="212"/>
      <c r="J136" s="40"/>
      <c r="K136" s="40"/>
      <c r="L136" s="44"/>
      <c r="M136" s="213"/>
      <c r="N136" s="214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125</v>
      </c>
      <c r="AU136" s="17" t="s">
        <v>123</v>
      </c>
    </row>
    <row r="137" s="13" customFormat="1">
      <c r="A137" s="13"/>
      <c r="B137" s="215"/>
      <c r="C137" s="216"/>
      <c r="D137" s="217" t="s">
        <v>127</v>
      </c>
      <c r="E137" s="218" t="s">
        <v>19</v>
      </c>
      <c r="F137" s="219" t="s">
        <v>220</v>
      </c>
      <c r="G137" s="216"/>
      <c r="H137" s="218" t="s">
        <v>19</v>
      </c>
      <c r="I137" s="220"/>
      <c r="J137" s="216"/>
      <c r="K137" s="216"/>
      <c r="L137" s="221"/>
      <c r="M137" s="222"/>
      <c r="N137" s="223"/>
      <c r="O137" s="223"/>
      <c r="P137" s="223"/>
      <c r="Q137" s="223"/>
      <c r="R137" s="223"/>
      <c r="S137" s="223"/>
      <c r="T137" s="22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25" t="s">
        <v>127</v>
      </c>
      <c r="AU137" s="225" t="s">
        <v>123</v>
      </c>
      <c r="AV137" s="13" t="s">
        <v>78</v>
      </c>
      <c r="AW137" s="13" t="s">
        <v>35</v>
      </c>
      <c r="AX137" s="13" t="s">
        <v>73</v>
      </c>
      <c r="AY137" s="225" t="s">
        <v>114</v>
      </c>
    </row>
    <row r="138" s="14" customFormat="1">
      <c r="A138" s="14"/>
      <c r="B138" s="226"/>
      <c r="C138" s="227"/>
      <c r="D138" s="217" t="s">
        <v>127</v>
      </c>
      <c r="E138" s="228" t="s">
        <v>19</v>
      </c>
      <c r="F138" s="229" t="s">
        <v>221</v>
      </c>
      <c r="G138" s="227"/>
      <c r="H138" s="230">
        <v>38.304000000000002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36" t="s">
        <v>127</v>
      </c>
      <c r="AU138" s="236" t="s">
        <v>123</v>
      </c>
      <c r="AV138" s="14" t="s">
        <v>123</v>
      </c>
      <c r="AW138" s="14" t="s">
        <v>35</v>
      </c>
      <c r="AX138" s="14" t="s">
        <v>78</v>
      </c>
      <c r="AY138" s="236" t="s">
        <v>114</v>
      </c>
    </row>
    <row r="139" s="2" customFormat="1" ht="24.15" customHeight="1">
      <c r="A139" s="38"/>
      <c r="B139" s="39"/>
      <c r="C139" s="197" t="s">
        <v>8</v>
      </c>
      <c r="D139" s="197" t="s">
        <v>117</v>
      </c>
      <c r="E139" s="198" t="s">
        <v>222</v>
      </c>
      <c r="F139" s="199" t="s">
        <v>223</v>
      </c>
      <c r="G139" s="200" t="s">
        <v>120</v>
      </c>
      <c r="H139" s="201">
        <v>38.304000000000002</v>
      </c>
      <c r="I139" s="202"/>
      <c r="J139" s="203">
        <f>ROUND(I139*H139,2)</f>
        <v>0</v>
      </c>
      <c r="K139" s="199" t="s">
        <v>121</v>
      </c>
      <c r="L139" s="44"/>
      <c r="M139" s="204" t="s">
        <v>19</v>
      </c>
      <c r="N139" s="205" t="s">
        <v>45</v>
      </c>
      <c r="O139" s="84"/>
      <c r="P139" s="206">
        <f>O139*H139</f>
        <v>0</v>
      </c>
      <c r="Q139" s="206">
        <v>0</v>
      </c>
      <c r="R139" s="206">
        <f>Q139*H139</f>
        <v>0</v>
      </c>
      <c r="S139" s="206">
        <v>0.014030000000000001</v>
      </c>
      <c r="T139" s="207">
        <f>S139*H139</f>
        <v>0.53740512000000007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08" t="s">
        <v>162</v>
      </c>
      <c r="AT139" s="208" t="s">
        <v>117</v>
      </c>
      <c r="AU139" s="208" t="s">
        <v>123</v>
      </c>
      <c r="AY139" s="17" t="s">
        <v>114</v>
      </c>
      <c r="BE139" s="209">
        <f>IF(N139="základní",J139,0)</f>
        <v>0</v>
      </c>
      <c r="BF139" s="209">
        <f>IF(N139="snížená",J139,0)</f>
        <v>0</v>
      </c>
      <c r="BG139" s="209">
        <f>IF(N139="zákl. přenesená",J139,0)</f>
        <v>0</v>
      </c>
      <c r="BH139" s="209">
        <f>IF(N139="sníž. přenesená",J139,0)</f>
        <v>0</v>
      </c>
      <c r="BI139" s="209">
        <f>IF(N139="nulová",J139,0)</f>
        <v>0</v>
      </c>
      <c r="BJ139" s="17" t="s">
        <v>123</v>
      </c>
      <c r="BK139" s="209">
        <f>ROUND(I139*H139,2)</f>
        <v>0</v>
      </c>
      <c r="BL139" s="17" t="s">
        <v>162</v>
      </c>
      <c r="BM139" s="208" t="s">
        <v>224</v>
      </c>
    </row>
    <row r="140" s="2" customFormat="1">
      <c r="A140" s="38"/>
      <c r="B140" s="39"/>
      <c r="C140" s="40"/>
      <c r="D140" s="210" t="s">
        <v>125</v>
      </c>
      <c r="E140" s="40"/>
      <c r="F140" s="211" t="s">
        <v>225</v>
      </c>
      <c r="G140" s="40"/>
      <c r="H140" s="40"/>
      <c r="I140" s="212"/>
      <c r="J140" s="40"/>
      <c r="K140" s="40"/>
      <c r="L140" s="44"/>
      <c r="M140" s="213"/>
      <c r="N140" s="214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125</v>
      </c>
      <c r="AU140" s="17" t="s">
        <v>123</v>
      </c>
    </row>
    <row r="141" s="13" customFormat="1">
      <c r="A141" s="13"/>
      <c r="B141" s="215"/>
      <c r="C141" s="216"/>
      <c r="D141" s="217" t="s">
        <v>127</v>
      </c>
      <c r="E141" s="218" t="s">
        <v>19</v>
      </c>
      <c r="F141" s="219" t="s">
        <v>220</v>
      </c>
      <c r="G141" s="216"/>
      <c r="H141" s="218" t="s">
        <v>19</v>
      </c>
      <c r="I141" s="220"/>
      <c r="J141" s="216"/>
      <c r="K141" s="216"/>
      <c r="L141" s="221"/>
      <c r="M141" s="222"/>
      <c r="N141" s="223"/>
      <c r="O141" s="223"/>
      <c r="P141" s="223"/>
      <c r="Q141" s="223"/>
      <c r="R141" s="223"/>
      <c r="S141" s="223"/>
      <c r="T141" s="22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25" t="s">
        <v>127</v>
      </c>
      <c r="AU141" s="225" t="s">
        <v>123</v>
      </c>
      <c r="AV141" s="13" t="s">
        <v>78</v>
      </c>
      <c r="AW141" s="13" t="s">
        <v>35</v>
      </c>
      <c r="AX141" s="13" t="s">
        <v>73</v>
      </c>
      <c r="AY141" s="225" t="s">
        <v>114</v>
      </c>
    </row>
    <row r="142" s="14" customFormat="1">
      <c r="A142" s="14"/>
      <c r="B142" s="226"/>
      <c r="C142" s="227"/>
      <c r="D142" s="217" t="s">
        <v>127</v>
      </c>
      <c r="E142" s="228" t="s">
        <v>19</v>
      </c>
      <c r="F142" s="229" t="s">
        <v>221</v>
      </c>
      <c r="G142" s="227"/>
      <c r="H142" s="230">
        <v>38.304000000000002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36" t="s">
        <v>127</v>
      </c>
      <c r="AU142" s="236" t="s">
        <v>123</v>
      </c>
      <c r="AV142" s="14" t="s">
        <v>123</v>
      </c>
      <c r="AW142" s="14" t="s">
        <v>35</v>
      </c>
      <c r="AX142" s="14" t="s">
        <v>78</v>
      </c>
      <c r="AY142" s="236" t="s">
        <v>114</v>
      </c>
    </row>
    <row r="143" s="2" customFormat="1" ht="24.15" customHeight="1">
      <c r="A143" s="38"/>
      <c r="B143" s="39"/>
      <c r="C143" s="197" t="s">
        <v>162</v>
      </c>
      <c r="D143" s="197" t="s">
        <v>117</v>
      </c>
      <c r="E143" s="198" t="s">
        <v>226</v>
      </c>
      <c r="F143" s="199" t="s">
        <v>227</v>
      </c>
      <c r="G143" s="200" t="s">
        <v>191</v>
      </c>
      <c r="H143" s="201">
        <v>95.760000000000005</v>
      </c>
      <c r="I143" s="202"/>
      <c r="J143" s="203">
        <f>ROUND(I143*H143,2)</f>
        <v>0</v>
      </c>
      <c r="K143" s="199" t="s">
        <v>121</v>
      </c>
      <c r="L143" s="44"/>
      <c r="M143" s="204" t="s">
        <v>19</v>
      </c>
      <c r="N143" s="205" t="s">
        <v>45</v>
      </c>
      <c r="O143" s="84"/>
      <c r="P143" s="206">
        <f>O143*H143</f>
        <v>0</v>
      </c>
      <c r="Q143" s="206">
        <v>0.0055399999999999998</v>
      </c>
      <c r="R143" s="206">
        <f>Q143*H143</f>
        <v>0.53051040000000005</v>
      </c>
      <c r="S143" s="206">
        <v>0</v>
      </c>
      <c r="T143" s="20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08" t="s">
        <v>162</v>
      </c>
      <c r="AT143" s="208" t="s">
        <v>117</v>
      </c>
      <c r="AU143" s="208" t="s">
        <v>123</v>
      </c>
      <c r="AY143" s="17" t="s">
        <v>114</v>
      </c>
      <c r="BE143" s="209">
        <f>IF(N143="základní",J143,0)</f>
        <v>0</v>
      </c>
      <c r="BF143" s="209">
        <f>IF(N143="snížená",J143,0)</f>
        <v>0</v>
      </c>
      <c r="BG143" s="209">
        <f>IF(N143="zákl. přenesená",J143,0)</f>
        <v>0</v>
      </c>
      <c r="BH143" s="209">
        <f>IF(N143="sníž. přenesená",J143,0)</f>
        <v>0</v>
      </c>
      <c r="BI143" s="209">
        <f>IF(N143="nulová",J143,0)</f>
        <v>0</v>
      </c>
      <c r="BJ143" s="17" t="s">
        <v>123</v>
      </c>
      <c r="BK143" s="209">
        <f>ROUND(I143*H143,2)</f>
        <v>0</v>
      </c>
      <c r="BL143" s="17" t="s">
        <v>162</v>
      </c>
      <c r="BM143" s="208" t="s">
        <v>228</v>
      </c>
    </row>
    <row r="144" s="2" customFormat="1">
      <c r="A144" s="38"/>
      <c r="B144" s="39"/>
      <c r="C144" s="40"/>
      <c r="D144" s="210" t="s">
        <v>125</v>
      </c>
      <c r="E144" s="40"/>
      <c r="F144" s="211" t="s">
        <v>229</v>
      </c>
      <c r="G144" s="40"/>
      <c r="H144" s="40"/>
      <c r="I144" s="212"/>
      <c r="J144" s="40"/>
      <c r="K144" s="40"/>
      <c r="L144" s="44"/>
      <c r="M144" s="213"/>
      <c r="N144" s="214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125</v>
      </c>
      <c r="AU144" s="17" t="s">
        <v>123</v>
      </c>
    </row>
    <row r="145" s="13" customFormat="1">
      <c r="A145" s="13"/>
      <c r="B145" s="215"/>
      <c r="C145" s="216"/>
      <c r="D145" s="217" t="s">
        <v>127</v>
      </c>
      <c r="E145" s="218" t="s">
        <v>19</v>
      </c>
      <c r="F145" s="219" t="s">
        <v>230</v>
      </c>
      <c r="G145" s="216"/>
      <c r="H145" s="218" t="s">
        <v>19</v>
      </c>
      <c r="I145" s="220"/>
      <c r="J145" s="216"/>
      <c r="K145" s="216"/>
      <c r="L145" s="221"/>
      <c r="M145" s="222"/>
      <c r="N145" s="223"/>
      <c r="O145" s="223"/>
      <c r="P145" s="223"/>
      <c r="Q145" s="223"/>
      <c r="R145" s="223"/>
      <c r="S145" s="223"/>
      <c r="T145" s="22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25" t="s">
        <v>127</v>
      </c>
      <c r="AU145" s="225" t="s">
        <v>123</v>
      </c>
      <c r="AV145" s="13" t="s">
        <v>78</v>
      </c>
      <c r="AW145" s="13" t="s">
        <v>35</v>
      </c>
      <c r="AX145" s="13" t="s">
        <v>73</v>
      </c>
      <c r="AY145" s="225" t="s">
        <v>114</v>
      </c>
    </row>
    <row r="146" s="14" customFormat="1">
      <c r="A146" s="14"/>
      <c r="B146" s="226"/>
      <c r="C146" s="227"/>
      <c r="D146" s="217" t="s">
        <v>127</v>
      </c>
      <c r="E146" s="228" t="s">
        <v>19</v>
      </c>
      <c r="F146" s="229" t="s">
        <v>231</v>
      </c>
      <c r="G146" s="227"/>
      <c r="H146" s="230">
        <v>95.760000000000005</v>
      </c>
      <c r="I146" s="231"/>
      <c r="J146" s="227"/>
      <c r="K146" s="227"/>
      <c r="L146" s="232"/>
      <c r="M146" s="233"/>
      <c r="N146" s="234"/>
      <c r="O146" s="234"/>
      <c r="P146" s="234"/>
      <c r="Q146" s="234"/>
      <c r="R146" s="234"/>
      <c r="S146" s="234"/>
      <c r="T146" s="23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36" t="s">
        <v>127</v>
      </c>
      <c r="AU146" s="236" t="s">
        <v>123</v>
      </c>
      <c r="AV146" s="14" t="s">
        <v>123</v>
      </c>
      <c r="AW146" s="14" t="s">
        <v>35</v>
      </c>
      <c r="AX146" s="14" t="s">
        <v>78</v>
      </c>
      <c r="AY146" s="236" t="s">
        <v>114</v>
      </c>
    </row>
    <row r="147" s="2" customFormat="1" ht="24.15" customHeight="1">
      <c r="A147" s="38"/>
      <c r="B147" s="39"/>
      <c r="C147" s="197" t="s">
        <v>232</v>
      </c>
      <c r="D147" s="197" t="s">
        <v>117</v>
      </c>
      <c r="E147" s="198" t="s">
        <v>233</v>
      </c>
      <c r="F147" s="199" t="s">
        <v>234</v>
      </c>
      <c r="G147" s="200" t="s">
        <v>183</v>
      </c>
      <c r="H147" s="248"/>
      <c r="I147" s="202"/>
      <c r="J147" s="203">
        <f>ROUND(I147*H147,2)</f>
        <v>0</v>
      </c>
      <c r="K147" s="199" t="s">
        <v>121</v>
      </c>
      <c r="L147" s="44"/>
      <c r="M147" s="204" t="s">
        <v>19</v>
      </c>
      <c r="N147" s="205" t="s">
        <v>45</v>
      </c>
      <c r="O147" s="84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08" t="s">
        <v>162</v>
      </c>
      <c r="AT147" s="208" t="s">
        <v>117</v>
      </c>
      <c r="AU147" s="208" t="s">
        <v>123</v>
      </c>
      <c r="AY147" s="17" t="s">
        <v>114</v>
      </c>
      <c r="BE147" s="209">
        <f>IF(N147="základní",J147,0)</f>
        <v>0</v>
      </c>
      <c r="BF147" s="209">
        <f>IF(N147="snížená",J147,0)</f>
        <v>0</v>
      </c>
      <c r="BG147" s="209">
        <f>IF(N147="zákl. přenesená",J147,0)</f>
        <v>0</v>
      </c>
      <c r="BH147" s="209">
        <f>IF(N147="sníž. přenesená",J147,0)</f>
        <v>0</v>
      </c>
      <c r="BI147" s="209">
        <f>IF(N147="nulová",J147,0)</f>
        <v>0</v>
      </c>
      <c r="BJ147" s="17" t="s">
        <v>123</v>
      </c>
      <c r="BK147" s="209">
        <f>ROUND(I147*H147,2)</f>
        <v>0</v>
      </c>
      <c r="BL147" s="17" t="s">
        <v>162</v>
      </c>
      <c r="BM147" s="208" t="s">
        <v>235</v>
      </c>
    </row>
    <row r="148" s="2" customFormat="1">
      <c r="A148" s="38"/>
      <c r="B148" s="39"/>
      <c r="C148" s="40"/>
      <c r="D148" s="210" t="s">
        <v>125</v>
      </c>
      <c r="E148" s="40"/>
      <c r="F148" s="211" t="s">
        <v>236</v>
      </c>
      <c r="G148" s="40"/>
      <c r="H148" s="40"/>
      <c r="I148" s="212"/>
      <c r="J148" s="40"/>
      <c r="K148" s="40"/>
      <c r="L148" s="44"/>
      <c r="M148" s="213"/>
      <c r="N148" s="214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125</v>
      </c>
      <c r="AU148" s="17" t="s">
        <v>123</v>
      </c>
    </row>
    <row r="149" s="12" customFormat="1" ht="22.8" customHeight="1">
      <c r="A149" s="12"/>
      <c r="B149" s="181"/>
      <c r="C149" s="182"/>
      <c r="D149" s="183" t="s">
        <v>72</v>
      </c>
      <c r="E149" s="195" t="s">
        <v>237</v>
      </c>
      <c r="F149" s="195" t="s">
        <v>238</v>
      </c>
      <c r="G149" s="182"/>
      <c r="H149" s="182"/>
      <c r="I149" s="185"/>
      <c r="J149" s="196">
        <f>BK149</f>
        <v>0</v>
      </c>
      <c r="K149" s="182"/>
      <c r="L149" s="187"/>
      <c r="M149" s="188"/>
      <c r="N149" s="189"/>
      <c r="O149" s="189"/>
      <c r="P149" s="190">
        <f>SUM(P150:P167)</f>
        <v>0</v>
      </c>
      <c r="Q149" s="189"/>
      <c r="R149" s="190">
        <f>SUM(R150:R167)</f>
        <v>0.00096768000000000006</v>
      </c>
      <c r="S149" s="189"/>
      <c r="T149" s="191">
        <f>SUM(T150:T167)</f>
        <v>1.4582937600000001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92" t="s">
        <v>123</v>
      </c>
      <c r="AT149" s="193" t="s">
        <v>72</v>
      </c>
      <c r="AU149" s="193" t="s">
        <v>78</v>
      </c>
      <c r="AY149" s="192" t="s">
        <v>114</v>
      </c>
      <c r="BK149" s="194">
        <f>SUM(BK150:BK167)</f>
        <v>0</v>
      </c>
    </row>
    <row r="150" s="2" customFormat="1" ht="16.5" customHeight="1">
      <c r="A150" s="38"/>
      <c r="B150" s="39"/>
      <c r="C150" s="197" t="s">
        <v>239</v>
      </c>
      <c r="D150" s="197" t="s">
        <v>117</v>
      </c>
      <c r="E150" s="198" t="s">
        <v>240</v>
      </c>
      <c r="F150" s="199" t="s">
        <v>241</v>
      </c>
      <c r="G150" s="200" t="s">
        <v>120</v>
      </c>
      <c r="H150" s="201">
        <v>32.256</v>
      </c>
      <c r="I150" s="202"/>
      <c r="J150" s="203">
        <f>ROUND(I150*H150,2)</f>
        <v>0</v>
      </c>
      <c r="K150" s="199" t="s">
        <v>121</v>
      </c>
      <c r="L150" s="44"/>
      <c r="M150" s="204" t="s">
        <v>19</v>
      </c>
      <c r="N150" s="205" t="s">
        <v>45</v>
      </c>
      <c r="O150" s="84"/>
      <c r="P150" s="206">
        <f>O150*H150</f>
        <v>0</v>
      </c>
      <c r="Q150" s="206">
        <v>0</v>
      </c>
      <c r="R150" s="206">
        <f>Q150*H150</f>
        <v>0</v>
      </c>
      <c r="S150" s="206">
        <v>0</v>
      </c>
      <c r="T150" s="20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08" t="s">
        <v>162</v>
      </c>
      <c r="AT150" s="208" t="s">
        <v>117</v>
      </c>
      <c r="AU150" s="208" t="s">
        <v>123</v>
      </c>
      <c r="AY150" s="17" t="s">
        <v>114</v>
      </c>
      <c r="BE150" s="209">
        <f>IF(N150="základní",J150,0)</f>
        <v>0</v>
      </c>
      <c r="BF150" s="209">
        <f>IF(N150="snížená",J150,0)</f>
        <v>0</v>
      </c>
      <c r="BG150" s="209">
        <f>IF(N150="zákl. přenesená",J150,0)</f>
        <v>0</v>
      </c>
      <c r="BH150" s="209">
        <f>IF(N150="sníž. přenesená",J150,0)</f>
        <v>0</v>
      </c>
      <c r="BI150" s="209">
        <f>IF(N150="nulová",J150,0)</f>
        <v>0</v>
      </c>
      <c r="BJ150" s="17" t="s">
        <v>123</v>
      </c>
      <c r="BK150" s="209">
        <f>ROUND(I150*H150,2)</f>
        <v>0</v>
      </c>
      <c r="BL150" s="17" t="s">
        <v>162</v>
      </c>
      <c r="BM150" s="208" t="s">
        <v>242</v>
      </c>
    </row>
    <row r="151" s="2" customFormat="1">
      <c r="A151" s="38"/>
      <c r="B151" s="39"/>
      <c r="C151" s="40"/>
      <c r="D151" s="210" t="s">
        <v>125</v>
      </c>
      <c r="E151" s="40"/>
      <c r="F151" s="211" t="s">
        <v>243</v>
      </c>
      <c r="G151" s="40"/>
      <c r="H151" s="40"/>
      <c r="I151" s="212"/>
      <c r="J151" s="40"/>
      <c r="K151" s="40"/>
      <c r="L151" s="44"/>
      <c r="M151" s="213"/>
      <c r="N151" s="214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125</v>
      </c>
      <c r="AU151" s="17" t="s">
        <v>123</v>
      </c>
    </row>
    <row r="152" s="13" customFormat="1">
      <c r="A152" s="13"/>
      <c r="B152" s="215"/>
      <c r="C152" s="216"/>
      <c r="D152" s="217" t="s">
        <v>127</v>
      </c>
      <c r="E152" s="218" t="s">
        <v>19</v>
      </c>
      <c r="F152" s="219" t="s">
        <v>165</v>
      </c>
      <c r="G152" s="216"/>
      <c r="H152" s="218" t="s">
        <v>19</v>
      </c>
      <c r="I152" s="220"/>
      <c r="J152" s="216"/>
      <c r="K152" s="216"/>
      <c r="L152" s="221"/>
      <c r="M152" s="222"/>
      <c r="N152" s="223"/>
      <c r="O152" s="223"/>
      <c r="P152" s="223"/>
      <c r="Q152" s="223"/>
      <c r="R152" s="223"/>
      <c r="S152" s="223"/>
      <c r="T152" s="22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25" t="s">
        <v>127</v>
      </c>
      <c r="AU152" s="225" t="s">
        <v>123</v>
      </c>
      <c r="AV152" s="13" t="s">
        <v>78</v>
      </c>
      <c r="AW152" s="13" t="s">
        <v>35</v>
      </c>
      <c r="AX152" s="13" t="s">
        <v>73</v>
      </c>
      <c r="AY152" s="225" t="s">
        <v>114</v>
      </c>
    </row>
    <row r="153" s="14" customFormat="1">
      <c r="A153" s="14"/>
      <c r="B153" s="226"/>
      <c r="C153" s="227"/>
      <c r="D153" s="217" t="s">
        <v>127</v>
      </c>
      <c r="E153" s="228" t="s">
        <v>19</v>
      </c>
      <c r="F153" s="229" t="s">
        <v>166</v>
      </c>
      <c r="G153" s="227"/>
      <c r="H153" s="230">
        <v>32.256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36" t="s">
        <v>127</v>
      </c>
      <c r="AU153" s="236" t="s">
        <v>123</v>
      </c>
      <c r="AV153" s="14" t="s">
        <v>123</v>
      </c>
      <c r="AW153" s="14" t="s">
        <v>35</v>
      </c>
      <c r="AX153" s="14" t="s">
        <v>78</v>
      </c>
      <c r="AY153" s="236" t="s">
        <v>114</v>
      </c>
    </row>
    <row r="154" s="2" customFormat="1" ht="21.75" customHeight="1">
      <c r="A154" s="38"/>
      <c r="B154" s="39"/>
      <c r="C154" s="197" t="s">
        <v>244</v>
      </c>
      <c r="D154" s="197" t="s">
        <v>117</v>
      </c>
      <c r="E154" s="198" t="s">
        <v>245</v>
      </c>
      <c r="F154" s="199" t="s">
        <v>246</v>
      </c>
      <c r="G154" s="200" t="s">
        <v>120</v>
      </c>
      <c r="H154" s="201">
        <v>32.256</v>
      </c>
      <c r="I154" s="202"/>
      <c r="J154" s="203">
        <f>ROUND(I154*H154,2)</f>
        <v>0</v>
      </c>
      <c r="K154" s="199" t="s">
        <v>121</v>
      </c>
      <c r="L154" s="44"/>
      <c r="M154" s="204" t="s">
        <v>19</v>
      </c>
      <c r="N154" s="205" t="s">
        <v>45</v>
      </c>
      <c r="O154" s="84"/>
      <c r="P154" s="206">
        <f>O154*H154</f>
        <v>0</v>
      </c>
      <c r="Q154" s="206">
        <v>3.0000000000000001E-05</v>
      </c>
      <c r="R154" s="206">
        <f>Q154*H154</f>
        <v>0.00096768000000000006</v>
      </c>
      <c r="S154" s="206">
        <v>0</v>
      </c>
      <c r="T154" s="20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08" t="s">
        <v>162</v>
      </c>
      <c r="AT154" s="208" t="s">
        <v>117</v>
      </c>
      <c r="AU154" s="208" t="s">
        <v>123</v>
      </c>
      <c r="AY154" s="17" t="s">
        <v>114</v>
      </c>
      <c r="BE154" s="209">
        <f>IF(N154="základní",J154,0)</f>
        <v>0</v>
      </c>
      <c r="BF154" s="209">
        <f>IF(N154="snížená",J154,0)</f>
        <v>0</v>
      </c>
      <c r="BG154" s="209">
        <f>IF(N154="zákl. přenesená",J154,0)</f>
        <v>0</v>
      </c>
      <c r="BH154" s="209">
        <f>IF(N154="sníž. přenesená",J154,0)</f>
        <v>0</v>
      </c>
      <c r="BI154" s="209">
        <f>IF(N154="nulová",J154,0)</f>
        <v>0</v>
      </c>
      <c r="BJ154" s="17" t="s">
        <v>123</v>
      </c>
      <c r="BK154" s="209">
        <f>ROUND(I154*H154,2)</f>
        <v>0</v>
      </c>
      <c r="BL154" s="17" t="s">
        <v>162</v>
      </c>
      <c r="BM154" s="208" t="s">
        <v>247</v>
      </c>
    </row>
    <row r="155" s="2" customFormat="1">
      <c r="A155" s="38"/>
      <c r="B155" s="39"/>
      <c r="C155" s="40"/>
      <c r="D155" s="210" t="s">
        <v>125</v>
      </c>
      <c r="E155" s="40"/>
      <c r="F155" s="211" t="s">
        <v>248</v>
      </c>
      <c r="G155" s="40"/>
      <c r="H155" s="40"/>
      <c r="I155" s="212"/>
      <c r="J155" s="40"/>
      <c r="K155" s="40"/>
      <c r="L155" s="44"/>
      <c r="M155" s="213"/>
      <c r="N155" s="214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125</v>
      </c>
      <c r="AU155" s="17" t="s">
        <v>123</v>
      </c>
    </row>
    <row r="156" s="2" customFormat="1" ht="16.5" customHeight="1">
      <c r="A156" s="38"/>
      <c r="B156" s="39"/>
      <c r="C156" s="197" t="s">
        <v>249</v>
      </c>
      <c r="D156" s="197" t="s">
        <v>117</v>
      </c>
      <c r="E156" s="198" t="s">
        <v>250</v>
      </c>
      <c r="F156" s="199" t="s">
        <v>251</v>
      </c>
      <c r="G156" s="200" t="s">
        <v>120</v>
      </c>
      <c r="H156" s="201">
        <v>32.256</v>
      </c>
      <c r="I156" s="202"/>
      <c r="J156" s="203">
        <f>ROUND(I156*H156,2)</f>
        <v>0</v>
      </c>
      <c r="K156" s="199" t="s">
        <v>121</v>
      </c>
      <c r="L156" s="44"/>
      <c r="M156" s="204" t="s">
        <v>19</v>
      </c>
      <c r="N156" s="205" t="s">
        <v>45</v>
      </c>
      <c r="O156" s="84"/>
      <c r="P156" s="206">
        <f>O156*H156</f>
        <v>0</v>
      </c>
      <c r="Q156" s="206">
        <v>0</v>
      </c>
      <c r="R156" s="206">
        <f>Q156*H156</f>
        <v>0</v>
      </c>
      <c r="S156" s="206">
        <v>0.045080000000000002</v>
      </c>
      <c r="T156" s="207">
        <f>S156*H156</f>
        <v>1.4541004800000001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08" t="s">
        <v>162</v>
      </c>
      <c r="AT156" s="208" t="s">
        <v>117</v>
      </c>
      <c r="AU156" s="208" t="s">
        <v>123</v>
      </c>
      <c r="AY156" s="17" t="s">
        <v>114</v>
      </c>
      <c r="BE156" s="209">
        <f>IF(N156="základní",J156,0)</f>
        <v>0</v>
      </c>
      <c r="BF156" s="209">
        <f>IF(N156="snížená",J156,0)</f>
        <v>0</v>
      </c>
      <c r="BG156" s="209">
        <f>IF(N156="zákl. přenesená",J156,0)</f>
        <v>0</v>
      </c>
      <c r="BH156" s="209">
        <f>IF(N156="sníž. přenesená",J156,0)</f>
        <v>0</v>
      </c>
      <c r="BI156" s="209">
        <f>IF(N156="nulová",J156,0)</f>
        <v>0</v>
      </c>
      <c r="BJ156" s="17" t="s">
        <v>123</v>
      </c>
      <c r="BK156" s="209">
        <f>ROUND(I156*H156,2)</f>
        <v>0</v>
      </c>
      <c r="BL156" s="17" t="s">
        <v>162</v>
      </c>
      <c r="BM156" s="208" t="s">
        <v>252</v>
      </c>
    </row>
    <row r="157" s="2" customFormat="1">
      <c r="A157" s="38"/>
      <c r="B157" s="39"/>
      <c r="C157" s="40"/>
      <c r="D157" s="210" t="s">
        <v>125</v>
      </c>
      <c r="E157" s="40"/>
      <c r="F157" s="211" t="s">
        <v>253</v>
      </c>
      <c r="G157" s="40"/>
      <c r="H157" s="40"/>
      <c r="I157" s="212"/>
      <c r="J157" s="40"/>
      <c r="K157" s="40"/>
      <c r="L157" s="44"/>
      <c r="M157" s="213"/>
      <c r="N157" s="214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125</v>
      </c>
      <c r="AU157" s="17" t="s">
        <v>123</v>
      </c>
    </row>
    <row r="158" s="13" customFormat="1">
      <c r="A158" s="13"/>
      <c r="B158" s="215"/>
      <c r="C158" s="216"/>
      <c r="D158" s="217" t="s">
        <v>127</v>
      </c>
      <c r="E158" s="218" t="s">
        <v>19</v>
      </c>
      <c r="F158" s="219" t="s">
        <v>165</v>
      </c>
      <c r="G158" s="216"/>
      <c r="H158" s="218" t="s">
        <v>19</v>
      </c>
      <c r="I158" s="220"/>
      <c r="J158" s="216"/>
      <c r="K158" s="216"/>
      <c r="L158" s="221"/>
      <c r="M158" s="222"/>
      <c r="N158" s="223"/>
      <c r="O158" s="223"/>
      <c r="P158" s="223"/>
      <c r="Q158" s="223"/>
      <c r="R158" s="223"/>
      <c r="S158" s="223"/>
      <c r="T158" s="22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25" t="s">
        <v>127</v>
      </c>
      <c r="AU158" s="225" t="s">
        <v>123</v>
      </c>
      <c r="AV158" s="13" t="s">
        <v>78</v>
      </c>
      <c r="AW158" s="13" t="s">
        <v>35</v>
      </c>
      <c r="AX158" s="13" t="s">
        <v>73</v>
      </c>
      <c r="AY158" s="225" t="s">
        <v>114</v>
      </c>
    </row>
    <row r="159" s="14" customFormat="1">
      <c r="A159" s="14"/>
      <c r="B159" s="226"/>
      <c r="C159" s="227"/>
      <c r="D159" s="217" t="s">
        <v>127</v>
      </c>
      <c r="E159" s="228" t="s">
        <v>19</v>
      </c>
      <c r="F159" s="229" t="s">
        <v>166</v>
      </c>
      <c r="G159" s="227"/>
      <c r="H159" s="230">
        <v>32.256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36" t="s">
        <v>127</v>
      </c>
      <c r="AU159" s="236" t="s">
        <v>123</v>
      </c>
      <c r="AV159" s="14" t="s">
        <v>123</v>
      </c>
      <c r="AW159" s="14" t="s">
        <v>35</v>
      </c>
      <c r="AX159" s="14" t="s">
        <v>78</v>
      </c>
      <c r="AY159" s="236" t="s">
        <v>114</v>
      </c>
    </row>
    <row r="160" s="2" customFormat="1" ht="16.5" customHeight="1">
      <c r="A160" s="38"/>
      <c r="B160" s="39"/>
      <c r="C160" s="197" t="s">
        <v>7</v>
      </c>
      <c r="D160" s="197" t="s">
        <v>117</v>
      </c>
      <c r="E160" s="198" t="s">
        <v>254</v>
      </c>
      <c r="F160" s="199" t="s">
        <v>255</v>
      </c>
      <c r="G160" s="200" t="s">
        <v>120</v>
      </c>
      <c r="H160" s="201">
        <v>32.256</v>
      </c>
      <c r="I160" s="202"/>
      <c r="J160" s="203">
        <f>ROUND(I160*H160,2)</f>
        <v>0</v>
      </c>
      <c r="K160" s="199" t="s">
        <v>121</v>
      </c>
      <c r="L160" s="44"/>
      <c r="M160" s="204" t="s">
        <v>19</v>
      </c>
      <c r="N160" s="205" t="s">
        <v>45</v>
      </c>
      <c r="O160" s="84"/>
      <c r="P160" s="206">
        <f>O160*H160</f>
        <v>0</v>
      </c>
      <c r="Q160" s="206">
        <v>0</v>
      </c>
      <c r="R160" s="206">
        <f>Q160*H160</f>
        <v>0</v>
      </c>
      <c r="S160" s="206">
        <v>0</v>
      </c>
      <c r="T160" s="20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08" t="s">
        <v>162</v>
      </c>
      <c r="AT160" s="208" t="s">
        <v>117</v>
      </c>
      <c r="AU160" s="208" t="s">
        <v>123</v>
      </c>
      <c r="AY160" s="17" t="s">
        <v>114</v>
      </c>
      <c r="BE160" s="209">
        <f>IF(N160="základní",J160,0)</f>
        <v>0</v>
      </c>
      <c r="BF160" s="209">
        <f>IF(N160="snížená",J160,0)</f>
        <v>0</v>
      </c>
      <c r="BG160" s="209">
        <f>IF(N160="zákl. přenesená",J160,0)</f>
        <v>0</v>
      </c>
      <c r="BH160" s="209">
        <f>IF(N160="sníž. přenesená",J160,0)</f>
        <v>0</v>
      </c>
      <c r="BI160" s="209">
        <f>IF(N160="nulová",J160,0)</f>
        <v>0</v>
      </c>
      <c r="BJ160" s="17" t="s">
        <v>123</v>
      </c>
      <c r="BK160" s="209">
        <f>ROUND(I160*H160,2)</f>
        <v>0</v>
      </c>
      <c r="BL160" s="17" t="s">
        <v>162</v>
      </c>
      <c r="BM160" s="208" t="s">
        <v>256</v>
      </c>
    </row>
    <row r="161" s="2" customFormat="1">
      <c r="A161" s="38"/>
      <c r="B161" s="39"/>
      <c r="C161" s="40"/>
      <c r="D161" s="210" t="s">
        <v>125</v>
      </c>
      <c r="E161" s="40"/>
      <c r="F161" s="211" t="s">
        <v>257</v>
      </c>
      <c r="G161" s="40"/>
      <c r="H161" s="40"/>
      <c r="I161" s="212"/>
      <c r="J161" s="40"/>
      <c r="K161" s="40"/>
      <c r="L161" s="44"/>
      <c r="M161" s="213"/>
      <c r="N161" s="214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125</v>
      </c>
      <c r="AU161" s="17" t="s">
        <v>123</v>
      </c>
    </row>
    <row r="162" s="2" customFormat="1" ht="16.5" customHeight="1">
      <c r="A162" s="38"/>
      <c r="B162" s="39"/>
      <c r="C162" s="197" t="s">
        <v>258</v>
      </c>
      <c r="D162" s="197" t="s">
        <v>117</v>
      </c>
      <c r="E162" s="198" t="s">
        <v>259</v>
      </c>
      <c r="F162" s="199" t="s">
        <v>260</v>
      </c>
      <c r="G162" s="200" t="s">
        <v>120</v>
      </c>
      <c r="H162" s="201">
        <v>32.256</v>
      </c>
      <c r="I162" s="202"/>
      <c r="J162" s="203">
        <f>ROUND(I162*H162,2)</f>
        <v>0</v>
      </c>
      <c r="K162" s="199" t="s">
        <v>121</v>
      </c>
      <c r="L162" s="44"/>
      <c r="M162" s="204" t="s">
        <v>19</v>
      </c>
      <c r="N162" s="205" t="s">
        <v>45</v>
      </c>
      <c r="O162" s="84"/>
      <c r="P162" s="206">
        <f>O162*H162</f>
        <v>0</v>
      </c>
      <c r="Q162" s="206">
        <v>0</v>
      </c>
      <c r="R162" s="206">
        <f>Q162*H162</f>
        <v>0</v>
      </c>
      <c r="S162" s="206">
        <v>0.00012999999999999999</v>
      </c>
      <c r="T162" s="207">
        <f>S162*H162</f>
        <v>0.0041932799999999998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08" t="s">
        <v>162</v>
      </c>
      <c r="AT162" s="208" t="s">
        <v>117</v>
      </c>
      <c r="AU162" s="208" t="s">
        <v>123</v>
      </c>
      <c r="AY162" s="17" t="s">
        <v>114</v>
      </c>
      <c r="BE162" s="209">
        <f>IF(N162="základní",J162,0)</f>
        <v>0</v>
      </c>
      <c r="BF162" s="209">
        <f>IF(N162="snížená",J162,0)</f>
        <v>0</v>
      </c>
      <c r="BG162" s="209">
        <f>IF(N162="zákl. přenesená",J162,0)</f>
        <v>0</v>
      </c>
      <c r="BH162" s="209">
        <f>IF(N162="sníž. přenesená",J162,0)</f>
        <v>0</v>
      </c>
      <c r="BI162" s="209">
        <f>IF(N162="nulová",J162,0)</f>
        <v>0</v>
      </c>
      <c r="BJ162" s="17" t="s">
        <v>123</v>
      </c>
      <c r="BK162" s="209">
        <f>ROUND(I162*H162,2)</f>
        <v>0</v>
      </c>
      <c r="BL162" s="17" t="s">
        <v>162</v>
      </c>
      <c r="BM162" s="208" t="s">
        <v>261</v>
      </c>
    </row>
    <row r="163" s="2" customFormat="1">
      <c r="A163" s="38"/>
      <c r="B163" s="39"/>
      <c r="C163" s="40"/>
      <c r="D163" s="210" t="s">
        <v>125</v>
      </c>
      <c r="E163" s="40"/>
      <c r="F163" s="211" t="s">
        <v>262</v>
      </c>
      <c r="G163" s="40"/>
      <c r="H163" s="40"/>
      <c r="I163" s="212"/>
      <c r="J163" s="40"/>
      <c r="K163" s="40"/>
      <c r="L163" s="44"/>
      <c r="M163" s="213"/>
      <c r="N163" s="214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125</v>
      </c>
      <c r="AU163" s="17" t="s">
        <v>123</v>
      </c>
    </row>
    <row r="164" s="13" customFormat="1">
      <c r="A164" s="13"/>
      <c r="B164" s="215"/>
      <c r="C164" s="216"/>
      <c r="D164" s="217" t="s">
        <v>127</v>
      </c>
      <c r="E164" s="218" t="s">
        <v>19</v>
      </c>
      <c r="F164" s="219" t="s">
        <v>165</v>
      </c>
      <c r="G164" s="216"/>
      <c r="H164" s="218" t="s">
        <v>19</v>
      </c>
      <c r="I164" s="220"/>
      <c r="J164" s="216"/>
      <c r="K164" s="216"/>
      <c r="L164" s="221"/>
      <c r="M164" s="222"/>
      <c r="N164" s="223"/>
      <c r="O164" s="223"/>
      <c r="P164" s="223"/>
      <c r="Q164" s="223"/>
      <c r="R164" s="223"/>
      <c r="S164" s="223"/>
      <c r="T164" s="22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25" t="s">
        <v>127</v>
      </c>
      <c r="AU164" s="225" t="s">
        <v>123</v>
      </c>
      <c r="AV164" s="13" t="s">
        <v>78</v>
      </c>
      <c r="AW164" s="13" t="s">
        <v>35</v>
      </c>
      <c r="AX164" s="13" t="s">
        <v>73</v>
      </c>
      <c r="AY164" s="225" t="s">
        <v>114</v>
      </c>
    </row>
    <row r="165" s="14" customFormat="1">
      <c r="A165" s="14"/>
      <c r="B165" s="226"/>
      <c r="C165" s="227"/>
      <c r="D165" s="217" t="s">
        <v>127</v>
      </c>
      <c r="E165" s="228" t="s">
        <v>19</v>
      </c>
      <c r="F165" s="229" t="s">
        <v>166</v>
      </c>
      <c r="G165" s="227"/>
      <c r="H165" s="230">
        <v>32.256</v>
      </c>
      <c r="I165" s="231"/>
      <c r="J165" s="227"/>
      <c r="K165" s="227"/>
      <c r="L165" s="232"/>
      <c r="M165" s="233"/>
      <c r="N165" s="234"/>
      <c r="O165" s="234"/>
      <c r="P165" s="234"/>
      <c r="Q165" s="234"/>
      <c r="R165" s="234"/>
      <c r="S165" s="234"/>
      <c r="T165" s="23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36" t="s">
        <v>127</v>
      </c>
      <c r="AU165" s="236" t="s">
        <v>123</v>
      </c>
      <c r="AV165" s="14" t="s">
        <v>123</v>
      </c>
      <c r="AW165" s="14" t="s">
        <v>35</v>
      </c>
      <c r="AX165" s="14" t="s">
        <v>78</v>
      </c>
      <c r="AY165" s="236" t="s">
        <v>114</v>
      </c>
    </row>
    <row r="166" s="2" customFormat="1" ht="24.15" customHeight="1">
      <c r="A166" s="38"/>
      <c r="B166" s="39"/>
      <c r="C166" s="197" t="s">
        <v>263</v>
      </c>
      <c r="D166" s="197" t="s">
        <v>117</v>
      </c>
      <c r="E166" s="198" t="s">
        <v>264</v>
      </c>
      <c r="F166" s="199" t="s">
        <v>265</v>
      </c>
      <c r="G166" s="200" t="s">
        <v>183</v>
      </c>
      <c r="H166" s="248"/>
      <c r="I166" s="202"/>
      <c r="J166" s="203">
        <f>ROUND(I166*H166,2)</f>
        <v>0</v>
      </c>
      <c r="K166" s="199" t="s">
        <v>121</v>
      </c>
      <c r="L166" s="44"/>
      <c r="M166" s="204" t="s">
        <v>19</v>
      </c>
      <c r="N166" s="205" t="s">
        <v>45</v>
      </c>
      <c r="O166" s="84"/>
      <c r="P166" s="206">
        <f>O166*H166</f>
        <v>0</v>
      </c>
      <c r="Q166" s="206">
        <v>0</v>
      </c>
      <c r="R166" s="206">
        <f>Q166*H166</f>
        <v>0</v>
      </c>
      <c r="S166" s="206">
        <v>0</v>
      </c>
      <c r="T166" s="20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08" t="s">
        <v>162</v>
      </c>
      <c r="AT166" s="208" t="s">
        <v>117</v>
      </c>
      <c r="AU166" s="208" t="s">
        <v>123</v>
      </c>
      <c r="AY166" s="17" t="s">
        <v>114</v>
      </c>
      <c r="BE166" s="209">
        <f>IF(N166="základní",J166,0)</f>
        <v>0</v>
      </c>
      <c r="BF166" s="209">
        <f>IF(N166="snížená",J166,0)</f>
        <v>0</v>
      </c>
      <c r="BG166" s="209">
        <f>IF(N166="zákl. přenesená",J166,0)</f>
        <v>0</v>
      </c>
      <c r="BH166" s="209">
        <f>IF(N166="sníž. přenesená",J166,0)</f>
        <v>0</v>
      </c>
      <c r="BI166" s="209">
        <f>IF(N166="nulová",J166,0)</f>
        <v>0</v>
      </c>
      <c r="BJ166" s="17" t="s">
        <v>123</v>
      </c>
      <c r="BK166" s="209">
        <f>ROUND(I166*H166,2)</f>
        <v>0</v>
      </c>
      <c r="BL166" s="17" t="s">
        <v>162</v>
      </c>
      <c r="BM166" s="208" t="s">
        <v>266</v>
      </c>
    </row>
    <row r="167" s="2" customFormat="1">
      <c r="A167" s="38"/>
      <c r="B167" s="39"/>
      <c r="C167" s="40"/>
      <c r="D167" s="210" t="s">
        <v>125</v>
      </c>
      <c r="E167" s="40"/>
      <c r="F167" s="211" t="s">
        <v>267</v>
      </c>
      <c r="G167" s="40"/>
      <c r="H167" s="40"/>
      <c r="I167" s="212"/>
      <c r="J167" s="40"/>
      <c r="K167" s="40"/>
      <c r="L167" s="44"/>
      <c r="M167" s="213"/>
      <c r="N167" s="214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125</v>
      </c>
      <c r="AU167" s="17" t="s">
        <v>123</v>
      </c>
    </row>
    <row r="168" s="12" customFormat="1" ht="22.8" customHeight="1">
      <c r="A168" s="12"/>
      <c r="B168" s="181"/>
      <c r="C168" s="182"/>
      <c r="D168" s="183" t="s">
        <v>72</v>
      </c>
      <c r="E168" s="195" t="s">
        <v>268</v>
      </c>
      <c r="F168" s="195" t="s">
        <v>269</v>
      </c>
      <c r="G168" s="182"/>
      <c r="H168" s="182"/>
      <c r="I168" s="185"/>
      <c r="J168" s="196">
        <f>BK168</f>
        <v>0</v>
      </c>
      <c r="K168" s="182"/>
      <c r="L168" s="187"/>
      <c r="M168" s="188"/>
      <c r="N168" s="189"/>
      <c r="O168" s="189"/>
      <c r="P168" s="190">
        <f>SUM(P169:P183)</f>
        <v>0</v>
      </c>
      <c r="Q168" s="189"/>
      <c r="R168" s="190">
        <f>SUM(R169:R183)</f>
        <v>0.90718999999999983</v>
      </c>
      <c r="S168" s="189"/>
      <c r="T168" s="191">
        <f>SUM(T169:T183)</f>
        <v>0.87570000000000003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92" t="s">
        <v>123</v>
      </c>
      <c r="AT168" s="193" t="s">
        <v>72</v>
      </c>
      <c r="AU168" s="193" t="s">
        <v>78</v>
      </c>
      <c r="AY168" s="192" t="s">
        <v>114</v>
      </c>
      <c r="BK168" s="194">
        <f>SUM(BK169:BK183)</f>
        <v>0</v>
      </c>
    </row>
    <row r="169" s="2" customFormat="1" ht="33" customHeight="1">
      <c r="A169" s="38"/>
      <c r="B169" s="39"/>
      <c r="C169" s="197" t="s">
        <v>270</v>
      </c>
      <c r="D169" s="197" t="s">
        <v>117</v>
      </c>
      <c r="E169" s="198" t="s">
        <v>271</v>
      </c>
      <c r="F169" s="199" t="s">
        <v>272</v>
      </c>
      <c r="G169" s="200" t="s">
        <v>273</v>
      </c>
      <c r="H169" s="201">
        <v>21</v>
      </c>
      <c r="I169" s="202"/>
      <c r="J169" s="203">
        <f>ROUND(I169*H169,2)</f>
        <v>0</v>
      </c>
      <c r="K169" s="199" t="s">
        <v>121</v>
      </c>
      <c r="L169" s="44"/>
      <c r="M169" s="204" t="s">
        <v>19</v>
      </c>
      <c r="N169" s="205" t="s">
        <v>45</v>
      </c>
      <c r="O169" s="84"/>
      <c r="P169" s="206">
        <f>O169*H169</f>
        <v>0</v>
      </c>
      <c r="Q169" s="206">
        <v>0.00027</v>
      </c>
      <c r="R169" s="206">
        <f>Q169*H169</f>
        <v>0.0056699999999999997</v>
      </c>
      <c r="S169" s="206">
        <v>0</v>
      </c>
      <c r="T169" s="207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08" t="s">
        <v>162</v>
      </c>
      <c r="AT169" s="208" t="s">
        <v>117</v>
      </c>
      <c r="AU169" s="208" t="s">
        <v>123</v>
      </c>
      <c r="AY169" s="17" t="s">
        <v>114</v>
      </c>
      <c r="BE169" s="209">
        <f>IF(N169="základní",J169,0)</f>
        <v>0</v>
      </c>
      <c r="BF169" s="209">
        <f>IF(N169="snížená",J169,0)</f>
        <v>0</v>
      </c>
      <c r="BG169" s="209">
        <f>IF(N169="zákl. přenesená",J169,0)</f>
        <v>0</v>
      </c>
      <c r="BH169" s="209">
        <f>IF(N169="sníž. přenesená",J169,0)</f>
        <v>0</v>
      </c>
      <c r="BI169" s="209">
        <f>IF(N169="nulová",J169,0)</f>
        <v>0</v>
      </c>
      <c r="BJ169" s="17" t="s">
        <v>123</v>
      </c>
      <c r="BK169" s="209">
        <f>ROUND(I169*H169,2)</f>
        <v>0</v>
      </c>
      <c r="BL169" s="17" t="s">
        <v>162</v>
      </c>
      <c r="BM169" s="208" t="s">
        <v>274</v>
      </c>
    </row>
    <row r="170" s="2" customFormat="1">
      <c r="A170" s="38"/>
      <c r="B170" s="39"/>
      <c r="C170" s="40"/>
      <c r="D170" s="210" t="s">
        <v>125</v>
      </c>
      <c r="E170" s="40"/>
      <c r="F170" s="211" t="s">
        <v>275</v>
      </c>
      <c r="G170" s="40"/>
      <c r="H170" s="40"/>
      <c r="I170" s="212"/>
      <c r="J170" s="40"/>
      <c r="K170" s="40"/>
      <c r="L170" s="44"/>
      <c r="M170" s="213"/>
      <c r="N170" s="214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125</v>
      </c>
      <c r="AU170" s="17" t="s">
        <v>123</v>
      </c>
    </row>
    <row r="171" s="2" customFormat="1" ht="24.15" customHeight="1">
      <c r="A171" s="38"/>
      <c r="B171" s="39"/>
      <c r="C171" s="238" t="s">
        <v>276</v>
      </c>
      <c r="D171" s="238" t="s">
        <v>168</v>
      </c>
      <c r="E171" s="239" t="s">
        <v>277</v>
      </c>
      <c r="F171" s="240" t="s">
        <v>278</v>
      </c>
      <c r="G171" s="241" t="s">
        <v>273</v>
      </c>
      <c r="H171" s="242">
        <v>21</v>
      </c>
      <c r="I171" s="243"/>
      <c r="J171" s="244">
        <f>ROUND(I171*H171,2)</f>
        <v>0</v>
      </c>
      <c r="K171" s="240" t="s">
        <v>19</v>
      </c>
      <c r="L171" s="245"/>
      <c r="M171" s="246" t="s">
        <v>19</v>
      </c>
      <c r="N171" s="247" t="s">
        <v>45</v>
      </c>
      <c r="O171" s="84"/>
      <c r="P171" s="206">
        <f>O171*H171</f>
        <v>0</v>
      </c>
      <c r="Q171" s="206">
        <v>0.035499999999999997</v>
      </c>
      <c r="R171" s="206">
        <f>Q171*H171</f>
        <v>0.74549999999999994</v>
      </c>
      <c r="S171" s="206">
        <v>0</v>
      </c>
      <c r="T171" s="207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08" t="s">
        <v>171</v>
      </c>
      <c r="AT171" s="208" t="s">
        <v>168</v>
      </c>
      <c r="AU171" s="208" t="s">
        <v>123</v>
      </c>
      <c r="AY171" s="17" t="s">
        <v>114</v>
      </c>
      <c r="BE171" s="209">
        <f>IF(N171="základní",J171,0)</f>
        <v>0</v>
      </c>
      <c r="BF171" s="209">
        <f>IF(N171="snížená",J171,0)</f>
        <v>0</v>
      </c>
      <c r="BG171" s="209">
        <f>IF(N171="zákl. přenesená",J171,0)</f>
        <v>0</v>
      </c>
      <c r="BH171" s="209">
        <f>IF(N171="sníž. přenesená",J171,0)</f>
        <v>0</v>
      </c>
      <c r="BI171" s="209">
        <f>IF(N171="nulová",J171,0)</f>
        <v>0</v>
      </c>
      <c r="BJ171" s="17" t="s">
        <v>123</v>
      </c>
      <c r="BK171" s="209">
        <f>ROUND(I171*H171,2)</f>
        <v>0</v>
      </c>
      <c r="BL171" s="17" t="s">
        <v>162</v>
      </c>
      <c r="BM171" s="208" t="s">
        <v>279</v>
      </c>
    </row>
    <row r="172" s="2" customFormat="1" ht="16.5" customHeight="1">
      <c r="A172" s="38"/>
      <c r="B172" s="39"/>
      <c r="C172" s="238" t="s">
        <v>280</v>
      </c>
      <c r="D172" s="238" t="s">
        <v>168</v>
      </c>
      <c r="E172" s="239" t="s">
        <v>281</v>
      </c>
      <c r="F172" s="240" t="s">
        <v>282</v>
      </c>
      <c r="G172" s="241" t="s">
        <v>273</v>
      </c>
      <c r="H172" s="242">
        <v>21</v>
      </c>
      <c r="I172" s="243"/>
      <c r="J172" s="244">
        <f>ROUND(I172*H172,2)</f>
        <v>0</v>
      </c>
      <c r="K172" s="240" t="s">
        <v>121</v>
      </c>
      <c r="L172" s="245"/>
      <c r="M172" s="246" t="s">
        <v>19</v>
      </c>
      <c r="N172" s="247" t="s">
        <v>45</v>
      </c>
      <c r="O172" s="84"/>
      <c r="P172" s="206">
        <f>O172*H172</f>
        <v>0</v>
      </c>
      <c r="Q172" s="206">
        <v>0.00081999999999999998</v>
      </c>
      <c r="R172" s="206">
        <f>Q172*H172</f>
        <v>0.017219999999999999</v>
      </c>
      <c r="S172" s="206">
        <v>0</v>
      </c>
      <c r="T172" s="207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08" t="s">
        <v>171</v>
      </c>
      <c r="AT172" s="208" t="s">
        <v>168</v>
      </c>
      <c r="AU172" s="208" t="s">
        <v>123</v>
      </c>
      <c r="AY172" s="17" t="s">
        <v>114</v>
      </c>
      <c r="BE172" s="209">
        <f>IF(N172="základní",J172,0)</f>
        <v>0</v>
      </c>
      <c r="BF172" s="209">
        <f>IF(N172="snížená",J172,0)</f>
        <v>0</v>
      </c>
      <c r="BG172" s="209">
        <f>IF(N172="zákl. přenesená",J172,0)</f>
        <v>0</v>
      </c>
      <c r="BH172" s="209">
        <f>IF(N172="sníž. přenesená",J172,0)</f>
        <v>0</v>
      </c>
      <c r="BI172" s="209">
        <f>IF(N172="nulová",J172,0)</f>
        <v>0</v>
      </c>
      <c r="BJ172" s="17" t="s">
        <v>123</v>
      </c>
      <c r="BK172" s="209">
        <f>ROUND(I172*H172,2)</f>
        <v>0</v>
      </c>
      <c r="BL172" s="17" t="s">
        <v>162</v>
      </c>
      <c r="BM172" s="208" t="s">
        <v>283</v>
      </c>
    </row>
    <row r="173" s="2" customFormat="1">
      <c r="A173" s="38"/>
      <c r="B173" s="39"/>
      <c r="C173" s="40"/>
      <c r="D173" s="210" t="s">
        <v>125</v>
      </c>
      <c r="E173" s="40"/>
      <c r="F173" s="211" t="s">
        <v>284</v>
      </c>
      <c r="G173" s="40"/>
      <c r="H173" s="40"/>
      <c r="I173" s="212"/>
      <c r="J173" s="40"/>
      <c r="K173" s="40"/>
      <c r="L173" s="44"/>
      <c r="M173" s="213"/>
      <c r="N173" s="214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125</v>
      </c>
      <c r="AU173" s="17" t="s">
        <v>123</v>
      </c>
    </row>
    <row r="174" s="2" customFormat="1" ht="16.5" customHeight="1">
      <c r="A174" s="38"/>
      <c r="B174" s="39"/>
      <c r="C174" s="238" t="s">
        <v>285</v>
      </c>
      <c r="D174" s="238" t="s">
        <v>168</v>
      </c>
      <c r="E174" s="239" t="s">
        <v>286</v>
      </c>
      <c r="F174" s="240" t="s">
        <v>287</v>
      </c>
      <c r="G174" s="241" t="s">
        <v>288</v>
      </c>
      <c r="H174" s="242">
        <v>21</v>
      </c>
      <c r="I174" s="243"/>
      <c r="J174" s="244">
        <f>ROUND(I174*H174,2)</f>
        <v>0</v>
      </c>
      <c r="K174" s="240" t="s">
        <v>121</v>
      </c>
      <c r="L174" s="245"/>
      <c r="M174" s="246" t="s">
        <v>19</v>
      </c>
      <c r="N174" s="247" t="s">
        <v>45</v>
      </c>
      <c r="O174" s="84"/>
      <c r="P174" s="206">
        <f>O174*H174</f>
        <v>0</v>
      </c>
      <c r="Q174" s="206">
        <v>0.00029999999999999997</v>
      </c>
      <c r="R174" s="206">
        <f>Q174*H174</f>
        <v>0.0062999999999999992</v>
      </c>
      <c r="S174" s="206">
        <v>0</v>
      </c>
      <c r="T174" s="207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08" t="s">
        <v>171</v>
      </c>
      <c r="AT174" s="208" t="s">
        <v>168</v>
      </c>
      <c r="AU174" s="208" t="s">
        <v>123</v>
      </c>
      <c r="AY174" s="17" t="s">
        <v>114</v>
      </c>
      <c r="BE174" s="209">
        <f>IF(N174="základní",J174,0)</f>
        <v>0</v>
      </c>
      <c r="BF174" s="209">
        <f>IF(N174="snížená",J174,0)</f>
        <v>0</v>
      </c>
      <c r="BG174" s="209">
        <f>IF(N174="zákl. přenesená",J174,0)</f>
        <v>0</v>
      </c>
      <c r="BH174" s="209">
        <f>IF(N174="sníž. přenesená",J174,0)</f>
        <v>0</v>
      </c>
      <c r="BI174" s="209">
        <f>IF(N174="nulová",J174,0)</f>
        <v>0</v>
      </c>
      <c r="BJ174" s="17" t="s">
        <v>123</v>
      </c>
      <c r="BK174" s="209">
        <f>ROUND(I174*H174,2)</f>
        <v>0</v>
      </c>
      <c r="BL174" s="17" t="s">
        <v>162</v>
      </c>
      <c r="BM174" s="208" t="s">
        <v>289</v>
      </c>
    </row>
    <row r="175" s="2" customFormat="1">
      <c r="A175" s="38"/>
      <c r="B175" s="39"/>
      <c r="C175" s="40"/>
      <c r="D175" s="210" t="s">
        <v>125</v>
      </c>
      <c r="E175" s="40"/>
      <c r="F175" s="211" t="s">
        <v>290</v>
      </c>
      <c r="G175" s="40"/>
      <c r="H175" s="40"/>
      <c r="I175" s="212"/>
      <c r="J175" s="40"/>
      <c r="K175" s="40"/>
      <c r="L175" s="44"/>
      <c r="M175" s="213"/>
      <c r="N175" s="214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125</v>
      </c>
      <c r="AU175" s="17" t="s">
        <v>123</v>
      </c>
    </row>
    <row r="176" s="2" customFormat="1" ht="16.5" customHeight="1">
      <c r="A176" s="38"/>
      <c r="B176" s="39"/>
      <c r="C176" s="238" t="s">
        <v>291</v>
      </c>
      <c r="D176" s="238" t="s">
        <v>168</v>
      </c>
      <c r="E176" s="239" t="s">
        <v>292</v>
      </c>
      <c r="F176" s="240" t="s">
        <v>293</v>
      </c>
      <c r="G176" s="241" t="s">
        <v>273</v>
      </c>
      <c r="H176" s="242">
        <v>13</v>
      </c>
      <c r="I176" s="243"/>
      <c r="J176" s="244">
        <f>ROUND(I176*H176,2)</f>
        <v>0</v>
      </c>
      <c r="K176" s="240" t="s">
        <v>121</v>
      </c>
      <c r="L176" s="245"/>
      <c r="M176" s="246" t="s">
        <v>19</v>
      </c>
      <c r="N176" s="247" t="s">
        <v>45</v>
      </c>
      <c r="O176" s="84"/>
      <c r="P176" s="206">
        <f>O176*H176</f>
        <v>0</v>
      </c>
      <c r="Q176" s="206">
        <v>0.0068999999999999999</v>
      </c>
      <c r="R176" s="206">
        <f>Q176*H176</f>
        <v>0.089700000000000002</v>
      </c>
      <c r="S176" s="206">
        <v>0</v>
      </c>
      <c r="T176" s="207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08" t="s">
        <v>171</v>
      </c>
      <c r="AT176" s="208" t="s">
        <v>168</v>
      </c>
      <c r="AU176" s="208" t="s">
        <v>123</v>
      </c>
      <c r="AY176" s="17" t="s">
        <v>114</v>
      </c>
      <c r="BE176" s="209">
        <f>IF(N176="základní",J176,0)</f>
        <v>0</v>
      </c>
      <c r="BF176" s="209">
        <f>IF(N176="snížená",J176,0)</f>
        <v>0</v>
      </c>
      <c r="BG176" s="209">
        <f>IF(N176="zákl. přenesená",J176,0)</f>
        <v>0</v>
      </c>
      <c r="BH176" s="209">
        <f>IF(N176="sníž. přenesená",J176,0)</f>
        <v>0</v>
      </c>
      <c r="BI176" s="209">
        <f>IF(N176="nulová",J176,0)</f>
        <v>0</v>
      </c>
      <c r="BJ176" s="17" t="s">
        <v>123</v>
      </c>
      <c r="BK176" s="209">
        <f>ROUND(I176*H176,2)</f>
        <v>0</v>
      </c>
      <c r="BL176" s="17" t="s">
        <v>162</v>
      </c>
      <c r="BM176" s="208" t="s">
        <v>294</v>
      </c>
    </row>
    <row r="177" s="2" customFormat="1">
      <c r="A177" s="38"/>
      <c r="B177" s="39"/>
      <c r="C177" s="40"/>
      <c r="D177" s="210" t="s">
        <v>125</v>
      </c>
      <c r="E177" s="40"/>
      <c r="F177" s="211" t="s">
        <v>295</v>
      </c>
      <c r="G177" s="40"/>
      <c r="H177" s="40"/>
      <c r="I177" s="212"/>
      <c r="J177" s="40"/>
      <c r="K177" s="40"/>
      <c r="L177" s="44"/>
      <c r="M177" s="213"/>
      <c r="N177" s="214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125</v>
      </c>
      <c r="AU177" s="17" t="s">
        <v>123</v>
      </c>
    </row>
    <row r="178" s="2" customFormat="1" ht="16.5" customHeight="1">
      <c r="A178" s="38"/>
      <c r="B178" s="39"/>
      <c r="C178" s="238" t="s">
        <v>296</v>
      </c>
      <c r="D178" s="238" t="s">
        <v>168</v>
      </c>
      <c r="E178" s="239" t="s">
        <v>297</v>
      </c>
      <c r="F178" s="240" t="s">
        <v>298</v>
      </c>
      <c r="G178" s="241" t="s">
        <v>273</v>
      </c>
      <c r="H178" s="242">
        <v>4</v>
      </c>
      <c r="I178" s="243"/>
      <c r="J178" s="244">
        <f>ROUND(I178*H178,2)</f>
        <v>0</v>
      </c>
      <c r="K178" s="240" t="s">
        <v>121</v>
      </c>
      <c r="L178" s="245"/>
      <c r="M178" s="246" t="s">
        <v>19</v>
      </c>
      <c r="N178" s="247" t="s">
        <v>45</v>
      </c>
      <c r="O178" s="84"/>
      <c r="P178" s="206">
        <f>O178*H178</f>
        <v>0</v>
      </c>
      <c r="Q178" s="206">
        <v>0.010699999999999999</v>
      </c>
      <c r="R178" s="206">
        <f>Q178*H178</f>
        <v>0.042799999999999998</v>
      </c>
      <c r="S178" s="206">
        <v>0</v>
      </c>
      <c r="T178" s="207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08" t="s">
        <v>171</v>
      </c>
      <c r="AT178" s="208" t="s">
        <v>168</v>
      </c>
      <c r="AU178" s="208" t="s">
        <v>123</v>
      </c>
      <c r="AY178" s="17" t="s">
        <v>114</v>
      </c>
      <c r="BE178" s="209">
        <f>IF(N178="základní",J178,0)</f>
        <v>0</v>
      </c>
      <c r="BF178" s="209">
        <f>IF(N178="snížená",J178,0)</f>
        <v>0</v>
      </c>
      <c r="BG178" s="209">
        <f>IF(N178="zákl. přenesená",J178,0)</f>
        <v>0</v>
      </c>
      <c r="BH178" s="209">
        <f>IF(N178="sníž. přenesená",J178,0)</f>
        <v>0</v>
      </c>
      <c r="BI178" s="209">
        <f>IF(N178="nulová",J178,0)</f>
        <v>0</v>
      </c>
      <c r="BJ178" s="17" t="s">
        <v>123</v>
      </c>
      <c r="BK178" s="209">
        <f>ROUND(I178*H178,2)</f>
        <v>0</v>
      </c>
      <c r="BL178" s="17" t="s">
        <v>162</v>
      </c>
      <c r="BM178" s="208" t="s">
        <v>299</v>
      </c>
    </row>
    <row r="179" s="2" customFormat="1">
      <c r="A179" s="38"/>
      <c r="B179" s="39"/>
      <c r="C179" s="40"/>
      <c r="D179" s="210" t="s">
        <v>125</v>
      </c>
      <c r="E179" s="40"/>
      <c r="F179" s="211" t="s">
        <v>300</v>
      </c>
      <c r="G179" s="40"/>
      <c r="H179" s="40"/>
      <c r="I179" s="212"/>
      <c r="J179" s="40"/>
      <c r="K179" s="40"/>
      <c r="L179" s="44"/>
      <c r="M179" s="213"/>
      <c r="N179" s="214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125</v>
      </c>
      <c r="AU179" s="17" t="s">
        <v>123</v>
      </c>
    </row>
    <row r="180" s="2" customFormat="1" ht="16.5" customHeight="1">
      <c r="A180" s="38"/>
      <c r="B180" s="39"/>
      <c r="C180" s="197" t="s">
        <v>301</v>
      </c>
      <c r="D180" s="197" t="s">
        <v>117</v>
      </c>
      <c r="E180" s="198" t="s">
        <v>302</v>
      </c>
      <c r="F180" s="199" t="s">
        <v>303</v>
      </c>
      <c r="G180" s="200" t="s">
        <v>273</v>
      </c>
      <c r="H180" s="201">
        <v>21</v>
      </c>
      <c r="I180" s="202"/>
      <c r="J180" s="203">
        <f>ROUND(I180*H180,2)</f>
        <v>0</v>
      </c>
      <c r="K180" s="199" t="s">
        <v>121</v>
      </c>
      <c r="L180" s="44"/>
      <c r="M180" s="204" t="s">
        <v>19</v>
      </c>
      <c r="N180" s="205" t="s">
        <v>45</v>
      </c>
      <c r="O180" s="84"/>
      <c r="P180" s="206">
        <f>O180*H180</f>
        <v>0</v>
      </c>
      <c r="Q180" s="206">
        <v>0</v>
      </c>
      <c r="R180" s="206">
        <f>Q180*H180</f>
        <v>0</v>
      </c>
      <c r="S180" s="206">
        <v>0.041700000000000001</v>
      </c>
      <c r="T180" s="207">
        <f>S180*H180</f>
        <v>0.87570000000000003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08" t="s">
        <v>162</v>
      </c>
      <c r="AT180" s="208" t="s">
        <v>117</v>
      </c>
      <c r="AU180" s="208" t="s">
        <v>123</v>
      </c>
      <c r="AY180" s="17" t="s">
        <v>114</v>
      </c>
      <c r="BE180" s="209">
        <f>IF(N180="základní",J180,0)</f>
        <v>0</v>
      </c>
      <c r="BF180" s="209">
        <f>IF(N180="snížená",J180,0)</f>
        <v>0</v>
      </c>
      <c r="BG180" s="209">
        <f>IF(N180="zákl. přenesená",J180,0)</f>
        <v>0</v>
      </c>
      <c r="BH180" s="209">
        <f>IF(N180="sníž. přenesená",J180,0)</f>
        <v>0</v>
      </c>
      <c r="BI180" s="209">
        <f>IF(N180="nulová",J180,0)</f>
        <v>0</v>
      </c>
      <c r="BJ180" s="17" t="s">
        <v>123</v>
      </c>
      <c r="BK180" s="209">
        <f>ROUND(I180*H180,2)</f>
        <v>0</v>
      </c>
      <c r="BL180" s="17" t="s">
        <v>162</v>
      </c>
      <c r="BM180" s="208" t="s">
        <v>304</v>
      </c>
    </row>
    <row r="181" s="2" customFormat="1">
      <c r="A181" s="38"/>
      <c r="B181" s="39"/>
      <c r="C181" s="40"/>
      <c r="D181" s="210" t="s">
        <v>125</v>
      </c>
      <c r="E181" s="40"/>
      <c r="F181" s="211" t="s">
        <v>305</v>
      </c>
      <c r="G181" s="40"/>
      <c r="H181" s="40"/>
      <c r="I181" s="212"/>
      <c r="J181" s="40"/>
      <c r="K181" s="40"/>
      <c r="L181" s="44"/>
      <c r="M181" s="213"/>
      <c r="N181" s="214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125</v>
      </c>
      <c r="AU181" s="17" t="s">
        <v>123</v>
      </c>
    </row>
    <row r="182" s="2" customFormat="1" ht="24.15" customHeight="1">
      <c r="A182" s="38"/>
      <c r="B182" s="39"/>
      <c r="C182" s="197" t="s">
        <v>306</v>
      </c>
      <c r="D182" s="197" t="s">
        <v>117</v>
      </c>
      <c r="E182" s="198" t="s">
        <v>307</v>
      </c>
      <c r="F182" s="199" t="s">
        <v>308</v>
      </c>
      <c r="G182" s="200" t="s">
        <v>183</v>
      </c>
      <c r="H182" s="248"/>
      <c r="I182" s="202"/>
      <c r="J182" s="203">
        <f>ROUND(I182*H182,2)</f>
        <v>0</v>
      </c>
      <c r="K182" s="199" t="s">
        <v>121</v>
      </c>
      <c r="L182" s="44"/>
      <c r="M182" s="204" t="s">
        <v>19</v>
      </c>
      <c r="N182" s="205" t="s">
        <v>45</v>
      </c>
      <c r="O182" s="84"/>
      <c r="P182" s="206">
        <f>O182*H182</f>
        <v>0</v>
      </c>
      <c r="Q182" s="206">
        <v>0</v>
      </c>
      <c r="R182" s="206">
        <f>Q182*H182</f>
        <v>0</v>
      </c>
      <c r="S182" s="206">
        <v>0</v>
      </c>
      <c r="T182" s="207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08" t="s">
        <v>162</v>
      </c>
      <c r="AT182" s="208" t="s">
        <v>117</v>
      </c>
      <c r="AU182" s="208" t="s">
        <v>123</v>
      </c>
      <c r="AY182" s="17" t="s">
        <v>114</v>
      </c>
      <c r="BE182" s="209">
        <f>IF(N182="základní",J182,0)</f>
        <v>0</v>
      </c>
      <c r="BF182" s="209">
        <f>IF(N182="snížená",J182,0)</f>
        <v>0</v>
      </c>
      <c r="BG182" s="209">
        <f>IF(N182="zákl. přenesená",J182,0)</f>
        <v>0</v>
      </c>
      <c r="BH182" s="209">
        <f>IF(N182="sníž. přenesená",J182,0)</f>
        <v>0</v>
      </c>
      <c r="BI182" s="209">
        <f>IF(N182="nulová",J182,0)</f>
        <v>0</v>
      </c>
      <c r="BJ182" s="17" t="s">
        <v>123</v>
      </c>
      <c r="BK182" s="209">
        <f>ROUND(I182*H182,2)</f>
        <v>0</v>
      </c>
      <c r="BL182" s="17" t="s">
        <v>162</v>
      </c>
      <c r="BM182" s="208" t="s">
        <v>309</v>
      </c>
    </row>
    <row r="183" s="2" customFormat="1">
      <c r="A183" s="38"/>
      <c r="B183" s="39"/>
      <c r="C183" s="40"/>
      <c r="D183" s="210" t="s">
        <v>125</v>
      </c>
      <c r="E183" s="40"/>
      <c r="F183" s="211" t="s">
        <v>310</v>
      </c>
      <c r="G183" s="40"/>
      <c r="H183" s="40"/>
      <c r="I183" s="212"/>
      <c r="J183" s="40"/>
      <c r="K183" s="40"/>
      <c r="L183" s="44"/>
      <c r="M183" s="213"/>
      <c r="N183" s="214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125</v>
      </c>
      <c r="AU183" s="17" t="s">
        <v>123</v>
      </c>
    </row>
    <row r="184" s="12" customFormat="1" ht="22.8" customHeight="1">
      <c r="A184" s="12"/>
      <c r="B184" s="181"/>
      <c r="C184" s="182"/>
      <c r="D184" s="183" t="s">
        <v>72</v>
      </c>
      <c r="E184" s="195" t="s">
        <v>311</v>
      </c>
      <c r="F184" s="195" t="s">
        <v>312</v>
      </c>
      <c r="G184" s="182"/>
      <c r="H184" s="182"/>
      <c r="I184" s="185"/>
      <c r="J184" s="196">
        <f>BK184</f>
        <v>0</v>
      </c>
      <c r="K184" s="182"/>
      <c r="L184" s="187"/>
      <c r="M184" s="188"/>
      <c r="N184" s="189"/>
      <c r="O184" s="189"/>
      <c r="P184" s="190">
        <f>SUM(P185:P188)</f>
        <v>0</v>
      </c>
      <c r="Q184" s="189"/>
      <c r="R184" s="190">
        <f>SUM(R185:R188)</f>
        <v>0.0099590399999999989</v>
      </c>
      <c r="S184" s="189"/>
      <c r="T184" s="191">
        <f>SUM(T185:T188)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92" t="s">
        <v>123</v>
      </c>
      <c r="AT184" s="193" t="s">
        <v>72</v>
      </c>
      <c r="AU184" s="193" t="s">
        <v>78</v>
      </c>
      <c r="AY184" s="192" t="s">
        <v>114</v>
      </c>
      <c r="BK184" s="194">
        <f>SUM(BK185:BK188)</f>
        <v>0</v>
      </c>
    </row>
    <row r="185" s="2" customFormat="1" ht="24.15" customHeight="1">
      <c r="A185" s="38"/>
      <c r="B185" s="39"/>
      <c r="C185" s="197" t="s">
        <v>171</v>
      </c>
      <c r="D185" s="197" t="s">
        <v>117</v>
      </c>
      <c r="E185" s="198" t="s">
        <v>313</v>
      </c>
      <c r="F185" s="199" t="s">
        <v>314</v>
      </c>
      <c r="G185" s="200" t="s">
        <v>120</v>
      </c>
      <c r="H185" s="201">
        <v>38.304000000000002</v>
      </c>
      <c r="I185" s="202"/>
      <c r="J185" s="203">
        <f>ROUND(I185*H185,2)</f>
        <v>0</v>
      </c>
      <c r="K185" s="199" t="s">
        <v>121</v>
      </c>
      <c r="L185" s="44"/>
      <c r="M185" s="204" t="s">
        <v>19</v>
      </c>
      <c r="N185" s="205" t="s">
        <v>45</v>
      </c>
      <c r="O185" s="84"/>
      <c r="P185" s="206">
        <f>O185*H185</f>
        <v>0</v>
      </c>
      <c r="Q185" s="206">
        <v>0.00025999999999999998</v>
      </c>
      <c r="R185" s="206">
        <f>Q185*H185</f>
        <v>0.0099590399999999989</v>
      </c>
      <c r="S185" s="206">
        <v>0</v>
      </c>
      <c r="T185" s="207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08" t="s">
        <v>162</v>
      </c>
      <c r="AT185" s="208" t="s">
        <v>117</v>
      </c>
      <c r="AU185" s="208" t="s">
        <v>123</v>
      </c>
      <c r="AY185" s="17" t="s">
        <v>114</v>
      </c>
      <c r="BE185" s="209">
        <f>IF(N185="základní",J185,0)</f>
        <v>0</v>
      </c>
      <c r="BF185" s="209">
        <f>IF(N185="snížená",J185,0)</f>
        <v>0</v>
      </c>
      <c r="BG185" s="209">
        <f>IF(N185="zákl. přenesená",J185,0)</f>
        <v>0</v>
      </c>
      <c r="BH185" s="209">
        <f>IF(N185="sníž. přenesená",J185,0)</f>
        <v>0</v>
      </c>
      <c r="BI185" s="209">
        <f>IF(N185="nulová",J185,0)</f>
        <v>0</v>
      </c>
      <c r="BJ185" s="17" t="s">
        <v>123</v>
      </c>
      <c r="BK185" s="209">
        <f>ROUND(I185*H185,2)</f>
        <v>0</v>
      </c>
      <c r="BL185" s="17" t="s">
        <v>162</v>
      </c>
      <c r="BM185" s="208" t="s">
        <v>315</v>
      </c>
    </row>
    <row r="186" s="2" customFormat="1">
      <c r="A186" s="38"/>
      <c r="B186" s="39"/>
      <c r="C186" s="40"/>
      <c r="D186" s="210" t="s">
        <v>125</v>
      </c>
      <c r="E186" s="40"/>
      <c r="F186" s="211" t="s">
        <v>316</v>
      </c>
      <c r="G186" s="40"/>
      <c r="H186" s="40"/>
      <c r="I186" s="212"/>
      <c r="J186" s="40"/>
      <c r="K186" s="40"/>
      <c r="L186" s="44"/>
      <c r="M186" s="213"/>
      <c r="N186" s="214"/>
      <c r="O186" s="84"/>
      <c r="P186" s="84"/>
      <c r="Q186" s="84"/>
      <c r="R186" s="84"/>
      <c r="S186" s="84"/>
      <c r="T186" s="85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125</v>
      </c>
      <c r="AU186" s="17" t="s">
        <v>123</v>
      </c>
    </row>
    <row r="187" s="13" customFormat="1">
      <c r="A187" s="13"/>
      <c r="B187" s="215"/>
      <c r="C187" s="216"/>
      <c r="D187" s="217" t="s">
        <v>127</v>
      </c>
      <c r="E187" s="218" t="s">
        <v>19</v>
      </c>
      <c r="F187" s="219" t="s">
        <v>317</v>
      </c>
      <c r="G187" s="216"/>
      <c r="H187" s="218" t="s">
        <v>19</v>
      </c>
      <c r="I187" s="220"/>
      <c r="J187" s="216"/>
      <c r="K187" s="216"/>
      <c r="L187" s="221"/>
      <c r="M187" s="222"/>
      <c r="N187" s="223"/>
      <c r="O187" s="223"/>
      <c r="P187" s="223"/>
      <c r="Q187" s="223"/>
      <c r="R187" s="223"/>
      <c r="S187" s="223"/>
      <c r="T187" s="22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25" t="s">
        <v>127</v>
      </c>
      <c r="AU187" s="225" t="s">
        <v>123</v>
      </c>
      <c r="AV187" s="13" t="s">
        <v>78</v>
      </c>
      <c r="AW187" s="13" t="s">
        <v>35</v>
      </c>
      <c r="AX187" s="13" t="s">
        <v>73</v>
      </c>
      <c r="AY187" s="225" t="s">
        <v>114</v>
      </c>
    </row>
    <row r="188" s="14" customFormat="1">
      <c r="A188" s="14"/>
      <c r="B188" s="226"/>
      <c r="C188" s="227"/>
      <c r="D188" s="217" t="s">
        <v>127</v>
      </c>
      <c r="E188" s="228" t="s">
        <v>19</v>
      </c>
      <c r="F188" s="229" t="s">
        <v>221</v>
      </c>
      <c r="G188" s="227"/>
      <c r="H188" s="230">
        <v>38.304000000000002</v>
      </c>
      <c r="I188" s="231"/>
      <c r="J188" s="227"/>
      <c r="K188" s="227"/>
      <c r="L188" s="232"/>
      <c r="M188" s="233"/>
      <c r="N188" s="234"/>
      <c r="O188" s="234"/>
      <c r="P188" s="234"/>
      <c r="Q188" s="234"/>
      <c r="R188" s="234"/>
      <c r="S188" s="234"/>
      <c r="T188" s="23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36" t="s">
        <v>127</v>
      </c>
      <c r="AU188" s="236" t="s">
        <v>123</v>
      </c>
      <c r="AV188" s="14" t="s">
        <v>123</v>
      </c>
      <c r="AW188" s="14" t="s">
        <v>35</v>
      </c>
      <c r="AX188" s="14" t="s">
        <v>78</v>
      </c>
      <c r="AY188" s="236" t="s">
        <v>114</v>
      </c>
    </row>
    <row r="189" s="12" customFormat="1" ht="25.92" customHeight="1">
      <c r="A189" s="12"/>
      <c r="B189" s="181"/>
      <c r="C189" s="182"/>
      <c r="D189" s="183" t="s">
        <v>72</v>
      </c>
      <c r="E189" s="184" t="s">
        <v>318</v>
      </c>
      <c r="F189" s="184" t="s">
        <v>319</v>
      </c>
      <c r="G189" s="182"/>
      <c r="H189" s="182"/>
      <c r="I189" s="185"/>
      <c r="J189" s="186">
        <f>BK189</f>
        <v>0</v>
      </c>
      <c r="K189" s="182"/>
      <c r="L189" s="187"/>
      <c r="M189" s="188"/>
      <c r="N189" s="189"/>
      <c r="O189" s="189"/>
      <c r="P189" s="190">
        <f>P190+P193+P196</f>
        <v>0</v>
      </c>
      <c r="Q189" s="189"/>
      <c r="R189" s="190">
        <f>R190+R193+R196</f>
        <v>0</v>
      </c>
      <c r="S189" s="189"/>
      <c r="T189" s="191">
        <f>T190+T193+T196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92" t="s">
        <v>151</v>
      </c>
      <c r="AT189" s="193" t="s">
        <v>72</v>
      </c>
      <c r="AU189" s="193" t="s">
        <v>73</v>
      </c>
      <c r="AY189" s="192" t="s">
        <v>114</v>
      </c>
      <c r="BK189" s="194">
        <f>BK190+BK193+BK196</f>
        <v>0</v>
      </c>
    </row>
    <row r="190" s="12" customFormat="1" ht="22.8" customHeight="1">
      <c r="A190" s="12"/>
      <c r="B190" s="181"/>
      <c r="C190" s="182"/>
      <c r="D190" s="183" t="s">
        <v>72</v>
      </c>
      <c r="E190" s="195" t="s">
        <v>320</v>
      </c>
      <c r="F190" s="195" t="s">
        <v>321</v>
      </c>
      <c r="G190" s="182"/>
      <c r="H190" s="182"/>
      <c r="I190" s="185"/>
      <c r="J190" s="196">
        <f>BK190</f>
        <v>0</v>
      </c>
      <c r="K190" s="182"/>
      <c r="L190" s="187"/>
      <c r="M190" s="188"/>
      <c r="N190" s="189"/>
      <c r="O190" s="189"/>
      <c r="P190" s="190">
        <f>SUM(P191:P192)</f>
        <v>0</v>
      </c>
      <c r="Q190" s="189"/>
      <c r="R190" s="190">
        <f>SUM(R191:R192)</f>
        <v>0</v>
      </c>
      <c r="S190" s="189"/>
      <c r="T190" s="191">
        <f>SUM(T191:T192)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92" t="s">
        <v>151</v>
      </c>
      <c r="AT190" s="193" t="s">
        <v>72</v>
      </c>
      <c r="AU190" s="193" t="s">
        <v>78</v>
      </c>
      <c r="AY190" s="192" t="s">
        <v>114</v>
      </c>
      <c r="BK190" s="194">
        <f>SUM(BK191:BK192)</f>
        <v>0</v>
      </c>
    </row>
    <row r="191" s="2" customFormat="1" ht="16.5" customHeight="1">
      <c r="A191" s="38"/>
      <c r="B191" s="39"/>
      <c r="C191" s="197" t="s">
        <v>322</v>
      </c>
      <c r="D191" s="197" t="s">
        <v>117</v>
      </c>
      <c r="E191" s="198" t="s">
        <v>323</v>
      </c>
      <c r="F191" s="199" t="s">
        <v>321</v>
      </c>
      <c r="G191" s="200" t="s">
        <v>324</v>
      </c>
      <c r="H191" s="201">
        <v>1</v>
      </c>
      <c r="I191" s="202"/>
      <c r="J191" s="203">
        <f>ROUND(I191*H191,2)</f>
        <v>0</v>
      </c>
      <c r="K191" s="199" t="s">
        <v>121</v>
      </c>
      <c r="L191" s="44"/>
      <c r="M191" s="204" t="s">
        <v>19</v>
      </c>
      <c r="N191" s="205" t="s">
        <v>45</v>
      </c>
      <c r="O191" s="84"/>
      <c r="P191" s="206">
        <f>O191*H191</f>
        <v>0</v>
      </c>
      <c r="Q191" s="206">
        <v>0</v>
      </c>
      <c r="R191" s="206">
        <f>Q191*H191</f>
        <v>0</v>
      </c>
      <c r="S191" s="206">
        <v>0</v>
      </c>
      <c r="T191" s="207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08" t="s">
        <v>325</v>
      </c>
      <c r="AT191" s="208" t="s">
        <v>117</v>
      </c>
      <c r="AU191" s="208" t="s">
        <v>123</v>
      </c>
      <c r="AY191" s="17" t="s">
        <v>114</v>
      </c>
      <c r="BE191" s="209">
        <f>IF(N191="základní",J191,0)</f>
        <v>0</v>
      </c>
      <c r="BF191" s="209">
        <f>IF(N191="snížená",J191,0)</f>
        <v>0</v>
      </c>
      <c r="BG191" s="209">
        <f>IF(N191="zákl. přenesená",J191,0)</f>
        <v>0</v>
      </c>
      <c r="BH191" s="209">
        <f>IF(N191="sníž. přenesená",J191,0)</f>
        <v>0</v>
      </c>
      <c r="BI191" s="209">
        <f>IF(N191="nulová",J191,0)</f>
        <v>0</v>
      </c>
      <c r="BJ191" s="17" t="s">
        <v>123</v>
      </c>
      <c r="BK191" s="209">
        <f>ROUND(I191*H191,2)</f>
        <v>0</v>
      </c>
      <c r="BL191" s="17" t="s">
        <v>325</v>
      </c>
      <c r="BM191" s="208" t="s">
        <v>326</v>
      </c>
    </row>
    <row r="192" s="2" customFormat="1">
      <c r="A192" s="38"/>
      <c r="B192" s="39"/>
      <c r="C192" s="40"/>
      <c r="D192" s="210" t="s">
        <v>125</v>
      </c>
      <c r="E192" s="40"/>
      <c r="F192" s="211" t="s">
        <v>327</v>
      </c>
      <c r="G192" s="40"/>
      <c r="H192" s="40"/>
      <c r="I192" s="212"/>
      <c r="J192" s="40"/>
      <c r="K192" s="40"/>
      <c r="L192" s="44"/>
      <c r="M192" s="213"/>
      <c r="N192" s="214"/>
      <c r="O192" s="84"/>
      <c r="P192" s="84"/>
      <c r="Q192" s="84"/>
      <c r="R192" s="84"/>
      <c r="S192" s="84"/>
      <c r="T192" s="85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125</v>
      </c>
      <c r="AU192" s="17" t="s">
        <v>123</v>
      </c>
    </row>
    <row r="193" s="12" customFormat="1" ht="22.8" customHeight="1">
      <c r="A193" s="12"/>
      <c r="B193" s="181"/>
      <c r="C193" s="182"/>
      <c r="D193" s="183" t="s">
        <v>72</v>
      </c>
      <c r="E193" s="195" t="s">
        <v>328</v>
      </c>
      <c r="F193" s="195" t="s">
        <v>329</v>
      </c>
      <c r="G193" s="182"/>
      <c r="H193" s="182"/>
      <c r="I193" s="185"/>
      <c r="J193" s="196">
        <f>BK193</f>
        <v>0</v>
      </c>
      <c r="K193" s="182"/>
      <c r="L193" s="187"/>
      <c r="M193" s="188"/>
      <c r="N193" s="189"/>
      <c r="O193" s="189"/>
      <c r="P193" s="190">
        <f>SUM(P194:P195)</f>
        <v>0</v>
      </c>
      <c r="Q193" s="189"/>
      <c r="R193" s="190">
        <f>SUM(R194:R195)</f>
        <v>0</v>
      </c>
      <c r="S193" s="189"/>
      <c r="T193" s="191">
        <f>SUM(T194:T195)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92" t="s">
        <v>151</v>
      </c>
      <c r="AT193" s="193" t="s">
        <v>72</v>
      </c>
      <c r="AU193" s="193" t="s">
        <v>78</v>
      </c>
      <c r="AY193" s="192" t="s">
        <v>114</v>
      </c>
      <c r="BK193" s="194">
        <f>SUM(BK194:BK195)</f>
        <v>0</v>
      </c>
    </row>
    <row r="194" s="2" customFormat="1" ht="16.5" customHeight="1">
      <c r="A194" s="38"/>
      <c r="B194" s="39"/>
      <c r="C194" s="197" t="s">
        <v>330</v>
      </c>
      <c r="D194" s="197" t="s">
        <v>117</v>
      </c>
      <c r="E194" s="198" t="s">
        <v>331</v>
      </c>
      <c r="F194" s="199" t="s">
        <v>332</v>
      </c>
      <c r="G194" s="200" t="s">
        <v>324</v>
      </c>
      <c r="H194" s="201">
        <v>1</v>
      </c>
      <c r="I194" s="202"/>
      <c r="J194" s="203">
        <f>ROUND(I194*H194,2)</f>
        <v>0</v>
      </c>
      <c r="K194" s="199" t="s">
        <v>121</v>
      </c>
      <c r="L194" s="44"/>
      <c r="M194" s="204" t="s">
        <v>19</v>
      </c>
      <c r="N194" s="205" t="s">
        <v>45</v>
      </c>
      <c r="O194" s="84"/>
      <c r="P194" s="206">
        <f>O194*H194</f>
        <v>0</v>
      </c>
      <c r="Q194" s="206">
        <v>0</v>
      </c>
      <c r="R194" s="206">
        <f>Q194*H194</f>
        <v>0</v>
      </c>
      <c r="S194" s="206">
        <v>0</v>
      </c>
      <c r="T194" s="207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08" t="s">
        <v>325</v>
      </c>
      <c r="AT194" s="208" t="s">
        <v>117</v>
      </c>
      <c r="AU194" s="208" t="s">
        <v>123</v>
      </c>
      <c r="AY194" s="17" t="s">
        <v>114</v>
      </c>
      <c r="BE194" s="209">
        <f>IF(N194="základní",J194,0)</f>
        <v>0</v>
      </c>
      <c r="BF194" s="209">
        <f>IF(N194="snížená",J194,0)</f>
        <v>0</v>
      </c>
      <c r="BG194" s="209">
        <f>IF(N194="zákl. přenesená",J194,0)</f>
        <v>0</v>
      </c>
      <c r="BH194" s="209">
        <f>IF(N194="sníž. přenesená",J194,0)</f>
        <v>0</v>
      </c>
      <c r="BI194" s="209">
        <f>IF(N194="nulová",J194,0)</f>
        <v>0</v>
      </c>
      <c r="BJ194" s="17" t="s">
        <v>123</v>
      </c>
      <c r="BK194" s="209">
        <f>ROUND(I194*H194,2)</f>
        <v>0</v>
      </c>
      <c r="BL194" s="17" t="s">
        <v>325</v>
      </c>
      <c r="BM194" s="208" t="s">
        <v>333</v>
      </c>
    </row>
    <row r="195" s="2" customFormat="1">
      <c r="A195" s="38"/>
      <c r="B195" s="39"/>
      <c r="C195" s="40"/>
      <c r="D195" s="210" t="s">
        <v>125</v>
      </c>
      <c r="E195" s="40"/>
      <c r="F195" s="211" t="s">
        <v>334</v>
      </c>
      <c r="G195" s="40"/>
      <c r="H195" s="40"/>
      <c r="I195" s="212"/>
      <c r="J195" s="40"/>
      <c r="K195" s="40"/>
      <c r="L195" s="44"/>
      <c r="M195" s="213"/>
      <c r="N195" s="214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125</v>
      </c>
      <c r="AU195" s="17" t="s">
        <v>123</v>
      </c>
    </row>
    <row r="196" s="12" customFormat="1" ht="22.8" customHeight="1">
      <c r="A196" s="12"/>
      <c r="B196" s="181"/>
      <c r="C196" s="182"/>
      <c r="D196" s="183" t="s">
        <v>72</v>
      </c>
      <c r="E196" s="195" t="s">
        <v>335</v>
      </c>
      <c r="F196" s="195" t="s">
        <v>336</v>
      </c>
      <c r="G196" s="182"/>
      <c r="H196" s="182"/>
      <c r="I196" s="185"/>
      <c r="J196" s="196">
        <f>BK196</f>
        <v>0</v>
      </c>
      <c r="K196" s="182"/>
      <c r="L196" s="187"/>
      <c r="M196" s="188"/>
      <c r="N196" s="189"/>
      <c r="O196" s="189"/>
      <c r="P196" s="190">
        <f>SUM(P197:P200)</f>
        <v>0</v>
      </c>
      <c r="Q196" s="189"/>
      <c r="R196" s="190">
        <f>SUM(R197:R200)</f>
        <v>0</v>
      </c>
      <c r="S196" s="189"/>
      <c r="T196" s="191">
        <f>SUM(T197:T200)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92" t="s">
        <v>151</v>
      </c>
      <c r="AT196" s="193" t="s">
        <v>72</v>
      </c>
      <c r="AU196" s="193" t="s">
        <v>78</v>
      </c>
      <c r="AY196" s="192" t="s">
        <v>114</v>
      </c>
      <c r="BK196" s="194">
        <f>SUM(BK197:BK200)</f>
        <v>0</v>
      </c>
    </row>
    <row r="197" s="2" customFormat="1" ht="16.5" customHeight="1">
      <c r="A197" s="38"/>
      <c r="B197" s="39"/>
      <c r="C197" s="197" t="s">
        <v>337</v>
      </c>
      <c r="D197" s="197" t="s">
        <v>117</v>
      </c>
      <c r="E197" s="198" t="s">
        <v>338</v>
      </c>
      <c r="F197" s="199" t="s">
        <v>339</v>
      </c>
      <c r="G197" s="200" t="s">
        <v>324</v>
      </c>
      <c r="H197" s="201">
        <v>1</v>
      </c>
      <c r="I197" s="202"/>
      <c r="J197" s="203">
        <f>ROUND(I197*H197,2)</f>
        <v>0</v>
      </c>
      <c r="K197" s="199" t="s">
        <v>121</v>
      </c>
      <c r="L197" s="44"/>
      <c r="M197" s="204" t="s">
        <v>19</v>
      </c>
      <c r="N197" s="205" t="s">
        <v>45</v>
      </c>
      <c r="O197" s="84"/>
      <c r="P197" s="206">
        <f>O197*H197</f>
        <v>0</v>
      </c>
      <c r="Q197" s="206">
        <v>0</v>
      </c>
      <c r="R197" s="206">
        <f>Q197*H197</f>
        <v>0</v>
      </c>
      <c r="S197" s="206">
        <v>0</v>
      </c>
      <c r="T197" s="207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08" t="s">
        <v>325</v>
      </c>
      <c r="AT197" s="208" t="s">
        <v>117</v>
      </c>
      <c r="AU197" s="208" t="s">
        <v>123</v>
      </c>
      <c r="AY197" s="17" t="s">
        <v>114</v>
      </c>
      <c r="BE197" s="209">
        <f>IF(N197="základní",J197,0)</f>
        <v>0</v>
      </c>
      <c r="BF197" s="209">
        <f>IF(N197="snížená",J197,0)</f>
        <v>0</v>
      </c>
      <c r="BG197" s="209">
        <f>IF(N197="zákl. přenesená",J197,0)</f>
        <v>0</v>
      </c>
      <c r="BH197" s="209">
        <f>IF(N197="sníž. přenesená",J197,0)</f>
        <v>0</v>
      </c>
      <c r="BI197" s="209">
        <f>IF(N197="nulová",J197,0)</f>
        <v>0</v>
      </c>
      <c r="BJ197" s="17" t="s">
        <v>123</v>
      </c>
      <c r="BK197" s="209">
        <f>ROUND(I197*H197,2)</f>
        <v>0</v>
      </c>
      <c r="BL197" s="17" t="s">
        <v>325</v>
      </c>
      <c r="BM197" s="208" t="s">
        <v>340</v>
      </c>
    </row>
    <row r="198" s="2" customFormat="1">
      <c r="A198" s="38"/>
      <c r="B198" s="39"/>
      <c r="C198" s="40"/>
      <c r="D198" s="210" t="s">
        <v>125</v>
      </c>
      <c r="E198" s="40"/>
      <c r="F198" s="211" t="s">
        <v>341</v>
      </c>
      <c r="G198" s="40"/>
      <c r="H198" s="40"/>
      <c r="I198" s="212"/>
      <c r="J198" s="40"/>
      <c r="K198" s="40"/>
      <c r="L198" s="44"/>
      <c r="M198" s="213"/>
      <c r="N198" s="214"/>
      <c r="O198" s="84"/>
      <c r="P198" s="84"/>
      <c r="Q198" s="84"/>
      <c r="R198" s="84"/>
      <c r="S198" s="84"/>
      <c r="T198" s="85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125</v>
      </c>
      <c r="AU198" s="17" t="s">
        <v>123</v>
      </c>
    </row>
    <row r="199" s="2" customFormat="1" ht="16.5" customHeight="1">
      <c r="A199" s="38"/>
      <c r="B199" s="39"/>
      <c r="C199" s="197" t="s">
        <v>342</v>
      </c>
      <c r="D199" s="197" t="s">
        <v>117</v>
      </c>
      <c r="E199" s="198" t="s">
        <v>343</v>
      </c>
      <c r="F199" s="199" t="s">
        <v>344</v>
      </c>
      <c r="G199" s="200" t="s">
        <v>324</v>
      </c>
      <c r="H199" s="201">
        <v>1</v>
      </c>
      <c r="I199" s="202"/>
      <c r="J199" s="203">
        <f>ROUND(I199*H199,2)</f>
        <v>0</v>
      </c>
      <c r="K199" s="199" t="s">
        <v>121</v>
      </c>
      <c r="L199" s="44"/>
      <c r="M199" s="204" t="s">
        <v>19</v>
      </c>
      <c r="N199" s="205" t="s">
        <v>45</v>
      </c>
      <c r="O199" s="84"/>
      <c r="P199" s="206">
        <f>O199*H199</f>
        <v>0</v>
      </c>
      <c r="Q199" s="206">
        <v>0</v>
      </c>
      <c r="R199" s="206">
        <f>Q199*H199</f>
        <v>0</v>
      </c>
      <c r="S199" s="206">
        <v>0</v>
      </c>
      <c r="T199" s="207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08" t="s">
        <v>325</v>
      </c>
      <c r="AT199" s="208" t="s">
        <v>117</v>
      </c>
      <c r="AU199" s="208" t="s">
        <v>123</v>
      </c>
      <c r="AY199" s="17" t="s">
        <v>114</v>
      </c>
      <c r="BE199" s="209">
        <f>IF(N199="základní",J199,0)</f>
        <v>0</v>
      </c>
      <c r="BF199" s="209">
        <f>IF(N199="snížená",J199,0)</f>
        <v>0</v>
      </c>
      <c r="BG199" s="209">
        <f>IF(N199="zákl. přenesená",J199,0)</f>
        <v>0</v>
      </c>
      <c r="BH199" s="209">
        <f>IF(N199="sníž. přenesená",J199,0)</f>
        <v>0</v>
      </c>
      <c r="BI199" s="209">
        <f>IF(N199="nulová",J199,0)</f>
        <v>0</v>
      </c>
      <c r="BJ199" s="17" t="s">
        <v>123</v>
      </c>
      <c r="BK199" s="209">
        <f>ROUND(I199*H199,2)</f>
        <v>0</v>
      </c>
      <c r="BL199" s="17" t="s">
        <v>325</v>
      </c>
      <c r="BM199" s="208" t="s">
        <v>345</v>
      </c>
    </row>
    <row r="200" s="2" customFormat="1">
      <c r="A200" s="38"/>
      <c r="B200" s="39"/>
      <c r="C200" s="40"/>
      <c r="D200" s="210" t="s">
        <v>125</v>
      </c>
      <c r="E200" s="40"/>
      <c r="F200" s="211" t="s">
        <v>346</v>
      </c>
      <c r="G200" s="40"/>
      <c r="H200" s="40"/>
      <c r="I200" s="212"/>
      <c r="J200" s="40"/>
      <c r="K200" s="40"/>
      <c r="L200" s="44"/>
      <c r="M200" s="249"/>
      <c r="N200" s="250"/>
      <c r="O200" s="251"/>
      <c r="P200" s="251"/>
      <c r="Q200" s="251"/>
      <c r="R200" s="251"/>
      <c r="S200" s="251"/>
      <c r="T200" s="25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125</v>
      </c>
      <c r="AU200" s="17" t="s">
        <v>123</v>
      </c>
    </row>
    <row r="201" s="2" customFormat="1" ht="6.96" customHeight="1">
      <c r="A201" s="38"/>
      <c r="B201" s="59"/>
      <c r="C201" s="60"/>
      <c r="D201" s="60"/>
      <c r="E201" s="60"/>
      <c r="F201" s="60"/>
      <c r="G201" s="60"/>
      <c r="H201" s="60"/>
      <c r="I201" s="60"/>
      <c r="J201" s="60"/>
      <c r="K201" s="60"/>
      <c r="L201" s="44"/>
      <c r="M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</row>
  </sheetData>
  <sheetProtection sheet="1" autoFilter="0" formatColumns="0" formatRows="0" objects="1" scenarios="1" spinCount="100000" saltValue="6mbj5O0OFCqXpjd5w+eyHO0CqVtewFChdSb4RpiILGqolSeLD9JVNc6JgQLbSGgfoMXLB2XFW2XhBatn/pj+pA==" hashValue="z0PDD7tkNW6q9glyS/WMIjIQBWSBbGiFqJK3cbV0UvFBwxMsr2PlFe2iuS8HAVqhXZElZ1yu7c2fB8jy0aZ/aQ==" algorithmName="SHA-512" password="CC35"/>
  <autoFilter ref="C86:K200"/>
  <mergeCells count="6">
    <mergeCell ref="E7:H7"/>
    <mergeCell ref="E16:H16"/>
    <mergeCell ref="E25:H25"/>
    <mergeCell ref="E46:H46"/>
    <mergeCell ref="E79:H79"/>
    <mergeCell ref="L2:V2"/>
  </mergeCells>
  <hyperlinks>
    <hyperlink ref="F91" r:id="rId1" display="https://podminky.urs.cz/item/CS_URS_2021_01/619991001"/>
    <hyperlink ref="F96" r:id="rId2" display="https://podminky.urs.cz/item/CS_URS_2021_01/997013214"/>
    <hyperlink ref="F100" r:id="rId3" display="https://podminky.urs.cz/item/CS_URS_2021_01/997013511"/>
    <hyperlink ref="F102" r:id="rId4" display="https://podminky.urs.cz/item/CS_URS_2021_01/997013509"/>
    <hyperlink ref="F106" r:id="rId5" display="https://podminky.urs.cz/item/CS_URS_2021_01/997013631"/>
    <hyperlink ref="F110" r:id="rId6" display="https://podminky.urs.cz/item/CS_URS_2021_01/713151111"/>
    <hyperlink ref="F114" r:id="rId7" display="https://podminky.urs.cz/item/CS_URS_2021_01/63166767"/>
    <hyperlink ref="F117" r:id="rId8" display="https://podminky.urs.cz/item/CS_URS_2021_01/713151813"/>
    <hyperlink ref="F121" r:id="rId9" display="https://podminky.urs.cz/item/CS_URS_2021_01/998713203"/>
    <hyperlink ref="F124" r:id="rId10" display="https://podminky.urs.cz/item/CS_URS_2021_01/762342441"/>
    <hyperlink ref="F128" r:id="rId11" display="https://podminky.urs.cz/item/CS_URS_2021_01/60514106"/>
    <hyperlink ref="F131" r:id="rId12" display="https://podminky.urs.cz/item/CS_URS_2021_01/762395000"/>
    <hyperlink ref="F133" r:id="rId13" display="https://podminky.urs.cz/item/CS_URS_2021_01/998762203"/>
    <hyperlink ref="F136" r:id="rId14" display="https://podminky.urs.cz/item/CS_URS_2021_01/763131714"/>
    <hyperlink ref="F140" r:id="rId15" display="https://podminky.urs.cz/item/CS_URS_2021_01/763164821"/>
    <hyperlink ref="F144" r:id="rId16" display="https://podminky.urs.cz/item/CS_URS_2021_01/763182411"/>
    <hyperlink ref="F148" r:id="rId17" display="https://podminky.urs.cz/item/CS_URS_2021_01/998763403"/>
    <hyperlink ref="F151" r:id="rId18" display="https://podminky.urs.cz/item/CS_URS_2021_01/765121014"/>
    <hyperlink ref="F155" r:id="rId19" display="https://podminky.urs.cz/item/CS_URS_2021_01/765121504"/>
    <hyperlink ref="F157" r:id="rId20" display="https://podminky.urs.cz/item/CS_URS_2021_01/765121802"/>
    <hyperlink ref="F161" r:id="rId21" display="https://podminky.urs.cz/item/CS_URS_2021_01/765121822"/>
    <hyperlink ref="F163" r:id="rId22" display="https://podminky.urs.cz/item/CS_URS_2021_01/765191911"/>
    <hyperlink ref="F167" r:id="rId23" display="https://podminky.urs.cz/item/CS_URS_2021_01/998765203"/>
    <hyperlink ref="F170" r:id="rId24" display="https://podminky.urs.cz/item/CS_URS_2021_01/766671024"/>
    <hyperlink ref="F173" r:id="rId25" display="https://podminky.urs.cz/item/CS_URS_2021_01/61124233"/>
    <hyperlink ref="F175" r:id="rId26" display="https://podminky.urs.cz/item/CS_URS_2021_01/61124089"/>
    <hyperlink ref="F177" r:id="rId27" display="https://podminky.urs.cz/item/CS_URS_2021_01/61124153"/>
    <hyperlink ref="F179" r:id="rId28" display="https://podminky.urs.cz/item/CS_URS_2021_01/61140555"/>
    <hyperlink ref="F181" r:id="rId29" display="https://podminky.urs.cz/item/CS_URS_2021_01/766674811"/>
    <hyperlink ref="F183" r:id="rId30" display="https://podminky.urs.cz/item/CS_URS_2021_01/998766203"/>
    <hyperlink ref="F186" r:id="rId31" display="https://podminky.urs.cz/item/CS_URS_2021_01/784211101"/>
    <hyperlink ref="F192" r:id="rId32" display="https://podminky.urs.cz/item/CS_URS_2021_01/030001000"/>
    <hyperlink ref="F195" r:id="rId33" display="https://podminky.urs.cz/item/CS_URS_2021_01/041103000"/>
    <hyperlink ref="F198" r:id="rId34" display="https://podminky.urs.cz/item/CS_URS_2021_01/061002000"/>
    <hyperlink ref="F200" r:id="rId35" display="https://podminky.urs.cz/item/CS_URS_2021_01/065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53" customWidth="1"/>
    <col min="2" max="2" width="1.667969" style="253" customWidth="1"/>
    <col min="3" max="4" width="5" style="253" customWidth="1"/>
    <col min="5" max="5" width="11.66016" style="253" customWidth="1"/>
    <col min="6" max="6" width="9.160156" style="253" customWidth="1"/>
    <col min="7" max="7" width="5" style="253" customWidth="1"/>
    <col min="8" max="8" width="77.83203" style="253" customWidth="1"/>
    <col min="9" max="10" width="20" style="253" customWidth="1"/>
    <col min="11" max="11" width="1.667969" style="253" customWidth="1"/>
  </cols>
  <sheetData>
    <row r="1" s="1" customFormat="1" ht="37.5" customHeight="1"/>
    <row r="2" s="1" customFormat="1" ht="7.5" customHeight="1">
      <c r="B2" s="254"/>
      <c r="C2" s="255"/>
      <c r="D2" s="255"/>
      <c r="E2" s="255"/>
      <c r="F2" s="255"/>
      <c r="G2" s="255"/>
      <c r="H2" s="255"/>
      <c r="I2" s="255"/>
      <c r="J2" s="255"/>
      <c r="K2" s="256"/>
    </row>
    <row r="3" s="15" customFormat="1" ht="45" customHeight="1">
      <c r="B3" s="257"/>
      <c r="C3" s="258" t="s">
        <v>347</v>
      </c>
      <c r="D3" s="258"/>
      <c r="E3" s="258"/>
      <c r="F3" s="258"/>
      <c r="G3" s="258"/>
      <c r="H3" s="258"/>
      <c r="I3" s="258"/>
      <c r="J3" s="258"/>
      <c r="K3" s="259"/>
    </row>
    <row r="4" s="1" customFormat="1" ht="25.5" customHeight="1">
      <c r="B4" s="260"/>
      <c r="C4" s="261" t="s">
        <v>348</v>
      </c>
      <c r="D4" s="261"/>
      <c r="E4" s="261"/>
      <c r="F4" s="261"/>
      <c r="G4" s="261"/>
      <c r="H4" s="261"/>
      <c r="I4" s="261"/>
      <c r="J4" s="261"/>
      <c r="K4" s="262"/>
    </row>
    <row r="5" s="1" customFormat="1" ht="5.25" customHeight="1">
      <c r="B5" s="260"/>
      <c r="C5" s="263"/>
      <c r="D5" s="263"/>
      <c r="E5" s="263"/>
      <c r="F5" s="263"/>
      <c r="G5" s="263"/>
      <c r="H5" s="263"/>
      <c r="I5" s="263"/>
      <c r="J5" s="263"/>
      <c r="K5" s="262"/>
    </row>
    <row r="6" s="1" customFormat="1" ht="15" customHeight="1">
      <c r="B6" s="260"/>
      <c r="C6" s="264" t="s">
        <v>349</v>
      </c>
      <c r="D6" s="264"/>
      <c r="E6" s="264"/>
      <c r="F6" s="264"/>
      <c r="G6" s="264"/>
      <c r="H6" s="264"/>
      <c r="I6" s="264"/>
      <c r="J6" s="264"/>
      <c r="K6" s="262"/>
    </row>
    <row r="7" s="1" customFormat="1" ht="15" customHeight="1">
      <c r="B7" s="265"/>
      <c r="C7" s="264" t="s">
        <v>350</v>
      </c>
      <c r="D7" s="264"/>
      <c r="E7" s="264"/>
      <c r="F7" s="264"/>
      <c r="G7" s="264"/>
      <c r="H7" s="264"/>
      <c r="I7" s="264"/>
      <c r="J7" s="264"/>
      <c r="K7" s="262"/>
    </row>
    <row r="8" s="1" customFormat="1" ht="12.75" customHeight="1">
      <c r="B8" s="265"/>
      <c r="C8" s="264"/>
      <c r="D8" s="264"/>
      <c r="E8" s="264"/>
      <c r="F8" s="264"/>
      <c r="G8" s="264"/>
      <c r="H8" s="264"/>
      <c r="I8" s="264"/>
      <c r="J8" s="264"/>
      <c r="K8" s="262"/>
    </row>
    <row r="9" s="1" customFormat="1" ht="15" customHeight="1">
      <c r="B9" s="265"/>
      <c r="C9" s="264" t="s">
        <v>351</v>
      </c>
      <c r="D9" s="264"/>
      <c r="E9" s="264"/>
      <c r="F9" s="264"/>
      <c r="G9" s="264"/>
      <c r="H9" s="264"/>
      <c r="I9" s="264"/>
      <c r="J9" s="264"/>
      <c r="K9" s="262"/>
    </row>
    <row r="10" s="1" customFormat="1" ht="15" customHeight="1">
      <c r="B10" s="265"/>
      <c r="C10" s="264"/>
      <c r="D10" s="264" t="s">
        <v>352</v>
      </c>
      <c r="E10" s="264"/>
      <c r="F10" s="264"/>
      <c r="G10" s="264"/>
      <c r="H10" s="264"/>
      <c r="I10" s="264"/>
      <c r="J10" s="264"/>
      <c r="K10" s="262"/>
    </row>
    <row r="11" s="1" customFormat="1" ht="15" customHeight="1">
      <c r="B11" s="265"/>
      <c r="C11" s="266"/>
      <c r="D11" s="264" t="s">
        <v>353</v>
      </c>
      <c r="E11" s="264"/>
      <c r="F11" s="264"/>
      <c r="G11" s="264"/>
      <c r="H11" s="264"/>
      <c r="I11" s="264"/>
      <c r="J11" s="264"/>
      <c r="K11" s="262"/>
    </row>
    <row r="12" s="1" customFormat="1" ht="15" customHeight="1">
      <c r="B12" s="265"/>
      <c r="C12" s="266"/>
      <c r="D12" s="264"/>
      <c r="E12" s="264"/>
      <c r="F12" s="264"/>
      <c r="G12" s="264"/>
      <c r="H12" s="264"/>
      <c r="I12" s="264"/>
      <c r="J12" s="264"/>
      <c r="K12" s="262"/>
    </row>
    <row r="13" s="1" customFormat="1" ht="15" customHeight="1">
      <c r="B13" s="265"/>
      <c r="C13" s="266"/>
      <c r="D13" s="267" t="s">
        <v>354</v>
      </c>
      <c r="E13" s="264"/>
      <c r="F13" s="264"/>
      <c r="G13" s="264"/>
      <c r="H13" s="264"/>
      <c r="I13" s="264"/>
      <c r="J13" s="264"/>
      <c r="K13" s="262"/>
    </row>
    <row r="14" s="1" customFormat="1" ht="12.75" customHeight="1">
      <c r="B14" s="265"/>
      <c r="C14" s="266"/>
      <c r="D14" s="266"/>
      <c r="E14" s="266"/>
      <c r="F14" s="266"/>
      <c r="G14" s="266"/>
      <c r="H14" s="266"/>
      <c r="I14" s="266"/>
      <c r="J14" s="266"/>
      <c r="K14" s="262"/>
    </row>
    <row r="15" s="1" customFormat="1" ht="15" customHeight="1">
      <c r="B15" s="265"/>
      <c r="C15" s="266"/>
      <c r="D15" s="264" t="s">
        <v>355</v>
      </c>
      <c r="E15" s="264"/>
      <c r="F15" s="264"/>
      <c r="G15" s="264"/>
      <c r="H15" s="264"/>
      <c r="I15" s="264"/>
      <c r="J15" s="264"/>
      <c r="K15" s="262"/>
    </row>
    <row r="16" s="1" customFormat="1" ht="15" customHeight="1">
      <c r="B16" s="265"/>
      <c r="C16" s="266"/>
      <c r="D16" s="264" t="s">
        <v>356</v>
      </c>
      <c r="E16" s="264"/>
      <c r="F16" s="264"/>
      <c r="G16" s="264"/>
      <c r="H16" s="264"/>
      <c r="I16" s="264"/>
      <c r="J16" s="264"/>
      <c r="K16" s="262"/>
    </row>
    <row r="17" s="1" customFormat="1" ht="15" customHeight="1">
      <c r="B17" s="265"/>
      <c r="C17" s="266"/>
      <c r="D17" s="264" t="s">
        <v>357</v>
      </c>
      <c r="E17" s="264"/>
      <c r="F17" s="264"/>
      <c r="G17" s="264"/>
      <c r="H17" s="264"/>
      <c r="I17" s="264"/>
      <c r="J17" s="264"/>
      <c r="K17" s="262"/>
    </row>
    <row r="18" s="1" customFormat="1" ht="15" customHeight="1">
      <c r="B18" s="265"/>
      <c r="C18" s="266"/>
      <c r="D18" s="266"/>
      <c r="E18" s="268" t="s">
        <v>77</v>
      </c>
      <c r="F18" s="264" t="s">
        <v>358</v>
      </c>
      <c r="G18" s="264"/>
      <c r="H18" s="264"/>
      <c r="I18" s="264"/>
      <c r="J18" s="264"/>
      <c r="K18" s="262"/>
    </row>
    <row r="19" s="1" customFormat="1" ht="15" customHeight="1">
      <c r="B19" s="265"/>
      <c r="C19" s="266"/>
      <c r="D19" s="266"/>
      <c r="E19" s="268" t="s">
        <v>359</v>
      </c>
      <c r="F19" s="264" t="s">
        <v>360</v>
      </c>
      <c r="G19" s="264"/>
      <c r="H19" s="264"/>
      <c r="I19" s="264"/>
      <c r="J19" s="264"/>
      <c r="K19" s="262"/>
    </row>
    <row r="20" s="1" customFormat="1" ht="15" customHeight="1">
      <c r="B20" s="265"/>
      <c r="C20" s="266"/>
      <c r="D20" s="266"/>
      <c r="E20" s="268" t="s">
        <v>361</v>
      </c>
      <c r="F20" s="264" t="s">
        <v>362</v>
      </c>
      <c r="G20" s="264"/>
      <c r="H20" s="264"/>
      <c r="I20" s="264"/>
      <c r="J20" s="264"/>
      <c r="K20" s="262"/>
    </row>
    <row r="21" s="1" customFormat="1" ht="15" customHeight="1">
      <c r="B21" s="265"/>
      <c r="C21" s="266"/>
      <c r="D21" s="266"/>
      <c r="E21" s="268" t="s">
        <v>363</v>
      </c>
      <c r="F21" s="264" t="s">
        <v>364</v>
      </c>
      <c r="G21" s="264"/>
      <c r="H21" s="264"/>
      <c r="I21" s="264"/>
      <c r="J21" s="264"/>
      <c r="K21" s="262"/>
    </row>
    <row r="22" s="1" customFormat="1" ht="15" customHeight="1">
      <c r="B22" s="265"/>
      <c r="C22" s="266"/>
      <c r="D22" s="266"/>
      <c r="E22" s="268" t="s">
        <v>365</v>
      </c>
      <c r="F22" s="264" t="s">
        <v>366</v>
      </c>
      <c r="G22" s="264"/>
      <c r="H22" s="264"/>
      <c r="I22" s="264"/>
      <c r="J22" s="264"/>
      <c r="K22" s="262"/>
    </row>
    <row r="23" s="1" customFormat="1" ht="15" customHeight="1">
      <c r="B23" s="265"/>
      <c r="C23" s="266"/>
      <c r="D23" s="266"/>
      <c r="E23" s="268" t="s">
        <v>367</v>
      </c>
      <c r="F23" s="264" t="s">
        <v>368</v>
      </c>
      <c r="G23" s="264"/>
      <c r="H23" s="264"/>
      <c r="I23" s="264"/>
      <c r="J23" s="264"/>
      <c r="K23" s="262"/>
    </row>
    <row r="24" s="1" customFormat="1" ht="12.75" customHeight="1">
      <c r="B24" s="265"/>
      <c r="C24" s="266"/>
      <c r="D24" s="266"/>
      <c r="E24" s="266"/>
      <c r="F24" s="266"/>
      <c r="G24" s="266"/>
      <c r="H24" s="266"/>
      <c r="I24" s="266"/>
      <c r="J24" s="266"/>
      <c r="K24" s="262"/>
    </row>
    <row r="25" s="1" customFormat="1" ht="15" customHeight="1">
      <c r="B25" s="265"/>
      <c r="C25" s="264" t="s">
        <v>369</v>
      </c>
      <c r="D25" s="264"/>
      <c r="E25" s="264"/>
      <c r="F25" s="264"/>
      <c r="G25" s="264"/>
      <c r="H25" s="264"/>
      <c r="I25" s="264"/>
      <c r="J25" s="264"/>
      <c r="K25" s="262"/>
    </row>
    <row r="26" s="1" customFormat="1" ht="15" customHeight="1">
      <c r="B26" s="265"/>
      <c r="C26" s="264" t="s">
        <v>370</v>
      </c>
      <c r="D26" s="264"/>
      <c r="E26" s="264"/>
      <c r="F26" s="264"/>
      <c r="G26" s="264"/>
      <c r="H26" s="264"/>
      <c r="I26" s="264"/>
      <c r="J26" s="264"/>
      <c r="K26" s="262"/>
    </row>
    <row r="27" s="1" customFormat="1" ht="15" customHeight="1">
      <c r="B27" s="265"/>
      <c r="C27" s="264"/>
      <c r="D27" s="264" t="s">
        <v>371</v>
      </c>
      <c r="E27" s="264"/>
      <c r="F27" s="264"/>
      <c r="G27" s="264"/>
      <c r="H27" s="264"/>
      <c r="I27" s="264"/>
      <c r="J27" s="264"/>
      <c r="K27" s="262"/>
    </row>
    <row r="28" s="1" customFormat="1" ht="15" customHeight="1">
      <c r="B28" s="265"/>
      <c r="C28" s="266"/>
      <c r="D28" s="264" t="s">
        <v>372</v>
      </c>
      <c r="E28" s="264"/>
      <c r="F28" s="264"/>
      <c r="G28" s="264"/>
      <c r="H28" s="264"/>
      <c r="I28" s="264"/>
      <c r="J28" s="264"/>
      <c r="K28" s="262"/>
    </row>
    <row r="29" s="1" customFormat="1" ht="12.75" customHeight="1">
      <c r="B29" s="265"/>
      <c r="C29" s="266"/>
      <c r="D29" s="266"/>
      <c r="E29" s="266"/>
      <c r="F29" s="266"/>
      <c r="G29" s="266"/>
      <c r="H29" s="266"/>
      <c r="I29" s="266"/>
      <c r="J29" s="266"/>
      <c r="K29" s="262"/>
    </row>
    <row r="30" s="1" customFormat="1" ht="15" customHeight="1">
      <c r="B30" s="265"/>
      <c r="C30" s="266"/>
      <c r="D30" s="264" t="s">
        <v>373</v>
      </c>
      <c r="E30" s="264"/>
      <c r="F30" s="264"/>
      <c r="G30" s="264"/>
      <c r="H30" s="264"/>
      <c r="I30" s="264"/>
      <c r="J30" s="264"/>
      <c r="K30" s="262"/>
    </row>
    <row r="31" s="1" customFormat="1" ht="15" customHeight="1">
      <c r="B31" s="265"/>
      <c r="C31" s="266"/>
      <c r="D31" s="264" t="s">
        <v>374</v>
      </c>
      <c r="E31" s="264"/>
      <c r="F31" s="264"/>
      <c r="G31" s="264"/>
      <c r="H31" s="264"/>
      <c r="I31" s="264"/>
      <c r="J31" s="264"/>
      <c r="K31" s="262"/>
    </row>
    <row r="32" s="1" customFormat="1" ht="12.75" customHeight="1">
      <c r="B32" s="265"/>
      <c r="C32" s="266"/>
      <c r="D32" s="266"/>
      <c r="E32" s="266"/>
      <c r="F32" s="266"/>
      <c r="G32" s="266"/>
      <c r="H32" s="266"/>
      <c r="I32" s="266"/>
      <c r="J32" s="266"/>
      <c r="K32" s="262"/>
    </row>
    <row r="33" s="1" customFormat="1" ht="15" customHeight="1">
      <c r="B33" s="265"/>
      <c r="C33" s="266"/>
      <c r="D33" s="264" t="s">
        <v>375</v>
      </c>
      <c r="E33" s="264"/>
      <c r="F33" s="264"/>
      <c r="G33" s="264"/>
      <c r="H33" s="264"/>
      <c r="I33" s="264"/>
      <c r="J33" s="264"/>
      <c r="K33" s="262"/>
    </row>
    <row r="34" s="1" customFormat="1" ht="15" customHeight="1">
      <c r="B34" s="265"/>
      <c r="C34" s="266"/>
      <c r="D34" s="264" t="s">
        <v>376</v>
      </c>
      <c r="E34" s="264"/>
      <c r="F34" s="264"/>
      <c r="G34" s="264"/>
      <c r="H34" s="264"/>
      <c r="I34" s="264"/>
      <c r="J34" s="264"/>
      <c r="K34" s="262"/>
    </row>
    <row r="35" s="1" customFormat="1" ht="15" customHeight="1">
      <c r="B35" s="265"/>
      <c r="C35" s="266"/>
      <c r="D35" s="264" t="s">
        <v>377</v>
      </c>
      <c r="E35" s="264"/>
      <c r="F35" s="264"/>
      <c r="G35" s="264"/>
      <c r="H35" s="264"/>
      <c r="I35" s="264"/>
      <c r="J35" s="264"/>
      <c r="K35" s="262"/>
    </row>
    <row r="36" s="1" customFormat="1" ht="15" customHeight="1">
      <c r="B36" s="265"/>
      <c r="C36" s="266"/>
      <c r="D36" s="264"/>
      <c r="E36" s="267" t="s">
        <v>100</v>
      </c>
      <c r="F36" s="264"/>
      <c r="G36" s="264" t="s">
        <v>378</v>
      </c>
      <c r="H36" s="264"/>
      <c r="I36" s="264"/>
      <c r="J36" s="264"/>
      <c r="K36" s="262"/>
    </row>
    <row r="37" s="1" customFormat="1" ht="30.75" customHeight="1">
      <c r="B37" s="265"/>
      <c r="C37" s="266"/>
      <c r="D37" s="264"/>
      <c r="E37" s="267" t="s">
        <v>379</v>
      </c>
      <c r="F37" s="264"/>
      <c r="G37" s="264" t="s">
        <v>380</v>
      </c>
      <c r="H37" s="264"/>
      <c r="I37" s="264"/>
      <c r="J37" s="264"/>
      <c r="K37" s="262"/>
    </row>
    <row r="38" s="1" customFormat="1" ht="15" customHeight="1">
      <c r="B38" s="265"/>
      <c r="C38" s="266"/>
      <c r="D38" s="264"/>
      <c r="E38" s="267" t="s">
        <v>54</v>
      </c>
      <c r="F38" s="264"/>
      <c r="G38" s="264" t="s">
        <v>381</v>
      </c>
      <c r="H38" s="264"/>
      <c r="I38" s="264"/>
      <c r="J38" s="264"/>
      <c r="K38" s="262"/>
    </row>
    <row r="39" s="1" customFormat="1" ht="15" customHeight="1">
      <c r="B39" s="265"/>
      <c r="C39" s="266"/>
      <c r="D39" s="264"/>
      <c r="E39" s="267" t="s">
        <v>55</v>
      </c>
      <c r="F39" s="264"/>
      <c r="G39" s="264" t="s">
        <v>382</v>
      </c>
      <c r="H39" s="264"/>
      <c r="I39" s="264"/>
      <c r="J39" s="264"/>
      <c r="K39" s="262"/>
    </row>
    <row r="40" s="1" customFormat="1" ht="15" customHeight="1">
      <c r="B40" s="265"/>
      <c r="C40" s="266"/>
      <c r="D40" s="264"/>
      <c r="E40" s="267" t="s">
        <v>101</v>
      </c>
      <c r="F40" s="264"/>
      <c r="G40" s="264" t="s">
        <v>383</v>
      </c>
      <c r="H40" s="264"/>
      <c r="I40" s="264"/>
      <c r="J40" s="264"/>
      <c r="K40" s="262"/>
    </row>
    <row r="41" s="1" customFormat="1" ht="15" customHeight="1">
      <c r="B41" s="265"/>
      <c r="C41" s="266"/>
      <c r="D41" s="264"/>
      <c r="E41" s="267" t="s">
        <v>102</v>
      </c>
      <c r="F41" s="264"/>
      <c r="G41" s="264" t="s">
        <v>384</v>
      </c>
      <c r="H41" s="264"/>
      <c r="I41" s="264"/>
      <c r="J41" s="264"/>
      <c r="K41" s="262"/>
    </row>
    <row r="42" s="1" customFormat="1" ht="15" customHeight="1">
      <c r="B42" s="265"/>
      <c r="C42" s="266"/>
      <c r="D42" s="264"/>
      <c r="E42" s="267" t="s">
        <v>385</v>
      </c>
      <c r="F42" s="264"/>
      <c r="G42" s="264" t="s">
        <v>386</v>
      </c>
      <c r="H42" s="264"/>
      <c r="I42" s="264"/>
      <c r="J42" s="264"/>
      <c r="K42" s="262"/>
    </row>
    <row r="43" s="1" customFormat="1" ht="15" customHeight="1">
      <c r="B43" s="265"/>
      <c r="C43" s="266"/>
      <c r="D43" s="264"/>
      <c r="E43" s="267"/>
      <c r="F43" s="264"/>
      <c r="G43" s="264" t="s">
        <v>387</v>
      </c>
      <c r="H43" s="264"/>
      <c r="I43" s="264"/>
      <c r="J43" s="264"/>
      <c r="K43" s="262"/>
    </row>
    <row r="44" s="1" customFormat="1" ht="15" customHeight="1">
      <c r="B44" s="265"/>
      <c r="C44" s="266"/>
      <c r="D44" s="264"/>
      <c r="E44" s="267" t="s">
        <v>388</v>
      </c>
      <c r="F44" s="264"/>
      <c r="G44" s="264" t="s">
        <v>389</v>
      </c>
      <c r="H44" s="264"/>
      <c r="I44" s="264"/>
      <c r="J44" s="264"/>
      <c r="K44" s="262"/>
    </row>
    <row r="45" s="1" customFormat="1" ht="15" customHeight="1">
      <c r="B45" s="265"/>
      <c r="C45" s="266"/>
      <c r="D45" s="264"/>
      <c r="E45" s="267" t="s">
        <v>104</v>
      </c>
      <c r="F45" s="264"/>
      <c r="G45" s="264" t="s">
        <v>390</v>
      </c>
      <c r="H45" s="264"/>
      <c r="I45" s="264"/>
      <c r="J45" s="264"/>
      <c r="K45" s="262"/>
    </row>
    <row r="46" s="1" customFormat="1" ht="12.75" customHeight="1">
      <c r="B46" s="265"/>
      <c r="C46" s="266"/>
      <c r="D46" s="264"/>
      <c r="E46" s="264"/>
      <c r="F46" s="264"/>
      <c r="G46" s="264"/>
      <c r="H46" s="264"/>
      <c r="I46" s="264"/>
      <c r="J46" s="264"/>
      <c r="K46" s="262"/>
    </row>
    <row r="47" s="1" customFormat="1" ht="15" customHeight="1">
      <c r="B47" s="265"/>
      <c r="C47" s="266"/>
      <c r="D47" s="264" t="s">
        <v>391</v>
      </c>
      <c r="E47" s="264"/>
      <c r="F47" s="264"/>
      <c r="G47" s="264"/>
      <c r="H47" s="264"/>
      <c r="I47" s="264"/>
      <c r="J47" s="264"/>
      <c r="K47" s="262"/>
    </row>
    <row r="48" s="1" customFormat="1" ht="15" customHeight="1">
      <c r="B48" s="265"/>
      <c r="C48" s="266"/>
      <c r="D48" s="266"/>
      <c r="E48" s="264" t="s">
        <v>392</v>
      </c>
      <c r="F48" s="264"/>
      <c r="G48" s="264"/>
      <c r="H48" s="264"/>
      <c r="I48" s="264"/>
      <c r="J48" s="264"/>
      <c r="K48" s="262"/>
    </row>
    <row r="49" s="1" customFormat="1" ht="15" customHeight="1">
      <c r="B49" s="265"/>
      <c r="C49" s="266"/>
      <c r="D49" s="266"/>
      <c r="E49" s="264" t="s">
        <v>393</v>
      </c>
      <c r="F49" s="264"/>
      <c r="G49" s="264"/>
      <c r="H49" s="264"/>
      <c r="I49" s="264"/>
      <c r="J49" s="264"/>
      <c r="K49" s="262"/>
    </row>
    <row r="50" s="1" customFormat="1" ht="15" customHeight="1">
      <c r="B50" s="265"/>
      <c r="C50" s="266"/>
      <c r="D50" s="266"/>
      <c r="E50" s="264" t="s">
        <v>394</v>
      </c>
      <c r="F50" s="264"/>
      <c r="G50" s="264"/>
      <c r="H50" s="264"/>
      <c r="I50" s="264"/>
      <c r="J50" s="264"/>
      <c r="K50" s="262"/>
    </row>
    <row r="51" s="1" customFormat="1" ht="15" customHeight="1">
      <c r="B51" s="265"/>
      <c r="C51" s="266"/>
      <c r="D51" s="264" t="s">
        <v>395</v>
      </c>
      <c r="E51" s="264"/>
      <c r="F51" s="264"/>
      <c r="G51" s="264"/>
      <c r="H51" s="264"/>
      <c r="I51" s="264"/>
      <c r="J51" s="264"/>
      <c r="K51" s="262"/>
    </row>
    <row r="52" s="1" customFormat="1" ht="25.5" customHeight="1">
      <c r="B52" s="260"/>
      <c r="C52" s="261" t="s">
        <v>396</v>
      </c>
      <c r="D52" s="261"/>
      <c r="E52" s="261"/>
      <c r="F52" s="261"/>
      <c r="G52" s="261"/>
      <c r="H52" s="261"/>
      <c r="I52" s="261"/>
      <c r="J52" s="261"/>
      <c r="K52" s="262"/>
    </row>
    <row r="53" s="1" customFormat="1" ht="5.25" customHeight="1">
      <c r="B53" s="260"/>
      <c r="C53" s="263"/>
      <c r="D53" s="263"/>
      <c r="E53" s="263"/>
      <c r="F53" s="263"/>
      <c r="G53" s="263"/>
      <c r="H53" s="263"/>
      <c r="I53" s="263"/>
      <c r="J53" s="263"/>
      <c r="K53" s="262"/>
    </row>
    <row r="54" s="1" customFormat="1" ht="15" customHeight="1">
      <c r="B54" s="260"/>
      <c r="C54" s="264" t="s">
        <v>397</v>
      </c>
      <c r="D54" s="264"/>
      <c r="E54" s="264"/>
      <c r="F54" s="264"/>
      <c r="G54" s="264"/>
      <c r="H54" s="264"/>
      <c r="I54" s="264"/>
      <c r="J54" s="264"/>
      <c r="K54" s="262"/>
    </row>
    <row r="55" s="1" customFormat="1" ht="15" customHeight="1">
      <c r="B55" s="260"/>
      <c r="C55" s="264" t="s">
        <v>398</v>
      </c>
      <c r="D55" s="264"/>
      <c r="E55" s="264"/>
      <c r="F55" s="264"/>
      <c r="G55" s="264"/>
      <c r="H55" s="264"/>
      <c r="I55" s="264"/>
      <c r="J55" s="264"/>
      <c r="K55" s="262"/>
    </row>
    <row r="56" s="1" customFormat="1" ht="12.75" customHeight="1">
      <c r="B56" s="260"/>
      <c r="C56" s="264"/>
      <c r="D56" s="264"/>
      <c r="E56" s="264"/>
      <c r="F56" s="264"/>
      <c r="G56" s="264"/>
      <c r="H56" s="264"/>
      <c r="I56" s="264"/>
      <c r="J56" s="264"/>
      <c r="K56" s="262"/>
    </row>
    <row r="57" s="1" customFormat="1" ht="15" customHeight="1">
      <c r="B57" s="260"/>
      <c r="C57" s="264" t="s">
        <v>399</v>
      </c>
      <c r="D57" s="264"/>
      <c r="E57" s="264"/>
      <c r="F57" s="264"/>
      <c r="G57" s="264"/>
      <c r="H57" s="264"/>
      <c r="I57" s="264"/>
      <c r="J57" s="264"/>
      <c r="K57" s="262"/>
    </row>
    <row r="58" s="1" customFormat="1" ht="15" customHeight="1">
      <c r="B58" s="260"/>
      <c r="C58" s="266"/>
      <c r="D58" s="264" t="s">
        <v>400</v>
      </c>
      <c r="E58" s="264"/>
      <c r="F58" s="264"/>
      <c r="G58" s="264"/>
      <c r="H58" s="264"/>
      <c r="I58" s="264"/>
      <c r="J58" s="264"/>
      <c r="K58" s="262"/>
    </row>
    <row r="59" s="1" customFormat="1" ht="15" customHeight="1">
      <c r="B59" s="260"/>
      <c r="C59" s="266"/>
      <c r="D59" s="264" t="s">
        <v>401</v>
      </c>
      <c r="E59" s="264"/>
      <c r="F59" s="264"/>
      <c r="G59" s="264"/>
      <c r="H59" s="264"/>
      <c r="I59" s="264"/>
      <c r="J59" s="264"/>
      <c r="K59" s="262"/>
    </row>
    <row r="60" s="1" customFormat="1" ht="15" customHeight="1">
      <c r="B60" s="260"/>
      <c r="C60" s="266"/>
      <c r="D60" s="264" t="s">
        <v>402</v>
      </c>
      <c r="E60" s="264"/>
      <c r="F60" s="264"/>
      <c r="G60" s="264"/>
      <c r="H60" s="264"/>
      <c r="I60" s="264"/>
      <c r="J60" s="264"/>
      <c r="K60" s="262"/>
    </row>
    <row r="61" s="1" customFormat="1" ht="15" customHeight="1">
      <c r="B61" s="260"/>
      <c r="C61" s="266"/>
      <c r="D61" s="264" t="s">
        <v>403</v>
      </c>
      <c r="E61" s="264"/>
      <c r="F61" s="264"/>
      <c r="G61" s="264"/>
      <c r="H61" s="264"/>
      <c r="I61" s="264"/>
      <c r="J61" s="264"/>
      <c r="K61" s="262"/>
    </row>
    <row r="62" s="1" customFormat="1" ht="15" customHeight="1">
      <c r="B62" s="260"/>
      <c r="C62" s="266"/>
      <c r="D62" s="269" t="s">
        <v>404</v>
      </c>
      <c r="E62" s="269"/>
      <c r="F62" s="269"/>
      <c r="G62" s="269"/>
      <c r="H62" s="269"/>
      <c r="I62" s="269"/>
      <c r="J62" s="269"/>
      <c r="K62" s="262"/>
    </row>
    <row r="63" s="1" customFormat="1" ht="15" customHeight="1">
      <c r="B63" s="260"/>
      <c r="C63" s="266"/>
      <c r="D63" s="264" t="s">
        <v>405</v>
      </c>
      <c r="E63" s="264"/>
      <c r="F63" s="264"/>
      <c r="G63" s="264"/>
      <c r="H63" s="264"/>
      <c r="I63" s="264"/>
      <c r="J63" s="264"/>
      <c r="K63" s="262"/>
    </row>
    <row r="64" s="1" customFormat="1" ht="12.75" customHeight="1">
      <c r="B64" s="260"/>
      <c r="C64" s="266"/>
      <c r="D64" s="266"/>
      <c r="E64" s="270"/>
      <c r="F64" s="266"/>
      <c r="G64" s="266"/>
      <c r="H64" s="266"/>
      <c r="I64" s="266"/>
      <c r="J64" s="266"/>
      <c r="K64" s="262"/>
    </row>
    <row r="65" s="1" customFormat="1" ht="15" customHeight="1">
      <c r="B65" s="260"/>
      <c r="C65" s="266"/>
      <c r="D65" s="264" t="s">
        <v>406</v>
      </c>
      <c r="E65" s="264"/>
      <c r="F65" s="264"/>
      <c r="G65" s="264"/>
      <c r="H65" s="264"/>
      <c r="I65" s="264"/>
      <c r="J65" s="264"/>
      <c r="K65" s="262"/>
    </row>
    <row r="66" s="1" customFormat="1" ht="15" customHeight="1">
      <c r="B66" s="260"/>
      <c r="C66" s="266"/>
      <c r="D66" s="269" t="s">
        <v>407</v>
      </c>
      <c r="E66" s="269"/>
      <c r="F66" s="269"/>
      <c r="G66" s="269"/>
      <c r="H66" s="269"/>
      <c r="I66" s="269"/>
      <c r="J66" s="269"/>
      <c r="K66" s="262"/>
    </row>
    <row r="67" s="1" customFormat="1" ht="15" customHeight="1">
      <c r="B67" s="260"/>
      <c r="C67" s="266"/>
      <c r="D67" s="264" t="s">
        <v>408</v>
      </c>
      <c r="E67" s="264"/>
      <c r="F67" s="264"/>
      <c r="G67" s="264"/>
      <c r="H67" s="264"/>
      <c r="I67" s="264"/>
      <c r="J67" s="264"/>
      <c r="K67" s="262"/>
    </row>
    <row r="68" s="1" customFormat="1" ht="15" customHeight="1">
      <c r="B68" s="260"/>
      <c r="C68" s="266"/>
      <c r="D68" s="264" t="s">
        <v>409</v>
      </c>
      <c r="E68" s="264"/>
      <c r="F68" s="264"/>
      <c r="G68" s="264"/>
      <c r="H68" s="264"/>
      <c r="I68" s="264"/>
      <c r="J68" s="264"/>
      <c r="K68" s="262"/>
    </row>
    <row r="69" s="1" customFormat="1" ht="15" customHeight="1">
      <c r="B69" s="260"/>
      <c r="C69" s="266"/>
      <c r="D69" s="264" t="s">
        <v>410</v>
      </c>
      <c r="E69" s="264"/>
      <c r="F69" s="264"/>
      <c r="G69" s="264"/>
      <c r="H69" s="264"/>
      <c r="I69" s="264"/>
      <c r="J69" s="264"/>
      <c r="K69" s="262"/>
    </row>
    <row r="70" s="1" customFormat="1" ht="15" customHeight="1">
      <c r="B70" s="260"/>
      <c r="C70" s="266"/>
      <c r="D70" s="264" t="s">
        <v>411</v>
      </c>
      <c r="E70" s="264"/>
      <c r="F70" s="264"/>
      <c r="G70" s="264"/>
      <c r="H70" s="264"/>
      <c r="I70" s="264"/>
      <c r="J70" s="264"/>
      <c r="K70" s="262"/>
    </row>
    <row r="71" s="1" customFormat="1" ht="12.75" customHeight="1">
      <c r="B71" s="271"/>
      <c r="C71" s="272"/>
      <c r="D71" s="272"/>
      <c r="E71" s="272"/>
      <c r="F71" s="272"/>
      <c r="G71" s="272"/>
      <c r="H71" s="272"/>
      <c r="I71" s="272"/>
      <c r="J71" s="272"/>
      <c r="K71" s="273"/>
    </row>
    <row r="72" s="1" customFormat="1" ht="18.75" customHeight="1">
      <c r="B72" s="274"/>
      <c r="C72" s="274"/>
      <c r="D72" s="274"/>
      <c r="E72" s="274"/>
      <c r="F72" s="274"/>
      <c r="G72" s="274"/>
      <c r="H72" s="274"/>
      <c r="I72" s="274"/>
      <c r="J72" s="274"/>
      <c r="K72" s="275"/>
    </row>
    <row r="73" s="1" customFormat="1" ht="18.75" customHeight="1">
      <c r="B73" s="275"/>
      <c r="C73" s="275"/>
      <c r="D73" s="275"/>
      <c r="E73" s="275"/>
      <c r="F73" s="275"/>
      <c r="G73" s="275"/>
      <c r="H73" s="275"/>
      <c r="I73" s="275"/>
      <c r="J73" s="275"/>
      <c r="K73" s="275"/>
    </row>
    <row r="74" s="1" customFormat="1" ht="7.5" customHeight="1">
      <c r="B74" s="276"/>
      <c r="C74" s="277"/>
      <c r="D74" s="277"/>
      <c r="E74" s="277"/>
      <c r="F74" s="277"/>
      <c r="G74" s="277"/>
      <c r="H74" s="277"/>
      <c r="I74" s="277"/>
      <c r="J74" s="277"/>
      <c r="K74" s="278"/>
    </row>
    <row r="75" s="1" customFormat="1" ht="45" customHeight="1">
      <c r="B75" s="279"/>
      <c r="C75" s="280" t="s">
        <v>412</v>
      </c>
      <c r="D75" s="280"/>
      <c r="E75" s="280"/>
      <c r="F75" s="280"/>
      <c r="G75" s="280"/>
      <c r="H75" s="280"/>
      <c r="I75" s="280"/>
      <c r="J75" s="280"/>
      <c r="K75" s="281"/>
    </row>
    <row r="76" s="1" customFormat="1" ht="17.25" customHeight="1">
      <c r="B76" s="279"/>
      <c r="C76" s="282" t="s">
        <v>413</v>
      </c>
      <c r="D76" s="282"/>
      <c r="E76" s="282"/>
      <c r="F76" s="282" t="s">
        <v>414</v>
      </c>
      <c r="G76" s="283"/>
      <c r="H76" s="282" t="s">
        <v>55</v>
      </c>
      <c r="I76" s="282" t="s">
        <v>58</v>
      </c>
      <c r="J76" s="282" t="s">
        <v>415</v>
      </c>
      <c r="K76" s="281"/>
    </row>
    <row r="77" s="1" customFormat="1" ht="17.25" customHeight="1">
      <c r="B77" s="279"/>
      <c r="C77" s="284" t="s">
        <v>416</v>
      </c>
      <c r="D77" s="284"/>
      <c r="E77" s="284"/>
      <c r="F77" s="285" t="s">
        <v>417</v>
      </c>
      <c r="G77" s="286"/>
      <c r="H77" s="284"/>
      <c r="I77" s="284"/>
      <c r="J77" s="284" t="s">
        <v>418</v>
      </c>
      <c r="K77" s="281"/>
    </row>
    <row r="78" s="1" customFormat="1" ht="5.25" customHeight="1">
      <c r="B78" s="279"/>
      <c r="C78" s="287"/>
      <c r="D78" s="287"/>
      <c r="E78" s="287"/>
      <c r="F78" s="287"/>
      <c r="G78" s="288"/>
      <c r="H78" s="287"/>
      <c r="I78" s="287"/>
      <c r="J78" s="287"/>
      <c r="K78" s="281"/>
    </row>
    <row r="79" s="1" customFormat="1" ht="15" customHeight="1">
      <c r="B79" s="279"/>
      <c r="C79" s="267" t="s">
        <v>54</v>
      </c>
      <c r="D79" s="289"/>
      <c r="E79" s="289"/>
      <c r="F79" s="290" t="s">
        <v>419</v>
      </c>
      <c r="G79" s="291"/>
      <c r="H79" s="267" t="s">
        <v>420</v>
      </c>
      <c r="I79" s="267" t="s">
        <v>421</v>
      </c>
      <c r="J79" s="267">
        <v>20</v>
      </c>
      <c r="K79" s="281"/>
    </row>
    <row r="80" s="1" customFormat="1" ht="15" customHeight="1">
      <c r="B80" s="279"/>
      <c r="C80" s="267" t="s">
        <v>422</v>
      </c>
      <c r="D80" s="267"/>
      <c r="E80" s="267"/>
      <c r="F80" s="290" t="s">
        <v>419</v>
      </c>
      <c r="G80" s="291"/>
      <c r="H80" s="267" t="s">
        <v>423</v>
      </c>
      <c r="I80" s="267" t="s">
        <v>421</v>
      </c>
      <c r="J80" s="267">
        <v>120</v>
      </c>
      <c r="K80" s="281"/>
    </row>
    <row r="81" s="1" customFormat="1" ht="15" customHeight="1">
      <c r="B81" s="292"/>
      <c r="C81" s="267" t="s">
        <v>424</v>
      </c>
      <c r="D81" s="267"/>
      <c r="E81" s="267"/>
      <c r="F81" s="290" t="s">
        <v>425</v>
      </c>
      <c r="G81" s="291"/>
      <c r="H81" s="267" t="s">
        <v>426</v>
      </c>
      <c r="I81" s="267" t="s">
        <v>421</v>
      </c>
      <c r="J81" s="267">
        <v>50</v>
      </c>
      <c r="K81" s="281"/>
    </row>
    <row r="82" s="1" customFormat="1" ht="15" customHeight="1">
      <c r="B82" s="292"/>
      <c r="C82" s="267" t="s">
        <v>427</v>
      </c>
      <c r="D82" s="267"/>
      <c r="E82" s="267"/>
      <c r="F82" s="290" t="s">
        <v>419</v>
      </c>
      <c r="G82" s="291"/>
      <c r="H82" s="267" t="s">
        <v>428</v>
      </c>
      <c r="I82" s="267" t="s">
        <v>429</v>
      </c>
      <c r="J82" s="267"/>
      <c r="K82" s="281"/>
    </row>
    <row r="83" s="1" customFormat="1" ht="15" customHeight="1">
      <c r="B83" s="292"/>
      <c r="C83" s="293" t="s">
        <v>430</v>
      </c>
      <c r="D83" s="293"/>
      <c r="E83" s="293"/>
      <c r="F83" s="294" t="s">
        <v>425</v>
      </c>
      <c r="G83" s="293"/>
      <c r="H83" s="293" t="s">
        <v>431</v>
      </c>
      <c r="I83" s="293" t="s">
        <v>421</v>
      </c>
      <c r="J83" s="293">
        <v>15</v>
      </c>
      <c r="K83" s="281"/>
    </row>
    <row r="84" s="1" customFormat="1" ht="15" customHeight="1">
      <c r="B84" s="292"/>
      <c r="C84" s="293" t="s">
        <v>432</v>
      </c>
      <c r="D84" s="293"/>
      <c r="E84" s="293"/>
      <c r="F84" s="294" t="s">
        <v>425</v>
      </c>
      <c r="G84" s="293"/>
      <c r="H84" s="293" t="s">
        <v>433</v>
      </c>
      <c r="I84" s="293" t="s">
        <v>421</v>
      </c>
      <c r="J84" s="293">
        <v>15</v>
      </c>
      <c r="K84" s="281"/>
    </row>
    <row r="85" s="1" customFormat="1" ht="15" customHeight="1">
      <c r="B85" s="292"/>
      <c r="C85" s="293" t="s">
        <v>434</v>
      </c>
      <c r="D85" s="293"/>
      <c r="E85" s="293"/>
      <c r="F85" s="294" t="s">
        <v>425</v>
      </c>
      <c r="G85" s="293"/>
      <c r="H85" s="293" t="s">
        <v>435</v>
      </c>
      <c r="I85" s="293" t="s">
        <v>421</v>
      </c>
      <c r="J85" s="293">
        <v>20</v>
      </c>
      <c r="K85" s="281"/>
    </row>
    <row r="86" s="1" customFormat="1" ht="15" customHeight="1">
      <c r="B86" s="292"/>
      <c r="C86" s="293" t="s">
        <v>436</v>
      </c>
      <c r="D86" s="293"/>
      <c r="E86" s="293"/>
      <c r="F86" s="294" t="s">
        <v>425</v>
      </c>
      <c r="G86" s="293"/>
      <c r="H86" s="293" t="s">
        <v>437</v>
      </c>
      <c r="I86" s="293" t="s">
        <v>421</v>
      </c>
      <c r="J86" s="293">
        <v>20</v>
      </c>
      <c r="K86" s="281"/>
    </row>
    <row r="87" s="1" customFormat="1" ht="15" customHeight="1">
      <c r="B87" s="292"/>
      <c r="C87" s="267" t="s">
        <v>438</v>
      </c>
      <c r="D87" s="267"/>
      <c r="E87" s="267"/>
      <c r="F87" s="290" t="s">
        <v>425</v>
      </c>
      <c r="G87" s="291"/>
      <c r="H87" s="267" t="s">
        <v>439</v>
      </c>
      <c r="I87" s="267" t="s">
        <v>421</v>
      </c>
      <c r="J87" s="267">
        <v>50</v>
      </c>
      <c r="K87" s="281"/>
    </row>
    <row r="88" s="1" customFormat="1" ht="15" customHeight="1">
      <c r="B88" s="292"/>
      <c r="C88" s="267" t="s">
        <v>440</v>
      </c>
      <c r="D88" s="267"/>
      <c r="E88" s="267"/>
      <c r="F88" s="290" t="s">
        <v>425</v>
      </c>
      <c r="G88" s="291"/>
      <c r="H88" s="267" t="s">
        <v>441</v>
      </c>
      <c r="I88" s="267" t="s">
        <v>421</v>
      </c>
      <c r="J88" s="267">
        <v>20</v>
      </c>
      <c r="K88" s="281"/>
    </row>
    <row r="89" s="1" customFormat="1" ht="15" customHeight="1">
      <c r="B89" s="292"/>
      <c r="C89" s="267" t="s">
        <v>442</v>
      </c>
      <c r="D89" s="267"/>
      <c r="E89" s="267"/>
      <c r="F89" s="290" t="s">
        <v>425</v>
      </c>
      <c r="G89" s="291"/>
      <c r="H89" s="267" t="s">
        <v>443</v>
      </c>
      <c r="I89" s="267" t="s">
        <v>421</v>
      </c>
      <c r="J89" s="267">
        <v>20</v>
      </c>
      <c r="K89" s="281"/>
    </row>
    <row r="90" s="1" customFormat="1" ht="15" customHeight="1">
      <c r="B90" s="292"/>
      <c r="C90" s="267" t="s">
        <v>444</v>
      </c>
      <c r="D90" s="267"/>
      <c r="E90" s="267"/>
      <c r="F90" s="290" t="s">
        <v>425</v>
      </c>
      <c r="G90" s="291"/>
      <c r="H90" s="267" t="s">
        <v>445</v>
      </c>
      <c r="I90" s="267" t="s">
        <v>421</v>
      </c>
      <c r="J90" s="267">
        <v>50</v>
      </c>
      <c r="K90" s="281"/>
    </row>
    <row r="91" s="1" customFormat="1" ht="15" customHeight="1">
      <c r="B91" s="292"/>
      <c r="C91" s="267" t="s">
        <v>446</v>
      </c>
      <c r="D91" s="267"/>
      <c r="E91" s="267"/>
      <c r="F91" s="290" t="s">
        <v>425</v>
      </c>
      <c r="G91" s="291"/>
      <c r="H91" s="267" t="s">
        <v>446</v>
      </c>
      <c r="I91" s="267" t="s">
        <v>421</v>
      </c>
      <c r="J91" s="267">
        <v>50</v>
      </c>
      <c r="K91" s="281"/>
    </row>
    <row r="92" s="1" customFormat="1" ht="15" customHeight="1">
      <c r="B92" s="292"/>
      <c r="C92" s="267" t="s">
        <v>447</v>
      </c>
      <c r="D92" s="267"/>
      <c r="E92" s="267"/>
      <c r="F92" s="290" t="s">
        <v>425</v>
      </c>
      <c r="G92" s="291"/>
      <c r="H92" s="267" t="s">
        <v>448</v>
      </c>
      <c r="I92" s="267" t="s">
        <v>421</v>
      </c>
      <c r="J92" s="267">
        <v>255</v>
      </c>
      <c r="K92" s="281"/>
    </row>
    <row r="93" s="1" customFormat="1" ht="15" customHeight="1">
      <c r="B93" s="292"/>
      <c r="C93" s="267" t="s">
        <v>449</v>
      </c>
      <c r="D93" s="267"/>
      <c r="E93" s="267"/>
      <c r="F93" s="290" t="s">
        <v>419</v>
      </c>
      <c r="G93" s="291"/>
      <c r="H93" s="267" t="s">
        <v>450</v>
      </c>
      <c r="I93" s="267" t="s">
        <v>451</v>
      </c>
      <c r="J93" s="267"/>
      <c r="K93" s="281"/>
    </row>
    <row r="94" s="1" customFormat="1" ht="15" customHeight="1">
      <c r="B94" s="292"/>
      <c r="C94" s="267" t="s">
        <v>452</v>
      </c>
      <c r="D94" s="267"/>
      <c r="E94" s="267"/>
      <c r="F94" s="290" t="s">
        <v>419</v>
      </c>
      <c r="G94" s="291"/>
      <c r="H94" s="267" t="s">
        <v>453</v>
      </c>
      <c r="I94" s="267" t="s">
        <v>454</v>
      </c>
      <c r="J94" s="267"/>
      <c r="K94" s="281"/>
    </row>
    <row r="95" s="1" customFormat="1" ht="15" customHeight="1">
      <c r="B95" s="292"/>
      <c r="C95" s="267" t="s">
        <v>455</v>
      </c>
      <c r="D95" s="267"/>
      <c r="E95" s="267"/>
      <c r="F95" s="290" t="s">
        <v>419</v>
      </c>
      <c r="G95" s="291"/>
      <c r="H95" s="267" t="s">
        <v>455</v>
      </c>
      <c r="I95" s="267" t="s">
        <v>454</v>
      </c>
      <c r="J95" s="267"/>
      <c r="K95" s="281"/>
    </row>
    <row r="96" s="1" customFormat="1" ht="15" customHeight="1">
      <c r="B96" s="292"/>
      <c r="C96" s="267" t="s">
        <v>39</v>
      </c>
      <c r="D96" s="267"/>
      <c r="E96" s="267"/>
      <c r="F96" s="290" t="s">
        <v>419</v>
      </c>
      <c r="G96" s="291"/>
      <c r="H96" s="267" t="s">
        <v>456</v>
      </c>
      <c r="I96" s="267" t="s">
        <v>454</v>
      </c>
      <c r="J96" s="267"/>
      <c r="K96" s="281"/>
    </row>
    <row r="97" s="1" customFormat="1" ht="15" customHeight="1">
      <c r="B97" s="292"/>
      <c r="C97" s="267" t="s">
        <v>49</v>
      </c>
      <c r="D97" s="267"/>
      <c r="E97" s="267"/>
      <c r="F97" s="290" t="s">
        <v>419</v>
      </c>
      <c r="G97" s="291"/>
      <c r="H97" s="267" t="s">
        <v>457</v>
      </c>
      <c r="I97" s="267" t="s">
        <v>454</v>
      </c>
      <c r="J97" s="267"/>
      <c r="K97" s="281"/>
    </row>
    <row r="98" s="1" customFormat="1" ht="15" customHeight="1">
      <c r="B98" s="295"/>
      <c r="C98" s="296"/>
      <c r="D98" s="296"/>
      <c r="E98" s="296"/>
      <c r="F98" s="296"/>
      <c r="G98" s="296"/>
      <c r="H98" s="296"/>
      <c r="I98" s="296"/>
      <c r="J98" s="296"/>
      <c r="K98" s="297"/>
    </row>
    <row r="99" s="1" customFormat="1" ht="18.75" customHeight="1">
      <c r="B99" s="298"/>
      <c r="C99" s="299"/>
      <c r="D99" s="299"/>
      <c r="E99" s="299"/>
      <c r="F99" s="299"/>
      <c r="G99" s="299"/>
      <c r="H99" s="299"/>
      <c r="I99" s="299"/>
      <c r="J99" s="299"/>
      <c r="K99" s="298"/>
    </row>
    <row r="100" s="1" customFormat="1" ht="18.75" customHeight="1">
      <c r="B100" s="275"/>
      <c r="C100" s="275"/>
      <c r="D100" s="275"/>
      <c r="E100" s="275"/>
      <c r="F100" s="275"/>
      <c r="G100" s="275"/>
      <c r="H100" s="275"/>
      <c r="I100" s="275"/>
      <c r="J100" s="275"/>
      <c r="K100" s="275"/>
    </row>
    <row r="101" s="1" customFormat="1" ht="7.5" customHeight="1">
      <c r="B101" s="276"/>
      <c r="C101" s="277"/>
      <c r="D101" s="277"/>
      <c r="E101" s="277"/>
      <c r="F101" s="277"/>
      <c r="G101" s="277"/>
      <c r="H101" s="277"/>
      <c r="I101" s="277"/>
      <c r="J101" s="277"/>
      <c r="K101" s="278"/>
    </row>
    <row r="102" s="1" customFormat="1" ht="45" customHeight="1">
      <c r="B102" s="279"/>
      <c r="C102" s="280" t="s">
        <v>458</v>
      </c>
      <c r="D102" s="280"/>
      <c r="E102" s="280"/>
      <c r="F102" s="280"/>
      <c r="G102" s="280"/>
      <c r="H102" s="280"/>
      <c r="I102" s="280"/>
      <c r="J102" s="280"/>
      <c r="K102" s="281"/>
    </row>
    <row r="103" s="1" customFormat="1" ht="17.25" customHeight="1">
      <c r="B103" s="279"/>
      <c r="C103" s="282" t="s">
        <v>413</v>
      </c>
      <c r="D103" s="282"/>
      <c r="E103" s="282"/>
      <c r="F103" s="282" t="s">
        <v>414</v>
      </c>
      <c r="G103" s="283"/>
      <c r="H103" s="282" t="s">
        <v>55</v>
      </c>
      <c r="I103" s="282" t="s">
        <v>58</v>
      </c>
      <c r="J103" s="282" t="s">
        <v>415</v>
      </c>
      <c r="K103" s="281"/>
    </row>
    <row r="104" s="1" customFormat="1" ht="17.25" customHeight="1">
      <c r="B104" s="279"/>
      <c r="C104" s="284" t="s">
        <v>416</v>
      </c>
      <c r="D104" s="284"/>
      <c r="E104" s="284"/>
      <c r="F104" s="285" t="s">
        <v>417</v>
      </c>
      <c r="G104" s="286"/>
      <c r="H104" s="284"/>
      <c r="I104" s="284"/>
      <c r="J104" s="284" t="s">
        <v>418</v>
      </c>
      <c r="K104" s="281"/>
    </row>
    <row r="105" s="1" customFormat="1" ht="5.25" customHeight="1">
      <c r="B105" s="279"/>
      <c r="C105" s="282"/>
      <c r="D105" s="282"/>
      <c r="E105" s="282"/>
      <c r="F105" s="282"/>
      <c r="G105" s="300"/>
      <c r="H105" s="282"/>
      <c r="I105" s="282"/>
      <c r="J105" s="282"/>
      <c r="K105" s="281"/>
    </row>
    <row r="106" s="1" customFormat="1" ht="15" customHeight="1">
      <c r="B106" s="279"/>
      <c r="C106" s="267" t="s">
        <v>54</v>
      </c>
      <c r="D106" s="289"/>
      <c r="E106" s="289"/>
      <c r="F106" s="290" t="s">
        <v>419</v>
      </c>
      <c r="G106" s="267"/>
      <c r="H106" s="267" t="s">
        <v>459</v>
      </c>
      <c r="I106" s="267" t="s">
        <v>421</v>
      </c>
      <c r="J106" s="267">
        <v>20</v>
      </c>
      <c r="K106" s="281"/>
    </row>
    <row r="107" s="1" customFormat="1" ht="15" customHeight="1">
      <c r="B107" s="279"/>
      <c r="C107" s="267" t="s">
        <v>422</v>
      </c>
      <c r="D107" s="267"/>
      <c r="E107" s="267"/>
      <c r="F107" s="290" t="s">
        <v>419</v>
      </c>
      <c r="G107" s="267"/>
      <c r="H107" s="267" t="s">
        <v>459</v>
      </c>
      <c r="I107" s="267" t="s">
        <v>421</v>
      </c>
      <c r="J107" s="267">
        <v>120</v>
      </c>
      <c r="K107" s="281"/>
    </row>
    <row r="108" s="1" customFormat="1" ht="15" customHeight="1">
      <c r="B108" s="292"/>
      <c r="C108" s="267" t="s">
        <v>424</v>
      </c>
      <c r="D108" s="267"/>
      <c r="E108" s="267"/>
      <c r="F108" s="290" t="s">
        <v>425</v>
      </c>
      <c r="G108" s="267"/>
      <c r="H108" s="267" t="s">
        <v>459</v>
      </c>
      <c r="I108" s="267" t="s">
        <v>421</v>
      </c>
      <c r="J108" s="267">
        <v>50</v>
      </c>
      <c r="K108" s="281"/>
    </row>
    <row r="109" s="1" customFormat="1" ht="15" customHeight="1">
      <c r="B109" s="292"/>
      <c r="C109" s="267" t="s">
        <v>427</v>
      </c>
      <c r="D109" s="267"/>
      <c r="E109" s="267"/>
      <c r="F109" s="290" t="s">
        <v>419</v>
      </c>
      <c r="G109" s="267"/>
      <c r="H109" s="267" t="s">
        <v>459</v>
      </c>
      <c r="I109" s="267" t="s">
        <v>429</v>
      </c>
      <c r="J109" s="267"/>
      <c r="K109" s="281"/>
    </row>
    <row r="110" s="1" customFormat="1" ht="15" customHeight="1">
      <c r="B110" s="292"/>
      <c r="C110" s="267" t="s">
        <v>438</v>
      </c>
      <c r="D110" s="267"/>
      <c r="E110" s="267"/>
      <c r="F110" s="290" t="s">
        <v>425</v>
      </c>
      <c r="G110" s="267"/>
      <c r="H110" s="267" t="s">
        <v>459</v>
      </c>
      <c r="I110" s="267" t="s">
        <v>421</v>
      </c>
      <c r="J110" s="267">
        <v>50</v>
      </c>
      <c r="K110" s="281"/>
    </row>
    <row r="111" s="1" customFormat="1" ht="15" customHeight="1">
      <c r="B111" s="292"/>
      <c r="C111" s="267" t="s">
        <v>446</v>
      </c>
      <c r="D111" s="267"/>
      <c r="E111" s="267"/>
      <c r="F111" s="290" t="s">
        <v>425</v>
      </c>
      <c r="G111" s="267"/>
      <c r="H111" s="267" t="s">
        <v>459</v>
      </c>
      <c r="I111" s="267" t="s">
        <v>421</v>
      </c>
      <c r="J111" s="267">
        <v>50</v>
      </c>
      <c r="K111" s="281"/>
    </row>
    <row r="112" s="1" customFormat="1" ht="15" customHeight="1">
      <c r="B112" s="292"/>
      <c r="C112" s="267" t="s">
        <v>444</v>
      </c>
      <c r="D112" s="267"/>
      <c r="E112" s="267"/>
      <c r="F112" s="290" t="s">
        <v>425</v>
      </c>
      <c r="G112" s="267"/>
      <c r="H112" s="267" t="s">
        <v>459</v>
      </c>
      <c r="I112" s="267" t="s">
        <v>421</v>
      </c>
      <c r="J112" s="267">
        <v>50</v>
      </c>
      <c r="K112" s="281"/>
    </row>
    <row r="113" s="1" customFormat="1" ht="15" customHeight="1">
      <c r="B113" s="292"/>
      <c r="C113" s="267" t="s">
        <v>54</v>
      </c>
      <c r="D113" s="267"/>
      <c r="E113" s="267"/>
      <c r="F113" s="290" t="s">
        <v>419</v>
      </c>
      <c r="G113" s="267"/>
      <c r="H113" s="267" t="s">
        <v>460</v>
      </c>
      <c r="I113" s="267" t="s">
        <v>421</v>
      </c>
      <c r="J113" s="267">
        <v>20</v>
      </c>
      <c r="K113" s="281"/>
    </row>
    <row r="114" s="1" customFormat="1" ht="15" customHeight="1">
      <c r="B114" s="292"/>
      <c r="C114" s="267" t="s">
        <v>461</v>
      </c>
      <c r="D114" s="267"/>
      <c r="E114" s="267"/>
      <c r="F114" s="290" t="s">
        <v>419</v>
      </c>
      <c r="G114" s="267"/>
      <c r="H114" s="267" t="s">
        <v>462</v>
      </c>
      <c r="I114" s="267" t="s">
        <v>421</v>
      </c>
      <c r="J114" s="267">
        <v>120</v>
      </c>
      <c r="K114" s="281"/>
    </row>
    <row r="115" s="1" customFormat="1" ht="15" customHeight="1">
      <c r="B115" s="292"/>
      <c r="C115" s="267" t="s">
        <v>39</v>
      </c>
      <c r="D115" s="267"/>
      <c r="E115" s="267"/>
      <c r="F115" s="290" t="s">
        <v>419</v>
      </c>
      <c r="G115" s="267"/>
      <c r="H115" s="267" t="s">
        <v>463</v>
      </c>
      <c r="I115" s="267" t="s">
        <v>454</v>
      </c>
      <c r="J115" s="267"/>
      <c r="K115" s="281"/>
    </row>
    <row r="116" s="1" customFormat="1" ht="15" customHeight="1">
      <c r="B116" s="292"/>
      <c r="C116" s="267" t="s">
        <v>49</v>
      </c>
      <c r="D116" s="267"/>
      <c r="E116" s="267"/>
      <c r="F116" s="290" t="s">
        <v>419</v>
      </c>
      <c r="G116" s="267"/>
      <c r="H116" s="267" t="s">
        <v>464</v>
      </c>
      <c r="I116" s="267" t="s">
        <v>454</v>
      </c>
      <c r="J116" s="267"/>
      <c r="K116" s="281"/>
    </row>
    <row r="117" s="1" customFormat="1" ht="15" customHeight="1">
      <c r="B117" s="292"/>
      <c r="C117" s="267" t="s">
        <v>58</v>
      </c>
      <c r="D117" s="267"/>
      <c r="E117" s="267"/>
      <c r="F117" s="290" t="s">
        <v>419</v>
      </c>
      <c r="G117" s="267"/>
      <c r="H117" s="267" t="s">
        <v>465</v>
      </c>
      <c r="I117" s="267" t="s">
        <v>466</v>
      </c>
      <c r="J117" s="267"/>
      <c r="K117" s="281"/>
    </row>
    <row r="118" s="1" customFormat="1" ht="15" customHeight="1">
      <c r="B118" s="295"/>
      <c r="C118" s="301"/>
      <c r="D118" s="301"/>
      <c r="E118" s="301"/>
      <c r="F118" s="301"/>
      <c r="G118" s="301"/>
      <c r="H118" s="301"/>
      <c r="I118" s="301"/>
      <c r="J118" s="301"/>
      <c r="K118" s="297"/>
    </row>
    <row r="119" s="1" customFormat="1" ht="18.75" customHeight="1">
      <c r="B119" s="302"/>
      <c r="C119" s="303"/>
      <c r="D119" s="303"/>
      <c r="E119" s="303"/>
      <c r="F119" s="304"/>
      <c r="G119" s="303"/>
      <c r="H119" s="303"/>
      <c r="I119" s="303"/>
      <c r="J119" s="303"/>
      <c r="K119" s="302"/>
    </row>
    <row r="120" s="1" customFormat="1" ht="18.75" customHeight="1">
      <c r="B120" s="275"/>
      <c r="C120" s="275"/>
      <c r="D120" s="275"/>
      <c r="E120" s="275"/>
      <c r="F120" s="275"/>
      <c r="G120" s="275"/>
      <c r="H120" s="275"/>
      <c r="I120" s="275"/>
      <c r="J120" s="275"/>
      <c r="K120" s="275"/>
    </row>
    <row r="121" s="1" customFormat="1" ht="7.5" customHeight="1">
      <c r="B121" s="305"/>
      <c r="C121" s="306"/>
      <c r="D121" s="306"/>
      <c r="E121" s="306"/>
      <c r="F121" s="306"/>
      <c r="G121" s="306"/>
      <c r="H121" s="306"/>
      <c r="I121" s="306"/>
      <c r="J121" s="306"/>
      <c r="K121" s="307"/>
    </row>
    <row r="122" s="1" customFormat="1" ht="45" customHeight="1">
      <c r="B122" s="308"/>
      <c r="C122" s="258" t="s">
        <v>467</v>
      </c>
      <c r="D122" s="258"/>
      <c r="E122" s="258"/>
      <c r="F122" s="258"/>
      <c r="G122" s="258"/>
      <c r="H122" s="258"/>
      <c r="I122" s="258"/>
      <c r="J122" s="258"/>
      <c r="K122" s="309"/>
    </row>
    <row r="123" s="1" customFormat="1" ht="17.25" customHeight="1">
      <c r="B123" s="310"/>
      <c r="C123" s="282" t="s">
        <v>413</v>
      </c>
      <c r="D123" s="282"/>
      <c r="E123" s="282"/>
      <c r="F123" s="282" t="s">
        <v>414</v>
      </c>
      <c r="G123" s="283"/>
      <c r="H123" s="282" t="s">
        <v>55</v>
      </c>
      <c r="I123" s="282" t="s">
        <v>58</v>
      </c>
      <c r="J123" s="282" t="s">
        <v>415</v>
      </c>
      <c r="K123" s="311"/>
    </row>
    <row r="124" s="1" customFormat="1" ht="17.25" customHeight="1">
      <c r="B124" s="310"/>
      <c r="C124" s="284" t="s">
        <v>416</v>
      </c>
      <c r="D124" s="284"/>
      <c r="E124" s="284"/>
      <c r="F124" s="285" t="s">
        <v>417</v>
      </c>
      <c r="G124" s="286"/>
      <c r="H124" s="284"/>
      <c r="I124" s="284"/>
      <c r="J124" s="284" t="s">
        <v>418</v>
      </c>
      <c r="K124" s="311"/>
    </row>
    <row r="125" s="1" customFormat="1" ht="5.25" customHeight="1">
      <c r="B125" s="312"/>
      <c r="C125" s="287"/>
      <c r="D125" s="287"/>
      <c r="E125" s="287"/>
      <c r="F125" s="287"/>
      <c r="G125" s="313"/>
      <c r="H125" s="287"/>
      <c r="I125" s="287"/>
      <c r="J125" s="287"/>
      <c r="K125" s="314"/>
    </row>
    <row r="126" s="1" customFormat="1" ht="15" customHeight="1">
      <c r="B126" s="312"/>
      <c r="C126" s="267" t="s">
        <v>422</v>
      </c>
      <c r="D126" s="289"/>
      <c r="E126" s="289"/>
      <c r="F126" s="290" t="s">
        <v>419</v>
      </c>
      <c r="G126" s="267"/>
      <c r="H126" s="267" t="s">
        <v>459</v>
      </c>
      <c r="I126" s="267" t="s">
        <v>421</v>
      </c>
      <c r="J126" s="267">
        <v>120</v>
      </c>
      <c r="K126" s="315"/>
    </row>
    <row r="127" s="1" customFormat="1" ht="15" customHeight="1">
      <c r="B127" s="312"/>
      <c r="C127" s="267" t="s">
        <v>468</v>
      </c>
      <c r="D127" s="267"/>
      <c r="E127" s="267"/>
      <c r="F127" s="290" t="s">
        <v>419</v>
      </c>
      <c r="G127" s="267"/>
      <c r="H127" s="267" t="s">
        <v>469</v>
      </c>
      <c r="I127" s="267" t="s">
        <v>421</v>
      </c>
      <c r="J127" s="267" t="s">
        <v>470</v>
      </c>
      <c r="K127" s="315"/>
    </row>
    <row r="128" s="1" customFormat="1" ht="15" customHeight="1">
      <c r="B128" s="312"/>
      <c r="C128" s="267" t="s">
        <v>367</v>
      </c>
      <c r="D128" s="267"/>
      <c r="E128" s="267"/>
      <c r="F128" s="290" t="s">
        <v>419</v>
      </c>
      <c r="G128" s="267"/>
      <c r="H128" s="267" t="s">
        <v>471</v>
      </c>
      <c r="I128" s="267" t="s">
        <v>421</v>
      </c>
      <c r="J128" s="267" t="s">
        <v>470</v>
      </c>
      <c r="K128" s="315"/>
    </row>
    <row r="129" s="1" customFormat="1" ht="15" customHeight="1">
      <c r="B129" s="312"/>
      <c r="C129" s="267" t="s">
        <v>430</v>
      </c>
      <c r="D129" s="267"/>
      <c r="E129" s="267"/>
      <c r="F129" s="290" t="s">
        <v>425</v>
      </c>
      <c r="G129" s="267"/>
      <c r="H129" s="267" t="s">
        <v>431</v>
      </c>
      <c r="I129" s="267" t="s">
        <v>421</v>
      </c>
      <c r="J129" s="267">
        <v>15</v>
      </c>
      <c r="K129" s="315"/>
    </row>
    <row r="130" s="1" customFormat="1" ht="15" customHeight="1">
      <c r="B130" s="312"/>
      <c r="C130" s="293" t="s">
        <v>432</v>
      </c>
      <c r="D130" s="293"/>
      <c r="E130" s="293"/>
      <c r="F130" s="294" t="s">
        <v>425</v>
      </c>
      <c r="G130" s="293"/>
      <c r="H130" s="293" t="s">
        <v>433</v>
      </c>
      <c r="I130" s="293" t="s">
        <v>421</v>
      </c>
      <c r="J130" s="293">
        <v>15</v>
      </c>
      <c r="K130" s="315"/>
    </row>
    <row r="131" s="1" customFormat="1" ht="15" customHeight="1">
      <c r="B131" s="312"/>
      <c r="C131" s="293" t="s">
        <v>434</v>
      </c>
      <c r="D131" s="293"/>
      <c r="E131" s="293"/>
      <c r="F131" s="294" t="s">
        <v>425</v>
      </c>
      <c r="G131" s="293"/>
      <c r="H131" s="293" t="s">
        <v>435</v>
      </c>
      <c r="I131" s="293" t="s">
        <v>421</v>
      </c>
      <c r="J131" s="293">
        <v>20</v>
      </c>
      <c r="K131" s="315"/>
    </row>
    <row r="132" s="1" customFormat="1" ht="15" customHeight="1">
      <c r="B132" s="312"/>
      <c r="C132" s="293" t="s">
        <v>436</v>
      </c>
      <c r="D132" s="293"/>
      <c r="E132" s="293"/>
      <c r="F132" s="294" t="s">
        <v>425</v>
      </c>
      <c r="G132" s="293"/>
      <c r="H132" s="293" t="s">
        <v>437</v>
      </c>
      <c r="I132" s="293" t="s">
        <v>421</v>
      </c>
      <c r="J132" s="293">
        <v>20</v>
      </c>
      <c r="K132" s="315"/>
    </row>
    <row r="133" s="1" customFormat="1" ht="15" customHeight="1">
      <c r="B133" s="312"/>
      <c r="C133" s="267" t="s">
        <v>424</v>
      </c>
      <c r="D133" s="267"/>
      <c r="E133" s="267"/>
      <c r="F133" s="290" t="s">
        <v>425</v>
      </c>
      <c r="G133" s="267"/>
      <c r="H133" s="267" t="s">
        <v>459</v>
      </c>
      <c r="I133" s="267" t="s">
        <v>421</v>
      </c>
      <c r="J133" s="267">
        <v>50</v>
      </c>
      <c r="K133" s="315"/>
    </row>
    <row r="134" s="1" customFormat="1" ht="15" customHeight="1">
      <c r="B134" s="312"/>
      <c r="C134" s="267" t="s">
        <v>438</v>
      </c>
      <c r="D134" s="267"/>
      <c r="E134" s="267"/>
      <c r="F134" s="290" t="s">
        <v>425</v>
      </c>
      <c r="G134" s="267"/>
      <c r="H134" s="267" t="s">
        <v>459</v>
      </c>
      <c r="I134" s="267" t="s">
        <v>421</v>
      </c>
      <c r="J134" s="267">
        <v>50</v>
      </c>
      <c r="K134" s="315"/>
    </row>
    <row r="135" s="1" customFormat="1" ht="15" customHeight="1">
      <c r="B135" s="312"/>
      <c r="C135" s="267" t="s">
        <v>444</v>
      </c>
      <c r="D135" s="267"/>
      <c r="E135" s="267"/>
      <c r="F135" s="290" t="s">
        <v>425</v>
      </c>
      <c r="G135" s="267"/>
      <c r="H135" s="267" t="s">
        <v>459</v>
      </c>
      <c r="I135" s="267" t="s">
        <v>421</v>
      </c>
      <c r="J135" s="267">
        <v>50</v>
      </c>
      <c r="K135" s="315"/>
    </row>
    <row r="136" s="1" customFormat="1" ht="15" customHeight="1">
      <c r="B136" s="312"/>
      <c r="C136" s="267" t="s">
        <v>446</v>
      </c>
      <c r="D136" s="267"/>
      <c r="E136" s="267"/>
      <c r="F136" s="290" t="s">
        <v>425</v>
      </c>
      <c r="G136" s="267"/>
      <c r="H136" s="267" t="s">
        <v>459</v>
      </c>
      <c r="I136" s="267" t="s">
        <v>421</v>
      </c>
      <c r="J136" s="267">
        <v>50</v>
      </c>
      <c r="K136" s="315"/>
    </row>
    <row r="137" s="1" customFormat="1" ht="15" customHeight="1">
      <c r="B137" s="312"/>
      <c r="C137" s="267" t="s">
        <v>447</v>
      </c>
      <c r="D137" s="267"/>
      <c r="E137" s="267"/>
      <c r="F137" s="290" t="s">
        <v>425</v>
      </c>
      <c r="G137" s="267"/>
      <c r="H137" s="267" t="s">
        <v>472</v>
      </c>
      <c r="I137" s="267" t="s">
        <v>421</v>
      </c>
      <c r="J137" s="267">
        <v>255</v>
      </c>
      <c r="K137" s="315"/>
    </row>
    <row r="138" s="1" customFormat="1" ht="15" customHeight="1">
      <c r="B138" s="312"/>
      <c r="C138" s="267" t="s">
        <v>449</v>
      </c>
      <c r="D138" s="267"/>
      <c r="E138" s="267"/>
      <c r="F138" s="290" t="s">
        <v>419</v>
      </c>
      <c r="G138" s="267"/>
      <c r="H138" s="267" t="s">
        <v>473</v>
      </c>
      <c r="I138" s="267" t="s">
        <v>451</v>
      </c>
      <c r="J138" s="267"/>
      <c r="K138" s="315"/>
    </row>
    <row r="139" s="1" customFormat="1" ht="15" customHeight="1">
      <c r="B139" s="312"/>
      <c r="C139" s="267" t="s">
        <v>452</v>
      </c>
      <c r="D139" s="267"/>
      <c r="E139" s="267"/>
      <c r="F139" s="290" t="s">
        <v>419</v>
      </c>
      <c r="G139" s="267"/>
      <c r="H139" s="267" t="s">
        <v>474</v>
      </c>
      <c r="I139" s="267" t="s">
        <v>454</v>
      </c>
      <c r="J139" s="267"/>
      <c r="K139" s="315"/>
    </row>
    <row r="140" s="1" customFormat="1" ht="15" customHeight="1">
      <c r="B140" s="312"/>
      <c r="C140" s="267" t="s">
        <v>455</v>
      </c>
      <c r="D140" s="267"/>
      <c r="E140" s="267"/>
      <c r="F140" s="290" t="s">
        <v>419</v>
      </c>
      <c r="G140" s="267"/>
      <c r="H140" s="267" t="s">
        <v>455</v>
      </c>
      <c r="I140" s="267" t="s">
        <v>454</v>
      </c>
      <c r="J140" s="267"/>
      <c r="K140" s="315"/>
    </row>
    <row r="141" s="1" customFormat="1" ht="15" customHeight="1">
      <c r="B141" s="312"/>
      <c r="C141" s="267" t="s">
        <v>39</v>
      </c>
      <c r="D141" s="267"/>
      <c r="E141" s="267"/>
      <c r="F141" s="290" t="s">
        <v>419</v>
      </c>
      <c r="G141" s="267"/>
      <c r="H141" s="267" t="s">
        <v>475</v>
      </c>
      <c r="I141" s="267" t="s">
        <v>454</v>
      </c>
      <c r="J141" s="267"/>
      <c r="K141" s="315"/>
    </row>
    <row r="142" s="1" customFormat="1" ht="15" customHeight="1">
      <c r="B142" s="312"/>
      <c r="C142" s="267" t="s">
        <v>476</v>
      </c>
      <c r="D142" s="267"/>
      <c r="E142" s="267"/>
      <c r="F142" s="290" t="s">
        <v>419</v>
      </c>
      <c r="G142" s="267"/>
      <c r="H142" s="267" t="s">
        <v>477</v>
      </c>
      <c r="I142" s="267" t="s">
        <v>454</v>
      </c>
      <c r="J142" s="267"/>
      <c r="K142" s="315"/>
    </row>
    <row r="143" s="1" customFormat="1" ht="15" customHeight="1">
      <c r="B143" s="316"/>
      <c r="C143" s="317"/>
      <c r="D143" s="317"/>
      <c r="E143" s="317"/>
      <c r="F143" s="317"/>
      <c r="G143" s="317"/>
      <c r="H143" s="317"/>
      <c r="I143" s="317"/>
      <c r="J143" s="317"/>
      <c r="K143" s="318"/>
    </row>
    <row r="144" s="1" customFormat="1" ht="18.75" customHeight="1">
      <c r="B144" s="303"/>
      <c r="C144" s="303"/>
      <c r="D144" s="303"/>
      <c r="E144" s="303"/>
      <c r="F144" s="304"/>
      <c r="G144" s="303"/>
      <c r="H144" s="303"/>
      <c r="I144" s="303"/>
      <c r="J144" s="303"/>
      <c r="K144" s="303"/>
    </row>
    <row r="145" s="1" customFormat="1" ht="18.75" customHeight="1">
      <c r="B145" s="275"/>
      <c r="C145" s="275"/>
      <c r="D145" s="275"/>
      <c r="E145" s="275"/>
      <c r="F145" s="275"/>
      <c r="G145" s="275"/>
      <c r="H145" s="275"/>
      <c r="I145" s="275"/>
      <c r="J145" s="275"/>
      <c r="K145" s="275"/>
    </row>
    <row r="146" s="1" customFormat="1" ht="7.5" customHeight="1">
      <c r="B146" s="276"/>
      <c r="C146" s="277"/>
      <c r="D146" s="277"/>
      <c r="E146" s="277"/>
      <c r="F146" s="277"/>
      <c r="G146" s="277"/>
      <c r="H146" s="277"/>
      <c r="I146" s="277"/>
      <c r="J146" s="277"/>
      <c r="K146" s="278"/>
    </row>
    <row r="147" s="1" customFormat="1" ht="45" customHeight="1">
      <c r="B147" s="279"/>
      <c r="C147" s="280" t="s">
        <v>478</v>
      </c>
      <c r="D147" s="280"/>
      <c r="E147" s="280"/>
      <c r="F147" s="280"/>
      <c r="G147" s="280"/>
      <c r="H147" s="280"/>
      <c r="I147" s="280"/>
      <c r="J147" s="280"/>
      <c r="K147" s="281"/>
    </row>
    <row r="148" s="1" customFormat="1" ht="17.25" customHeight="1">
      <c r="B148" s="279"/>
      <c r="C148" s="282" t="s">
        <v>413</v>
      </c>
      <c r="D148" s="282"/>
      <c r="E148" s="282"/>
      <c r="F148" s="282" t="s">
        <v>414</v>
      </c>
      <c r="G148" s="283"/>
      <c r="H148" s="282" t="s">
        <v>55</v>
      </c>
      <c r="I148" s="282" t="s">
        <v>58</v>
      </c>
      <c r="J148" s="282" t="s">
        <v>415</v>
      </c>
      <c r="K148" s="281"/>
    </row>
    <row r="149" s="1" customFormat="1" ht="17.25" customHeight="1">
      <c r="B149" s="279"/>
      <c r="C149" s="284" t="s">
        <v>416</v>
      </c>
      <c r="D149" s="284"/>
      <c r="E149" s="284"/>
      <c r="F149" s="285" t="s">
        <v>417</v>
      </c>
      <c r="G149" s="286"/>
      <c r="H149" s="284"/>
      <c r="I149" s="284"/>
      <c r="J149" s="284" t="s">
        <v>418</v>
      </c>
      <c r="K149" s="281"/>
    </row>
    <row r="150" s="1" customFormat="1" ht="5.25" customHeight="1">
      <c r="B150" s="292"/>
      <c r="C150" s="287"/>
      <c r="D150" s="287"/>
      <c r="E150" s="287"/>
      <c r="F150" s="287"/>
      <c r="G150" s="288"/>
      <c r="H150" s="287"/>
      <c r="I150" s="287"/>
      <c r="J150" s="287"/>
      <c r="K150" s="315"/>
    </row>
    <row r="151" s="1" customFormat="1" ht="15" customHeight="1">
      <c r="B151" s="292"/>
      <c r="C151" s="319" t="s">
        <v>422</v>
      </c>
      <c r="D151" s="267"/>
      <c r="E151" s="267"/>
      <c r="F151" s="320" t="s">
        <v>419</v>
      </c>
      <c r="G151" s="267"/>
      <c r="H151" s="319" t="s">
        <v>459</v>
      </c>
      <c r="I151" s="319" t="s">
        <v>421</v>
      </c>
      <c r="J151" s="319">
        <v>120</v>
      </c>
      <c r="K151" s="315"/>
    </row>
    <row r="152" s="1" customFormat="1" ht="15" customHeight="1">
      <c r="B152" s="292"/>
      <c r="C152" s="319" t="s">
        <v>468</v>
      </c>
      <c r="D152" s="267"/>
      <c r="E152" s="267"/>
      <c r="F152" s="320" t="s">
        <v>419</v>
      </c>
      <c r="G152" s="267"/>
      <c r="H152" s="319" t="s">
        <v>479</v>
      </c>
      <c r="I152" s="319" t="s">
        <v>421</v>
      </c>
      <c r="J152" s="319" t="s">
        <v>470</v>
      </c>
      <c r="K152" s="315"/>
    </row>
    <row r="153" s="1" customFormat="1" ht="15" customHeight="1">
      <c r="B153" s="292"/>
      <c r="C153" s="319" t="s">
        <v>367</v>
      </c>
      <c r="D153" s="267"/>
      <c r="E153" s="267"/>
      <c r="F153" s="320" t="s">
        <v>419</v>
      </c>
      <c r="G153" s="267"/>
      <c r="H153" s="319" t="s">
        <v>480</v>
      </c>
      <c r="I153" s="319" t="s">
        <v>421</v>
      </c>
      <c r="J153" s="319" t="s">
        <v>470</v>
      </c>
      <c r="K153" s="315"/>
    </row>
    <row r="154" s="1" customFormat="1" ht="15" customHeight="1">
      <c r="B154" s="292"/>
      <c r="C154" s="319" t="s">
        <v>424</v>
      </c>
      <c r="D154" s="267"/>
      <c r="E154" s="267"/>
      <c r="F154" s="320" t="s">
        <v>425</v>
      </c>
      <c r="G154" s="267"/>
      <c r="H154" s="319" t="s">
        <v>459</v>
      </c>
      <c r="I154" s="319" t="s">
        <v>421</v>
      </c>
      <c r="J154" s="319">
        <v>50</v>
      </c>
      <c r="K154" s="315"/>
    </row>
    <row r="155" s="1" customFormat="1" ht="15" customHeight="1">
      <c r="B155" s="292"/>
      <c r="C155" s="319" t="s">
        <v>427</v>
      </c>
      <c r="D155" s="267"/>
      <c r="E155" s="267"/>
      <c r="F155" s="320" t="s">
        <v>419</v>
      </c>
      <c r="G155" s="267"/>
      <c r="H155" s="319" t="s">
        <v>459</v>
      </c>
      <c r="I155" s="319" t="s">
        <v>429</v>
      </c>
      <c r="J155" s="319"/>
      <c r="K155" s="315"/>
    </row>
    <row r="156" s="1" customFormat="1" ht="15" customHeight="1">
      <c r="B156" s="292"/>
      <c r="C156" s="319" t="s">
        <v>438</v>
      </c>
      <c r="D156" s="267"/>
      <c r="E156" s="267"/>
      <c r="F156" s="320" t="s">
        <v>425</v>
      </c>
      <c r="G156" s="267"/>
      <c r="H156" s="319" t="s">
        <v>459</v>
      </c>
      <c r="I156" s="319" t="s">
        <v>421</v>
      </c>
      <c r="J156" s="319">
        <v>50</v>
      </c>
      <c r="K156" s="315"/>
    </row>
    <row r="157" s="1" customFormat="1" ht="15" customHeight="1">
      <c r="B157" s="292"/>
      <c r="C157" s="319" t="s">
        <v>446</v>
      </c>
      <c r="D157" s="267"/>
      <c r="E157" s="267"/>
      <c r="F157" s="320" t="s">
        <v>425</v>
      </c>
      <c r="G157" s="267"/>
      <c r="H157" s="319" t="s">
        <v>459</v>
      </c>
      <c r="I157" s="319" t="s">
        <v>421</v>
      </c>
      <c r="J157" s="319">
        <v>50</v>
      </c>
      <c r="K157" s="315"/>
    </row>
    <row r="158" s="1" customFormat="1" ht="15" customHeight="1">
      <c r="B158" s="292"/>
      <c r="C158" s="319" t="s">
        <v>444</v>
      </c>
      <c r="D158" s="267"/>
      <c r="E158" s="267"/>
      <c r="F158" s="320" t="s">
        <v>425</v>
      </c>
      <c r="G158" s="267"/>
      <c r="H158" s="319" t="s">
        <v>459</v>
      </c>
      <c r="I158" s="319" t="s">
        <v>421</v>
      </c>
      <c r="J158" s="319">
        <v>50</v>
      </c>
      <c r="K158" s="315"/>
    </row>
    <row r="159" s="1" customFormat="1" ht="15" customHeight="1">
      <c r="B159" s="292"/>
      <c r="C159" s="319" t="s">
        <v>82</v>
      </c>
      <c r="D159" s="267"/>
      <c r="E159" s="267"/>
      <c r="F159" s="320" t="s">
        <v>419</v>
      </c>
      <c r="G159" s="267"/>
      <c r="H159" s="319" t="s">
        <v>481</v>
      </c>
      <c r="I159" s="319" t="s">
        <v>421</v>
      </c>
      <c r="J159" s="319" t="s">
        <v>482</v>
      </c>
      <c r="K159" s="315"/>
    </row>
    <row r="160" s="1" customFormat="1" ht="15" customHeight="1">
      <c r="B160" s="292"/>
      <c r="C160" s="319" t="s">
        <v>483</v>
      </c>
      <c r="D160" s="267"/>
      <c r="E160" s="267"/>
      <c r="F160" s="320" t="s">
        <v>419</v>
      </c>
      <c r="G160" s="267"/>
      <c r="H160" s="319" t="s">
        <v>484</v>
      </c>
      <c r="I160" s="319" t="s">
        <v>454</v>
      </c>
      <c r="J160" s="319"/>
      <c r="K160" s="315"/>
    </row>
    <row r="161" s="1" customFormat="1" ht="15" customHeight="1">
      <c r="B161" s="321"/>
      <c r="C161" s="301"/>
      <c r="D161" s="301"/>
      <c r="E161" s="301"/>
      <c r="F161" s="301"/>
      <c r="G161" s="301"/>
      <c r="H161" s="301"/>
      <c r="I161" s="301"/>
      <c r="J161" s="301"/>
      <c r="K161" s="322"/>
    </row>
    <row r="162" s="1" customFormat="1" ht="18.75" customHeight="1">
      <c r="B162" s="303"/>
      <c r="C162" s="313"/>
      <c r="D162" s="313"/>
      <c r="E162" s="313"/>
      <c r="F162" s="323"/>
      <c r="G162" s="313"/>
      <c r="H162" s="313"/>
      <c r="I162" s="313"/>
      <c r="J162" s="313"/>
      <c r="K162" s="303"/>
    </row>
    <row r="163" s="1" customFormat="1" ht="18.75" customHeight="1">
      <c r="B163" s="275"/>
      <c r="C163" s="275"/>
      <c r="D163" s="275"/>
      <c r="E163" s="275"/>
      <c r="F163" s="275"/>
      <c r="G163" s="275"/>
      <c r="H163" s="275"/>
      <c r="I163" s="275"/>
      <c r="J163" s="275"/>
      <c r="K163" s="275"/>
    </row>
    <row r="164" s="1" customFormat="1" ht="7.5" customHeight="1">
      <c r="B164" s="254"/>
      <c r="C164" s="255"/>
      <c r="D164" s="255"/>
      <c r="E164" s="255"/>
      <c r="F164" s="255"/>
      <c r="G164" s="255"/>
      <c r="H164" s="255"/>
      <c r="I164" s="255"/>
      <c r="J164" s="255"/>
      <c r="K164" s="256"/>
    </row>
    <row r="165" s="1" customFormat="1" ht="45" customHeight="1">
      <c r="B165" s="257"/>
      <c r="C165" s="258" t="s">
        <v>485</v>
      </c>
      <c r="D165" s="258"/>
      <c r="E165" s="258"/>
      <c r="F165" s="258"/>
      <c r="G165" s="258"/>
      <c r="H165" s="258"/>
      <c r="I165" s="258"/>
      <c r="J165" s="258"/>
      <c r="K165" s="259"/>
    </row>
    <row r="166" s="1" customFormat="1" ht="17.25" customHeight="1">
      <c r="B166" s="257"/>
      <c r="C166" s="282" t="s">
        <v>413</v>
      </c>
      <c r="D166" s="282"/>
      <c r="E166" s="282"/>
      <c r="F166" s="282" t="s">
        <v>414</v>
      </c>
      <c r="G166" s="324"/>
      <c r="H166" s="325" t="s">
        <v>55</v>
      </c>
      <c r="I166" s="325" t="s">
        <v>58</v>
      </c>
      <c r="J166" s="282" t="s">
        <v>415</v>
      </c>
      <c r="K166" s="259"/>
    </row>
    <row r="167" s="1" customFormat="1" ht="17.25" customHeight="1">
      <c r="B167" s="260"/>
      <c r="C167" s="284" t="s">
        <v>416</v>
      </c>
      <c r="D167" s="284"/>
      <c r="E167" s="284"/>
      <c r="F167" s="285" t="s">
        <v>417</v>
      </c>
      <c r="G167" s="326"/>
      <c r="H167" s="327"/>
      <c r="I167" s="327"/>
      <c r="J167" s="284" t="s">
        <v>418</v>
      </c>
      <c r="K167" s="262"/>
    </row>
    <row r="168" s="1" customFormat="1" ht="5.25" customHeight="1">
      <c r="B168" s="292"/>
      <c r="C168" s="287"/>
      <c r="D168" s="287"/>
      <c r="E168" s="287"/>
      <c r="F168" s="287"/>
      <c r="G168" s="288"/>
      <c r="H168" s="287"/>
      <c r="I168" s="287"/>
      <c r="J168" s="287"/>
      <c r="K168" s="315"/>
    </row>
    <row r="169" s="1" customFormat="1" ht="15" customHeight="1">
      <c r="B169" s="292"/>
      <c r="C169" s="267" t="s">
        <v>422</v>
      </c>
      <c r="D169" s="267"/>
      <c r="E169" s="267"/>
      <c r="F169" s="290" t="s">
        <v>419</v>
      </c>
      <c r="G169" s="267"/>
      <c r="H169" s="267" t="s">
        <v>459</v>
      </c>
      <c r="I169" s="267" t="s">
        <v>421</v>
      </c>
      <c r="J169" s="267">
        <v>120</v>
      </c>
      <c r="K169" s="315"/>
    </row>
    <row r="170" s="1" customFormat="1" ht="15" customHeight="1">
      <c r="B170" s="292"/>
      <c r="C170" s="267" t="s">
        <v>468</v>
      </c>
      <c r="D170" s="267"/>
      <c r="E170" s="267"/>
      <c r="F170" s="290" t="s">
        <v>419</v>
      </c>
      <c r="G170" s="267"/>
      <c r="H170" s="267" t="s">
        <v>469</v>
      </c>
      <c r="I170" s="267" t="s">
        <v>421</v>
      </c>
      <c r="J170" s="267" t="s">
        <v>470</v>
      </c>
      <c r="K170" s="315"/>
    </row>
    <row r="171" s="1" customFormat="1" ht="15" customHeight="1">
      <c r="B171" s="292"/>
      <c r="C171" s="267" t="s">
        <v>367</v>
      </c>
      <c r="D171" s="267"/>
      <c r="E171" s="267"/>
      <c r="F171" s="290" t="s">
        <v>419</v>
      </c>
      <c r="G171" s="267"/>
      <c r="H171" s="267" t="s">
        <v>486</v>
      </c>
      <c r="I171" s="267" t="s">
        <v>421</v>
      </c>
      <c r="J171" s="267" t="s">
        <v>470</v>
      </c>
      <c r="K171" s="315"/>
    </row>
    <row r="172" s="1" customFormat="1" ht="15" customHeight="1">
      <c r="B172" s="292"/>
      <c r="C172" s="267" t="s">
        <v>424</v>
      </c>
      <c r="D172" s="267"/>
      <c r="E172" s="267"/>
      <c r="F172" s="290" t="s">
        <v>425</v>
      </c>
      <c r="G172" s="267"/>
      <c r="H172" s="267" t="s">
        <v>486</v>
      </c>
      <c r="I172" s="267" t="s">
        <v>421</v>
      </c>
      <c r="J172" s="267">
        <v>50</v>
      </c>
      <c r="K172" s="315"/>
    </row>
    <row r="173" s="1" customFormat="1" ht="15" customHeight="1">
      <c r="B173" s="292"/>
      <c r="C173" s="267" t="s">
        <v>427</v>
      </c>
      <c r="D173" s="267"/>
      <c r="E173" s="267"/>
      <c r="F173" s="290" t="s">
        <v>419</v>
      </c>
      <c r="G173" s="267"/>
      <c r="H173" s="267" t="s">
        <v>486</v>
      </c>
      <c r="I173" s="267" t="s">
        <v>429</v>
      </c>
      <c r="J173" s="267"/>
      <c r="K173" s="315"/>
    </row>
    <row r="174" s="1" customFormat="1" ht="15" customHeight="1">
      <c r="B174" s="292"/>
      <c r="C174" s="267" t="s">
        <v>438</v>
      </c>
      <c r="D174" s="267"/>
      <c r="E174" s="267"/>
      <c r="F174" s="290" t="s">
        <v>425</v>
      </c>
      <c r="G174" s="267"/>
      <c r="H174" s="267" t="s">
        <v>486</v>
      </c>
      <c r="I174" s="267" t="s">
        <v>421</v>
      </c>
      <c r="J174" s="267">
        <v>50</v>
      </c>
      <c r="K174" s="315"/>
    </row>
    <row r="175" s="1" customFormat="1" ht="15" customHeight="1">
      <c r="B175" s="292"/>
      <c r="C175" s="267" t="s">
        <v>446</v>
      </c>
      <c r="D175" s="267"/>
      <c r="E175" s="267"/>
      <c r="F175" s="290" t="s">
        <v>425</v>
      </c>
      <c r="G175" s="267"/>
      <c r="H175" s="267" t="s">
        <v>486</v>
      </c>
      <c r="I175" s="267" t="s">
        <v>421</v>
      </c>
      <c r="J175" s="267">
        <v>50</v>
      </c>
      <c r="K175" s="315"/>
    </row>
    <row r="176" s="1" customFormat="1" ht="15" customHeight="1">
      <c r="B176" s="292"/>
      <c r="C176" s="267" t="s">
        <v>444</v>
      </c>
      <c r="D176" s="267"/>
      <c r="E176" s="267"/>
      <c r="F176" s="290" t="s">
        <v>425</v>
      </c>
      <c r="G176" s="267"/>
      <c r="H176" s="267" t="s">
        <v>486</v>
      </c>
      <c r="I176" s="267" t="s">
        <v>421</v>
      </c>
      <c r="J176" s="267">
        <v>50</v>
      </c>
      <c r="K176" s="315"/>
    </row>
    <row r="177" s="1" customFormat="1" ht="15" customHeight="1">
      <c r="B177" s="292"/>
      <c r="C177" s="267" t="s">
        <v>100</v>
      </c>
      <c r="D177" s="267"/>
      <c r="E177" s="267"/>
      <c r="F177" s="290" t="s">
        <v>419</v>
      </c>
      <c r="G177" s="267"/>
      <c r="H177" s="267" t="s">
        <v>487</v>
      </c>
      <c r="I177" s="267" t="s">
        <v>488</v>
      </c>
      <c r="J177" s="267"/>
      <c r="K177" s="315"/>
    </row>
    <row r="178" s="1" customFormat="1" ht="15" customHeight="1">
      <c r="B178" s="292"/>
      <c r="C178" s="267" t="s">
        <v>58</v>
      </c>
      <c r="D178" s="267"/>
      <c r="E178" s="267"/>
      <c r="F178" s="290" t="s">
        <v>419</v>
      </c>
      <c r="G178" s="267"/>
      <c r="H178" s="267" t="s">
        <v>489</v>
      </c>
      <c r="I178" s="267" t="s">
        <v>490</v>
      </c>
      <c r="J178" s="267">
        <v>1</v>
      </c>
      <c r="K178" s="315"/>
    </row>
    <row r="179" s="1" customFormat="1" ht="15" customHeight="1">
      <c r="B179" s="292"/>
      <c r="C179" s="267" t="s">
        <v>54</v>
      </c>
      <c r="D179" s="267"/>
      <c r="E179" s="267"/>
      <c r="F179" s="290" t="s">
        <v>419</v>
      </c>
      <c r="G179" s="267"/>
      <c r="H179" s="267" t="s">
        <v>491</v>
      </c>
      <c r="I179" s="267" t="s">
        <v>421</v>
      </c>
      <c r="J179" s="267">
        <v>20</v>
      </c>
      <c r="K179" s="315"/>
    </row>
    <row r="180" s="1" customFormat="1" ht="15" customHeight="1">
      <c r="B180" s="292"/>
      <c r="C180" s="267" t="s">
        <v>55</v>
      </c>
      <c r="D180" s="267"/>
      <c r="E180" s="267"/>
      <c r="F180" s="290" t="s">
        <v>419</v>
      </c>
      <c r="G180" s="267"/>
      <c r="H180" s="267" t="s">
        <v>492</v>
      </c>
      <c r="I180" s="267" t="s">
        <v>421</v>
      </c>
      <c r="J180" s="267">
        <v>255</v>
      </c>
      <c r="K180" s="315"/>
    </row>
    <row r="181" s="1" customFormat="1" ht="15" customHeight="1">
      <c r="B181" s="292"/>
      <c r="C181" s="267" t="s">
        <v>101</v>
      </c>
      <c r="D181" s="267"/>
      <c r="E181" s="267"/>
      <c r="F181" s="290" t="s">
        <v>419</v>
      </c>
      <c r="G181" s="267"/>
      <c r="H181" s="267" t="s">
        <v>383</v>
      </c>
      <c r="I181" s="267" t="s">
        <v>421</v>
      </c>
      <c r="J181" s="267">
        <v>10</v>
      </c>
      <c r="K181" s="315"/>
    </row>
    <row r="182" s="1" customFormat="1" ht="15" customHeight="1">
      <c r="B182" s="292"/>
      <c r="C182" s="267" t="s">
        <v>102</v>
      </c>
      <c r="D182" s="267"/>
      <c r="E182" s="267"/>
      <c r="F182" s="290" t="s">
        <v>419</v>
      </c>
      <c r="G182" s="267"/>
      <c r="H182" s="267" t="s">
        <v>493</v>
      </c>
      <c r="I182" s="267" t="s">
        <v>454</v>
      </c>
      <c r="J182" s="267"/>
      <c r="K182" s="315"/>
    </row>
    <row r="183" s="1" customFormat="1" ht="15" customHeight="1">
      <c r="B183" s="292"/>
      <c r="C183" s="267" t="s">
        <v>494</v>
      </c>
      <c r="D183" s="267"/>
      <c r="E183" s="267"/>
      <c r="F183" s="290" t="s">
        <v>419</v>
      </c>
      <c r="G183" s="267"/>
      <c r="H183" s="267" t="s">
        <v>495</v>
      </c>
      <c r="I183" s="267" t="s">
        <v>454</v>
      </c>
      <c r="J183" s="267"/>
      <c r="K183" s="315"/>
    </row>
    <row r="184" s="1" customFormat="1" ht="15" customHeight="1">
      <c r="B184" s="292"/>
      <c r="C184" s="267" t="s">
        <v>483</v>
      </c>
      <c r="D184" s="267"/>
      <c r="E184" s="267"/>
      <c r="F184" s="290" t="s">
        <v>419</v>
      </c>
      <c r="G184" s="267"/>
      <c r="H184" s="267" t="s">
        <v>496</v>
      </c>
      <c r="I184" s="267" t="s">
        <v>454</v>
      </c>
      <c r="J184" s="267"/>
      <c r="K184" s="315"/>
    </row>
    <row r="185" s="1" customFormat="1" ht="15" customHeight="1">
      <c r="B185" s="292"/>
      <c r="C185" s="267" t="s">
        <v>104</v>
      </c>
      <c r="D185" s="267"/>
      <c r="E185" s="267"/>
      <c r="F185" s="290" t="s">
        <v>425</v>
      </c>
      <c r="G185" s="267"/>
      <c r="H185" s="267" t="s">
        <v>497</v>
      </c>
      <c r="I185" s="267" t="s">
        <v>421</v>
      </c>
      <c r="J185" s="267">
        <v>50</v>
      </c>
      <c r="K185" s="315"/>
    </row>
    <row r="186" s="1" customFormat="1" ht="15" customHeight="1">
      <c r="B186" s="292"/>
      <c r="C186" s="267" t="s">
        <v>498</v>
      </c>
      <c r="D186" s="267"/>
      <c r="E186" s="267"/>
      <c r="F186" s="290" t="s">
        <v>425</v>
      </c>
      <c r="G186" s="267"/>
      <c r="H186" s="267" t="s">
        <v>499</v>
      </c>
      <c r="I186" s="267" t="s">
        <v>500</v>
      </c>
      <c r="J186" s="267"/>
      <c r="K186" s="315"/>
    </row>
    <row r="187" s="1" customFormat="1" ht="15" customHeight="1">
      <c r="B187" s="292"/>
      <c r="C187" s="267" t="s">
        <v>501</v>
      </c>
      <c r="D187" s="267"/>
      <c r="E187" s="267"/>
      <c r="F187" s="290" t="s">
        <v>425</v>
      </c>
      <c r="G187" s="267"/>
      <c r="H187" s="267" t="s">
        <v>502</v>
      </c>
      <c r="I187" s="267" t="s">
        <v>500</v>
      </c>
      <c r="J187" s="267"/>
      <c r="K187" s="315"/>
    </row>
    <row r="188" s="1" customFormat="1" ht="15" customHeight="1">
      <c r="B188" s="292"/>
      <c r="C188" s="267" t="s">
        <v>503</v>
      </c>
      <c r="D188" s="267"/>
      <c r="E188" s="267"/>
      <c r="F188" s="290" t="s">
        <v>425</v>
      </c>
      <c r="G188" s="267"/>
      <c r="H188" s="267" t="s">
        <v>504</v>
      </c>
      <c r="I188" s="267" t="s">
        <v>500</v>
      </c>
      <c r="J188" s="267"/>
      <c r="K188" s="315"/>
    </row>
    <row r="189" s="1" customFormat="1" ht="15" customHeight="1">
      <c r="B189" s="292"/>
      <c r="C189" s="328" t="s">
        <v>505</v>
      </c>
      <c r="D189" s="267"/>
      <c r="E189" s="267"/>
      <c r="F189" s="290" t="s">
        <v>425</v>
      </c>
      <c r="G189" s="267"/>
      <c r="H189" s="267" t="s">
        <v>506</v>
      </c>
      <c r="I189" s="267" t="s">
        <v>507</v>
      </c>
      <c r="J189" s="329" t="s">
        <v>508</v>
      </c>
      <c r="K189" s="315"/>
    </row>
    <row r="190" s="1" customFormat="1" ht="15" customHeight="1">
      <c r="B190" s="292"/>
      <c r="C190" s="328" t="s">
        <v>43</v>
      </c>
      <c r="D190" s="267"/>
      <c r="E190" s="267"/>
      <c r="F190" s="290" t="s">
        <v>419</v>
      </c>
      <c r="G190" s="267"/>
      <c r="H190" s="264" t="s">
        <v>509</v>
      </c>
      <c r="I190" s="267" t="s">
        <v>510</v>
      </c>
      <c r="J190" s="267"/>
      <c r="K190" s="315"/>
    </row>
    <row r="191" s="1" customFormat="1" ht="15" customHeight="1">
      <c r="B191" s="292"/>
      <c r="C191" s="328" t="s">
        <v>511</v>
      </c>
      <c r="D191" s="267"/>
      <c r="E191" s="267"/>
      <c r="F191" s="290" t="s">
        <v>419</v>
      </c>
      <c r="G191" s="267"/>
      <c r="H191" s="267" t="s">
        <v>512</v>
      </c>
      <c r="I191" s="267" t="s">
        <v>454</v>
      </c>
      <c r="J191" s="267"/>
      <c r="K191" s="315"/>
    </row>
    <row r="192" s="1" customFormat="1" ht="15" customHeight="1">
      <c r="B192" s="292"/>
      <c r="C192" s="328" t="s">
        <v>513</v>
      </c>
      <c r="D192" s="267"/>
      <c r="E192" s="267"/>
      <c r="F192" s="290" t="s">
        <v>419</v>
      </c>
      <c r="G192" s="267"/>
      <c r="H192" s="267" t="s">
        <v>514</v>
      </c>
      <c r="I192" s="267" t="s">
        <v>454</v>
      </c>
      <c r="J192" s="267"/>
      <c r="K192" s="315"/>
    </row>
    <row r="193" s="1" customFormat="1" ht="15" customHeight="1">
      <c r="B193" s="292"/>
      <c r="C193" s="328" t="s">
        <v>515</v>
      </c>
      <c r="D193" s="267"/>
      <c r="E193" s="267"/>
      <c r="F193" s="290" t="s">
        <v>425</v>
      </c>
      <c r="G193" s="267"/>
      <c r="H193" s="267" t="s">
        <v>516</v>
      </c>
      <c r="I193" s="267" t="s">
        <v>454</v>
      </c>
      <c r="J193" s="267"/>
      <c r="K193" s="315"/>
    </row>
    <row r="194" s="1" customFormat="1" ht="15" customHeight="1">
      <c r="B194" s="321"/>
      <c r="C194" s="330"/>
      <c r="D194" s="301"/>
      <c r="E194" s="301"/>
      <c r="F194" s="301"/>
      <c r="G194" s="301"/>
      <c r="H194" s="301"/>
      <c r="I194" s="301"/>
      <c r="J194" s="301"/>
      <c r="K194" s="322"/>
    </row>
    <row r="195" s="1" customFormat="1" ht="18.75" customHeight="1">
      <c r="B195" s="303"/>
      <c r="C195" s="313"/>
      <c r="D195" s="313"/>
      <c r="E195" s="313"/>
      <c r="F195" s="323"/>
      <c r="G195" s="313"/>
      <c r="H195" s="313"/>
      <c r="I195" s="313"/>
      <c r="J195" s="313"/>
      <c r="K195" s="303"/>
    </row>
    <row r="196" s="1" customFormat="1" ht="18.75" customHeight="1">
      <c r="B196" s="303"/>
      <c r="C196" s="313"/>
      <c r="D196" s="313"/>
      <c r="E196" s="313"/>
      <c r="F196" s="323"/>
      <c r="G196" s="313"/>
      <c r="H196" s="313"/>
      <c r="I196" s="313"/>
      <c r="J196" s="313"/>
      <c r="K196" s="303"/>
    </row>
    <row r="197" s="1" customFormat="1" ht="18.75" customHeight="1">
      <c r="B197" s="275"/>
      <c r="C197" s="275"/>
      <c r="D197" s="275"/>
      <c r="E197" s="275"/>
      <c r="F197" s="275"/>
      <c r="G197" s="275"/>
      <c r="H197" s="275"/>
      <c r="I197" s="275"/>
      <c r="J197" s="275"/>
      <c r="K197" s="275"/>
    </row>
    <row r="198" s="1" customFormat="1" ht="13.5">
      <c r="B198" s="254"/>
      <c r="C198" s="255"/>
      <c r="D198" s="255"/>
      <c r="E198" s="255"/>
      <c r="F198" s="255"/>
      <c r="G198" s="255"/>
      <c r="H198" s="255"/>
      <c r="I198" s="255"/>
      <c r="J198" s="255"/>
      <c r="K198" s="256"/>
    </row>
    <row r="199" s="1" customFormat="1" ht="21">
      <c r="B199" s="257"/>
      <c r="C199" s="258" t="s">
        <v>517</v>
      </c>
      <c r="D199" s="258"/>
      <c r="E199" s="258"/>
      <c r="F199" s="258"/>
      <c r="G199" s="258"/>
      <c r="H199" s="258"/>
      <c r="I199" s="258"/>
      <c r="J199" s="258"/>
      <c r="K199" s="259"/>
    </row>
    <row r="200" s="1" customFormat="1" ht="25.5" customHeight="1">
      <c r="B200" s="257"/>
      <c r="C200" s="331" t="s">
        <v>518</v>
      </c>
      <c r="D200" s="331"/>
      <c r="E200" s="331"/>
      <c r="F200" s="331" t="s">
        <v>519</v>
      </c>
      <c r="G200" s="332"/>
      <c r="H200" s="331" t="s">
        <v>520</v>
      </c>
      <c r="I200" s="331"/>
      <c r="J200" s="331"/>
      <c r="K200" s="259"/>
    </row>
    <row r="201" s="1" customFormat="1" ht="5.25" customHeight="1">
      <c r="B201" s="292"/>
      <c r="C201" s="287"/>
      <c r="D201" s="287"/>
      <c r="E201" s="287"/>
      <c r="F201" s="287"/>
      <c r="G201" s="313"/>
      <c r="H201" s="287"/>
      <c r="I201" s="287"/>
      <c r="J201" s="287"/>
      <c r="K201" s="315"/>
    </row>
    <row r="202" s="1" customFormat="1" ht="15" customHeight="1">
      <c r="B202" s="292"/>
      <c r="C202" s="267" t="s">
        <v>510</v>
      </c>
      <c r="D202" s="267"/>
      <c r="E202" s="267"/>
      <c r="F202" s="290" t="s">
        <v>44</v>
      </c>
      <c r="G202" s="267"/>
      <c r="H202" s="267" t="s">
        <v>521</v>
      </c>
      <c r="I202" s="267"/>
      <c r="J202" s="267"/>
      <c r="K202" s="315"/>
    </row>
    <row r="203" s="1" customFormat="1" ht="15" customHeight="1">
      <c r="B203" s="292"/>
      <c r="C203" s="267"/>
      <c r="D203" s="267"/>
      <c r="E203" s="267"/>
      <c r="F203" s="290" t="s">
        <v>45</v>
      </c>
      <c r="G203" s="267"/>
      <c r="H203" s="267" t="s">
        <v>522</v>
      </c>
      <c r="I203" s="267"/>
      <c r="J203" s="267"/>
      <c r="K203" s="315"/>
    </row>
    <row r="204" s="1" customFormat="1" ht="15" customHeight="1">
      <c r="B204" s="292"/>
      <c r="C204" s="267"/>
      <c r="D204" s="267"/>
      <c r="E204" s="267"/>
      <c r="F204" s="290" t="s">
        <v>48</v>
      </c>
      <c r="G204" s="267"/>
      <c r="H204" s="267" t="s">
        <v>523</v>
      </c>
      <c r="I204" s="267"/>
      <c r="J204" s="267"/>
      <c r="K204" s="315"/>
    </row>
    <row r="205" s="1" customFormat="1" ht="15" customHeight="1">
      <c r="B205" s="292"/>
      <c r="C205" s="267"/>
      <c r="D205" s="267"/>
      <c r="E205" s="267"/>
      <c r="F205" s="290" t="s">
        <v>46</v>
      </c>
      <c r="G205" s="267"/>
      <c r="H205" s="267" t="s">
        <v>524</v>
      </c>
      <c r="I205" s="267"/>
      <c r="J205" s="267"/>
      <c r="K205" s="315"/>
    </row>
    <row r="206" s="1" customFormat="1" ht="15" customHeight="1">
      <c r="B206" s="292"/>
      <c r="C206" s="267"/>
      <c r="D206" s="267"/>
      <c r="E206" s="267"/>
      <c r="F206" s="290" t="s">
        <v>47</v>
      </c>
      <c r="G206" s="267"/>
      <c r="H206" s="267" t="s">
        <v>525</v>
      </c>
      <c r="I206" s="267"/>
      <c r="J206" s="267"/>
      <c r="K206" s="315"/>
    </row>
    <row r="207" s="1" customFormat="1" ht="15" customHeight="1">
      <c r="B207" s="292"/>
      <c r="C207" s="267"/>
      <c r="D207" s="267"/>
      <c r="E207" s="267"/>
      <c r="F207" s="290"/>
      <c r="G207" s="267"/>
      <c r="H207" s="267"/>
      <c r="I207" s="267"/>
      <c r="J207" s="267"/>
      <c r="K207" s="315"/>
    </row>
    <row r="208" s="1" customFormat="1" ht="15" customHeight="1">
      <c r="B208" s="292"/>
      <c r="C208" s="267" t="s">
        <v>466</v>
      </c>
      <c r="D208" s="267"/>
      <c r="E208" s="267"/>
      <c r="F208" s="290" t="s">
        <v>77</v>
      </c>
      <c r="G208" s="267"/>
      <c r="H208" s="267" t="s">
        <v>526</v>
      </c>
      <c r="I208" s="267"/>
      <c r="J208" s="267"/>
      <c r="K208" s="315"/>
    </row>
    <row r="209" s="1" customFormat="1" ht="15" customHeight="1">
      <c r="B209" s="292"/>
      <c r="C209" s="267"/>
      <c r="D209" s="267"/>
      <c r="E209" s="267"/>
      <c r="F209" s="290" t="s">
        <v>361</v>
      </c>
      <c r="G209" s="267"/>
      <c r="H209" s="267" t="s">
        <v>362</v>
      </c>
      <c r="I209" s="267"/>
      <c r="J209" s="267"/>
      <c r="K209" s="315"/>
    </row>
    <row r="210" s="1" customFormat="1" ht="15" customHeight="1">
      <c r="B210" s="292"/>
      <c r="C210" s="267"/>
      <c r="D210" s="267"/>
      <c r="E210" s="267"/>
      <c r="F210" s="290" t="s">
        <v>359</v>
      </c>
      <c r="G210" s="267"/>
      <c r="H210" s="267" t="s">
        <v>527</v>
      </c>
      <c r="I210" s="267"/>
      <c r="J210" s="267"/>
      <c r="K210" s="315"/>
    </row>
    <row r="211" s="1" customFormat="1" ht="15" customHeight="1">
      <c r="B211" s="333"/>
      <c r="C211" s="267"/>
      <c r="D211" s="267"/>
      <c r="E211" s="267"/>
      <c r="F211" s="290" t="s">
        <v>363</v>
      </c>
      <c r="G211" s="328"/>
      <c r="H211" s="319" t="s">
        <v>364</v>
      </c>
      <c r="I211" s="319"/>
      <c r="J211" s="319"/>
      <c r="K211" s="334"/>
    </row>
    <row r="212" s="1" customFormat="1" ht="15" customHeight="1">
      <c r="B212" s="333"/>
      <c r="C212" s="267"/>
      <c r="D212" s="267"/>
      <c r="E212" s="267"/>
      <c r="F212" s="290" t="s">
        <v>365</v>
      </c>
      <c r="G212" s="328"/>
      <c r="H212" s="319" t="s">
        <v>528</v>
      </c>
      <c r="I212" s="319"/>
      <c r="J212" s="319"/>
      <c r="K212" s="334"/>
    </row>
    <row r="213" s="1" customFormat="1" ht="15" customHeight="1">
      <c r="B213" s="333"/>
      <c r="C213" s="267"/>
      <c r="D213" s="267"/>
      <c r="E213" s="267"/>
      <c r="F213" s="290"/>
      <c r="G213" s="328"/>
      <c r="H213" s="319"/>
      <c r="I213" s="319"/>
      <c r="J213" s="319"/>
      <c r="K213" s="334"/>
    </row>
    <row r="214" s="1" customFormat="1" ht="15" customHeight="1">
      <c r="B214" s="333"/>
      <c r="C214" s="267" t="s">
        <v>490</v>
      </c>
      <c r="D214" s="267"/>
      <c r="E214" s="267"/>
      <c r="F214" s="290">
        <v>1</v>
      </c>
      <c r="G214" s="328"/>
      <c r="H214" s="319" t="s">
        <v>529</v>
      </c>
      <c r="I214" s="319"/>
      <c r="J214" s="319"/>
      <c r="K214" s="334"/>
    </row>
    <row r="215" s="1" customFormat="1" ht="15" customHeight="1">
      <c r="B215" s="333"/>
      <c r="C215" s="267"/>
      <c r="D215" s="267"/>
      <c r="E215" s="267"/>
      <c r="F215" s="290">
        <v>2</v>
      </c>
      <c r="G215" s="328"/>
      <c r="H215" s="319" t="s">
        <v>530</v>
      </c>
      <c r="I215" s="319"/>
      <c r="J215" s="319"/>
      <c r="K215" s="334"/>
    </row>
    <row r="216" s="1" customFormat="1" ht="15" customHeight="1">
      <c r="B216" s="333"/>
      <c r="C216" s="267"/>
      <c r="D216" s="267"/>
      <c r="E216" s="267"/>
      <c r="F216" s="290">
        <v>3</v>
      </c>
      <c r="G216" s="328"/>
      <c r="H216" s="319" t="s">
        <v>531</v>
      </c>
      <c r="I216" s="319"/>
      <c r="J216" s="319"/>
      <c r="K216" s="334"/>
    </row>
    <row r="217" s="1" customFormat="1" ht="15" customHeight="1">
      <c r="B217" s="333"/>
      <c r="C217" s="267"/>
      <c r="D217" s="267"/>
      <c r="E217" s="267"/>
      <c r="F217" s="290">
        <v>4</v>
      </c>
      <c r="G217" s="328"/>
      <c r="H217" s="319" t="s">
        <v>532</v>
      </c>
      <c r="I217" s="319"/>
      <c r="J217" s="319"/>
      <c r="K217" s="334"/>
    </row>
    <row r="218" s="1" customFormat="1" ht="12.75" customHeight="1">
      <c r="B218" s="335"/>
      <c r="C218" s="336"/>
      <c r="D218" s="336"/>
      <c r="E218" s="336"/>
      <c r="F218" s="336"/>
      <c r="G218" s="336"/>
      <c r="H218" s="336"/>
      <c r="I218" s="336"/>
      <c r="J218" s="336"/>
      <c r="K218" s="337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 Procházka</dc:creator>
  <cp:lastModifiedBy>Jan Procházka</cp:lastModifiedBy>
  <dcterms:created xsi:type="dcterms:W3CDTF">2021-10-15T09:48:51Z</dcterms:created>
  <dcterms:modified xsi:type="dcterms:W3CDTF">2021-10-15T09:48:59Z</dcterms:modified>
</cp:coreProperties>
</file>