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avrda\Documents\Výběrová řízení\2025\Odstranění závad z revizí elektro\TSHK 25\"/>
    </mc:Choice>
  </mc:AlternateContent>
  <xr:revisionPtr revIDLastSave="0" documentId="13_ncr:1_{5AFB7059-E2DD-42BD-9456-31C4C5482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zakázky" sheetId="1" r:id="rId1"/>
    <sheet name="01. - TSHK - budova D, Na..." sheetId="2" r:id="rId2"/>
    <sheet name="02. - TSHK - budova E, Na..." sheetId="3" r:id="rId3"/>
    <sheet name="03. - TSHK - budova C, Na..." sheetId="4" r:id="rId4"/>
    <sheet name="04. - TSHK - budova A, Na..." sheetId="5" r:id="rId5"/>
    <sheet name="05. - TSHK - budova B, Na..." sheetId="6" r:id="rId6"/>
    <sheet name="06. - TSHK - budova H, Na..." sheetId="7" r:id="rId7"/>
    <sheet name="07. - TSHK, Na Brně 362 -..." sheetId="8" r:id="rId8"/>
  </sheets>
  <definedNames>
    <definedName name="_xlnm._FilterDatabase" localSheetId="1" hidden="1">'01. - TSHK - budova D, Na...'!$C$121:$K$249</definedName>
    <definedName name="_xlnm._FilterDatabase" localSheetId="2" hidden="1">'02. - TSHK - budova E, Na...'!$C$121:$K$249</definedName>
    <definedName name="_xlnm._FilterDatabase" localSheetId="3" hidden="1">'03. - TSHK - budova C, Na...'!$C$121:$K$143</definedName>
    <definedName name="_xlnm._FilterDatabase" localSheetId="4" hidden="1">'04. - TSHK - budova A, Na...'!$C$122:$K$230</definedName>
    <definedName name="_xlnm._FilterDatabase" localSheetId="5" hidden="1">'05. - TSHK - budova B, Na...'!$C$122:$K$258</definedName>
    <definedName name="_xlnm._FilterDatabase" localSheetId="6" hidden="1">'06. - TSHK - budova H, Na...'!$C$121:$K$206</definedName>
    <definedName name="_xlnm._FilterDatabase" localSheetId="7" hidden="1">'07. - TSHK, Na Brně 362 -...'!$C$121:$K$182</definedName>
    <definedName name="_xlnm.Print_Titles" localSheetId="1">'01. - TSHK - budova D, Na...'!$121:$121</definedName>
    <definedName name="_xlnm.Print_Titles" localSheetId="2">'02. - TSHK - budova E, Na...'!$121:$121</definedName>
    <definedName name="_xlnm.Print_Titles" localSheetId="3">'03. - TSHK - budova C, Na...'!$121:$121</definedName>
    <definedName name="_xlnm.Print_Titles" localSheetId="4">'04. - TSHK - budova A, Na...'!$122:$122</definedName>
    <definedName name="_xlnm.Print_Titles" localSheetId="5">'05. - TSHK - budova B, Na...'!$122:$122</definedName>
    <definedName name="_xlnm.Print_Titles" localSheetId="6">'06. - TSHK - budova H, Na...'!$121:$121</definedName>
    <definedName name="_xlnm.Print_Titles" localSheetId="7">'07. - TSHK, Na Brně 362 -...'!$121:$121</definedName>
    <definedName name="_xlnm.Print_Titles" localSheetId="0">'Rekapitulace zakázky'!$92:$92</definedName>
    <definedName name="_xlnm.Print_Area" localSheetId="1">'01. - TSHK - budova D, Na...'!$C$4:$J$76,'01. - TSHK - budova D, Na...'!$C$109:$J$249</definedName>
    <definedName name="_xlnm.Print_Area" localSheetId="2">'02. - TSHK - budova E, Na...'!$C$4:$J$76,'02. - TSHK - budova E, Na...'!$C$109:$J$249</definedName>
    <definedName name="_xlnm.Print_Area" localSheetId="3">'03. - TSHK - budova C, Na...'!$C$4:$J$76,'03. - TSHK - budova C, Na...'!$C$109:$J$143</definedName>
    <definedName name="_xlnm.Print_Area" localSheetId="4">'04. - TSHK - budova A, Na...'!$C$4:$J$76,'04. - TSHK - budova A, Na...'!$C$110:$J$230</definedName>
    <definedName name="_xlnm.Print_Area" localSheetId="5">'05. - TSHK - budova B, Na...'!$C$4:$J$76,'05. - TSHK - budova B, Na...'!$C$110:$J$258</definedName>
    <definedName name="_xlnm.Print_Area" localSheetId="6">'06. - TSHK - budova H, Na...'!$C$4:$J$76,'06. - TSHK - budova H, Na...'!$C$109:$J$206</definedName>
    <definedName name="_xlnm.Print_Area" localSheetId="7">'07. - TSHK, Na Brně 362 -...'!$C$4:$J$76,'07. - TSHK, Na Brně 362 -...'!$C$109:$J$182</definedName>
    <definedName name="_xlnm.Print_Area" localSheetId="0">'Rekapitulace zakázky'!$D$4:$AO$76,'Rekapitulace zakázky'!$C$82:$AQ$102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/>
  <c r="J35" i="8"/>
  <c r="AX101" i="1" s="1"/>
  <c r="BI181" i="8"/>
  <c r="BH181" i="8"/>
  <c r="BG181" i="8"/>
  <c r="BF181" i="8"/>
  <c r="T181" i="8"/>
  <c r="T180" i="8" s="1"/>
  <c r="T179" i="8" s="1"/>
  <c r="R181" i="8"/>
  <c r="R180" i="8" s="1"/>
  <c r="R179" i="8" s="1"/>
  <c r="P181" i="8"/>
  <c r="P180" i="8" s="1"/>
  <c r="P179" i="8" s="1"/>
  <c r="BI177" i="8"/>
  <c r="BH177" i="8"/>
  <c r="BG177" i="8"/>
  <c r="BF177" i="8"/>
  <c r="T177" i="8"/>
  <c r="T176" i="8"/>
  <c r="T175" i="8" s="1"/>
  <c r="R177" i="8"/>
  <c r="R176" i="8"/>
  <c r="R175" i="8"/>
  <c r="P177" i="8"/>
  <c r="P176" i="8"/>
  <c r="P175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68" i="8"/>
  <c r="BH168" i="8"/>
  <c r="BG168" i="8"/>
  <c r="BF168" i="8"/>
  <c r="T168" i="8"/>
  <c r="R168" i="8"/>
  <c r="P168" i="8"/>
  <c r="BI165" i="8"/>
  <c r="BH165" i="8"/>
  <c r="BG165" i="8"/>
  <c r="BF165" i="8"/>
  <c r="T165" i="8"/>
  <c r="R165" i="8"/>
  <c r="P165" i="8"/>
  <c r="BI162" i="8"/>
  <c r="BH162" i="8"/>
  <c r="BG162" i="8"/>
  <c r="BF162" i="8"/>
  <c r="T162" i="8"/>
  <c r="R162" i="8"/>
  <c r="P162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7" i="8"/>
  <c r="BH137" i="8"/>
  <c r="BG137" i="8"/>
  <c r="F35" i="8" s="1"/>
  <c r="BF137" i="8"/>
  <c r="T137" i="8"/>
  <c r="R137" i="8"/>
  <c r="P137" i="8"/>
  <c r="BI134" i="8"/>
  <c r="BH134" i="8"/>
  <c r="BG134" i="8"/>
  <c r="BF134" i="8"/>
  <c r="T134" i="8"/>
  <c r="R134" i="8"/>
  <c r="P134" i="8"/>
  <c r="BI131" i="8"/>
  <c r="F37" i="8" s="1"/>
  <c r="BH131" i="8"/>
  <c r="BG131" i="8"/>
  <c r="BF131" i="8"/>
  <c r="T131" i="8"/>
  <c r="R131" i="8"/>
  <c r="P131" i="8"/>
  <c r="BI128" i="8"/>
  <c r="BH128" i="8"/>
  <c r="BG128" i="8"/>
  <c r="BF128" i="8"/>
  <c r="T128" i="8"/>
  <c r="R128" i="8"/>
  <c r="P128" i="8"/>
  <c r="BI125" i="8"/>
  <c r="BH125" i="8"/>
  <c r="BG125" i="8"/>
  <c r="BF125" i="8"/>
  <c r="F34" i="8" s="1"/>
  <c r="T125" i="8"/>
  <c r="R125" i="8"/>
  <c r="P125" i="8"/>
  <c r="P124" i="8" s="1"/>
  <c r="P123" i="8" s="1"/>
  <c r="F118" i="8"/>
  <c r="F116" i="8"/>
  <c r="E114" i="8"/>
  <c r="F91" i="8"/>
  <c r="F89" i="8"/>
  <c r="E87" i="8"/>
  <c r="J24" i="8"/>
  <c r="E24" i="8"/>
  <c r="J119" i="8"/>
  <c r="J23" i="8"/>
  <c r="J21" i="8"/>
  <c r="E21" i="8"/>
  <c r="J118" i="8"/>
  <c r="J20" i="8"/>
  <c r="J18" i="8"/>
  <c r="E18" i="8"/>
  <c r="F119" i="8"/>
  <c r="J17" i="8"/>
  <c r="J12" i="8"/>
  <c r="J116" i="8" s="1"/>
  <c r="E7" i="8"/>
  <c r="E112" i="8" s="1"/>
  <c r="J37" i="7"/>
  <c r="J36" i="7"/>
  <c r="AY100" i="1"/>
  <c r="J35" i="7"/>
  <c r="AX100" i="1" s="1"/>
  <c r="BI205" i="7"/>
  <c r="BH205" i="7"/>
  <c r="BG205" i="7"/>
  <c r="BF205" i="7"/>
  <c r="T205" i="7"/>
  <c r="T204" i="7"/>
  <c r="T203" i="7" s="1"/>
  <c r="R205" i="7"/>
  <c r="R204" i="7" s="1"/>
  <c r="R203" i="7" s="1"/>
  <c r="P205" i="7"/>
  <c r="P204" i="7" s="1"/>
  <c r="P203" i="7" s="1"/>
  <c r="BI201" i="7"/>
  <c r="BH201" i="7"/>
  <c r="BG201" i="7"/>
  <c r="BF201" i="7"/>
  <c r="T201" i="7"/>
  <c r="T200" i="7" s="1"/>
  <c r="T199" i="7" s="1"/>
  <c r="R201" i="7"/>
  <c r="R200" i="7"/>
  <c r="R199" i="7"/>
  <c r="P201" i="7"/>
  <c r="P200" i="7"/>
  <c r="P199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1" i="7"/>
  <c r="BH191" i="7"/>
  <c r="BG191" i="7"/>
  <c r="BF191" i="7"/>
  <c r="T191" i="7"/>
  <c r="R191" i="7"/>
  <c r="P191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1" i="7"/>
  <c r="BH171" i="7"/>
  <c r="BG171" i="7"/>
  <c r="BF171" i="7"/>
  <c r="T171" i="7"/>
  <c r="R171" i="7"/>
  <c r="P171" i="7"/>
  <c r="BI168" i="7"/>
  <c r="BH168" i="7"/>
  <c r="BG168" i="7"/>
  <c r="BF168" i="7"/>
  <c r="T168" i="7"/>
  <c r="R168" i="7"/>
  <c r="P168" i="7"/>
  <c r="BI165" i="7"/>
  <c r="BH165" i="7"/>
  <c r="BG165" i="7"/>
  <c r="BF165" i="7"/>
  <c r="T165" i="7"/>
  <c r="R165" i="7"/>
  <c r="P165" i="7"/>
  <c r="BI162" i="7"/>
  <c r="BH162" i="7"/>
  <c r="BG162" i="7"/>
  <c r="BF162" i="7"/>
  <c r="T162" i="7"/>
  <c r="R162" i="7"/>
  <c r="P162" i="7"/>
  <c r="BI159" i="7"/>
  <c r="BH159" i="7"/>
  <c r="BG159" i="7"/>
  <c r="BF159" i="7"/>
  <c r="T159" i="7"/>
  <c r="R159" i="7"/>
  <c r="P159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48" i="7"/>
  <c r="BH148" i="7"/>
  <c r="BG148" i="7"/>
  <c r="BF148" i="7"/>
  <c r="T148" i="7"/>
  <c r="R148" i="7"/>
  <c r="P148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5" i="7"/>
  <c r="BH125" i="7"/>
  <c r="BG125" i="7"/>
  <c r="BF125" i="7"/>
  <c r="T125" i="7"/>
  <c r="R125" i="7"/>
  <c r="P125" i="7"/>
  <c r="F118" i="7"/>
  <c r="F116" i="7"/>
  <c r="E114" i="7"/>
  <c r="F91" i="7"/>
  <c r="F89" i="7"/>
  <c r="E87" i="7"/>
  <c r="J24" i="7"/>
  <c r="E24" i="7"/>
  <c r="J119" i="7" s="1"/>
  <c r="J23" i="7"/>
  <c r="J21" i="7"/>
  <c r="E21" i="7"/>
  <c r="J118" i="7"/>
  <c r="J20" i="7"/>
  <c r="J18" i="7"/>
  <c r="E18" i="7"/>
  <c r="F119" i="7"/>
  <c r="J17" i="7"/>
  <c r="J12" i="7"/>
  <c r="J116" i="7"/>
  <c r="E7" i="7"/>
  <c r="E112" i="7"/>
  <c r="J37" i="6"/>
  <c r="J36" i="6"/>
  <c r="AY99" i="1"/>
  <c r="J35" i="6"/>
  <c r="AX99" i="1"/>
  <c r="BI257" i="6"/>
  <c r="BH257" i="6"/>
  <c r="BG257" i="6"/>
  <c r="BF257" i="6"/>
  <c r="T257" i="6"/>
  <c r="T256" i="6" s="1"/>
  <c r="T255" i="6" s="1"/>
  <c r="R257" i="6"/>
  <c r="R256" i="6" s="1"/>
  <c r="R255" i="6" s="1"/>
  <c r="P257" i="6"/>
  <c r="P256" i="6"/>
  <c r="P255" i="6" s="1"/>
  <c r="BI252" i="6"/>
  <c r="BH252" i="6"/>
  <c r="BG252" i="6"/>
  <c r="BF252" i="6"/>
  <c r="T252" i="6"/>
  <c r="T251" i="6"/>
  <c r="R252" i="6"/>
  <c r="R251" i="6" s="1"/>
  <c r="P252" i="6"/>
  <c r="P251" i="6" s="1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5" i="6"/>
  <c r="BH245" i="6"/>
  <c r="BG245" i="6"/>
  <c r="BF245" i="6"/>
  <c r="T245" i="6"/>
  <c r="R245" i="6"/>
  <c r="P245" i="6"/>
  <c r="BI243" i="6"/>
  <c r="BH243" i="6"/>
  <c r="BG243" i="6"/>
  <c r="BF243" i="6"/>
  <c r="T243" i="6"/>
  <c r="R243" i="6"/>
  <c r="P243" i="6"/>
  <c r="BI241" i="6"/>
  <c r="BH241" i="6"/>
  <c r="BG241" i="6"/>
  <c r="BF241" i="6"/>
  <c r="T241" i="6"/>
  <c r="R241" i="6"/>
  <c r="P241" i="6"/>
  <c r="BI236" i="6"/>
  <c r="BH236" i="6"/>
  <c r="BG236" i="6"/>
  <c r="BF236" i="6"/>
  <c r="T236" i="6"/>
  <c r="R236" i="6"/>
  <c r="P236" i="6"/>
  <c r="BI235" i="6"/>
  <c r="BH235" i="6"/>
  <c r="BG235" i="6"/>
  <c r="BF235" i="6"/>
  <c r="T235" i="6"/>
  <c r="R235" i="6"/>
  <c r="P235" i="6"/>
  <c r="BI232" i="6"/>
  <c r="BH232" i="6"/>
  <c r="BG232" i="6"/>
  <c r="BF232" i="6"/>
  <c r="T232" i="6"/>
  <c r="R232" i="6"/>
  <c r="P232" i="6"/>
  <c r="BI229" i="6"/>
  <c r="BH229" i="6"/>
  <c r="BG229" i="6"/>
  <c r="BF229" i="6"/>
  <c r="T229" i="6"/>
  <c r="R229" i="6"/>
  <c r="P229" i="6"/>
  <c r="BI226" i="6"/>
  <c r="BH226" i="6"/>
  <c r="BG226" i="6"/>
  <c r="BF226" i="6"/>
  <c r="T226" i="6"/>
  <c r="R226" i="6"/>
  <c r="P226" i="6"/>
  <c r="BI224" i="6"/>
  <c r="BH224" i="6"/>
  <c r="BG224" i="6"/>
  <c r="BF224" i="6"/>
  <c r="T224" i="6"/>
  <c r="R224" i="6"/>
  <c r="P224" i="6"/>
  <c r="BI221" i="6"/>
  <c r="BH221" i="6"/>
  <c r="BG221" i="6"/>
  <c r="BF221" i="6"/>
  <c r="T221" i="6"/>
  <c r="R221" i="6"/>
  <c r="P221" i="6"/>
  <c r="BI218" i="6"/>
  <c r="BH218" i="6"/>
  <c r="BG218" i="6"/>
  <c r="BF218" i="6"/>
  <c r="T218" i="6"/>
  <c r="R218" i="6"/>
  <c r="P218" i="6"/>
  <c r="BI215" i="6"/>
  <c r="BH215" i="6"/>
  <c r="BG215" i="6"/>
  <c r="BF215" i="6"/>
  <c r="T215" i="6"/>
  <c r="R215" i="6"/>
  <c r="P215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4" i="6"/>
  <c r="BH194" i="6"/>
  <c r="BG194" i="6"/>
  <c r="BF194" i="6"/>
  <c r="T194" i="6"/>
  <c r="R194" i="6"/>
  <c r="P194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7" i="6"/>
  <c r="BH187" i="6"/>
  <c r="BG187" i="6"/>
  <c r="BF187" i="6"/>
  <c r="T187" i="6"/>
  <c r="R187" i="6"/>
  <c r="P187" i="6"/>
  <c r="BI184" i="6"/>
  <c r="BH184" i="6"/>
  <c r="BG184" i="6"/>
  <c r="BF184" i="6"/>
  <c r="T184" i="6"/>
  <c r="R184" i="6"/>
  <c r="P184" i="6"/>
  <c r="BI181" i="6"/>
  <c r="BH181" i="6"/>
  <c r="BG181" i="6"/>
  <c r="BF181" i="6"/>
  <c r="T181" i="6"/>
  <c r="R181" i="6"/>
  <c r="P181" i="6"/>
  <c r="BI178" i="6"/>
  <c r="BH178" i="6"/>
  <c r="BG178" i="6"/>
  <c r="BF178" i="6"/>
  <c r="T178" i="6"/>
  <c r="R178" i="6"/>
  <c r="P178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2" i="6"/>
  <c r="BH162" i="6"/>
  <c r="BG162" i="6"/>
  <c r="BF162" i="6"/>
  <c r="T162" i="6"/>
  <c r="R162" i="6"/>
  <c r="P162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4" i="6"/>
  <c r="BH144" i="6"/>
  <c r="BG144" i="6"/>
  <c r="BF144" i="6"/>
  <c r="T144" i="6"/>
  <c r="R144" i="6"/>
  <c r="P144" i="6"/>
  <c r="BI141" i="6"/>
  <c r="BH141" i="6"/>
  <c r="BG141" i="6"/>
  <c r="BF141" i="6"/>
  <c r="T141" i="6"/>
  <c r="R141" i="6"/>
  <c r="P141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F119" i="6"/>
  <c r="F117" i="6"/>
  <c r="E115" i="6"/>
  <c r="F91" i="6"/>
  <c r="F89" i="6"/>
  <c r="E87" i="6"/>
  <c r="J24" i="6"/>
  <c r="E24" i="6"/>
  <c r="J92" i="6" s="1"/>
  <c r="J23" i="6"/>
  <c r="J21" i="6"/>
  <c r="E21" i="6"/>
  <c r="J119" i="6"/>
  <c r="J20" i="6"/>
  <c r="J18" i="6"/>
  <c r="E18" i="6"/>
  <c r="F120" i="6"/>
  <c r="J17" i="6"/>
  <c r="J12" i="6"/>
  <c r="J117" i="6" s="1"/>
  <c r="E7" i="6"/>
  <c r="E85" i="6"/>
  <c r="J37" i="5"/>
  <c r="J36" i="5"/>
  <c r="AY98" i="1"/>
  <c r="J35" i="5"/>
  <c r="AX98" i="1"/>
  <c r="BI229" i="5"/>
  <c r="BH229" i="5"/>
  <c r="BG229" i="5"/>
  <c r="BF229" i="5"/>
  <c r="T229" i="5"/>
  <c r="T228" i="5"/>
  <c r="T227" i="5"/>
  <c r="R229" i="5"/>
  <c r="R228" i="5"/>
  <c r="R227" i="5"/>
  <c r="P229" i="5"/>
  <c r="P228" i="5"/>
  <c r="P227" i="5" s="1"/>
  <c r="BI224" i="5"/>
  <c r="BH224" i="5"/>
  <c r="BG224" i="5"/>
  <c r="BF224" i="5"/>
  <c r="T224" i="5"/>
  <c r="T223" i="5"/>
  <c r="R224" i="5"/>
  <c r="R223" i="5"/>
  <c r="P224" i="5"/>
  <c r="P223" i="5" s="1"/>
  <c r="BI221" i="5"/>
  <c r="BH221" i="5"/>
  <c r="BG221" i="5"/>
  <c r="BF221" i="5"/>
  <c r="T221" i="5"/>
  <c r="R221" i="5"/>
  <c r="P221" i="5"/>
  <c r="BI219" i="5"/>
  <c r="BH219" i="5"/>
  <c r="BG219" i="5"/>
  <c r="BF219" i="5"/>
  <c r="T219" i="5"/>
  <c r="R219" i="5"/>
  <c r="P219" i="5"/>
  <c r="BI216" i="5"/>
  <c r="BH216" i="5"/>
  <c r="BG216" i="5"/>
  <c r="BF216" i="5"/>
  <c r="T216" i="5"/>
  <c r="R216" i="5"/>
  <c r="P216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5" i="5"/>
  <c r="BH205" i="5"/>
  <c r="BG205" i="5"/>
  <c r="BF205" i="5"/>
  <c r="T205" i="5"/>
  <c r="R205" i="5"/>
  <c r="P205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7" i="5"/>
  <c r="BH177" i="5"/>
  <c r="BG177" i="5"/>
  <c r="BF177" i="5"/>
  <c r="T177" i="5"/>
  <c r="R177" i="5"/>
  <c r="P177" i="5"/>
  <c r="BI174" i="5"/>
  <c r="BH174" i="5"/>
  <c r="BG174" i="5"/>
  <c r="BF174" i="5"/>
  <c r="T174" i="5"/>
  <c r="R174" i="5"/>
  <c r="P174" i="5"/>
  <c r="BI171" i="5"/>
  <c r="BH171" i="5"/>
  <c r="BG171" i="5"/>
  <c r="BF171" i="5"/>
  <c r="T171" i="5"/>
  <c r="R171" i="5"/>
  <c r="P171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F119" i="5"/>
  <c r="F117" i="5"/>
  <c r="E115" i="5"/>
  <c r="F91" i="5"/>
  <c r="F89" i="5"/>
  <c r="E87" i="5"/>
  <c r="J24" i="5"/>
  <c r="E24" i="5"/>
  <c r="J120" i="5" s="1"/>
  <c r="J23" i="5"/>
  <c r="J21" i="5"/>
  <c r="E21" i="5"/>
  <c r="J91" i="5"/>
  <c r="J20" i="5"/>
  <c r="J18" i="5"/>
  <c r="E18" i="5"/>
  <c r="F120" i="5"/>
  <c r="J17" i="5"/>
  <c r="J12" i="5"/>
  <c r="J117" i="5" s="1"/>
  <c r="E7" i="5"/>
  <c r="E113" i="5"/>
  <c r="J37" i="4"/>
  <c r="J36" i="4"/>
  <c r="AY97" i="1"/>
  <c r="J35" i="4"/>
  <c r="AX97" i="1"/>
  <c r="BI142" i="4"/>
  <c r="BH142" i="4"/>
  <c r="BG142" i="4"/>
  <c r="BF142" i="4"/>
  <c r="T142" i="4"/>
  <c r="T141" i="4" s="1"/>
  <c r="T140" i="4" s="1"/>
  <c r="R142" i="4"/>
  <c r="R141" i="4"/>
  <c r="R140" i="4"/>
  <c r="P142" i="4"/>
  <c r="P141" i="4"/>
  <c r="P140" i="4" s="1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F118" i="4"/>
  <c r="F116" i="4"/>
  <c r="E114" i="4"/>
  <c r="F91" i="4"/>
  <c r="F89" i="4"/>
  <c r="E87" i="4"/>
  <c r="J24" i="4"/>
  <c r="E24" i="4"/>
  <c r="J119" i="4"/>
  <c r="J23" i="4"/>
  <c r="J21" i="4"/>
  <c r="E21" i="4"/>
  <c r="J118" i="4" s="1"/>
  <c r="J20" i="4"/>
  <c r="J18" i="4"/>
  <c r="E18" i="4"/>
  <c r="F119" i="4"/>
  <c r="J17" i="4"/>
  <c r="J12" i="4"/>
  <c r="J89" i="4" s="1"/>
  <c r="E7" i="4"/>
  <c r="E112" i="4" s="1"/>
  <c r="J37" i="3"/>
  <c r="J36" i="3"/>
  <c r="AY96" i="1" s="1"/>
  <c r="J35" i="3"/>
  <c r="AX96" i="1"/>
  <c r="BI248" i="3"/>
  <c r="BH248" i="3"/>
  <c r="BG248" i="3"/>
  <c r="BF248" i="3"/>
  <c r="T248" i="3"/>
  <c r="T247" i="3"/>
  <c r="T246" i="3"/>
  <c r="R248" i="3"/>
  <c r="R247" i="3"/>
  <c r="R246" i="3" s="1"/>
  <c r="P248" i="3"/>
  <c r="P247" i="3"/>
  <c r="P246" i="3" s="1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F118" i="3"/>
  <c r="F116" i="3"/>
  <c r="E114" i="3"/>
  <c r="F91" i="3"/>
  <c r="F89" i="3"/>
  <c r="E87" i="3"/>
  <c r="J24" i="3"/>
  <c r="E24" i="3"/>
  <c r="J92" i="3"/>
  <c r="J23" i="3"/>
  <c r="J21" i="3"/>
  <c r="E21" i="3"/>
  <c r="J118" i="3" s="1"/>
  <c r="J20" i="3"/>
  <c r="J18" i="3"/>
  <c r="E18" i="3"/>
  <c r="F119" i="3" s="1"/>
  <c r="J17" i="3"/>
  <c r="J12" i="3"/>
  <c r="J89" i="3" s="1"/>
  <c r="E7" i="3"/>
  <c r="E112" i="3" s="1"/>
  <c r="J37" i="2"/>
  <c r="J36" i="2"/>
  <c r="AY95" i="1" s="1"/>
  <c r="J35" i="2"/>
  <c r="AX95" i="1"/>
  <c r="BI248" i="2"/>
  <c r="BH248" i="2"/>
  <c r="BG248" i="2"/>
  <c r="BF248" i="2"/>
  <c r="T248" i="2"/>
  <c r="T247" i="2"/>
  <c r="T246" i="2" s="1"/>
  <c r="R248" i="2"/>
  <c r="R247" i="2"/>
  <c r="R246" i="2" s="1"/>
  <c r="P248" i="2"/>
  <c r="P247" i="2"/>
  <c r="P246" i="2" s="1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F118" i="2"/>
  <c r="F116" i="2"/>
  <c r="E114" i="2"/>
  <c r="F91" i="2"/>
  <c r="F89" i="2"/>
  <c r="E87" i="2"/>
  <c r="J24" i="2"/>
  <c r="E24" i="2"/>
  <c r="J119" i="2" s="1"/>
  <c r="J23" i="2"/>
  <c r="J21" i="2"/>
  <c r="E21" i="2"/>
  <c r="J91" i="2" s="1"/>
  <c r="J20" i="2"/>
  <c r="J18" i="2"/>
  <c r="E18" i="2"/>
  <c r="F119" i="2" s="1"/>
  <c r="J17" i="2"/>
  <c r="J12" i="2"/>
  <c r="J89" i="2" s="1"/>
  <c r="E7" i="2"/>
  <c r="E112" i="2" s="1"/>
  <c r="L90" i="1"/>
  <c r="AM90" i="1"/>
  <c r="AM89" i="1"/>
  <c r="L89" i="1"/>
  <c r="AM87" i="1"/>
  <c r="L87" i="1"/>
  <c r="L85" i="1"/>
  <c r="L84" i="1"/>
  <c r="J248" i="2"/>
  <c r="BK188" i="2"/>
  <c r="BK125" i="2"/>
  <c r="J207" i="2"/>
  <c r="BK191" i="2"/>
  <c r="BK164" i="2"/>
  <c r="J244" i="2"/>
  <c r="BK222" i="2"/>
  <c r="BK203" i="2"/>
  <c r="J176" i="2"/>
  <c r="BK223" i="2"/>
  <c r="BK163" i="2"/>
  <c r="J140" i="2"/>
  <c r="J164" i="2"/>
  <c r="J235" i="3"/>
  <c r="BK206" i="3"/>
  <c r="BK238" i="3"/>
  <c r="BK172" i="3"/>
  <c r="BK225" i="3"/>
  <c r="BK192" i="3"/>
  <c r="BK162" i="3"/>
  <c r="J195" i="3"/>
  <c r="J219" i="3"/>
  <c r="BK151" i="3"/>
  <c r="BK177" i="3"/>
  <c r="J211" i="3"/>
  <c r="J125" i="3"/>
  <c r="BK171" i="3"/>
  <c r="BK145" i="3"/>
  <c r="BK129" i="4"/>
  <c r="BK136" i="4"/>
  <c r="BK181" i="5"/>
  <c r="J163" i="5"/>
  <c r="BK202" i="5"/>
  <c r="J166" i="5"/>
  <c r="BK166" i="5"/>
  <c r="J126" i="5"/>
  <c r="J168" i="5"/>
  <c r="BK159" i="5"/>
  <c r="J249" i="6"/>
  <c r="J173" i="6"/>
  <c r="BK208" i="6"/>
  <c r="BK154" i="6"/>
  <c r="J170" i="6"/>
  <c r="J226" i="6"/>
  <c r="BK249" i="6"/>
  <c r="BK252" i="6"/>
  <c r="J144" i="6"/>
  <c r="BK212" i="6"/>
  <c r="BK126" i="6"/>
  <c r="BK226" i="6"/>
  <c r="J190" i="6"/>
  <c r="BK138" i="6"/>
  <c r="J169" i="6"/>
  <c r="BK168" i="7"/>
  <c r="J168" i="7"/>
  <c r="BK141" i="7"/>
  <c r="J175" i="7"/>
  <c r="J194" i="7"/>
  <c r="J183" i="7"/>
  <c r="J144" i="7"/>
  <c r="BK129" i="7"/>
  <c r="J215" i="2"/>
  <c r="J183" i="2"/>
  <c r="J142" i="2"/>
  <c r="BK145" i="2"/>
  <c r="J177" i="3"/>
  <c r="J134" i="4"/>
  <c r="BK128" i="4"/>
  <c r="J224" i="5"/>
  <c r="BK221" i="5"/>
  <c r="J188" i="5"/>
  <c r="BK180" i="5"/>
  <c r="J129" i="5"/>
  <c r="J200" i="5"/>
  <c r="J159" i="5"/>
  <c r="J180" i="5"/>
  <c r="BK152" i="5"/>
  <c r="BK137" i="6"/>
  <c r="BK207" i="6"/>
  <c r="BK221" i="6"/>
  <c r="J166" i="6"/>
  <c r="J236" i="6"/>
  <c r="J211" i="6"/>
  <c r="BK201" i="6"/>
  <c r="BK147" i="6"/>
  <c r="BK170" i="6"/>
  <c r="J129" i="7"/>
  <c r="BK145" i="7"/>
  <c r="BK159" i="7"/>
  <c r="J138" i="7"/>
  <c r="BK162" i="8"/>
  <c r="BK171" i="8"/>
  <c r="J137" i="8"/>
  <c r="BK200" i="2"/>
  <c r="J132" i="2"/>
  <c r="J209" i="2"/>
  <c r="J212" i="2"/>
  <c r="J152" i="2"/>
  <c r="BK242" i="2"/>
  <c r="BK215" i="2"/>
  <c r="J131" i="2"/>
  <c r="J202" i="2"/>
  <c r="J146" i="2"/>
  <c r="BK192" i="2"/>
  <c r="BK186" i="3"/>
  <c r="J171" i="3"/>
  <c r="J207" i="3"/>
  <c r="BK201" i="3"/>
  <c r="BK168" i="3"/>
  <c r="BK153" i="3"/>
  <c r="BK138" i="4"/>
  <c r="J125" i="4"/>
  <c r="J197" i="6"/>
  <c r="J235" i="6"/>
  <c r="J155" i="6"/>
  <c r="J178" i="6"/>
  <c r="J133" i="6"/>
  <c r="BK257" i="6"/>
  <c r="BK202" i="6"/>
  <c r="BK236" i="6"/>
  <c r="BK162" i="6"/>
  <c r="J208" i="6"/>
  <c r="BK184" i="6"/>
  <c r="BK169" i="6"/>
  <c r="J201" i="7"/>
  <c r="J171" i="7"/>
  <c r="J132" i="7"/>
  <c r="J162" i="7"/>
  <c r="BK174" i="7"/>
  <c r="J174" i="7"/>
  <c r="J141" i="7"/>
  <c r="J176" i="7"/>
  <c r="BK128" i="8"/>
  <c r="BK172" i="8"/>
  <c r="BK145" i="8"/>
  <c r="BK154" i="8"/>
  <c r="J165" i="8"/>
  <c r="J144" i="8"/>
  <c r="BK238" i="2"/>
  <c r="J155" i="2"/>
  <c r="J234" i="2"/>
  <c r="J223" i="2"/>
  <c r="J170" i="2"/>
  <c r="BK152" i="2"/>
  <c r="BK202" i="2"/>
  <c r="BK187" i="2"/>
  <c r="BK142" i="2"/>
  <c r="J203" i="2"/>
  <c r="BK132" i="2"/>
  <c r="J205" i="3"/>
  <c r="BK198" i="3"/>
  <c r="J232" i="3"/>
  <c r="J202" i="3"/>
  <c r="J244" i="3"/>
  <c r="J214" i="3"/>
  <c r="BK161" i="3"/>
  <c r="J186" i="3"/>
  <c r="J228" i="3"/>
  <c r="J176" i="3"/>
  <c r="BK148" i="3"/>
  <c r="J189" i="3"/>
  <c r="BK185" i="3"/>
  <c r="J136" i="3"/>
  <c r="BK136" i="3"/>
  <c r="BK216" i="5"/>
  <c r="BK229" i="5"/>
  <c r="J174" i="5"/>
  <c r="J208" i="5"/>
  <c r="J171" i="5"/>
  <c r="BK194" i="5"/>
  <c r="J160" i="5"/>
  <c r="BK128" i="5"/>
  <c r="BK177" i="5"/>
  <c r="J147" i="5"/>
  <c r="J149" i="5"/>
  <c r="BK205" i="6"/>
  <c r="J147" i="6"/>
  <c r="J247" i="6"/>
  <c r="BK173" i="6"/>
  <c r="J162" i="6"/>
  <c r="J187" i="6"/>
  <c r="J245" i="6"/>
  <c r="J241" i="6"/>
  <c r="BK197" i="6"/>
  <c r="BK245" i="6"/>
  <c r="BK215" i="6"/>
  <c r="BK187" i="6"/>
  <c r="J141" i="6"/>
  <c r="J159" i="6"/>
  <c r="BK191" i="7"/>
  <c r="J135" i="7"/>
  <c r="J145" i="7"/>
  <c r="BK194" i="7"/>
  <c r="BK184" i="7"/>
  <c r="J155" i="7"/>
  <c r="BK183" i="7"/>
  <c r="J179" i="7"/>
  <c r="J181" i="8"/>
  <c r="BK151" i="8"/>
  <c r="BK177" i="8"/>
  <c r="J172" i="8"/>
  <c r="BK150" i="8"/>
  <c r="J150" i="8"/>
  <c r="BK141" i="8"/>
  <c r="J180" i="2"/>
  <c r="BK137" i="2"/>
  <c r="J221" i="2"/>
  <c r="BK221" i="2"/>
  <c r="BK183" i="2"/>
  <c r="J204" i="2"/>
  <c r="J195" i="2"/>
  <c r="J134" i="2"/>
  <c r="BK135" i="3"/>
  <c r="BK173" i="3"/>
  <c r="J173" i="3"/>
  <c r="J157" i="3"/>
  <c r="J128" i="3"/>
  <c r="J128" i="4"/>
  <c r="BK125" i="4"/>
  <c r="J202" i="5"/>
  <c r="BK197" i="5"/>
  <c r="BK147" i="5"/>
  <c r="BK193" i="5"/>
  <c r="J219" i="5"/>
  <c r="BK163" i="5"/>
  <c r="J212" i="5"/>
  <c r="BK174" i="5"/>
  <c r="J136" i="5"/>
  <c r="J148" i="5"/>
  <c r="J218" i="6"/>
  <c r="BK159" i="6"/>
  <c r="J205" i="6"/>
  <c r="BK247" i="6"/>
  <c r="J212" i="6"/>
  <c r="J129" i="6"/>
  <c r="J132" i="6"/>
  <c r="J257" i="6"/>
  <c r="J128" i="6"/>
  <c r="BK194" i="6"/>
  <c r="J207" i="6"/>
  <c r="J175" i="6"/>
  <c r="BK133" i="6"/>
  <c r="BK151" i="7"/>
  <c r="BK148" i="7"/>
  <c r="BK205" i="7"/>
  <c r="J187" i="7"/>
  <c r="J125" i="7"/>
  <c r="J128" i="7"/>
  <c r="BK208" i="2"/>
  <c r="J158" i="2"/>
  <c r="BK218" i="2"/>
  <c r="BK128" i="2"/>
  <c r="J173" i="2"/>
  <c r="BK226" i="2"/>
  <c r="J226" i="2"/>
  <c r="J191" i="2"/>
  <c r="BK204" i="2"/>
  <c r="BK180" i="2"/>
  <c r="BK209" i="2"/>
  <c r="BK149" i="2"/>
  <c r="BK158" i="2"/>
  <c r="BK195" i="2"/>
  <c r="J163" i="2"/>
  <c r="BK248" i="3"/>
  <c r="BK240" i="3"/>
  <c r="J182" i="3"/>
  <c r="J240" i="3"/>
  <c r="BK205" i="3"/>
  <c r="BK152" i="3"/>
  <c r="BK232" i="3"/>
  <c r="BK218" i="3"/>
  <c r="BK165" i="3"/>
  <c r="BK157" i="3"/>
  <c r="J161" i="3"/>
  <c r="BK125" i="3"/>
  <c r="BK178" i="3"/>
  <c r="J135" i="3"/>
  <c r="J172" i="3"/>
  <c r="BK228" i="3"/>
  <c r="BK181" i="3"/>
  <c r="J162" i="3"/>
  <c r="J131" i="3"/>
  <c r="J136" i="4"/>
  <c r="BK142" i="4"/>
  <c r="J221" i="5"/>
  <c r="BK224" i="5"/>
  <c r="J193" i="5"/>
  <c r="J213" i="5"/>
  <c r="BK136" i="5"/>
  <c r="BK219" i="5"/>
  <c r="J194" i="5"/>
  <c r="J167" i="5"/>
  <c r="BK188" i="5"/>
  <c r="BK148" i="5"/>
  <c r="J205" i="5"/>
  <c r="BK156" i="5"/>
  <c r="BK126" i="5"/>
  <c r="J128" i="5"/>
  <c r="J252" i="6"/>
  <c r="J154" i="6"/>
  <c r="BK211" i="6"/>
  <c r="J184" i="6"/>
  <c r="J224" i="6"/>
  <c r="J243" i="6"/>
  <c r="J126" i="6"/>
  <c r="BK175" i="6"/>
  <c r="BK218" i="6"/>
  <c r="BK179" i="7"/>
  <c r="J184" i="7"/>
  <c r="J152" i="7"/>
  <c r="J196" i="7"/>
  <c r="J148" i="7"/>
  <c r="BK171" i="7"/>
  <c r="J140" i="8"/>
  <c r="BK146" i="8"/>
  <c r="J158" i="8"/>
  <c r="BK144" i="8"/>
  <c r="BK159" i="8"/>
  <c r="BK181" i="8"/>
  <c r="J155" i="8"/>
  <c r="BK168" i="8"/>
  <c r="BK248" i="2"/>
  <c r="J159" i="2"/>
  <c r="J240" i="2"/>
  <c r="BK234" i="2"/>
  <c r="J179" i="2"/>
  <c r="BK229" i="2"/>
  <c r="J229" i="2"/>
  <c r="J197" i="2"/>
  <c r="BK197" i="2"/>
  <c r="J162" i="2"/>
  <c r="J222" i="2"/>
  <c r="J188" i="2"/>
  <c r="BK162" i="2"/>
  <c r="BK173" i="2"/>
  <c r="J128" i="2"/>
  <c r="BK242" i="3"/>
  <c r="J248" i="3"/>
  <c r="BK222" i="3"/>
  <c r="BK131" i="3"/>
  <c r="BK219" i="3"/>
  <c r="BK176" i="3"/>
  <c r="J142" i="3"/>
  <c r="J152" i="3"/>
  <c r="J201" i="3"/>
  <c r="J192" i="3"/>
  <c r="J222" i="3"/>
  <c r="J198" i="3"/>
  <c r="J143" i="5"/>
  <c r="J229" i="5"/>
  <c r="BK205" i="5"/>
  <c r="BK139" i="5"/>
  <c r="BK190" i="5"/>
  <c r="BK144" i="5"/>
  <c r="J152" i="5"/>
  <c r="J139" i="5"/>
  <c r="BK167" i="5"/>
  <c r="BK140" i="5"/>
  <c r="BK153" i="5"/>
  <c r="J174" i="6"/>
  <c r="J181" i="6"/>
  <c r="J201" i="6"/>
  <c r="BK241" i="6"/>
  <c r="J158" i="6"/>
  <c r="BK151" i="6"/>
  <c r="J165" i="6"/>
  <c r="BK235" i="6"/>
  <c r="J194" i="6"/>
  <c r="BK132" i="6"/>
  <c r="BK166" i="6"/>
  <c r="J205" i="7"/>
  <c r="BK138" i="7"/>
  <c r="BK187" i="7"/>
  <c r="J191" i="7"/>
  <c r="J151" i="7"/>
  <c r="J165" i="7"/>
  <c r="BK165" i="7"/>
  <c r="J134" i="8"/>
  <c r="J159" i="8"/>
  <c r="J125" i="8"/>
  <c r="BK155" i="8"/>
  <c r="J168" i="8"/>
  <c r="BK131" i="8"/>
  <c r="BK149" i="8"/>
  <c r="J131" i="8"/>
  <c r="BK244" i="2"/>
  <c r="BK141" i="2"/>
  <c r="BK146" i="2"/>
  <c r="J208" i="2"/>
  <c r="BK236" i="2"/>
  <c r="J238" i="2"/>
  <c r="BK201" i="2"/>
  <c r="BK184" i="2"/>
  <c r="BK159" i="2"/>
  <c r="J218" i="2"/>
  <c r="J125" i="2"/>
  <c r="J149" i="2"/>
  <c r="BK140" i="2"/>
  <c r="J208" i="3"/>
  <c r="J238" i="3"/>
  <c r="BK244" i="3"/>
  <c r="BK207" i="3"/>
  <c r="J145" i="3"/>
  <c r="J185" i="3"/>
  <c r="BK139" i="3"/>
  <c r="J158" i="3"/>
  <c r="J206" i="3"/>
  <c r="J148" i="3"/>
  <c r="BK132" i="3"/>
  <c r="BK202" i="3"/>
  <c r="BK208" i="3"/>
  <c r="J153" i="3"/>
  <c r="BK142" i="3"/>
  <c r="J142" i="4"/>
  <c r="BK213" i="5"/>
  <c r="BK201" i="5"/>
  <c r="BK189" i="5"/>
  <c r="J140" i="5"/>
  <c r="BK184" i="5"/>
  <c r="J144" i="5"/>
  <c r="J181" i="5"/>
  <c r="BK149" i="5"/>
  <c r="BK206" i="6"/>
  <c r="J151" i="6"/>
  <c r="J198" i="6"/>
  <c r="BK224" i="6"/>
  <c r="BK148" i="6"/>
  <c r="BK144" i="6"/>
  <c r="J138" i="6"/>
  <c r="BK243" i="6"/>
  <c r="BK174" i="6"/>
  <c r="J232" i="6"/>
  <c r="J206" i="6"/>
  <c r="BK181" i="6"/>
  <c r="BK128" i="6"/>
  <c r="J148" i="6"/>
  <c r="J180" i="7"/>
  <c r="BK175" i="7"/>
  <c r="BK152" i="7"/>
  <c r="BK188" i="7"/>
  <c r="BK132" i="7"/>
  <c r="BK196" i="7"/>
  <c r="BK162" i="7"/>
  <c r="J156" i="7"/>
  <c r="BK144" i="7"/>
  <c r="J149" i="8"/>
  <c r="J201" i="2"/>
  <c r="J127" i="2"/>
  <c r="BK134" i="2"/>
  <c r="J187" i="2"/>
  <c r="BK155" i="2"/>
  <c r="BK127" i="2"/>
  <c r="BK207" i="2"/>
  <c r="J242" i="2"/>
  <c r="BK179" i="2"/>
  <c r="BK212" i="2"/>
  <c r="BK170" i="2"/>
  <c r="BK131" i="2"/>
  <c r="J167" i="2"/>
  <c r="J218" i="3"/>
  <c r="J229" i="3"/>
  <c r="J242" i="3"/>
  <c r="BK217" i="3"/>
  <c r="BK235" i="3"/>
  <c r="BK182" i="3"/>
  <c r="J132" i="3"/>
  <c r="J154" i="3"/>
  <c r="BK214" i="3"/>
  <c r="BK195" i="3"/>
  <c r="BK127" i="3"/>
  <c r="J127" i="3"/>
  <c r="BK158" i="3"/>
  <c r="J181" i="3"/>
  <c r="J129" i="4"/>
  <c r="J138" i="4"/>
  <c r="BK200" i="5"/>
  <c r="BK168" i="5"/>
  <c r="J216" i="5"/>
  <c r="J184" i="5"/>
  <c r="J197" i="5"/>
  <c r="J156" i="5"/>
  <c r="BK208" i="5"/>
  <c r="BK160" i="5"/>
  <c r="J132" i="5"/>
  <c r="BK229" i="6"/>
  <c r="BK178" i="6"/>
  <c r="J191" i="6"/>
  <c r="J221" i="6"/>
  <c r="J136" i="6"/>
  <c r="BK191" i="6"/>
  <c r="BK155" i="6"/>
  <c r="BK198" i="6"/>
  <c r="J229" i="6"/>
  <c r="J202" i="6"/>
  <c r="BK129" i="6"/>
  <c r="BK136" i="6"/>
  <c r="BK156" i="7"/>
  <c r="BK155" i="7"/>
  <c r="BK201" i="7"/>
  <c r="J159" i="7"/>
  <c r="BK176" i="7"/>
  <c r="BK128" i="7"/>
  <c r="BK180" i="7"/>
  <c r="BK125" i="7"/>
  <c r="J141" i="8"/>
  <c r="J177" i="8"/>
  <c r="J145" i="8"/>
  <c r="BK165" i="8"/>
  <c r="BK125" i="8"/>
  <c r="BK158" i="8"/>
  <c r="BK134" i="8"/>
  <c r="BK140" i="8"/>
  <c r="J192" i="2"/>
  <c r="J236" i="2"/>
  <c r="J184" i="2"/>
  <c r="J141" i="2"/>
  <c r="BK240" i="2"/>
  <c r="J137" i="2"/>
  <c r="J145" i="2"/>
  <c r="J200" i="2"/>
  <c r="BK167" i="2"/>
  <c r="BK176" i="2"/>
  <c r="AS94" i="1"/>
  <c r="J225" i="3"/>
  <c r="BK154" i="3"/>
  <c r="BK229" i="3"/>
  <c r="J168" i="3"/>
  <c r="BK211" i="3"/>
  <c r="BK128" i="3"/>
  <c r="BK189" i="3"/>
  <c r="J165" i="3"/>
  <c r="J217" i="3"/>
  <c r="J178" i="3"/>
  <c r="J151" i="3"/>
  <c r="J139" i="3"/>
  <c r="BK134" i="4"/>
  <c r="J209" i="5"/>
  <c r="J189" i="5"/>
  <c r="J177" i="5"/>
  <c r="BK171" i="5"/>
  <c r="BK132" i="5"/>
  <c r="BK129" i="5"/>
  <c r="BK209" i="5"/>
  <c r="J190" i="5"/>
  <c r="J133" i="5"/>
  <c r="BK212" i="5"/>
  <c r="J185" i="5"/>
  <c r="J201" i="5"/>
  <c r="BK143" i="5"/>
  <c r="BK185" i="5"/>
  <c r="J153" i="5"/>
  <c r="BK133" i="5"/>
  <c r="BK190" i="6"/>
  <c r="BK232" i="6"/>
  <c r="J137" i="6"/>
  <c r="BK165" i="6"/>
  <c r="BK141" i="6"/>
  <c r="BK158" i="6"/>
  <c r="J215" i="6"/>
  <c r="BK135" i="7"/>
  <c r="J188" i="7"/>
  <c r="BK137" i="8"/>
  <c r="J171" i="8"/>
  <c r="J128" i="8"/>
  <c r="J151" i="8"/>
  <c r="J162" i="8"/>
  <c r="J146" i="8"/>
  <c r="J154" i="8"/>
  <c r="P122" i="8" l="1"/>
  <c r="AU101" i="1"/>
  <c r="R124" i="2"/>
  <c r="R123" i="2" s="1"/>
  <c r="T124" i="3"/>
  <c r="T123" i="3" s="1"/>
  <c r="BK125" i="6"/>
  <c r="BK124" i="6" s="1"/>
  <c r="J124" i="6" s="1"/>
  <c r="J97" i="6" s="1"/>
  <c r="T237" i="3"/>
  <c r="T236" i="3"/>
  <c r="BK218" i="5"/>
  <c r="J218" i="5" s="1"/>
  <c r="J100" i="5" s="1"/>
  <c r="T240" i="6"/>
  <c r="T239" i="6" s="1"/>
  <c r="T123" i="6" s="1"/>
  <c r="P124" i="2"/>
  <c r="P123" i="2" s="1"/>
  <c r="BK237" i="3"/>
  <c r="BK236" i="3" s="1"/>
  <c r="J236" i="3" s="1"/>
  <c r="J99" i="3" s="1"/>
  <c r="P124" i="4"/>
  <c r="P123" i="4"/>
  <c r="BK233" i="2"/>
  <c r="J233" i="2"/>
  <c r="J100" i="2" s="1"/>
  <c r="P124" i="3"/>
  <c r="P123" i="3" s="1"/>
  <c r="P133" i="4"/>
  <c r="P132" i="4" s="1"/>
  <c r="P122" i="4" s="1"/>
  <c r="AU97" i="1" s="1"/>
  <c r="T218" i="5"/>
  <c r="T217" i="5"/>
  <c r="T125" i="6"/>
  <c r="T124" i="6"/>
  <c r="T233" i="2"/>
  <c r="T232" i="2"/>
  <c r="R237" i="3"/>
  <c r="R236" i="3" s="1"/>
  <c r="BK133" i="4"/>
  <c r="J133" i="4" s="1"/>
  <c r="J100" i="4" s="1"/>
  <c r="T125" i="5"/>
  <c r="T124" i="5"/>
  <c r="T123" i="5"/>
  <c r="BK240" i="6"/>
  <c r="R124" i="7"/>
  <c r="R123" i="7" s="1"/>
  <c r="R122" i="7" s="1"/>
  <c r="R124" i="3"/>
  <c r="R123" i="3" s="1"/>
  <c r="T124" i="4"/>
  <c r="T123" i="4"/>
  <c r="P125" i="5"/>
  <c r="P124" i="5" s="1"/>
  <c r="P123" i="5" s="1"/>
  <c r="AU98" i="1" s="1"/>
  <c r="P240" i="6"/>
  <c r="P239" i="6" s="1"/>
  <c r="P123" i="6" s="1"/>
  <c r="AU99" i="1" s="1"/>
  <c r="P124" i="7"/>
  <c r="P123" i="7"/>
  <c r="P122" i="7" s="1"/>
  <c r="AU100" i="1" s="1"/>
  <c r="R233" i="2"/>
  <c r="R232" i="2"/>
  <c r="R218" i="5"/>
  <c r="R217" i="5" s="1"/>
  <c r="P233" i="2"/>
  <c r="P232" i="2"/>
  <c r="BK124" i="3"/>
  <c r="J124" i="3" s="1"/>
  <c r="J98" i="3" s="1"/>
  <c r="P218" i="5"/>
  <c r="P217" i="5" s="1"/>
  <c r="R240" i="6"/>
  <c r="R239" i="6" s="1"/>
  <c r="R123" i="6" s="1"/>
  <c r="T124" i="7"/>
  <c r="T123" i="7" s="1"/>
  <c r="T122" i="7" s="1"/>
  <c r="BK124" i="8"/>
  <c r="J124" i="8" s="1"/>
  <c r="J98" i="8" s="1"/>
  <c r="BK124" i="2"/>
  <c r="BK123" i="2"/>
  <c r="P237" i="3"/>
  <c r="P236" i="3" s="1"/>
  <c r="R133" i="4"/>
  <c r="R132" i="4" s="1"/>
  <c r="R125" i="5"/>
  <c r="R124" i="5" s="1"/>
  <c r="R123" i="5" s="1"/>
  <c r="P125" i="6"/>
  <c r="P124" i="6"/>
  <c r="T124" i="2"/>
  <c r="T123" i="2"/>
  <c r="T122" i="2" s="1"/>
  <c r="BK124" i="4"/>
  <c r="J124" i="4" s="1"/>
  <c r="J98" i="4" s="1"/>
  <c r="T133" i="4"/>
  <c r="T132" i="4"/>
  <c r="BK125" i="5"/>
  <c r="J125" i="5"/>
  <c r="J98" i="5"/>
  <c r="R125" i="6"/>
  <c r="R124" i="6"/>
  <c r="T124" i="8"/>
  <c r="T123" i="8"/>
  <c r="T122" i="8" s="1"/>
  <c r="R124" i="4"/>
  <c r="R123" i="4" s="1"/>
  <c r="R122" i="4" s="1"/>
  <c r="BK124" i="7"/>
  <c r="J124" i="7"/>
  <c r="J98" i="7"/>
  <c r="R124" i="8"/>
  <c r="R123" i="8" s="1"/>
  <c r="R122" i="8" s="1"/>
  <c r="BK256" i="6"/>
  <c r="J256" i="6"/>
  <c r="J103" i="6" s="1"/>
  <c r="BK141" i="4"/>
  <c r="J141" i="4" s="1"/>
  <c r="J102" i="4" s="1"/>
  <c r="BK247" i="3"/>
  <c r="J247" i="3" s="1"/>
  <c r="J102" i="3" s="1"/>
  <c r="BK204" i="7"/>
  <c r="BK203" i="7" s="1"/>
  <c r="J203" i="7" s="1"/>
  <c r="J101" i="7" s="1"/>
  <c r="BK247" i="2"/>
  <c r="J247" i="2" s="1"/>
  <c r="J102" i="2" s="1"/>
  <c r="BK223" i="5"/>
  <c r="J223" i="5"/>
  <c r="J101" i="5"/>
  <c r="BK180" i="8"/>
  <c r="J180" i="8"/>
  <c r="J102" i="8" s="1"/>
  <c r="BK228" i="5"/>
  <c r="J228" i="5"/>
  <c r="J103" i="5" s="1"/>
  <c r="BK251" i="6"/>
  <c r="J251" i="6" s="1"/>
  <c r="J101" i="6" s="1"/>
  <c r="BK200" i="7"/>
  <c r="BK199" i="7"/>
  <c r="J199" i="7"/>
  <c r="J99" i="7" s="1"/>
  <c r="BK176" i="8"/>
  <c r="BK175" i="8" s="1"/>
  <c r="J175" i="8" s="1"/>
  <c r="J99" i="8" s="1"/>
  <c r="J91" i="8"/>
  <c r="BE134" i="8"/>
  <c r="BE137" i="8"/>
  <c r="BE151" i="8"/>
  <c r="BE171" i="8"/>
  <c r="BK123" i="7"/>
  <c r="J123" i="7"/>
  <c r="J97" i="7" s="1"/>
  <c r="J200" i="7"/>
  <c r="J100" i="7" s="1"/>
  <c r="BE128" i="8"/>
  <c r="BE131" i="8"/>
  <c r="BE145" i="8"/>
  <c r="BE146" i="8"/>
  <c r="BE150" i="8"/>
  <c r="BE177" i="8"/>
  <c r="F92" i="8"/>
  <c r="BE125" i="8"/>
  <c r="BE154" i="8"/>
  <c r="BE155" i="8"/>
  <c r="BE158" i="8"/>
  <c r="J204" i="7"/>
  <c r="J102" i="7" s="1"/>
  <c r="J92" i="8"/>
  <c r="BE140" i="8"/>
  <c r="BE141" i="8"/>
  <c r="BE168" i="8"/>
  <c r="J89" i="8"/>
  <c r="BE149" i="8"/>
  <c r="BE159" i="8"/>
  <c r="BE162" i="8"/>
  <c r="BE165" i="8"/>
  <c r="BE172" i="8"/>
  <c r="BE181" i="8"/>
  <c r="E85" i="8"/>
  <c r="BE144" i="8"/>
  <c r="BA101" i="1"/>
  <c r="BB101" i="1"/>
  <c r="BD101" i="1"/>
  <c r="BE184" i="7"/>
  <c r="BK255" i="6"/>
  <c r="J255" i="6"/>
  <c r="J102" i="6" s="1"/>
  <c r="BE135" i="7"/>
  <c r="BE141" i="7"/>
  <c r="BE145" i="7"/>
  <c r="BE155" i="7"/>
  <c r="BE174" i="7"/>
  <c r="BE175" i="7"/>
  <c r="BE179" i="7"/>
  <c r="BE188" i="7"/>
  <c r="BE194" i="7"/>
  <c r="J240" i="6"/>
  <c r="J100" i="6"/>
  <c r="J89" i="7"/>
  <c r="BE168" i="7"/>
  <c r="J91" i="7"/>
  <c r="J92" i="7"/>
  <c r="BE152" i="7"/>
  <c r="BE171" i="7"/>
  <c r="BE180" i="7"/>
  <c r="E85" i="7"/>
  <c r="BE156" i="7"/>
  <c r="BE159" i="7"/>
  <c r="BE176" i="7"/>
  <c r="BE183" i="7"/>
  <c r="BE129" i="7"/>
  <c r="BE196" i="7"/>
  <c r="BE201" i="7"/>
  <c r="F92" i="7"/>
  <c r="BE138" i="7"/>
  <c r="BE151" i="7"/>
  <c r="BE165" i="7"/>
  <c r="BE187" i="7"/>
  <c r="BE191" i="7"/>
  <c r="BE205" i="7"/>
  <c r="BE128" i="7"/>
  <c r="BE144" i="7"/>
  <c r="BE148" i="7"/>
  <c r="BE162" i="7"/>
  <c r="BE125" i="7"/>
  <c r="BE132" i="7"/>
  <c r="J91" i="6"/>
  <c r="J120" i="6"/>
  <c r="BE128" i="6"/>
  <c r="BE137" i="6"/>
  <c r="BE154" i="6"/>
  <c r="BK124" i="5"/>
  <c r="BE147" i="6"/>
  <c r="J89" i="6"/>
  <c r="BE136" i="6"/>
  <c r="BE144" i="6"/>
  <c r="BE158" i="6"/>
  <c r="BE175" i="6"/>
  <c r="BE191" i="6"/>
  <c r="BE197" i="6"/>
  <c r="BE198" i="6"/>
  <c r="BE221" i="6"/>
  <c r="BE249" i="6"/>
  <c r="BE148" i="6"/>
  <c r="BE151" i="6"/>
  <c r="BE169" i="6"/>
  <c r="BE187" i="6"/>
  <c r="BE201" i="6"/>
  <c r="BE235" i="6"/>
  <c r="BE138" i="6"/>
  <c r="BE170" i="6"/>
  <c r="BE173" i="6"/>
  <c r="BE206" i="6"/>
  <c r="BE208" i="6"/>
  <c r="BE211" i="6"/>
  <c r="BE236" i="6"/>
  <c r="BE247" i="6"/>
  <c r="BE257" i="6"/>
  <c r="BE162" i="6"/>
  <c r="BE181" i="6"/>
  <c r="BE184" i="6"/>
  <c r="BE202" i="6"/>
  <c r="BE207" i="6"/>
  <c r="BE212" i="6"/>
  <c r="BE226" i="6"/>
  <c r="BE245" i="6"/>
  <c r="BE218" i="6"/>
  <c r="BE229" i="6"/>
  <c r="BE252" i="6"/>
  <c r="BE141" i="6"/>
  <c r="BE155" i="6"/>
  <c r="BE194" i="6"/>
  <c r="BE205" i="6"/>
  <c r="BE232" i="6"/>
  <c r="BE241" i="6"/>
  <c r="E113" i="6"/>
  <c r="BE132" i="6"/>
  <c r="F92" i="6"/>
  <c r="BE159" i="6"/>
  <c r="BE166" i="6"/>
  <c r="BE174" i="6"/>
  <c r="BE178" i="6"/>
  <c r="BE190" i="6"/>
  <c r="BE215" i="6"/>
  <c r="BE224" i="6"/>
  <c r="BE126" i="6"/>
  <c r="BE129" i="6"/>
  <c r="BE133" i="6"/>
  <c r="BE165" i="6"/>
  <c r="BE243" i="6"/>
  <c r="J89" i="5"/>
  <c r="BE126" i="5"/>
  <c r="BE129" i="5"/>
  <c r="BE132" i="5"/>
  <c r="J92" i="5"/>
  <c r="E85" i="5"/>
  <c r="F92" i="5"/>
  <c r="J119" i="5"/>
  <c r="BE139" i="5"/>
  <c r="BE153" i="5"/>
  <c r="BE159" i="5"/>
  <c r="BE166" i="5"/>
  <c r="BE174" i="5"/>
  <c r="BE184" i="5"/>
  <c r="BE202" i="5"/>
  <c r="BE133" i="5"/>
  <c r="BE136" i="5"/>
  <c r="BE208" i="5"/>
  <c r="BE143" i="5"/>
  <c r="BE147" i="5"/>
  <c r="BE152" i="5"/>
  <c r="BE190" i="5"/>
  <c r="BE209" i="5"/>
  <c r="BE213" i="5"/>
  <c r="BE216" i="5"/>
  <c r="BE148" i="5"/>
  <c r="BE149" i="5"/>
  <c r="BE156" i="5"/>
  <c r="BE160" i="5"/>
  <c r="BE163" i="5"/>
  <c r="BE168" i="5"/>
  <c r="BE181" i="5"/>
  <c r="BE193" i="5"/>
  <c r="BE197" i="5"/>
  <c r="BE201" i="5"/>
  <c r="BE221" i="5"/>
  <c r="BE229" i="5"/>
  <c r="BE171" i="5"/>
  <c r="BE189" i="5"/>
  <c r="BE194" i="5"/>
  <c r="BE200" i="5"/>
  <c r="BE205" i="5"/>
  <c r="BE212" i="5"/>
  <c r="BE224" i="5"/>
  <c r="BE177" i="5"/>
  <c r="BE180" i="5"/>
  <c r="BE128" i="5"/>
  <c r="BE140" i="5"/>
  <c r="BE144" i="5"/>
  <c r="BE167" i="5"/>
  <c r="BE185" i="5"/>
  <c r="BE188" i="5"/>
  <c r="BE219" i="5"/>
  <c r="BE136" i="4"/>
  <c r="J91" i="4"/>
  <c r="BE134" i="4"/>
  <c r="BE142" i="4"/>
  <c r="J92" i="4"/>
  <c r="BE129" i="4"/>
  <c r="BK246" i="3"/>
  <c r="J246" i="3"/>
  <c r="J101" i="3" s="1"/>
  <c r="F92" i="4"/>
  <c r="BE128" i="4"/>
  <c r="J116" i="4"/>
  <c r="BE125" i="4"/>
  <c r="E85" i="4"/>
  <c r="BE138" i="4"/>
  <c r="F92" i="3"/>
  <c r="J119" i="3"/>
  <c r="BE132" i="3"/>
  <c r="BE131" i="3"/>
  <c r="BE161" i="3"/>
  <c r="BE162" i="3"/>
  <c r="BE168" i="3"/>
  <c r="J123" i="2"/>
  <c r="J97" i="2" s="1"/>
  <c r="J124" i="2"/>
  <c r="J98" i="2"/>
  <c r="BK246" i="2"/>
  <c r="J246" i="2" s="1"/>
  <c r="J101" i="2" s="1"/>
  <c r="J116" i="3"/>
  <c r="BE145" i="3"/>
  <c r="BE186" i="3"/>
  <c r="BK232" i="2"/>
  <c r="J232" i="2"/>
  <c r="J99" i="2" s="1"/>
  <c r="E85" i="3"/>
  <c r="BE165" i="3"/>
  <c r="BE192" i="3"/>
  <c r="BE205" i="3"/>
  <c r="BE214" i="3"/>
  <c r="J91" i="3"/>
  <c r="BE128" i="3"/>
  <c r="BE152" i="3"/>
  <c r="BE153" i="3"/>
  <c r="BE178" i="3"/>
  <c r="BE181" i="3"/>
  <c r="BE195" i="3"/>
  <c r="BE207" i="3"/>
  <c r="BE217" i="3"/>
  <c r="BE157" i="3"/>
  <c r="BE171" i="3"/>
  <c r="BE172" i="3"/>
  <c r="BE182" i="3"/>
  <c r="BE185" i="3"/>
  <c r="BE189" i="3"/>
  <c r="BE198" i="3"/>
  <c r="BE201" i="3"/>
  <c r="BE206" i="3"/>
  <c r="BE232" i="3"/>
  <c r="BE127" i="3"/>
  <c r="BE173" i="3"/>
  <c r="BE176" i="3"/>
  <c r="BE177" i="3"/>
  <c r="BE218" i="3"/>
  <c r="BE229" i="3"/>
  <c r="BE235" i="3"/>
  <c r="BE148" i="3"/>
  <c r="BE154" i="3"/>
  <c r="BE158" i="3"/>
  <c r="BE208" i="3"/>
  <c r="BE222" i="3"/>
  <c r="BE228" i="3"/>
  <c r="BE135" i="3"/>
  <c r="BE136" i="3"/>
  <c r="BE139" i="3"/>
  <c r="BE142" i="3"/>
  <c r="BE151" i="3"/>
  <c r="BE219" i="3"/>
  <c r="BE240" i="3"/>
  <c r="BE242" i="3"/>
  <c r="BE125" i="3"/>
  <c r="BE202" i="3"/>
  <c r="BE244" i="3"/>
  <c r="BE248" i="3"/>
  <c r="BE211" i="3"/>
  <c r="BE225" i="3"/>
  <c r="BE238" i="3"/>
  <c r="J116" i="2"/>
  <c r="BE128" i="2"/>
  <c r="J92" i="2"/>
  <c r="BE170" i="2"/>
  <c r="BE192" i="2"/>
  <c r="BE127" i="2"/>
  <c r="BE141" i="2"/>
  <c r="BE164" i="2"/>
  <c r="E85" i="2"/>
  <c r="J118" i="2"/>
  <c r="BE131" i="2"/>
  <c r="BE132" i="2"/>
  <c r="BE146" i="2"/>
  <c r="BE159" i="2"/>
  <c r="BE167" i="2"/>
  <c r="BE188" i="2"/>
  <c r="BE191" i="2"/>
  <c r="BE202" i="2"/>
  <c r="BE203" i="2"/>
  <c r="BE207" i="2"/>
  <c r="BE208" i="2"/>
  <c r="BE221" i="2"/>
  <c r="BE149" i="2"/>
  <c r="BE176" i="2"/>
  <c r="BE179" i="2"/>
  <c r="BE183" i="2"/>
  <c r="BE184" i="2"/>
  <c r="BE187" i="2"/>
  <c r="BE195" i="2"/>
  <c r="BE229" i="2"/>
  <c r="BE240" i="2"/>
  <c r="BE244" i="2"/>
  <c r="F92" i="2"/>
  <c r="BE125" i="2"/>
  <c r="BE162" i="2"/>
  <c r="BE209" i="2"/>
  <c r="BE218" i="2"/>
  <c r="BE223" i="2"/>
  <c r="BE226" i="2"/>
  <c r="BE238" i="2"/>
  <c r="BE155" i="2"/>
  <c r="BE163" i="2"/>
  <c r="BE158" i="2"/>
  <c r="BE173" i="2"/>
  <c r="BE180" i="2"/>
  <c r="BE197" i="2"/>
  <c r="BE200" i="2"/>
  <c r="BE137" i="2"/>
  <c r="BE140" i="2"/>
  <c r="BE145" i="2"/>
  <c r="BE201" i="2"/>
  <c r="BE212" i="2"/>
  <c r="BE215" i="2"/>
  <c r="BE222" i="2"/>
  <c r="BE242" i="2"/>
  <c r="BE134" i="2"/>
  <c r="BE142" i="2"/>
  <c r="BE152" i="2"/>
  <c r="BE204" i="2"/>
  <c r="BE234" i="2"/>
  <c r="BE236" i="2"/>
  <c r="BE248" i="2"/>
  <c r="J34" i="3"/>
  <c r="AW96" i="1"/>
  <c r="F36" i="4"/>
  <c r="BC97" i="1" s="1"/>
  <c r="F35" i="6"/>
  <c r="BB99" i="1" s="1"/>
  <c r="F35" i="2"/>
  <c r="BB95" i="1" s="1"/>
  <c r="F37" i="5"/>
  <c r="BD98" i="1"/>
  <c r="F37" i="7"/>
  <c r="BD100" i="1"/>
  <c r="F34" i="2"/>
  <c r="BA95" i="1" s="1"/>
  <c r="F36" i="5"/>
  <c r="BC98" i="1" s="1"/>
  <c r="F36" i="8"/>
  <c r="BC101" i="1" s="1"/>
  <c r="F34" i="3"/>
  <c r="BA96" i="1" s="1"/>
  <c r="F35" i="4"/>
  <c r="BB97" i="1"/>
  <c r="F37" i="6"/>
  <c r="BD99" i="1"/>
  <c r="F35" i="3"/>
  <c r="BB96" i="1" s="1"/>
  <c r="F37" i="4"/>
  <c r="BD97" i="1" s="1"/>
  <c r="J34" i="6"/>
  <c r="AW99" i="1" s="1"/>
  <c r="F36" i="3"/>
  <c r="BC96" i="1" s="1"/>
  <c r="F35" i="5"/>
  <c r="BB98" i="1"/>
  <c r="J34" i="7"/>
  <c r="AW100" i="1"/>
  <c r="F37" i="3"/>
  <c r="BD96" i="1" s="1"/>
  <c r="F36" i="6"/>
  <c r="BC99" i="1" s="1"/>
  <c r="F36" i="2"/>
  <c r="BC95" i="1" s="1"/>
  <c r="J34" i="4"/>
  <c r="AW97" i="1" s="1"/>
  <c r="F34" i="6"/>
  <c r="BA99" i="1"/>
  <c r="F34" i="7"/>
  <c r="BA100" i="1"/>
  <c r="F37" i="2"/>
  <c r="BD95" i="1" s="1"/>
  <c r="F34" i="4"/>
  <c r="BA97" i="1" s="1"/>
  <c r="F34" i="5"/>
  <c r="BA98" i="1" s="1"/>
  <c r="J34" i="8"/>
  <c r="AW101" i="1" s="1"/>
  <c r="F35" i="7"/>
  <c r="BB100" i="1"/>
  <c r="J34" i="2"/>
  <c r="AW95" i="1"/>
  <c r="J34" i="5"/>
  <c r="AW98" i="1" s="1"/>
  <c r="F36" i="7"/>
  <c r="BC100" i="1" s="1"/>
  <c r="R122" i="3" l="1"/>
  <c r="BK140" i="4"/>
  <c r="J140" i="4" s="1"/>
  <c r="J101" i="4" s="1"/>
  <c r="BK123" i="4"/>
  <c r="J123" i="4" s="1"/>
  <c r="J97" i="4" s="1"/>
  <c r="J237" i="3"/>
  <c r="J100" i="3" s="1"/>
  <c r="J125" i="6"/>
  <c r="J98" i="6" s="1"/>
  <c r="BK123" i="3"/>
  <c r="J123" i="3" s="1"/>
  <c r="J97" i="3" s="1"/>
  <c r="BK239" i="6"/>
  <c r="J239" i="6"/>
  <c r="J99" i="6"/>
  <c r="P122" i="3"/>
  <c r="AU96" i="1"/>
  <c r="P122" i="2"/>
  <c r="AU95" i="1"/>
  <c r="T122" i="4"/>
  <c r="T122" i="3"/>
  <c r="R122" i="2"/>
  <c r="BK132" i="4"/>
  <c r="J132" i="4"/>
  <c r="J99" i="4" s="1"/>
  <c r="BK123" i="8"/>
  <c r="J123" i="8"/>
  <c r="J97" i="8" s="1"/>
  <c r="BK227" i="5"/>
  <c r="J227" i="5" s="1"/>
  <c r="J102" i="5" s="1"/>
  <c r="J176" i="8"/>
  <c r="J100" i="8"/>
  <c r="BK217" i="5"/>
  <c r="J217" i="5" s="1"/>
  <c r="J99" i="5" s="1"/>
  <c r="BK179" i="8"/>
  <c r="J179" i="8" s="1"/>
  <c r="J101" i="8" s="1"/>
  <c r="BK122" i="7"/>
  <c r="J122" i="7"/>
  <c r="J30" i="7" s="1"/>
  <c r="AG100" i="1" s="1"/>
  <c r="BK123" i="6"/>
  <c r="J123" i="6"/>
  <c r="J124" i="5"/>
  <c r="J97" i="5"/>
  <c r="BK122" i="2"/>
  <c r="J122" i="2" s="1"/>
  <c r="J30" i="2" s="1"/>
  <c r="AG95" i="1" s="1"/>
  <c r="F33" i="2"/>
  <c r="AZ95" i="1"/>
  <c r="F33" i="5"/>
  <c r="AZ98" i="1"/>
  <c r="J33" i="2"/>
  <c r="AV95" i="1" s="1"/>
  <c r="AT95" i="1" s="1"/>
  <c r="J33" i="7"/>
  <c r="AV100" i="1" s="1"/>
  <c r="AT100" i="1" s="1"/>
  <c r="F33" i="3"/>
  <c r="AZ96" i="1" s="1"/>
  <c r="F33" i="8"/>
  <c r="AZ101" i="1"/>
  <c r="J33" i="3"/>
  <c r="AV96" i="1"/>
  <c r="AT96" i="1" s="1"/>
  <c r="BC94" i="1"/>
  <c r="AY94" i="1"/>
  <c r="J33" i="4"/>
  <c r="AV97" i="1"/>
  <c r="AT97" i="1" s="1"/>
  <c r="J33" i="6"/>
  <c r="AV99" i="1"/>
  <c r="AT99" i="1"/>
  <c r="F33" i="4"/>
  <c r="AZ97" i="1" s="1"/>
  <c r="BB94" i="1"/>
  <c r="AX94" i="1" s="1"/>
  <c r="BA94" i="1"/>
  <c r="W30" i="1"/>
  <c r="J33" i="5"/>
  <c r="AV98" i="1" s="1"/>
  <c r="AT98" i="1" s="1"/>
  <c r="F33" i="6"/>
  <c r="AZ99" i="1"/>
  <c r="J30" i="6"/>
  <c r="AG99" i="1" s="1"/>
  <c r="J33" i="8"/>
  <c r="AV101" i="1" s="1"/>
  <c r="AT101" i="1" s="1"/>
  <c r="F33" i="7"/>
  <c r="AZ100" i="1" s="1"/>
  <c r="BD94" i="1"/>
  <c r="W33" i="1" s="1"/>
  <c r="BK122" i="3" l="1"/>
  <c r="J122" i="3" s="1"/>
  <c r="J96" i="3" s="1"/>
  <c r="BK122" i="4"/>
  <c r="J122" i="4" s="1"/>
  <c r="J96" i="4" s="1"/>
  <c r="BK123" i="5"/>
  <c r="J123" i="5"/>
  <c r="J96" i="5"/>
  <c r="BK122" i="8"/>
  <c r="J122" i="8" s="1"/>
  <c r="J96" i="8" s="1"/>
  <c r="AN100" i="1"/>
  <c r="J96" i="7"/>
  <c r="AN99" i="1"/>
  <c r="J39" i="7"/>
  <c r="J96" i="6"/>
  <c r="J39" i="6"/>
  <c r="AN95" i="1"/>
  <c r="J96" i="2"/>
  <c r="J39" i="2"/>
  <c r="AU94" i="1"/>
  <c r="J30" i="3"/>
  <c r="AG96" i="1"/>
  <c r="AN96" i="1"/>
  <c r="J30" i="4"/>
  <c r="AG97" i="1"/>
  <c r="AN97" i="1"/>
  <c r="W31" i="1"/>
  <c r="AW94" i="1"/>
  <c r="AK30" i="1"/>
  <c r="AZ94" i="1"/>
  <c r="W29" i="1"/>
  <c r="W32" i="1"/>
  <c r="J39" i="4" l="1"/>
  <c r="J39" i="3"/>
  <c r="J30" i="8"/>
  <c r="AG101" i="1"/>
  <c r="J30" i="5"/>
  <c r="AG98" i="1"/>
  <c r="AN98" i="1"/>
  <c r="AV94" i="1"/>
  <c r="AK29" i="1" s="1"/>
  <c r="J39" i="5" l="1"/>
  <c r="J39" i="8"/>
  <c r="AN101" i="1"/>
  <c r="AG94" i="1"/>
  <c r="AK26" i="1"/>
  <c r="AT94" i="1"/>
  <c r="AN94" i="1" s="1"/>
  <c r="AK35" i="1" l="1"/>
</calcChain>
</file>

<file path=xl/sharedStrings.xml><?xml version="1.0" encoding="utf-8"?>
<sst xmlns="http://schemas.openxmlformats.org/spreadsheetml/2006/main" count="6553" uniqueCount="1021">
  <si>
    <t>Export Komplet</t>
  </si>
  <si>
    <t/>
  </si>
  <si>
    <t>2.0</t>
  </si>
  <si>
    <t>ZAMOK</t>
  </si>
  <si>
    <t>False</t>
  </si>
  <si>
    <t>{a6ca6eb6-ce6d-4baa-93ee-e8f0080da729}</t>
  </si>
  <si>
    <t>0,1</t>
  </si>
  <si>
    <t>21</t>
  </si>
  <si>
    <t>1</t>
  </si>
  <si>
    <t>12</t>
  </si>
  <si>
    <t>REKAPITULACE ZAKÁZKY</t>
  </si>
  <si>
    <t>v ---  níže se nacházejí doplnkové a pomocné údaje k sestavám  --- v</t>
  </si>
  <si>
    <t>Návod na vyplnění</t>
  </si>
  <si>
    <t>Kód:</t>
  </si>
  <si>
    <t>27/2025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</si>
  <si>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</si>
  <si>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</si>
  <si>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Odstranění závad z revize elektroinstalce objektů TSHK</t>
  </si>
  <si>
    <t>KSO:</t>
  </si>
  <si>
    <t>CC-CZ:</t>
  </si>
  <si>
    <t>Místo:</t>
  </si>
  <si>
    <t xml:space="preserve"> </t>
  </si>
  <si>
    <t>Datum:</t>
  </si>
  <si>
    <t>Zadavatel:</t>
  </si>
  <si>
    <t>IČ:</t>
  </si>
  <si>
    <t>64809447</t>
  </si>
  <si>
    <t>TECHNICKÉ SLUŽBY HRADEC KRÁLOVÉ</t>
  </si>
  <si>
    <t>DIČ:</t>
  </si>
  <si>
    <t>CZ64809447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</si>
  <si>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</si>
  <si>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</si>
  <si>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</si>
  <si>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</si>
  <si>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</si>
  <si>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</si>
  <si>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</si>
  <si>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</si>
  <si>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</si>
  <si>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</si>
  <si>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</si>
  <si>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</si>
  <si>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</si>
  <si>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</si>
  <si>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</si>
  <si>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</si>
  <si>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</si>
  <si>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</si>
  <si>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</si>
  <si>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</si>
  <si>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</si>
  <si>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</si>
  <si>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</si>
  <si>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</si>
  <si>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</si>
  <si>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</si>
  <si>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</si>
  <si>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</si>
  <si>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</si>
  <si>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</si>
  <si>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</si>
  <si>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</si>
  <si>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</si>
  <si>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</si>
  <si>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</si>
  <si>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</si>
  <si>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</si>
  <si>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</si>
  <si>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</si>
  <si>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</si>
  <si>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</si>
  <si>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</si>
  <si>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</si>
  <si>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</si>
  <si>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</si>
  <si>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</si>
  <si>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</si>
  <si>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</si>
  <si>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</si>
  <si>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</si>
  <si>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</si>
  <si>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01.</t>
  </si>
  <si>
    <t>TSHK - budova D, Na Brně 362</t>
  </si>
  <si>
    <t>STA</t>
  </si>
  <si>
    <t>{9d5e6c81-217a-4d3b-9143-c0ecd78b6f1e}</t>
  </si>
  <si>
    <t>2</t>
  </si>
  <si>
    <t>02.</t>
  </si>
  <si>
    <t>TSHK - budova E, Na Brně 362</t>
  </si>
  <si>
    <t>{589ae474-f530-46d9-a96a-65333ef326e0}</t>
  </si>
  <si>
    <t>03.</t>
  </si>
  <si>
    <t>TSHK - budova C, Na Brně 362</t>
  </si>
  <si>
    <t>{f5d4ca83-75a7-4617-982a-71cac2e89c4e}</t>
  </si>
  <si>
    <t>04.</t>
  </si>
  <si>
    <t>TSHK - budova A, Na Brně 362</t>
  </si>
  <si>
    <t>{c1754f0e-d3f6-4d73-8b7c-6f453174d16d}</t>
  </si>
  <si>
    <t>05.</t>
  </si>
  <si>
    <t>TSHK - budova B, Na Brně 362</t>
  </si>
  <si>
    <t>{fe0c499a-f383-461d-ae9b-0342e98c5e49}</t>
  </si>
  <si>
    <t>06.</t>
  </si>
  <si>
    <t>TSHK - budova H, Na Brně 362</t>
  </si>
  <si>
    <t>{d8835476-2a18-419f-a226-70231c6e1f7f}</t>
  </si>
  <si>
    <t>07.</t>
  </si>
  <si>
    <t>TSHK, Na Brně 362 - detašované pracoviště Kydlinovská</t>
  </si>
  <si>
    <t>{9bb535c2-907e-422b-a5dc-c655131da2a4}</t>
  </si>
  <si>
    <t>KRYCÍ LIST SOUPISU PRACÍ</t>
  </si>
  <si>
    <t>Objekt:</t>
  </si>
  <si>
    <t>01. - TSHK - budova D, Na Brně 362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</si>
  <si>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</si>
  <si>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</si>
  <si>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</si>
  <si>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</si>
  <si>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</si>
  <si>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</si>
  <si>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</si>
  <si>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</si>
  <si>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</si>
  <si>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</si>
  <si>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</si>
  <si>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</si>
  <si>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</si>
  <si>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</si>
  <si>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</si>
  <si>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</si>
  <si>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</si>
  <si>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</si>
  <si>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</si>
  <si>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</si>
  <si>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</si>
  <si>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</si>
  <si>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</si>
  <si>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</si>
  <si>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</si>
  <si>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</si>
  <si>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</si>
  <si>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</si>
  <si>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</si>
  <si>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</si>
  <si>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741-01</t>
  </si>
  <si>
    <t>Montáž ovládací páčky hlavního vypínače</t>
  </si>
  <si>
    <t>kus</t>
  </si>
  <si>
    <t>16</t>
  </si>
  <si>
    <t>-1116780839</t>
  </si>
  <si>
    <t>P</t>
  </si>
  <si>
    <t>Poznámka k položce:_x000D_
závada 17;46;52;</t>
  </si>
  <si>
    <t>M</t>
  </si>
  <si>
    <t>1211471</t>
  </si>
  <si>
    <t>PACKA SPINACE S10-25 J KJ-TYP J 1100524</t>
  </si>
  <si>
    <t>32</t>
  </si>
  <si>
    <t>-755662449</t>
  </si>
  <si>
    <t>3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</si>
  <si>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</si>
  <si>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</si>
  <si>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634842925</t>
  </si>
  <si>
    <t>Online PSC</t>
  </si>
  <si>
    <t>https://podminky.urs.cz/item/CS_URS_2025_02/741112021</t>
  </si>
  <si>
    <t>Poznámka k položce:_x000D_
závada 27;</t>
  </si>
  <si>
    <t>4</t>
  </si>
  <si>
    <t>1139409</t>
  </si>
  <si>
    <t>KRABICE E114 100X100X40MM IP54</t>
  </si>
  <si>
    <t>-498877496</t>
  </si>
  <si>
    <t>5</t>
  </si>
  <si>
    <t>741130001</t>
  </si>
  <si>
    <t>Ukončení vodičů izolovaných s označením a zapojením v rozváděči nebo na přístroji, průřezu žíly do 2,5 mm2</t>
  </si>
  <si>
    <t>-317761507</t>
  </si>
  <si>
    <t>Poznámka k položce:_x000D_
závada 40;</t>
  </si>
  <si>
    <t>6</t>
  </si>
  <si>
    <t>741130021</t>
  </si>
  <si>
    <t>Ukončení vodičů izolovaných s označením a zapojením na svorkovnici s otevřením a uzavřením krytu, průřezu žíly do 2,5 mm2</t>
  </si>
  <si>
    <t>-847844683</t>
  </si>
  <si>
    <t>https://podminky.urs.cz/item/CS_URS_2025_02/741130021</t>
  </si>
  <si>
    <t>7</t>
  </si>
  <si>
    <t>741240001</t>
  </si>
  <si>
    <t>Montáž ostatního příslušenství rozvoden kabelových vývodek do rozváděčů litinových, hliníkových nebo plastových bez zhotovení otvorů D do 42 mm</t>
  </si>
  <si>
    <t>-1107199886</t>
  </si>
  <si>
    <t>https://podminky.urs.cz/item/CS_URS_2025_02/741240001</t>
  </si>
  <si>
    <t>Poznámka k položce:_x000D_
závada 24;34;49;55;</t>
  </si>
  <si>
    <t>8</t>
  </si>
  <si>
    <t>1546799</t>
  </si>
  <si>
    <t>ZASLEPKA KRUHOVA SV. SEDA PG16 8816</t>
  </si>
  <si>
    <t>-843706272</t>
  </si>
  <si>
    <t>9</t>
  </si>
  <si>
    <t>1218748</t>
  </si>
  <si>
    <t>ZATKA VYVODKY 108 PG 9 /2033097/</t>
  </si>
  <si>
    <t>2109091280</t>
  </si>
  <si>
    <t>10</t>
  </si>
  <si>
    <t>741310031</t>
  </si>
  <si>
    <t>Montáž spínačů jedno nebo dvoupólových nástěnných se zapojením vodičů, pro prostředí venkovní nebo mokré spínačů, řazení 1-jednopólových</t>
  </si>
  <si>
    <t>41928709</t>
  </si>
  <si>
    <t>https://podminky.urs.cz/item/CS_URS_2025_02/741310031</t>
  </si>
  <si>
    <t>Poznámka k položce:_x000D_
závada 27</t>
  </si>
  <si>
    <t>11</t>
  </si>
  <si>
    <t>34535015</t>
  </si>
  <si>
    <t>spínač nástěnný jednopólový, řazení 1, IP44, šroubové svorky</t>
  </si>
  <si>
    <t>-68025930</t>
  </si>
  <si>
    <t>741311873</t>
  </si>
  <si>
    <t>Demontáž spínačů bez zachování funkčnosti (do suti) polozapuštěných nebo zapuštěných, pro prostředí normální do 10 A, připojení šroubové do 2 svorek</t>
  </si>
  <si>
    <t>953742490</t>
  </si>
  <si>
    <t>https://podminky.urs.cz/item/CS_URS_2025_02/741311873</t>
  </si>
  <si>
    <t>13</t>
  </si>
  <si>
    <t>741313082</t>
  </si>
  <si>
    <t>Montáž zásuvek domovních se zapojením vodičů šroubové připojení venkovní nebo mokré, provedení 2P + PE</t>
  </si>
  <si>
    <t>-1147407425</t>
  </si>
  <si>
    <t>https://podminky.urs.cz/item/CS_URS_2025_02/741313082</t>
  </si>
  <si>
    <t>Poznámka k položce:_x000D_
závada 20;</t>
  </si>
  <si>
    <t>14</t>
  </si>
  <si>
    <t>741313141</t>
  </si>
  <si>
    <t>Oprava přikotvení zásuvek průmyslových se zapojením vodičů spojovacích, provedení IP 44 3P+PE 16 A</t>
  </si>
  <si>
    <t>-921164383</t>
  </si>
  <si>
    <t>https://podminky.urs.cz/item/CS_URS_2025_02/741313141</t>
  </si>
  <si>
    <t>Poznámka k položce:_x000D_
závada 25;</t>
  </si>
  <si>
    <t>15</t>
  </si>
  <si>
    <t>741313234</t>
  </si>
  <si>
    <t>Montáž zásuvek průmyslových se zapojením vodičů nástěnných, provedení IP 44 2P+PE dvojnásobná 16 A</t>
  </si>
  <si>
    <t>-658822265</t>
  </si>
  <si>
    <t>https://podminky.urs.cz/item/CS_URS_2025_02/741313234</t>
  </si>
  <si>
    <t>Poznámka k položce:_x000D_
závada 26;27</t>
  </si>
  <si>
    <t>1185066</t>
  </si>
  <si>
    <t>DVOJZASUVKA IP44 5518-2029 S</t>
  </si>
  <si>
    <t>-1210547904</t>
  </si>
  <si>
    <t>17</t>
  </si>
  <si>
    <t>741313301</t>
  </si>
  <si>
    <t>Montáž zásuvek průmyslových se zapojením vodičů vestavných, provedení IP 67 2P+PE 16 A</t>
  </si>
  <si>
    <t>1880048382</t>
  </si>
  <si>
    <t>https://podminky.urs.cz/item/CS_URS_2025_02/741313301</t>
  </si>
  <si>
    <t>Poznámka k položce:_x000D_
závada 44</t>
  </si>
  <si>
    <t>18</t>
  </si>
  <si>
    <t>1313863</t>
  </si>
  <si>
    <t>ZASUVKA VEST.230V MODRA BEZ TESN.1662052</t>
  </si>
  <si>
    <t>-946754090</t>
  </si>
  <si>
    <t>19</t>
  </si>
  <si>
    <t>1191618</t>
  </si>
  <si>
    <t>TESNENI VESTAVNE ZASUVKY 50X50 8632316</t>
  </si>
  <si>
    <t>-1919335546</t>
  </si>
  <si>
    <t>20</t>
  </si>
  <si>
    <t>741315823</t>
  </si>
  <si>
    <t>Demontáž zásuvek bez zachování funkčnosti (do suti) domovních polozapuštěných nebo zapuštěných, pro prostředí normální do 16 A, připojení šroubové 2P+PE</t>
  </si>
  <si>
    <t>-77999446</t>
  </si>
  <si>
    <t>https://podminky.urs.cz/item/CS_URS_2025_02/741315823</t>
  </si>
  <si>
    <t>741315863</t>
  </si>
  <si>
    <t>Demontáž zásuvek bez zachování funkčnosti (do suti) průmyslových nástěnných, pro prostředí venkovní nebo mokré, připojení šroubové 2P+PE</t>
  </si>
  <si>
    <t>-1215408040</t>
  </si>
  <si>
    <t>https://podminky.urs.cz/item/CS_URS_2025_02/741315863</t>
  </si>
  <si>
    <t>Poznámka k položce:_x000D_
závada 26</t>
  </si>
  <si>
    <t>22</t>
  </si>
  <si>
    <t>741315883</t>
  </si>
  <si>
    <t>Demontáž zásuvek bez zachování funkčnosti (do suti) průmyslových polozapuštěných nebo zapuštěných, pro prostředí venkovní nebo mokré, připojení šroubové 2P+PE</t>
  </si>
  <si>
    <t>-1019074587</t>
  </si>
  <si>
    <t>https://podminky.urs.cz/item/CS_URS_2025_02/741315883</t>
  </si>
  <si>
    <t>Poznámka k položce:_x000D_
závada 44;</t>
  </si>
  <si>
    <t>23</t>
  </si>
  <si>
    <t>741316843</t>
  </si>
  <si>
    <t>Demontáž zásuvek se zachováním funkčnosti domovních polozapuštěných nebo zapuštěných, pro prostředí šroubové 2P+PE</t>
  </si>
  <si>
    <t>955661350</t>
  </si>
  <si>
    <t>https://podminky.urs.cz/item/CS_URS_2025_02/741316843</t>
  </si>
  <si>
    <t>24</t>
  </si>
  <si>
    <t>741320022</t>
  </si>
  <si>
    <t>Montáž pojistek se zapojením vodičů pojistkových částí spodků do 500 V 63 A</t>
  </si>
  <si>
    <t>1346972258</t>
  </si>
  <si>
    <t>https://podminky.urs.cz/item/CS_URS_2025_02/741320022</t>
  </si>
  <si>
    <t>Poznámka k položce:_x000D_
závada 10;11;</t>
  </si>
  <si>
    <t>25</t>
  </si>
  <si>
    <t>1188253</t>
  </si>
  <si>
    <t>POJISTKOVE DOTEKY VDIII 35A CERNA</t>
  </si>
  <si>
    <t>-1034370973</t>
  </si>
  <si>
    <t>26</t>
  </si>
  <si>
    <t>741320041</t>
  </si>
  <si>
    <t>Montáž pojistek se zapojením vodičů pojistkových částí patron do 60 A se styčným kroužkem</t>
  </si>
  <si>
    <t>64751551</t>
  </si>
  <si>
    <t>https://podminky.urs.cz/item/CS_URS_2025_02/741320041</t>
  </si>
  <si>
    <t>27</t>
  </si>
  <si>
    <t>1441093</t>
  </si>
  <si>
    <t>POJISTKA E33 DTIII 35A gL/gG POMALA</t>
  </si>
  <si>
    <t>-538431473</t>
  </si>
  <si>
    <t>28</t>
  </si>
  <si>
    <t>741320105</t>
  </si>
  <si>
    <t>Montáž jističů se zapojením vodičů jednopólových nn do 25 A ve skříni</t>
  </si>
  <si>
    <t>-1693384192</t>
  </si>
  <si>
    <t>https://podminky.urs.cz/item/CS_URS_2025_02/741320105</t>
  </si>
  <si>
    <t>Poznámka k položce:_x000D_
závada 12</t>
  </si>
  <si>
    <t>29</t>
  </si>
  <si>
    <t>35822122</t>
  </si>
  <si>
    <t>jistič 1-pólový 16 A vypínací charakteristika B vypínací schopnost 6 kA</t>
  </si>
  <si>
    <t>1006947313</t>
  </si>
  <si>
    <t>30</t>
  </si>
  <si>
    <t>741320901</t>
  </si>
  <si>
    <t>Výměna částí jistících přístrojů s přezkoušením správnosti dotyku nahrazených pojistkových hlavic včetně vyšroubování starých poškozených hlavic a zašroubování nových velikosti hlavice do 25 A</t>
  </si>
  <si>
    <t>1816743846</t>
  </si>
  <si>
    <t>https://podminky.urs.cz/item/CS_URS_2025_02/741320901</t>
  </si>
  <si>
    <t>Poznámka k položce:_x000D_
závada 39;50;58;</t>
  </si>
  <si>
    <t>31</t>
  </si>
  <si>
    <t>83496683</t>
  </si>
  <si>
    <t>MOR HLAVICE POJISTKOVÁ E27 MPA2310A22</t>
  </si>
  <si>
    <t>1625851134</t>
  </si>
  <si>
    <t>741320902</t>
  </si>
  <si>
    <t>Výměna částí jistících přístrojů s přezkoušením správnosti dotyku nahrazených pojistkových hlavic včetně vyšroubování starých poškozených hlavic a zašroubování nových velikosti hlavice do 63 A</t>
  </si>
  <si>
    <t>-112069533</t>
  </si>
  <si>
    <t>https://podminky.urs.cz/item/CS_URS_2025_02/741320902</t>
  </si>
  <si>
    <t>Poznámka k položce:_x000D_
závada 32;</t>
  </si>
  <si>
    <t>33</t>
  </si>
  <si>
    <t>34523620.r</t>
  </si>
  <si>
    <t>hlavice pojistková E27 2310-12 základní provedení</t>
  </si>
  <si>
    <t>1359251716</t>
  </si>
  <si>
    <t>Poznámka k položce:_x000D_
závada 32</t>
  </si>
  <si>
    <t>34</t>
  </si>
  <si>
    <t>741320911</t>
  </si>
  <si>
    <t>Výměna částí jistících přístrojů pojistkových vložek (patron) včetně potřebné manipulace s pojistkovou hlavicí vyjmutí vadné vložky a vložení nové, velikosti do 25 A</t>
  </si>
  <si>
    <t>607836098</t>
  </si>
  <si>
    <t>https://podminky.urs.cz/item/CS_URS_2025_02/741320911</t>
  </si>
  <si>
    <t>Poznámka k položce:_x000D_
závada 13;14;16;19;33;</t>
  </si>
  <si>
    <t>35</t>
  </si>
  <si>
    <t>34523472</t>
  </si>
  <si>
    <t>vložka pojistková E27 zpožděná 2410T 20A</t>
  </si>
  <si>
    <t>-1743766240</t>
  </si>
  <si>
    <t>36</t>
  </si>
  <si>
    <t>34523465</t>
  </si>
  <si>
    <t>vložka pojistková E27 zpožděná 2410T 10A</t>
  </si>
  <si>
    <t>-1072364297</t>
  </si>
  <si>
    <t>37</t>
  </si>
  <si>
    <t>34523470</t>
  </si>
  <si>
    <t>vložka pojistková E27 zpožděná 2410T 16A</t>
  </si>
  <si>
    <t>977741999</t>
  </si>
  <si>
    <t>38</t>
  </si>
  <si>
    <t>34523475</t>
  </si>
  <si>
    <t>vložka pojistková E27 zpožděná 2410T 25A</t>
  </si>
  <si>
    <t>-1554370830</t>
  </si>
  <si>
    <t>39</t>
  </si>
  <si>
    <t>741320912</t>
  </si>
  <si>
    <t>Výměna částí jistících přístrojů pojistkových vložek (patron) včetně potřebné manipulace s pojistkovou hlavicí vyjmutí vadné vložky a vložení nové, velikosti do 63 A</t>
  </si>
  <si>
    <t>775954881</t>
  </si>
  <si>
    <t>https://podminky.urs.cz/item/CS_URS_2025_02/741320912</t>
  </si>
  <si>
    <t>Poznámka k položce:_x000D_
závada 28;29;30;35;36;</t>
  </si>
  <si>
    <t>40</t>
  </si>
  <si>
    <t>1133178</t>
  </si>
  <si>
    <t>POJISTKOVA VLOZKA E33 DIII 35A GR ULTR</t>
  </si>
  <si>
    <t>135136852</t>
  </si>
  <si>
    <t>41</t>
  </si>
  <si>
    <t>1133178.r</t>
  </si>
  <si>
    <t>544830237</t>
  </si>
  <si>
    <t>42</t>
  </si>
  <si>
    <t>741321825</t>
  </si>
  <si>
    <t>Demontáž pojistek závitových pojistkových částí spodků do 500 V</t>
  </si>
  <si>
    <t>-997395489</t>
  </si>
  <si>
    <t>https://podminky.urs.cz/item/CS_URS_2025_02/741321825</t>
  </si>
  <si>
    <t>43</t>
  </si>
  <si>
    <t>741321829</t>
  </si>
  <si>
    <t>Demontáž pojistek závitových pojistkových částí patron</t>
  </si>
  <si>
    <t>-552183368</t>
  </si>
  <si>
    <t>https://podminky.urs.cz/item/CS_URS_2025_02/741321829</t>
  </si>
  <si>
    <t>44</t>
  </si>
  <si>
    <t>741322815</t>
  </si>
  <si>
    <t>Demontáž jističů jednopólových nn bez signálního kontaktu do 25 A ze skříně</t>
  </si>
  <si>
    <t>-292006343</t>
  </si>
  <si>
    <t>https://podminky.urs.cz/item/CS_URS_2025_02/741322815</t>
  </si>
  <si>
    <t>45</t>
  </si>
  <si>
    <t>741371121</t>
  </si>
  <si>
    <t>Montáž svítidel zářivkových se zapojením vodičů průmyslových stropních závěsných na trubkách s krabicí, 2 zdroje</t>
  </si>
  <si>
    <t>293201170</t>
  </si>
  <si>
    <t>https://podminky.urs.cz/item/CS_URS_2025_02/741371121</t>
  </si>
  <si>
    <t>Poznámka k položce:_x000D_
závada 31;</t>
  </si>
  <si>
    <t>46</t>
  </si>
  <si>
    <t>1189210</t>
  </si>
  <si>
    <t>SVITIDLO PRIMA LED TUBE 2X120 PC</t>
  </si>
  <si>
    <t>-1884108711</t>
  </si>
  <si>
    <t>47</t>
  </si>
  <si>
    <t>1633707</t>
  </si>
  <si>
    <t xml:space="preserve">LED TRUBICE ST8E-1.2M 16W/840 EM, NW 4000K </t>
  </si>
  <si>
    <t>-2123363127</t>
  </si>
  <si>
    <t>48</t>
  </si>
  <si>
    <t>741371823</t>
  </si>
  <si>
    <t>Demontáž svítidel bez zachování funkčnosti (do suti) interiérových modulového systému zářivkových, délky přes 1100 mm</t>
  </si>
  <si>
    <t>-1604017288</t>
  </si>
  <si>
    <t>https://podminky.urs.cz/item/CS_URS_2025_02/741371823</t>
  </si>
  <si>
    <t>49</t>
  </si>
  <si>
    <t>741850941</t>
  </si>
  <si>
    <t>Zjištění závad a poruch silnoproudé instalace v objektech v prodejnách, v provozech s kancelářemi, příručním skladem a ostatním příslušenstvím podle počtu místností připojených na 1 okruh a vyřazených z provozu do 3 místností</t>
  </si>
  <si>
    <t>1310223532</t>
  </si>
  <si>
    <t>https://podminky.urs.cz/item/CS_URS_2025_02/741850941</t>
  </si>
  <si>
    <t>Poznámka k položce:_x000D_
závada 26;</t>
  </si>
  <si>
    <t>50</t>
  </si>
  <si>
    <t>741852902</t>
  </si>
  <si>
    <t>Zjištění závady u svítidel zářivkových pro prostředí normální dvojtrubicových</t>
  </si>
  <si>
    <t>-271166264</t>
  </si>
  <si>
    <t>https://podminky.urs.cz/item/CS_URS_2025_02/741852902</t>
  </si>
  <si>
    <t>Poznámka k položce:_x000D_
závada 22</t>
  </si>
  <si>
    <t>Práce a dodávky M</t>
  </si>
  <si>
    <t>21-M</t>
  </si>
  <si>
    <t>Elektromontáže</t>
  </si>
  <si>
    <t>51</t>
  </si>
  <si>
    <t>RM01</t>
  </si>
  <si>
    <t>označení vodičů a vývodů</t>
  </si>
  <si>
    <t>kpl</t>
  </si>
  <si>
    <t>64</t>
  </si>
  <si>
    <t>-414198083</t>
  </si>
  <si>
    <t>Poznámka k položce:_x000D_
závada 12;15;38;42;45;47;51;</t>
  </si>
  <si>
    <t>52</t>
  </si>
  <si>
    <t>RM03</t>
  </si>
  <si>
    <t>Údržba rozvaděče - doplnění bezpečnostního značení</t>
  </si>
  <si>
    <t>297283407</t>
  </si>
  <si>
    <t>Poznámka k položce:_x000D_
závada 37;53;54;57;</t>
  </si>
  <si>
    <t>53</t>
  </si>
  <si>
    <t>RM03.1</t>
  </si>
  <si>
    <t xml:space="preserve">Údržba rozvaděče - doplnění chybějících šroubů - včetně mat. </t>
  </si>
  <si>
    <t>846319062</t>
  </si>
  <si>
    <t>Poznámka k položce:_x000D_
závada 18;43;48;56;</t>
  </si>
  <si>
    <t>54</t>
  </si>
  <si>
    <t>RM03.1.1</t>
  </si>
  <si>
    <t>Údržba rozvaděče - doplnění výrobního štítku</t>
  </si>
  <si>
    <t>1904162933</t>
  </si>
  <si>
    <t>Poznámka k položce:_x000D_
závada 23;</t>
  </si>
  <si>
    <t>55</t>
  </si>
  <si>
    <t>RM03.1.2</t>
  </si>
  <si>
    <t xml:space="preserve">Údržba rozvaděče - doplnění krytku zásuvky 32A/4P - včetně mat. </t>
  </si>
  <si>
    <t>311113554</t>
  </si>
  <si>
    <t>Poznámka k položce:_x000D_
závada 41;</t>
  </si>
  <si>
    <t>56</t>
  </si>
  <si>
    <t>RM05.1</t>
  </si>
  <si>
    <t>Údržba rozvaděče - doplnění trvanlivého názvu na dveře</t>
  </si>
  <si>
    <t>-1169479860</t>
  </si>
  <si>
    <t>Poznámka k položce:_x000D_
závada 21</t>
  </si>
  <si>
    <t>VRN</t>
  </si>
  <si>
    <t>Vedlejší rozpočtové náklady</t>
  </si>
  <si>
    <t>VRN9</t>
  </si>
  <si>
    <t>Ostatní náklady</t>
  </si>
  <si>
    <t>57</t>
  </si>
  <si>
    <t>091002000</t>
  </si>
  <si>
    <t>Ostatní náklady související s objektem</t>
  </si>
  <si>
    <t>-2017943288</t>
  </si>
  <si>
    <t>Poznámka k položce:_x000D_
Poznámka k položce: zařízení staveniště, doprava zaměstnanců,drobný spojovací mat. a pod..</t>
  </si>
  <si>
    <t>02. - TSHK - budova E, Na Brně 362</t>
  </si>
  <si>
    <t>1941586568</t>
  </si>
  <si>
    <t>Poznámka k položce:_x000D_
závada 89;90;</t>
  </si>
  <si>
    <t>-1306428114</t>
  </si>
  <si>
    <t>919173050</t>
  </si>
  <si>
    <t>Poznámka k položce:_x000D_
závada 63;</t>
  </si>
  <si>
    <t>1210076</t>
  </si>
  <si>
    <t>KRABICE E126 85X44X40 IP54</t>
  </si>
  <si>
    <t>1870633673</t>
  </si>
  <si>
    <t>741122211</t>
  </si>
  <si>
    <t>Montáž kabelů měděných bez ukončení uložených volně nebo v liště plných kulatých (např. CYKY, CYKFY) počtu a průřezu žil 3x1,5 až 6 mm2</t>
  </si>
  <si>
    <t>m</t>
  </si>
  <si>
    <t>435859651</t>
  </si>
  <si>
    <t>https://podminky.urs.cz/item/CS_URS_2025_02/741122211</t>
  </si>
  <si>
    <t>Poznámka k položce:_x000D_
závada 71;</t>
  </si>
  <si>
    <t>34111036</t>
  </si>
  <si>
    <t>kabel instalační jádro Cu plné izolace PVC plášť PVC 450/750V (CYKY) 3x2,5mm2</t>
  </si>
  <si>
    <t>-1623231390</t>
  </si>
  <si>
    <t>741122851</t>
  </si>
  <si>
    <t>Demontáž kabelů měděných uložených volně nebo v liště plných kulatých počtu a průřezu žil 2x1,5 až 6 mm2, 3x1,5 až 10 mm2, 4x1,5 až 10 mm2, 5x1,5 až 6 mm2, 7x1,5 až 4 mm2, 12x1,5 mm2</t>
  </si>
  <si>
    <t>115551359</t>
  </si>
  <si>
    <t>https://podminky.urs.cz/item/CS_URS_2025_02/741122851</t>
  </si>
  <si>
    <t>-1668255539</t>
  </si>
  <si>
    <t>https://podminky.urs.cz/item/CS_URS_2025_02/741130001</t>
  </si>
  <si>
    <t>741130003</t>
  </si>
  <si>
    <t>Ukončení vodičů izolovaných s označením a zapojením v rozváděči nebo na přístroji, průřezu žíly do 4 mm2</t>
  </si>
  <si>
    <t>5627091</t>
  </si>
  <si>
    <t>https://podminky.urs.cz/item/CS_URS_2025_02/741130003</t>
  </si>
  <si>
    <t>Poznámka k položce:_x000D_
závada 72;</t>
  </si>
  <si>
    <t>741130022</t>
  </si>
  <si>
    <t>Ukončení vodičů izolovaných s označením a zapojením na svorkovnici s otevřením a uzavřením krytu, průřezu žíly do 4 mm2</t>
  </si>
  <si>
    <t>-1719699831</t>
  </si>
  <si>
    <t>https://podminky.urs.cz/item/CS_URS_2025_02/741130022</t>
  </si>
  <si>
    <t>Poznámka k položce:_x000D_
závada 85;</t>
  </si>
  <si>
    <t>741231001</t>
  </si>
  <si>
    <t>Montáž svorkovnic do rozváděčů s popisnými štítky se zapojením vodičů na jedné straně řadových, průřezové plochy vodičů do 2,5 mm2</t>
  </si>
  <si>
    <t>-329420843</t>
  </si>
  <si>
    <t>https://podminky.urs.cz/item/CS_URS_2025_02/741231001</t>
  </si>
  <si>
    <t>1179532</t>
  </si>
  <si>
    <t>SVORKOVNICE RSA 4 A BILA</t>
  </si>
  <si>
    <t>-1437659180</t>
  </si>
  <si>
    <t>1179518</t>
  </si>
  <si>
    <t>KONC. PREPAZKA RSA 4 A BILA</t>
  </si>
  <si>
    <t>1668183151</t>
  </si>
  <si>
    <t>1537368</t>
  </si>
  <si>
    <t>KONCOVA SVERKA RSA L 35 CERNA</t>
  </si>
  <si>
    <t>-399039703</t>
  </si>
  <si>
    <t>741240051</t>
  </si>
  <si>
    <t>Montáž lišt do rozvaděčů DIN, délky do 30 cm</t>
  </si>
  <si>
    <t>301607474</t>
  </si>
  <si>
    <t>https://podminky.urs.cz/item/CS_URS_2025_02/741240051</t>
  </si>
  <si>
    <t>34572251</t>
  </si>
  <si>
    <t>lišta elektroinstalační nosná kovová pozinkovaná DIN TS35 plná</t>
  </si>
  <si>
    <t>1855129083</t>
  </si>
  <si>
    <t>1397203216</t>
  </si>
  <si>
    <t>Poznámka k položce:_x000D_
závada 64,</t>
  </si>
  <si>
    <t>-858103118</t>
  </si>
  <si>
    <t>741311823</t>
  </si>
  <si>
    <t>Demontáž spínačů bez zachování funkčnosti (do suti) nástěnných, pro prostředí venkovní nebo mokré do 10 A, připojení bezšroubové do 2 svorek</t>
  </si>
  <si>
    <t>981350979</t>
  </si>
  <si>
    <t>https://podminky.urs.cz/item/CS_URS_2025_02/741311823</t>
  </si>
  <si>
    <t>Poznámka k položce:_x000D_
závada 64;</t>
  </si>
  <si>
    <t>741313003</t>
  </si>
  <si>
    <t>Montáž zásuvek domovních se zapojením vodičů bezšroubové připojení polozapuštěných nebo zapuštěných 10/16 A, provedení 2x (2P + PE) dvojnásobná</t>
  </si>
  <si>
    <t>-315923568</t>
  </si>
  <si>
    <t>https://podminky.urs.cz/item/CS_URS_2025_02/741313003</t>
  </si>
  <si>
    <t>741313041</t>
  </si>
  <si>
    <t>Montáž zásuvek domovních se zapojením vodičů šroubové připojení polozapuštěných nebo zapuštěných 10/16 A, provedení 2P + PE</t>
  </si>
  <si>
    <t>1047322180</t>
  </si>
  <si>
    <t>https://podminky.urs.cz/item/CS_URS_2025_02/741313041</t>
  </si>
  <si>
    <t>Poznámka k položce:_x000D_
závada 66;67;69;79;</t>
  </si>
  <si>
    <t>1180278</t>
  </si>
  <si>
    <t>ZASUVKA 5518G-A02349 B1</t>
  </si>
  <si>
    <t>-195054871</t>
  </si>
  <si>
    <t>1175162</t>
  </si>
  <si>
    <t>JEDNORAMECEK 3901J-A00010 B1</t>
  </si>
  <si>
    <t>815570034</t>
  </si>
  <si>
    <t>741313043</t>
  </si>
  <si>
    <t>Montáž zásuvek domovních se zapojením vodičů šroubové připojení polozapuštěných nebo zapuštěných 10/16 A, provedení 2x (2P + PE) dvojnásobná</t>
  </si>
  <si>
    <t>-386636446</t>
  </si>
  <si>
    <t>https://podminky.urs.cz/item/CS_URS_2025_02/741313043</t>
  </si>
  <si>
    <t>Poznámka k položce:_x000D_
závada 62;</t>
  </si>
  <si>
    <t>1240439</t>
  </si>
  <si>
    <t>DISTANCNI RAMECEK NR 5X5 ZB</t>
  </si>
  <si>
    <t>-731462954</t>
  </si>
  <si>
    <t>1180293</t>
  </si>
  <si>
    <t>DVOJZASUVKA 5512G-C02349 B1</t>
  </si>
  <si>
    <t>2037488094</t>
  </si>
  <si>
    <t>741313231</t>
  </si>
  <si>
    <t>Montáž zásuvek průmyslových se zapojením vodičů nástěnných, provedení IP 44 2P+PE 16 A</t>
  </si>
  <si>
    <t>-583004750</t>
  </si>
  <si>
    <t>https://podminky.urs.cz/item/CS_URS_2025_02/741313231</t>
  </si>
  <si>
    <t>Poznámka k položce:_x000D_
závada 81;83;</t>
  </si>
  <si>
    <t>1186642</t>
  </si>
  <si>
    <t>ZASUVKA IP44 KOMPLET 5518-2929 S</t>
  </si>
  <si>
    <t>-2046015809</t>
  </si>
  <si>
    <t>1321849889</t>
  </si>
  <si>
    <t>Poznámka k položce:_x000D_
závada 80;82;</t>
  </si>
  <si>
    <t>1213329</t>
  </si>
  <si>
    <t>DVOJZASUVKA IP44 5518-2069 B</t>
  </si>
  <si>
    <t>-1734451758</t>
  </si>
  <si>
    <t>-2125491233</t>
  </si>
  <si>
    <t>Poznámka k položce:_x000D_
závada 62;66;67;69;</t>
  </si>
  <si>
    <t>-819790076</t>
  </si>
  <si>
    <t>Poznámka k položce:_x000D_
závada 80;81;82;83;</t>
  </si>
  <si>
    <t>741316813</t>
  </si>
  <si>
    <t>Demontáž zásuvek se zachováním funkčnosti domovních polozapuštěných nebo zapuštěných, pro prostředí normální do 16 A, připojení bezšroubové 2P+PE</t>
  </si>
  <si>
    <t>-1342613580</t>
  </si>
  <si>
    <t>https://podminky.urs.cz/item/CS_URS_2025_02/741316813</t>
  </si>
  <si>
    <t>741316823</t>
  </si>
  <si>
    <t>Demontáž zásuvek se zachováním funkčnosti domovních polozapuštěných nebo zapuštěných, pro prostředí normální do 16 A, připojení šroubové 2P+PE</t>
  </si>
  <si>
    <t>2006957356</t>
  </si>
  <si>
    <t>https://podminky.urs.cz/item/CS_URS_2025_02/741316823</t>
  </si>
  <si>
    <t>Poznámka k položce:_x000D_
závada 79;</t>
  </si>
  <si>
    <t>-992838853</t>
  </si>
  <si>
    <t>Poznámka k položce:_x000D_
závada 93;</t>
  </si>
  <si>
    <t>35822115</t>
  </si>
  <si>
    <t>jistič 1-pólový 10 A vypínací charakteristika B vypínací schopnost 6 kA</t>
  </si>
  <si>
    <t>-1225549359</t>
  </si>
  <si>
    <t>1304108767</t>
  </si>
  <si>
    <t>Poznámka k položce:_x000D_
závada 86;95;96;</t>
  </si>
  <si>
    <t>34523442</t>
  </si>
  <si>
    <t>vložka pojistková E27 normální 2410 25A</t>
  </si>
  <si>
    <t>36302955</t>
  </si>
  <si>
    <t>34523436</t>
  </si>
  <si>
    <t>vložka pojistková E27 normální 2410 20A</t>
  </si>
  <si>
    <t>-929658214</t>
  </si>
  <si>
    <t>34523455</t>
  </si>
  <si>
    <t>vložka pojistková E27 zpožděná 2410T 6A</t>
  </si>
  <si>
    <t>1837189411</t>
  </si>
  <si>
    <t>-1957231203</t>
  </si>
  <si>
    <t>741331825</t>
  </si>
  <si>
    <t>Demontáž stykačů nn střídavých vestavných třípólových do 100 A</t>
  </si>
  <si>
    <t>109577376</t>
  </si>
  <si>
    <t>https://podminky.urs.cz/item/CS_URS_2025_02/741331825</t>
  </si>
  <si>
    <t>741371011</t>
  </si>
  <si>
    <t>Montáž svítidel zářivkových se zapojením vodičů bytových nebo společenských místností stropních závěsných na trubkách 1 zdroj</t>
  </si>
  <si>
    <t>-1475718258</t>
  </si>
  <si>
    <t>https://podminky.urs.cz/item/CS_URS_2025_02/741371011</t>
  </si>
  <si>
    <t>Poznámka k položce:_x000D_
závada 59;</t>
  </si>
  <si>
    <t>1284941</t>
  </si>
  <si>
    <t>SVITIDLO PRIMA LED TUBE 1X120 PC</t>
  </si>
  <si>
    <t>1978680719</t>
  </si>
  <si>
    <t>LED TRUBICE ST8E-1.2M 16W/840 EM</t>
  </si>
  <si>
    <t>145358848</t>
  </si>
  <si>
    <t>741371012</t>
  </si>
  <si>
    <t>Montáž svítidel zářivkových se zapojením vodičů bytových nebo společenských místností stropních závěsných na trubkách 2 zdroje</t>
  </si>
  <si>
    <t>-1147350345</t>
  </si>
  <si>
    <t>https://podminky.urs.cz/item/CS_URS_2025_02/741371012</t>
  </si>
  <si>
    <t>Poznámka k položce:_x000D_
závada 78;</t>
  </si>
  <si>
    <t>741371861</t>
  </si>
  <si>
    <t>Demontáž svítidel bez zachování funkčnosti (do suti) interiérových se standardní paticí (E27, T5, GU10) nebo integrovaným zdrojem LED zavěšených, ploše do 0,09 m2</t>
  </si>
  <si>
    <t>536871880</t>
  </si>
  <si>
    <t>https://podminky.urs.cz/item/CS_URS_2025_02/741371861</t>
  </si>
  <si>
    <t>741390931</t>
  </si>
  <si>
    <t>Výměna součástí spotřebičů s demontáží poškozených součástí a namontováním nových a s konečným vyzkoušením žárovek u svítidel stropních nástěnných pevných, závěsných</t>
  </si>
  <si>
    <t>864679364</t>
  </si>
  <si>
    <t>https://podminky.urs.cz/item/CS_URS_2025_02/741390931</t>
  </si>
  <si>
    <t>Poznámka k položce:_x000D_
závada 60;</t>
  </si>
  <si>
    <t>1982889</t>
  </si>
  <si>
    <t>LED ZAROVKA LED CLA60 8.5W 840 FR E27 V</t>
  </si>
  <si>
    <t>-789317179</t>
  </si>
  <si>
    <t>741390942</t>
  </si>
  <si>
    <t>Výměna součástí spotřebičů s demontáží poškozených součástí a namontováním nových a s konečným vyzkoušením trubic zářivkových u svítidel uzavřených</t>
  </si>
  <si>
    <t>381646184</t>
  </si>
  <si>
    <t>https://podminky.urs.cz/item/CS_URS_2025_02/741390942</t>
  </si>
  <si>
    <t>Poznámka k položce:_x000D_
závada 74;75;77;</t>
  </si>
  <si>
    <t>741390943</t>
  </si>
  <si>
    <t>Výměna součástí spotřebičů s demontáží poškozených součástí a namontováním nových a s konečným vyzkoušením trubic zářivkových u svítidel prachotěsných</t>
  </si>
  <si>
    <t>1482202722</t>
  </si>
  <si>
    <t>https://podminky.urs.cz/item/CS_URS_2025_02/741390943</t>
  </si>
  <si>
    <t>Poznámka k položce:_x000D_
závada 65;76;</t>
  </si>
  <si>
    <t>2073284</t>
  </si>
  <si>
    <t>TRUBICE LEDTUBE T8 EM V 1200 15W 830</t>
  </si>
  <si>
    <t>-592928383</t>
  </si>
  <si>
    <t>210192671</t>
  </si>
  <si>
    <t>oprava krytí rozvaděče</t>
  </si>
  <si>
    <t>756953795</t>
  </si>
  <si>
    <t>Poznámka k položce:_x000D_
 závada 84;</t>
  </si>
  <si>
    <t>-416206620</t>
  </si>
  <si>
    <t>Poznámka k položce:_x000D_
závada 88;</t>
  </si>
  <si>
    <t>1251821713</t>
  </si>
  <si>
    <t>Poznámka k položce:_x000D_
závada 87;</t>
  </si>
  <si>
    <t xml:space="preserve">Údržba rozvaděče - doplnění krytku zásuvky 63A/4P - včetně mat. </t>
  </si>
  <si>
    <t>-38787762</t>
  </si>
  <si>
    <t>Poznámka k položce:_x000D_
závada 41;91;92;</t>
  </si>
  <si>
    <t>1299553530</t>
  </si>
  <si>
    <t>03. - TSHK - budova C, Na Brně 362</t>
  </si>
  <si>
    <t>-1021525460</t>
  </si>
  <si>
    <t>Poznámka k položce:_x000D_
závada 9;</t>
  </si>
  <si>
    <t>-850976940</t>
  </si>
  <si>
    <t>537189392</t>
  </si>
  <si>
    <t>Poznámka k položce:_x000D_
závada 5;</t>
  </si>
  <si>
    <t>-251140223</t>
  </si>
  <si>
    <t>Poznámka k položce:_x000D_
závada 4;</t>
  </si>
  <si>
    <t>-700487220</t>
  </si>
  <si>
    <t>Poznámka k položce:_x000D_
závada 2;</t>
  </si>
  <si>
    <t>715018558</t>
  </si>
  <si>
    <t>Poznámka k položce:_x000D_
závada 3;</t>
  </si>
  <si>
    <t>-496908502</t>
  </si>
  <si>
    <t>04. - TSHK - budova A, Na Brně 362</t>
  </si>
  <si>
    <t xml:space="preserve">    46-M - Zemní práce při extr.mont.pracích</t>
  </si>
  <si>
    <t>114356316</t>
  </si>
  <si>
    <t>Poznámka k položce:_x000D_
závada 11;14;20;</t>
  </si>
  <si>
    <t>95854480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</si>
  <si>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</si>
  <si>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</si>
  <si>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-1409632120</t>
  </si>
  <si>
    <t>https://podminky.urs.cz/item/CS_URS_2025_02/741112001</t>
  </si>
  <si>
    <t>Poznámka k položce:_x000D_
závada 27;28;</t>
  </si>
  <si>
    <t>1161141</t>
  </si>
  <si>
    <t>KRABICE PRISTROJOVA KP 68 KA 68MM</t>
  </si>
  <si>
    <t>298368736</t>
  </si>
  <si>
    <t>741220004</t>
  </si>
  <si>
    <t xml:space="preserve">Montáž skříní přístrojových prázdných plastových nebo hliníkových, pohledové plochy vel. 250x250 až 640x320 mm, oprava upevnění </t>
  </si>
  <si>
    <t>-591852810</t>
  </si>
  <si>
    <t>https://podminky.urs.cz/item/CS_URS_2025_02/741220004</t>
  </si>
  <si>
    <t>Poznámka k položce:_x000D_
závada 13;</t>
  </si>
  <si>
    <t>-1795043931</t>
  </si>
  <si>
    <t>Poznámka k položce:_x000D_
závada 16;</t>
  </si>
  <si>
    <t>1241938900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</si>
  <si>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</si>
  <si>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</si>
  <si>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-296831993</t>
  </si>
  <si>
    <t>https://podminky.urs.cz/item/CS_URS_2025_02/741310201</t>
  </si>
  <si>
    <t>Poznámka k položce:_x000D_
závada 28;</t>
  </si>
  <si>
    <t>34535000</t>
  </si>
  <si>
    <t>spínač kompletní, zapuštěný, jednopólový, řazení 1, šroubové svorky</t>
  </si>
  <si>
    <t>-509403874</t>
  </si>
  <si>
    <t>741310251</t>
  </si>
  <si>
    <t>Montáž spínačů jedno nebo dvoupólových polozapuštěných nebo zapuštěných se zapojením vodičů šroubové připojení, pro prostředí venkovní nebo mokré spínačů, řazení 1-jednopólových</t>
  </si>
  <si>
    <t>2098273771</t>
  </si>
  <si>
    <t>https://podminky.urs.cz/item/CS_URS_2025_02/741310251</t>
  </si>
  <si>
    <t>1172236</t>
  </si>
  <si>
    <t>SPINAC C.1 IP44 3557G-A01940 B1</t>
  </si>
  <si>
    <t>-1112748947</t>
  </si>
  <si>
    <t>317474002</t>
  </si>
  <si>
    <t>741310261</t>
  </si>
  <si>
    <t>Montáž spínačů jedno nebo dvoupólových polozapuštěných nebo zapuštěných se zapojením vodičů šroubové připojení, pro prostředí venkovní nebo mokré přepínačů, řazení 5-sériových</t>
  </si>
  <si>
    <t>1846742204</t>
  </si>
  <si>
    <t>https://podminky.urs.cz/item/CS_URS_2025_02/741310261</t>
  </si>
  <si>
    <t>1188815</t>
  </si>
  <si>
    <t>SPINAC C.5 3553-05289 B1</t>
  </si>
  <si>
    <t>1482128124</t>
  </si>
  <si>
    <t>741311875</t>
  </si>
  <si>
    <t>Demontáž spínačů bez zachování funkčnosti (do suti) polozapuštěných nebo zapuštěných, pro prostředí normální do 10 A, připojení šroubové přes 2 svorky do 4 svorek</t>
  </si>
  <si>
    <t>382229043</t>
  </si>
  <si>
    <t>https://podminky.urs.cz/item/CS_URS_2025_02/741311875</t>
  </si>
  <si>
    <t>670841792</t>
  </si>
  <si>
    <t>Poznámka k položce:_x000D_
závada 22;</t>
  </si>
  <si>
    <t>-1291568838</t>
  </si>
  <si>
    <t>812701844</t>
  </si>
  <si>
    <t>135143578</t>
  </si>
  <si>
    <t>Poznámka k položce:_x000D_
závada 12;15;</t>
  </si>
  <si>
    <t>1181948</t>
  </si>
  <si>
    <t>ZASUVKA VESTAVNA 16A/250V IP54 104-0B</t>
  </si>
  <si>
    <t>-281455947</t>
  </si>
  <si>
    <t>-514302307</t>
  </si>
  <si>
    <t>346925331</t>
  </si>
  <si>
    <t>741315843</t>
  </si>
  <si>
    <t>Demontáž zásuvek bez zachování funkčnosti (do suti) domovních polozapuštěných nebo zapuštěných, pro prostředí šroubové 2P+PE</t>
  </si>
  <si>
    <t>1495548638</t>
  </si>
  <si>
    <t>https://podminky.urs.cz/item/CS_URS_2025_02/741315843</t>
  </si>
  <si>
    <t>Poznámka k položce:_x000D_
závada 12;15;22;</t>
  </si>
  <si>
    <t>-1025387774</t>
  </si>
  <si>
    <t>741320165</t>
  </si>
  <si>
    <t>Montáž jističů se zapojením vodičů třípólových nn do 25 A ve skříni</t>
  </si>
  <si>
    <t>-219918402</t>
  </si>
  <si>
    <t>https://podminky.urs.cz/item/CS_URS_2025_02/741320165</t>
  </si>
  <si>
    <t>35822174</t>
  </si>
  <si>
    <t>jistič 3-pólový 32 A vypínací charakteristika B vypínací schopnost 6 kA</t>
  </si>
  <si>
    <t>97544400</t>
  </si>
  <si>
    <t>-1392504754</t>
  </si>
  <si>
    <t>34523620</t>
  </si>
  <si>
    <t>1290105898</t>
  </si>
  <si>
    <t>-1897405519</t>
  </si>
  <si>
    <t>Poznámka k položce:_x000D_
závada 3;4;8;</t>
  </si>
  <si>
    <t>867342311</t>
  </si>
  <si>
    <t>-100278948</t>
  </si>
  <si>
    <t>-432684899</t>
  </si>
  <si>
    <t>Poznámka k položce:_x000D_
závada 2;5;6;7;</t>
  </si>
  <si>
    <t>-170673551</t>
  </si>
  <si>
    <t>741321813</t>
  </si>
  <si>
    <t>Demontáž pojistek závitových kompletních E 33 do 60 A</t>
  </si>
  <si>
    <t>175924840</t>
  </si>
  <si>
    <t>https://podminky.urs.cz/item/CS_URS_2025_02/741321813</t>
  </si>
  <si>
    <t>741371002</t>
  </si>
  <si>
    <t>Montáž svítidel zářivkových se zapojením vodičů bytových nebo společenských místností stropních přisazených 1 zdroj s krytem</t>
  </si>
  <si>
    <t>1049103497</t>
  </si>
  <si>
    <t>https://podminky.urs.cz/item/CS_URS_2025_02/741371002</t>
  </si>
  <si>
    <t>Poznámka k položce:_x000D_
závada 29;</t>
  </si>
  <si>
    <t>1410481</t>
  </si>
  <si>
    <t>SVITIDLO PRIMA LED TUBE 1X60 PC</t>
  </si>
  <si>
    <t>-1786233472</t>
  </si>
  <si>
    <t>1020306567</t>
  </si>
  <si>
    <t>-1508942391</t>
  </si>
  <si>
    <t>741390932</t>
  </si>
  <si>
    <t>Výměna součástí spotřebičů s demontáží poškozených součástí a namontováním nových a s konečným vyzkoušením žárovek u svítidel stropních nástěnných prachotěsných</t>
  </si>
  <si>
    <t>-2023685312</t>
  </si>
  <si>
    <t>https://podminky.urs.cz/item/CS_URS_2025_02/741390932</t>
  </si>
  <si>
    <t>Poznámka k položce:_x000D_
závada 26;32;</t>
  </si>
  <si>
    <t>1905363891</t>
  </si>
  <si>
    <t>917519138</t>
  </si>
  <si>
    <t>2023893</t>
  </si>
  <si>
    <t>LED TRUBICE ST8E-0.6M 8W/840 EM 25X1EUE</t>
  </si>
  <si>
    <t>-1467500431</t>
  </si>
  <si>
    <t>-770232193</t>
  </si>
  <si>
    <t>Poznámka k položce:_x000D_
závada 19;21;24;</t>
  </si>
  <si>
    <t>1448266060</t>
  </si>
  <si>
    <t>-2008801452</t>
  </si>
  <si>
    <t>Poznámka k položce:_x000D_
závada 10;17;</t>
  </si>
  <si>
    <t>1278721686</t>
  </si>
  <si>
    <t>Poznámka k položce:_x000D_
závada 10;18;</t>
  </si>
  <si>
    <t>46-M</t>
  </si>
  <si>
    <t>Zemní práce při extr.mont.pracích</t>
  </si>
  <si>
    <t>468094112</t>
  </si>
  <si>
    <t>Vyvrtání otvorů pro elektroinstalační krabice ve stěnách z cihel, hloubky přes 6 do 9 cm</t>
  </si>
  <si>
    <t>-420019180</t>
  </si>
  <si>
    <t>https://podminky.urs.cz/item/CS_URS_2025_02/468094112</t>
  </si>
  <si>
    <t>-423130864</t>
  </si>
  <si>
    <t>05. - TSHK - budova B, Na Brně 362</t>
  </si>
  <si>
    <t>1506678203</t>
  </si>
  <si>
    <t>Poznámka k položce:_x000D_
závada 47;48;</t>
  </si>
  <si>
    <t>-841021650</t>
  </si>
  <si>
    <t>741112061</t>
  </si>
  <si>
    <t>Montáž krabic elektroinstalačních bez napojení na trubky a lišty, demontáže a montáže víčka a přístroje přístrojových zapuštěných plastových kruhových do zdiva</t>
  </si>
  <si>
    <t>-1123459272</t>
  </si>
  <si>
    <t>https://podminky.urs.cz/item/CS_URS_2025_02/741112061</t>
  </si>
  <si>
    <t>34571450</t>
  </si>
  <si>
    <t>krabice pod omítku PVC přístrojová kruhová D 70mm</t>
  </si>
  <si>
    <t>-1140433148</t>
  </si>
  <si>
    <t>741210001</t>
  </si>
  <si>
    <t>Montáž rozvodnic oceloplechových nebo plastových bez zapojení vodičů běžných, hmotnosti do 20 kg</t>
  </si>
  <si>
    <t>764940545</t>
  </si>
  <si>
    <t>https://podminky.urs.cz/item/CS_URS_2025_02/741210001</t>
  </si>
  <si>
    <t>Poznámka k položce:_x000D_
závada 6;9;</t>
  </si>
  <si>
    <t>1993497</t>
  </si>
  <si>
    <t>ROZVODNICE EASY9 NAST.18M BILA EZ9EUD118</t>
  </si>
  <si>
    <t>-2007413250</t>
  </si>
  <si>
    <t>1244994</t>
  </si>
  <si>
    <t>ROZVODNICE NA OMITKU IKA-2/24-ST</t>
  </si>
  <si>
    <t>2097975440</t>
  </si>
  <si>
    <t>741210833</t>
  </si>
  <si>
    <t>Demontáž rozvodnic plastových, uložených na povrchu, krytí do IPx 4, plochy přes 0,2 m2</t>
  </si>
  <si>
    <t>-276236347</t>
  </si>
  <si>
    <t>https://podminky.urs.cz/item/CS_URS_2025_02/741210833</t>
  </si>
  <si>
    <t>741213841</t>
  </si>
  <si>
    <t>Demontáž kabelu z rozvodnice se zachováním funkčnosti silových, průřezu do 4 mm2</t>
  </si>
  <si>
    <t>-649009067</t>
  </si>
  <si>
    <t>https://podminky.urs.cz/item/CS_URS_2025_02/741213841</t>
  </si>
  <si>
    <t>-1224748816</t>
  </si>
  <si>
    <t>1147436</t>
  </si>
  <si>
    <t>KABELOVE VYVODKY IP68 M25 ISM71504</t>
  </si>
  <si>
    <t>-1359784245</t>
  </si>
  <si>
    <t>741240011</t>
  </si>
  <si>
    <t>Montáž ostatního příslušenství rozvoden kabelových vývodek do rozváděčů litinových, hliníkových nebo plastových zhotovení otvorů včetně vyřezání závitu pro osazení vývodek do rozváděčů litinových, hliníkových nebo plastových, D do 42 mm</t>
  </si>
  <si>
    <t>1082811995</t>
  </si>
  <si>
    <t>https://podminky.urs.cz/item/CS_URS_2025_02/741240011</t>
  </si>
  <si>
    <t>1757891797</t>
  </si>
  <si>
    <t>Poznámka k položce:_x000D_
závada 37;</t>
  </si>
  <si>
    <t>-1876083371</t>
  </si>
  <si>
    <t>-917009186</t>
  </si>
  <si>
    <t>423646835</t>
  </si>
  <si>
    <t>1353763033</t>
  </si>
  <si>
    <t>Poznámka k položce:_x000D_
závada 46;</t>
  </si>
  <si>
    <t>1529652170</t>
  </si>
  <si>
    <t>2026518</t>
  </si>
  <si>
    <t>DVOJZASUVKA 5513A-C02357 B /AKCE 9+1/</t>
  </si>
  <si>
    <t>balení</t>
  </si>
  <si>
    <t>904544071</t>
  </si>
  <si>
    <t>1525427854</t>
  </si>
  <si>
    <t>Poznámka k položce:_x000D_
závada 42;</t>
  </si>
  <si>
    <t>-335664415</t>
  </si>
  <si>
    <t>1268978395</t>
  </si>
  <si>
    <t>Poznámka k položce:_x000D_
závada 35;38;</t>
  </si>
  <si>
    <t>522033653</t>
  </si>
  <si>
    <t>-1135361342</t>
  </si>
  <si>
    <t>67952502</t>
  </si>
  <si>
    <t>336442206</t>
  </si>
  <si>
    <t>-1592308958</t>
  </si>
  <si>
    <t>Poznámka k položce:_x000D_
závada 35;38;44;</t>
  </si>
  <si>
    <t>1091218022</t>
  </si>
  <si>
    <t>1043054841</t>
  </si>
  <si>
    <t>Poznámka k položce:_x000D_
závada 3;6;9;15;18;24;29;</t>
  </si>
  <si>
    <t>2030617023</t>
  </si>
  <si>
    <t>590538140</t>
  </si>
  <si>
    <t>Poznámka k položce:_x000D_
závada 6;</t>
  </si>
  <si>
    <t>741320175</t>
  </si>
  <si>
    <t>Montáž jističů se zapojením vodičů třípólových nn do 63 A ve skříni</t>
  </si>
  <si>
    <t>511561517</t>
  </si>
  <si>
    <t>https://podminky.urs.cz/item/CS_URS_2025_02/741320175</t>
  </si>
  <si>
    <t>-575911918</t>
  </si>
  <si>
    <t>-98155926</t>
  </si>
  <si>
    <t>Poznámka k položce:_x000D_
závada 14;</t>
  </si>
  <si>
    <t>34523680</t>
  </si>
  <si>
    <t>hlavice pojistková 2320-12 základní provedení</t>
  </si>
  <si>
    <t>1733666612</t>
  </si>
  <si>
    <t>-253598155</t>
  </si>
  <si>
    <t>Poznámka k položce:_x000D_
závada 4;19;20;22;</t>
  </si>
  <si>
    <t>34523415</t>
  </si>
  <si>
    <t>vložka pojistková E27 normální 2410 6A</t>
  </si>
  <si>
    <t>1799497903</t>
  </si>
  <si>
    <t>-969987857</t>
  </si>
  <si>
    <t>34523430</t>
  </si>
  <si>
    <t>vložka pojistková E27 normální 2410 16A</t>
  </si>
  <si>
    <t>1906066469</t>
  </si>
  <si>
    <t>-1546910806</t>
  </si>
  <si>
    <t>Poznámka k položce:_x000D_
závada 21;28;30;</t>
  </si>
  <si>
    <t>1256051</t>
  </si>
  <si>
    <t>POJISTKA E33 DIII 35A DZ/gF</t>
  </si>
  <si>
    <t>-914063993</t>
  </si>
  <si>
    <t>424873433</t>
  </si>
  <si>
    <t>-1404375253</t>
  </si>
  <si>
    <t>741322855</t>
  </si>
  <si>
    <t>Demontáž jističů třípólových nn bez signálního kontaktu do 25 A ze skříně</t>
  </si>
  <si>
    <t>-1665136649</t>
  </si>
  <si>
    <t>https://podminky.urs.cz/item/CS_URS_2025_02/741322855</t>
  </si>
  <si>
    <t>741330042</t>
  </si>
  <si>
    <t>Montáž stykačů nn se zapojením vodičů střídavých vestavných třípólových do 25 A</t>
  </si>
  <si>
    <t>-137700011</t>
  </si>
  <si>
    <t>https://podminky.urs.cz/item/CS_URS_2025_02/741330042</t>
  </si>
  <si>
    <t>741330763.r</t>
  </si>
  <si>
    <t>Montáž relé časových bez zapojení</t>
  </si>
  <si>
    <t>-420714585</t>
  </si>
  <si>
    <t>-750234109</t>
  </si>
  <si>
    <t>741335817</t>
  </si>
  <si>
    <t>Demontáž relé časových</t>
  </si>
  <si>
    <t>-1713358147</t>
  </si>
  <si>
    <t>https://podminky.urs.cz/item/CS_URS_2025_02/741335817</t>
  </si>
  <si>
    <t>-1305532104</t>
  </si>
  <si>
    <t>Poznámka k položce:_x000D_
závada 45;</t>
  </si>
  <si>
    <t>-331806437</t>
  </si>
  <si>
    <t>-727583820</t>
  </si>
  <si>
    <t>Poznámka k položce:_x000D_
závada 43;</t>
  </si>
  <si>
    <t>-1194019393</t>
  </si>
  <si>
    <t>Poznámka k položce:_x000D_
závada 5;13;17;23;27;</t>
  </si>
  <si>
    <t>-1140909111</t>
  </si>
  <si>
    <t>Poznámka k položce:_x000D_
závada 33;</t>
  </si>
  <si>
    <t>2065277071</t>
  </si>
  <si>
    <t>-15515663</t>
  </si>
  <si>
    <t>Poznámka k položce:_x000D_
závada 34;36;39;</t>
  </si>
  <si>
    <t>-106583592</t>
  </si>
  <si>
    <t>Poznámka k položce:_x000D_
závada 2;12;16;25;26;32;40;</t>
  </si>
  <si>
    <t>1101958213</t>
  </si>
  <si>
    <t>58</t>
  </si>
  <si>
    <t>-1918617055</t>
  </si>
  <si>
    <t>06. - TSHK - budova H, Na Brně 362</t>
  </si>
  <si>
    <t>741112022</t>
  </si>
  <si>
    <t>Montáž krabic elektroinstalačních bez napojení na trubky a lišty, demontáže a montáže víčka a přístroje protahovacích nebo odbočných nástěnných plastových čtyřhranných, vel. do 160x160 mm</t>
  </si>
  <si>
    <t>6197442</t>
  </si>
  <si>
    <t>https://podminky.urs.cz/item/CS_URS_2025_02/741112022</t>
  </si>
  <si>
    <t>Poznámka k položce:_x000D_
závada 16;17;18;19;</t>
  </si>
  <si>
    <t>1185656</t>
  </si>
  <si>
    <t>KRABICE ACIDUR 6455-27 P/2 5P SEDA VELKA</t>
  </si>
  <si>
    <t>-1000857427</t>
  </si>
  <si>
    <t>741113811</t>
  </si>
  <si>
    <t>Demontáž elektroinstalačních krabic nástěnných plastových kruhových nebo čtyřhranných</t>
  </si>
  <si>
    <t>-88716677</t>
  </si>
  <si>
    <t>https://podminky.urs.cz/item/CS_URS_2025_02/741113811</t>
  </si>
  <si>
    <t>741120851</t>
  </si>
  <si>
    <t>Demontáž vodičů izolovaných měděných drátovacích v rozváděčích plných, průřezu žily 0,35 až 16 mm2</t>
  </si>
  <si>
    <t>1089148797</t>
  </si>
  <si>
    <t>https://podminky.urs.cz/item/CS_URS_2025_02/741120851</t>
  </si>
  <si>
    <t>2030294193</t>
  </si>
  <si>
    <t>741130004</t>
  </si>
  <si>
    <t>Ukončení vodičů izolovaných s označením a zapojením v rozváděči nebo na přístroji, průřezu žíly do 6 mm2</t>
  </si>
  <si>
    <t>962278264</t>
  </si>
  <si>
    <t>https://podminky.urs.cz/item/CS_URS_2025_02/741130004</t>
  </si>
  <si>
    <t>-260363519</t>
  </si>
  <si>
    <t>1215743</t>
  </si>
  <si>
    <t>ROZVODNICE NASTENNA IP65 18M MISTRAL</t>
  </si>
  <si>
    <t>1122288012</t>
  </si>
  <si>
    <t>741210843</t>
  </si>
  <si>
    <t>Demontáž rozvodnic plastových, uložených na povrchu, krytí přes IPx 4, plochy přes 0,2 m2</t>
  </si>
  <si>
    <t>467821812</t>
  </si>
  <si>
    <t>https://podminky.urs.cz/item/CS_URS_2025_02/741210843</t>
  </si>
  <si>
    <t>Poznámka k položce:_x000D_
závada 10;</t>
  </si>
  <si>
    <t>741220003</t>
  </si>
  <si>
    <t>Montáž skříní přístrojových prázdných plastových nebo hliníkových, pohledové plochy vel. 240x120 až 240x240 mm</t>
  </si>
  <si>
    <t>2055654398</t>
  </si>
  <si>
    <t>https://podminky.urs.cz/item/CS_URS_2025_02/741220003</t>
  </si>
  <si>
    <t>2059701</t>
  </si>
  <si>
    <t>ZASUVKOVA KOMBINACE SJ 51 6963 MN.01</t>
  </si>
  <si>
    <t>-1246337032</t>
  </si>
  <si>
    <t>-506539975</t>
  </si>
  <si>
    <t>1883272543</t>
  </si>
  <si>
    <t>1751531631</t>
  </si>
  <si>
    <t>Poznámka k položce:_x000D_
závada 21;</t>
  </si>
  <si>
    <t>741313131</t>
  </si>
  <si>
    <t>Montáž zásuvek průmyslových se zapojením vodičů spojovacích, provedení IP 44 2P+PE 16 A</t>
  </si>
  <si>
    <t>-386997683</t>
  </si>
  <si>
    <t>https://podminky.urs.cz/item/CS_URS_2025_02/741313131</t>
  </si>
  <si>
    <t>Poznámka k položce:_x000D_
závada 23</t>
  </si>
  <si>
    <t>741315857</t>
  </si>
  <si>
    <t>Demontáž zásuvek bez zachování funkčnosti (do suti) průmyslových nástěnných, pro prostředí venkovní nebo mokré, připojení bezšroubové 3P+PE</t>
  </si>
  <si>
    <t>810992716</t>
  </si>
  <si>
    <t>https://podminky.urs.cz/item/CS_URS_2025_02/741315857</t>
  </si>
  <si>
    <t>28086559</t>
  </si>
  <si>
    <t>741316863</t>
  </si>
  <si>
    <t>Demontáž zásuvek se zachováním funkčnosti průmyslových nástěnných, pro prostředí venkovní nebo mokré, připojení šroubové 2P+PE</t>
  </si>
  <si>
    <t>771897443</t>
  </si>
  <si>
    <t>https://podminky.urs.cz/item/CS_URS_2025_02/741316863</t>
  </si>
  <si>
    <t>-1249785050</t>
  </si>
  <si>
    <t>Poznámka k položce:_x000D_
závada 9;14;</t>
  </si>
  <si>
    <t>1202455</t>
  </si>
  <si>
    <t>HLAVNI VYPINAC 3P 40A IS-40/3</t>
  </si>
  <si>
    <t>-1970914712</t>
  </si>
  <si>
    <t>2095224238</t>
  </si>
  <si>
    <t>-1315027912</t>
  </si>
  <si>
    <t>-1939932551</t>
  </si>
  <si>
    <t>-822609306</t>
  </si>
  <si>
    <t>Poznámka k položce:_x000D_
závada 6;7;</t>
  </si>
  <si>
    <t>-986456042</t>
  </si>
  <si>
    <t>741320922</t>
  </si>
  <si>
    <t>Výměna částí jistících přístrojů dotykových šroubů (ochranné vložky) včetně manipulace se stávající pojistkovou hlavicí a vložkou, vyšroubování vadného dotyku a zašroubování nového, velikosti do 63 A</t>
  </si>
  <si>
    <t>-472066744</t>
  </si>
  <si>
    <t>https://podminky.urs.cz/item/CS_URS_2025_02/741320922</t>
  </si>
  <si>
    <t>1159823</t>
  </si>
  <si>
    <t>-1170112714</t>
  </si>
  <si>
    <t>868785824</t>
  </si>
  <si>
    <t>-355541999</t>
  </si>
  <si>
    <t>Poznámka k položce:_x000D_
Závada 11</t>
  </si>
  <si>
    <t>741852932</t>
  </si>
  <si>
    <t>Zjištění závady u svítidel zářivkových pro prostředí prachotěsné dvojtrubicových</t>
  </si>
  <si>
    <t>363050605</t>
  </si>
  <si>
    <t>https://podminky.urs.cz/item/CS_URS_2025_02/741852932</t>
  </si>
  <si>
    <t>Poznámka k položce:_x000D_
závada 20;22;</t>
  </si>
  <si>
    <t>RM03.5</t>
  </si>
  <si>
    <t>-2098657797</t>
  </si>
  <si>
    <t>Poznámka k položce:_x000D_
závada 8;</t>
  </si>
  <si>
    <t>1680126244</t>
  </si>
  <si>
    <t>Poznámka k položce:_x000D_
Poznámka k položce: zařízení staveniště, doprava zaměstnanců, a pod..</t>
  </si>
  <si>
    <t>07. - TSHK, Na Brně 362 - detašované pracoviště Kydlinovská</t>
  </si>
  <si>
    <t>-538288109</t>
  </si>
  <si>
    <t>741132301</t>
  </si>
  <si>
    <t xml:space="preserve">Ukončení kabelů nebo vodičů koncovkou do 4 žil s jednoduchým nástavcem průměru 12 mm, včetně mat. </t>
  </si>
  <si>
    <t>1462035066</t>
  </si>
  <si>
    <t>https://podminky.urs.cz/item/CS_URS_2025_02/741132301</t>
  </si>
  <si>
    <t>Poznámka k položce:_x000D_
závada 3;8;</t>
  </si>
  <si>
    <t>922780378</t>
  </si>
  <si>
    <t>Poznámka k položce:_x000D_
závada 22;27;</t>
  </si>
  <si>
    <t>741213843</t>
  </si>
  <si>
    <t>Demontáž kabelu z rozvodnice se zachováním funkčnosti silových, průřezu přes 4 do 10 mm2</t>
  </si>
  <si>
    <t>-638001861</t>
  </si>
  <si>
    <t>https://podminky.urs.cz/item/CS_URS_2025_02/741213843</t>
  </si>
  <si>
    <t>824527582</t>
  </si>
  <si>
    <t>1791679</t>
  </si>
  <si>
    <t>ZASUVKOVA SKRIN EDS8 2/1 32 B</t>
  </si>
  <si>
    <t>1436491449</t>
  </si>
  <si>
    <t>753488932</t>
  </si>
  <si>
    <t>-271531343</t>
  </si>
  <si>
    <t>35822112</t>
  </si>
  <si>
    <t>jistič 1-pólový 6 A vypínací charakteristika B vypínací schopnost 6 kA</t>
  </si>
  <si>
    <t>-1575241365</t>
  </si>
  <si>
    <t>203303237</t>
  </si>
  <si>
    <t>Poznámka k položce:_x000D_
závada 4;7;15;26;</t>
  </si>
  <si>
    <t>-188576776</t>
  </si>
  <si>
    <t>35822184</t>
  </si>
  <si>
    <t>jistič 3-pólový 63 A vypínací charakteristika B vypínací schopnost 6 kA</t>
  </si>
  <si>
    <t>-1197353632</t>
  </si>
  <si>
    <t>2139173252</t>
  </si>
  <si>
    <t>-247585938</t>
  </si>
  <si>
    <t>741322022</t>
  </si>
  <si>
    <t>Montáž přepěťových ochran nn se zapojením vodičů svodiče bleskových proudů - typ 1 čtyřpólových, pro impulsní proud do 100 kA</t>
  </si>
  <si>
    <t>-1856502481</t>
  </si>
  <si>
    <t>https://podminky.urs.cz/item/CS_URS_2025_02/741322022</t>
  </si>
  <si>
    <t>1659336</t>
  </si>
  <si>
    <t>SVODIC PREPETI HLSA12,5-275/4+0 M</t>
  </si>
  <si>
    <t>482813319</t>
  </si>
  <si>
    <t>-11897962</t>
  </si>
  <si>
    <t>741322865</t>
  </si>
  <si>
    <t>Demontáž jističů třípólových nn bez signálního kontaktu do 63 A ze skříně</t>
  </si>
  <si>
    <t>-949561551</t>
  </si>
  <si>
    <t>https://podminky.urs.cz/item/CS_URS_2025_02/741322865</t>
  </si>
  <si>
    <t>Poznámka k položce:_x000D_
závada 15;26;</t>
  </si>
  <si>
    <t>741325845</t>
  </si>
  <si>
    <t>Demontáž přepěťových ochran nn svodiče přepětí - typ 2 čtyřpólových</t>
  </si>
  <si>
    <t>43452316</t>
  </si>
  <si>
    <t>https://podminky.urs.cz/item/CS_URS_2025_02/741325845</t>
  </si>
  <si>
    <t>-1184716834</t>
  </si>
  <si>
    <t>1983223</t>
  </si>
  <si>
    <t>SVITIDLO DP 600 E 21W 840 VW IP65 GY</t>
  </si>
  <si>
    <t>128</t>
  </si>
  <si>
    <t>524006362</t>
  </si>
  <si>
    <t>741371843</t>
  </si>
  <si>
    <t>Demontáž svítidel bez zachování funkčnosti (do suti) interiérových se standardní paticí (E27, T5, GU10) nebo integrovaným zdrojem LED přisazených, ploše stropních přes 0,09 do 0,36 m2</t>
  </si>
  <si>
    <t>-653688724</t>
  </si>
  <si>
    <t>https://podminky.urs.cz/item/CS_URS_2025_02/741371843</t>
  </si>
  <si>
    <t>35421000</t>
  </si>
  <si>
    <t>krytka koncová pro 2-3fázové přípojnice, včetně montáže</t>
  </si>
  <si>
    <t>256</t>
  </si>
  <si>
    <t>-1259516489</t>
  </si>
  <si>
    <t>Poznámka k položce:_x000D_
 závada 5;9;</t>
  </si>
  <si>
    <t>2142458133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</si>
</sst>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4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4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41313234" TargetMode="External"/><Relationship Id="rId13" Type="http://schemas.openxmlformats.org/officeDocument/2006/relationships/hyperlink" Target="https://podminky.urs.cz/item/CS_URS_2025_02/741316843" TargetMode="External"/><Relationship Id="rId18" Type="http://schemas.openxmlformats.org/officeDocument/2006/relationships/hyperlink" Target="https://podminky.urs.cz/item/CS_URS_2025_02/741320902" TargetMode="External"/><Relationship Id="rId26" Type="http://schemas.openxmlformats.org/officeDocument/2006/relationships/hyperlink" Target="https://podminky.urs.cz/item/CS_URS_2025_02/741850941" TargetMode="External"/><Relationship Id="rId3" Type="http://schemas.openxmlformats.org/officeDocument/2006/relationships/hyperlink" Target="https://podminky.urs.cz/item/CS_URS_2025_02/741240001" TargetMode="External"/><Relationship Id="rId21" Type="http://schemas.openxmlformats.org/officeDocument/2006/relationships/hyperlink" Target="https://podminky.urs.cz/item/CS_URS_2025_02/741321825" TargetMode="External"/><Relationship Id="rId7" Type="http://schemas.openxmlformats.org/officeDocument/2006/relationships/hyperlink" Target="https://podminky.urs.cz/item/CS_URS_2025_02/741313141" TargetMode="External"/><Relationship Id="rId12" Type="http://schemas.openxmlformats.org/officeDocument/2006/relationships/hyperlink" Target="https://podminky.urs.cz/item/CS_URS_2025_02/741315883" TargetMode="External"/><Relationship Id="rId17" Type="http://schemas.openxmlformats.org/officeDocument/2006/relationships/hyperlink" Target="https://podminky.urs.cz/item/CS_URS_2025_02/741320901" TargetMode="External"/><Relationship Id="rId25" Type="http://schemas.openxmlformats.org/officeDocument/2006/relationships/hyperlink" Target="https://podminky.urs.cz/item/CS_URS_2025_02/741371823" TargetMode="External"/><Relationship Id="rId2" Type="http://schemas.openxmlformats.org/officeDocument/2006/relationships/hyperlink" Target="https://podminky.urs.cz/item/CS_URS_2025_02/741130021" TargetMode="External"/><Relationship Id="rId16" Type="http://schemas.openxmlformats.org/officeDocument/2006/relationships/hyperlink" Target="https://podminky.urs.cz/item/CS_URS_2025_02/741320105" TargetMode="External"/><Relationship Id="rId20" Type="http://schemas.openxmlformats.org/officeDocument/2006/relationships/hyperlink" Target="https://podminky.urs.cz/item/CS_URS_2025_02/741320912" TargetMode="External"/><Relationship Id="rId1" Type="http://schemas.openxmlformats.org/officeDocument/2006/relationships/hyperlink" Target="https://podminky.urs.cz/item/CS_URS_2025_02/741112021" TargetMode="External"/><Relationship Id="rId6" Type="http://schemas.openxmlformats.org/officeDocument/2006/relationships/hyperlink" Target="https://podminky.urs.cz/item/CS_URS_2025_02/741313082" TargetMode="External"/><Relationship Id="rId11" Type="http://schemas.openxmlformats.org/officeDocument/2006/relationships/hyperlink" Target="https://podminky.urs.cz/item/CS_URS_2025_02/741315863" TargetMode="External"/><Relationship Id="rId24" Type="http://schemas.openxmlformats.org/officeDocument/2006/relationships/hyperlink" Target="https://podminky.urs.cz/item/CS_URS_2025_02/741371121" TargetMode="External"/><Relationship Id="rId5" Type="http://schemas.openxmlformats.org/officeDocument/2006/relationships/hyperlink" Target="https://podminky.urs.cz/item/CS_URS_2025_02/741311873" TargetMode="External"/><Relationship Id="rId15" Type="http://schemas.openxmlformats.org/officeDocument/2006/relationships/hyperlink" Target="https://podminky.urs.cz/item/CS_URS_2025_02/741320041" TargetMode="External"/><Relationship Id="rId23" Type="http://schemas.openxmlformats.org/officeDocument/2006/relationships/hyperlink" Target="https://podminky.urs.cz/item/CS_URS_2025_02/741322815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2/741315823" TargetMode="External"/><Relationship Id="rId19" Type="http://schemas.openxmlformats.org/officeDocument/2006/relationships/hyperlink" Target="https://podminky.urs.cz/item/CS_URS_2025_02/741320911" TargetMode="External"/><Relationship Id="rId4" Type="http://schemas.openxmlformats.org/officeDocument/2006/relationships/hyperlink" Target="https://podminky.urs.cz/item/CS_URS_2025_02/741310031" TargetMode="External"/><Relationship Id="rId9" Type="http://schemas.openxmlformats.org/officeDocument/2006/relationships/hyperlink" Target="https://podminky.urs.cz/item/CS_URS_2025_02/741313301" TargetMode="External"/><Relationship Id="rId14" Type="http://schemas.openxmlformats.org/officeDocument/2006/relationships/hyperlink" Target="https://podminky.urs.cz/item/CS_URS_2025_02/741320022" TargetMode="External"/><Relationship Id="rId22" Type="http://schemas.openxmlformats.org/officeDocument/2006/relationships/hyperlink" Target="https://podminky.urs.cz/item/CS_URS_2025_02/741321829" TargetMode="External"/><Relationship Id="rId27" Type="http://schemas.openxmlformats.org/officeDocument/2006/relationships/hyperlink" Target="https://podminky.urs.cz/item/CS_URS_2025_02/74185290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41240051" TargetMode="External"/><Relationship Id="rId13" Type="http://schemas.openxmlformats.org/officeDocument/2006/relationships/hyperlink" Target="https://podminky.urs.cz/item/CS_URS_2025_02/741313043" TargetMode="External"/><Relationship Id="rId18" Type="http://schemas.openxmlformats.org/officeDocument/2006/relationships/hyperlink" Target="https://podminky.urs.cz/item/CS_URS_2025_02/741316813" TargetMode="External"/><Relationship Id="rId26" Type="http://schemas.openxmlformats.org/officeDocument/2006/relationships/hyperlink" Target="https://podminky.urs.cz/item/CS_URS_2025_02/741371861" TargetMode="External"/><Relationship Id="rId3" Type="http://schemas.openxmlformats.org/officeDocument/2006/relationships/hyperlink" Target="https://podminky.urs.cz/item/CS_URS_2025_02/741122851" TargetMode="External"/><Relationship Id="rId21" Type="http://schemas.openxmlformats.org/officeDocument/2006/relationships/hyperlink" Target="https://podminky.urs.cz/item/CS_URS_2025_02/741320911" TargetMode="External"/><Relationship Id="rId7" Type="http://schemas.openxmlformats.org/officeDocument/2006/relationships/hyperlink" Target="https://podminky.urs.cz/item/CS_URS_2025_02/741231001" TargetMode="External"/><Relationship Id="rId12" Type="http://schemas.openxmlformats.org/officeDocument/2006/relationships/hyperlink" Target="https://podminky.urs.cz/item/CS_URS_2025_02/741313041" TargetMode="External"/><Relationship Id="rId17" Type="http://schemas.openxmlformats.org/officeDocument/2006/relationships/hyperlink" Target="https://podminky.urs.cz/item/CS_URS_2025_02/741315863" TargetMode="External"/><Relationship Id="rId25" Type="http://schemas.openxmlformats.org/officeDocument/2006/relationships/hyperlink" Target="https://podminky.urs.cz/item/CS_URS_2025_02/741371012" TargetMode="External"/><Relationship Id="rId2" Type="http://schemas.openxmlformats.org/officeDocument/2006/relationships/hyperlink" Target="https://podminky.urs.cz/item/CS_URS_2025_02/741122211" TargetMode="External"/><Relationship Id="rId16" Type="http://schemas.openxmlformats.org/officeDocument/2006/relationships/hyperlink" Target="https://podminky.urs.cz/item/CS_URS_2025_02/741315823" TargetMode="External"/><Relationship Id="rId20" Type="http://schemas.openxmlformats.org/officeDocument/2006/relationships/hyperlink" Target="https://podminky.urs.cz/item/CS_URS_2025_02/741320105" TargetMode="External"/><Relationship Id="rId29" Type="http://schemas.openxmlformats.org/officeDocument/2006/relationships/hyperlink" Target="https://podminky.urs.cz/item/CS_URS_2025_02/741390943" TargetMode="External"/><Relationship Id="rId1" Type="http://schemas.openxmlformats.org/officeDocument/2006/relationships/hyperlink" Target="https://podminky.urs.cz/item/CS_URS_2025_02/741112021" TargetMode="External"/><Relationship Id="rId6" Type="http://schemas.openxmlformats.org/officeDocument/2006/relationships/hyperlink" Target="https://podminky.urs.cz/item/CS_URS_2025_02/741130022" TargetMode="External"/><Relationship Id="rId11" Type="http://schemas.openxmlformats.org/officeDocument/2006/relationships/hyperlink" Target="https://podminky.urs.cz/item/CS_URS_2025_02/741313003" TargetMode="External"/><Relationship Id="rId24" Type="http://schemas.openxmlformats.org/officeDocument/2006/relationships/hyperlink" Target="https://podminky.urs.cz/item/CS_URS_2025_02/741371011" TargetMode="External"/><Relationship Id="rId5" Type="http://schemas.openxmlformats.org/officeDocument/2006/relationships/hyperlink" Target="https://podminky.urs.cz/item/CS_URS_2025_02/741130003" TargetMode="External"/><Relationship Id="rId15" Type="http://schemas.openxmlformats.org/officeDocument/2006/relationships/hyperlink" Target="https://podminky.urs.cz/item/CS_URS_2025_02/741313234" TargetMode="External"/><Relationship Id="rId23" Type="http://schemas.openxmlformats.org/officeDocument/2006/relationships/hyperlink" Target="https://podminky.urs.cz/item/CS_URS_2025_02/741331825" TargetMode="External"/><Relationship Id="rId28" Type="http://schemas.openxmlformats.org/officeDocument/2006/relationships/hyperlink" Target="https://podminky.urs.cz/item/CS_URS_2025_02/741390942" TargetMode="External"/><Relationship Id="rId10" Type="http://schemas.openxmlformats.org/officeDocument/2006/relationships/hyperlink" Target="https://podminky.urs.cz/item/CS_URS_2025_02/741311823" TargetMode="External"/><Relationship Id="rId19" Type="http://schemas.openxmlformats.org/officeDocument/2006/relationships/hyperlink" Target="https://podminky.urs.cz/item/CS_URS_2025_02/741316823" TargetMode="External"/><Relationship Id="rId4" Type="http://schemas.openxmlformats.org/officeDocument/2006/relationships/hyperlink" Target="https://podminky.urs.cz/item/CS_URS_2025_02/741130001" TargetMode="External"/><Relationship Id="rId9" Type="http://schemas.openxmlformats.org/officeDocument/2006/relationships/hyperlink" Target="https://podminky.urs.cz/item/CS_URS_2025_02/741310031" TargetMode="External"/><Relationship Id="rId14" Type="http://schemas.openxmlformats.org/officeDocument/2006/relationships/hyperlink" Target="https://podminky.urs.cz/item/CS_URS_2025_02/741313231" TargetMode="External"/><Relationship Id="rId22" Type="http://schemas.openxmlformats.org/officeDocument/2006/relationships/hyperlink" Target="https://podminky.urs.cz/item/CS_URS_2025_02/741322815" TargetMode="External"/><Relationship Id="rId27" Type="http://schemas.openxmlformats.org/officeDocument/2006/relationships/hyperlink" Target="https://podminky.urs.cz/item/CS_URS_2025_02/741390931" TargetMode="External"/><Relationship Id="rId30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5_02/741850941" TargetMode="External"/><Relationship Id="rId1" Type="http://schemas.openxmlformats.org/officeDocument/2006/relationships/hyperlink" Target="https://podminky.urs.cz/item/CS_URS_2025_02/74139094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41313003" TargetMode="External"/><Relationship Id="rId13" Type="http://schemas.openxmlformats.org/officeDocument/2006/relationships/hyperlink" Target="https://podminky.urs.cz/item/CS_URS_2025_02/741315883" TargetMode="External"/><Relationship Id="rId18" Type="http://schemas.openxmlformats.org/officeDocument/2006/relationships/hyperlink" Target="https://podminky.urs.cz/item/CS_URS_2025_02/741321813" TargetMode="External"/><Relationship Id="rId3" Type="http://schemas.openxmlformats.org/officeDocument/2006/relationships/hyperlink" Target="https://podminky.urs.cz/item/CS_URS_2025_02/741240051" TargetMode="External"/><Relationship Id="rId21" Type="http://schemas.openxmlformats.org/officeDocument/2006/relationships/hyperlink" Target="https://podminky.urs.cz/item/CS_URS_2025_02/741390932" TargetMode="External"/><Relationship Id="rId7" Type="http://schemas.openxmlformats.org/officeDocument/2006/relationships/hyperlink" Target="https://podminky.urs.cz/item/CS_URS_2025_02/741311875" TargetMode="External"/><Relationship Id="rId12" Type="http://schemas.openxmlformats.org/officeDocument/2006/relationships/hyperlink" Target="https://podminky.urs.cz/item/CS_URS_2025_02/741315843" TargetMode="External"/><Relationship Id="rId17" Type="http://schemas.openxmlformats.org/officeDocument/2006/relationships/hyperlink" Target="https://podminky.urs.cz/item/CS_URS_2025_02/741320912" TargetMode="External"/><Relationship Id="rId25" Type="http://schemas.openxmlformats.org/officeDocument/2006/relationships/drawing" Target="../drawings/drawing5.xml"/><Relationship Id="rId2" Type="http://schemas.openxmlformats.org/officeDocument/2006/relationships/hyperlink" Target="https://podminky.urs.cz/item/CS_URS_2025_02/741220004" TargetMode="External"/><Relationship Id="rId16" Type="http://schemas.openxmlformats.org/officeDocument/2006/relationships/hyperlink" Target="https://podminky.urs.cz/item/CS_URS_2025_02/741320911" TargetMode="External"/><Relationship Id="rId20" Type="http://schemas.openxmlformats.org/officeDocument/2006/relationships/hyperlink" Target="https://podminky.urs.cz/item/CS_URS_2025_02/741371823" TargetMode="External"/><Relationship Id="rId1" Type="http://schemas.openxmlformats.org/officeDocument/2006/relationships/hyperlink" Target="https://podminky.urs.cz/item/CS_URS_2025_02/741112001" TargetMode="External"/><Relationship Id="rId6" Type="http://schemas.openxmlformats.org/officeDocument/2006/relationships/hyperlink" Target="https://podminky.urs.cz/item/CS_URS_2025_02/741310261" TargetMode="External"/><Relationship Id="rId11" Type="http://schemas.openxmlformats.org/officeDocument/2006/relationships/hyperlink" Target="https://podminky.urs.cz/item/CS_URS_2025_02/741315823" TargetMode="External"/><Relationship Id="rId24" Type="http://schemas.openxmlformats.org/officeDocument/2006/relationships/hyperlink" Target="https://podminky.urs.cz/item/CS_URS_2025_02/468094112" TargetMode="External"/><Relationship Id="rId5" Type="http://schemas.openxmlformats.org/officeDocument/2006/relationships/hyperlink" Target="https://podminky.urs.cz/item/CS_URS_2025_02/741310251" TargetMode="External"/><Relationship Id="rId15" Type="http://schemas.openxmlformats.org/officeDocument/2006/relationships/hyperlink" Target="https://podminky.urs.cz/item/CS_URS_2025_02/741320901" TargetMode="External"/><Relationship Id="rId23" Type="http://schemas.openxmlformats.org/officeDocument/2006/relationships/hyperlink" Target="https://podminky.urs.cz/item/CS_URS_2025_02/741390943" TargetMode="External"/><Relationship Id="rId10" Type="http://schemas.openxmlformats.org/officeDocument/2006/relationships/hyperlink" Target="https://podminky.urs.cz/item/CS_URS_2025_02/741313301" TargetMode="External"/><Relationship Id="rId19" Type="http://schemas.openxmlformats.org/officeDocument/2006/relationships/hyperlink" Target="https://podminky.urs.cz/item/CS_URS_2025_02/741371002" TargetMode="External"/><Relationship Id="rId4" Type="http://schemas.openxmlformats.org/officeDocument/2006/relationships/hyperlink" Target="https://podminky.urs.cz/item/CS_URS_2025_02/741310201" TargetMode="External"/><Relationship Id="rId9" Type="http://schemas.openxmlformats.org/officeDocument/2006/relationships/hyperlink" Target="https://podminky.urs.cz/item/CS_URS_2025_02/741313041" TargetMode="External"/><Relationship Id="rId14" Type="http://schemas.openxmlformats.org/officeDocument/2006/relationships/hyperlink" Target="https://podminky.urs.cz/item/CS_URS_2025_02/741320165" TargetMode="External"/><Relationship Id="rId22" Type="http://schemas.openxmlformats.org/officeDocument/2006/relationships/hyperlink" Target="https://podminky.urs.cz/item/CS_URS_2025_02/74139094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41310201" TargetMode="External"/><Relationship Id="rId13" Type="http://schemas.openxmlformats.org/officeDocument/2006/relationships/hyperlink" Target="https://podminky.urs.cz/item/CS_URS_2025_02/741315823" TargetMode="External"/><Relationship Id="rId18" Type="http://schemas.openxmlformats.org/officeDocument/2006/relationships/hyperlink" Target="https://podminky.urs.cz/item/CS_URS_2025_02/741320165" TargetMode="External"/><Relationship Id="rId26" Type="http://schemas.openxmlformats.org/officeDocument/2006/relationships/hyperlink" Target="https://podminky.urs.cz/item/CS_URS_2025_02/741330042" TargetMode="External"/><Relationship Id="rId3" Type="http://schemas.openxmlformats.org/officeDocument/2006/relationships/hyperlink" Target="https://podminky.urs.cz/item/CS_URS_2025_02/741210833" TargetMode="External"/><Relationship Id="rId21" Type="http://schemas.openxmlformats.org/officeDocument/2006/relationships/hyperlink" Target="https://podminky.urs.cz/item/CS_URS_2025_02/741320911" TargetMode="External"/><Relationship Id="rId7" Type="http://schemas.openxmlformats.org/officeDocument/2006/relationships/hyperlink" Target="https://podminky.urs.cz/item/CS_URS_2025_02/741240051" TargetMode="External"/><Relationship Id="rId12" Type="http://schemas.openxmlformats.org/officeDocument/2006/relationships/hyperlink" Target="https://podminky.urs.cz/item/CS_URS_2025_02/741313301" TargetMode="External"/><Relationship Id="rId17" Type="http://schemas.openxmlformats.org/officeDocument/2006/relationships/hyperlink" Target="https://podminky.urs.cz/item/CS_URS_2025_02/741320105" TargetMode="External"/><Relationship Id="rId25" Type="http://schemas.openxmlformats.org/officeDocument/2006/relationships/hyperlink" Target="https://podminky.urs.cz/item/CS_URS_2025_02/741322855" TargetMode="External"/><Relationship Id="rId2" Type="http://schemas.openxmlformats.org/officeDocument/2006/relationships/hyperlink" Target="https://podminky.urs.cz/item/CS_URS_2025_02/741210001" TargetMode="External"/><Relationship Id="rId16" Type="http://schemas.openxmlformats.org/officeDocument/2006/relationships/hyperlink" Target="https://podminky.urs.cz/item/CS_URS_2025_02/741316823" TargetMode="External"/><Relationship Id="rId20" Type="http://schemas.openxmlformats.org/officeDocument/2006/relationships/hyperlink" Target="https://podminky.urs.cz/item/CS_URS_2025_02/741320901" TargetMode="External"/><Relationship Id="rId29" Type="http://schemas.openxmlformats.org/officeDocument/2006/relationships/hyperlink" Target="https://podminky.urs.cz/item/CS_URS_2025_02/741390932" TargetMode="External"/><Relationship Id="rId1" Type="http://schemas.openxmlformats.org/officeDocument/2006/relationships/hyperlink" Target="https://podminky.urs.cz/item/CS_URS_2025_02/741112061" TargetMode="External"/><Relationship Id="rId6" Type="http://schemas.openxmlformats.org/officeDocument/2006/relationships/hyperlink" Target="https://podminky.urs.cz/item/CS_URS_2025_02/741240011" TargetMode="External"/><Relationship Id="rId11" Type="http://schemas.openxmlformats.org/officeDocument/2006/relationships/hyperlink" Target="https://podminky.urs.cz/item/CS_URS_2025_02/741313231" TargetMode="External"/><Relationship Id="rId24" Type="http://schemas.openxmlformats.org/officeDocument/2006/relationships/hyperlink" Target="https://podminky.urs.cz/item/CS_URS_2025_02/741322815" TargetMode="External"/><Relationship Id="rId32" Type="http://schemas.openxmlformats.org/officeDocument/2006/relationships/drawing" Target="../drawings/drawing6.xml"/><Relationship Id="rId5" Type="http://schemas.openxmlformats.org/officeDocument/2006/relationships/hyperlink" Target="https://podminky.urs.cz/item/CS_URS_2025_02/741240001" TargetMode="External"/><Relationship Id="rId15" Type="http://schemas.openxmlformats.org/officeDocument/2006/relationships/hyperlink" Target="https://podminky.urs.cz/item/CS_URS_2025_02/741315883" TargetMode="External"/><Relationship Id="rId23" Type="http://schemas.openxmlformats.org/officeDocument/2006/relationships/hyperlink" Target="https://podminky.urs.cz/item/CS_URS_2025_02/741321813" TargetMode="External"/><Relationship Id="rId28" Type="http://schemas.openxmlformats.org/officeDocument/2006/relationships/hyperlink" Target="https://podminky.urs.cz/item/CS_URS_2025_02/741335817" TargetMode="External"/><Relationship Id="rId10" Type="http://schemas.openxmlformats.org/officeDocument/2006/relationships/hyperlink" Target="https://podminky.urs.cz/item/CS_URS_2025_02/741313043" TargetMode="External"/><Relationship Id="rId19" Type="http://schemas.openxmlformats.org/officeDocument/2006/relationships/hyperlink" Target="https://podminky.urs.cz/item/CS_URS_2025_02/741320175" TargetMode="External"/><Relationship Id="rId31" Type="http://schemas.openxmlformats.org/officeDocument/2006/relationships/hyperlink" Target="https://podminky.urs.cz/item/CS_URS_2025_02/468094112" TargetMode="External"/><Relationship Id="rId4" Type="http://schemas.openxmlformats.org/officeDocument/2006/relationships/hyperlink" Target="https://podminky.urs.cz/item/CS_URS_2025_02/741213841" TargetMode="External"/><Relationship Id="rId9" Type="http://schemas.openxmlformats.org/officeDocument/2006/relationships/hyperlink" Target="https://podminky.urs.cz/item/CS_URS_2025_02/741313041" TargetMode="External"/><Relationship Id="rId14" Type="http://schemas.openxmlformats.org/officeDocument/2006/relationships/hyperlink" Target="https://podminky.urs.cz/item/CS_URS_2025_02/741315863" TargetMode="External"/><Relationship Id="rId22" Type="http://schemas.openxmlformats.org/officeDocument/2006/relationships/hyperlink" Target="https://podminky.urs.cz/item/CS_URS_2025_02/741320912" TargetMode="External"/><Relationship Id="rId27" Type="http://schemas.openxmlformats.org/officeDocument/2006/relationships/hyperlink" Target="https://podminky.urs.cz/item/CS_URS_2025_02/741331825" TargetMode="External"/><Relationship Id="rId30" Type="http://schemas.openxmlformats.org/officeDocument/2006/relationships/hyperlink" Target="https://podminky.urs.cz/item/CS_URS_2025_02/74185094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41220003" TargetMode="External"/><Relationship Id="rId13" Type="http://schemas.openxmlformats.org/officeDocument/2006/relationships/hyperlink" Target="https://podminky.urs.cz/item/CS_URS_2025_02/741316823" TargetMode="External"/><Relationship Id="rId18" Type="http://schemas.openxmlformats.org/officeDocument/2006/relationships/hyperlink" Target="https://podminky.urs.cz/item/CS_URS_2025_02/741320922" TargetMode="External"/><Relationship Id="rId3" Type="http://schemas.openxmlformats.org/officeDocument/2006/relationships/hyperlink" Target="https://podminky.urs.cz/item/CS_URS_2025_02/741120851" TargetMode="External"/><Relationship Id="rId21" Type="http://schemas.openxmlformats.org/officeDocument/2006/relationships/hyperlink" Target="https://podminky.urs.cz/item/CS_URS_2025_02/741852932" TargetMode="External"/><Relationship Id="rId7" Type="http://schemas.openxmlformats.org/officeDocument/2006/relationships/hyperlink" Target="https://podminky.urs.cz/item/CS_URS_2025_02/741210843" TargetMode="External"/><Relationship Id="rId12" Type="http://schemas.openxmlformats.org/officeDocument/2006/relationships/hyperlink" Target="https://podminky.urs.cz/item/CS_URS_2025_02/741315857" TargetMode="External"/><Relationship Id="rId17" Type="http://schemas.openxmlformats.org/officeDocument/2006/relationships/hyperlink" Target="https://podminky.urs.cz/item/CS_URS_2025_02/741320912" TargetMode="External"/><Relationship Id="rId2" Type="http://schemas.openxmlformats.org/officeDocument/2006/relationships/hyperlink" Target="https://podminky.urs.cz/item/CS_URS_2025_02/741113811" TargetMode="External"/><Relationship Id="rId16" Type="http://schemas.openxmlformats.org/officeDocument/2006/relationships/hyperlink" Target="https://podminky.urs.cz/item/CS_URS_2025_02/741320902" TargetMode="External"/><Relationship Id="rId20" Type="http://schemas.openxmlformats.org/officeDocument/2006/relationships/hyperlink" Target="https://podminky.urs.cz/item/CS_URS_2025_02/741390943" TargetMode="External"/><Relationship Id="rId1" Type="http://schemas.openxmlformats.org/officeDocument/2006/relationships/hyperlink" Target="https://podminky.urs.cz/item/CS_URS_2025_02/741112022" TargetMode="External"/><Relationship Id="rId6" Type="http://schemas.openxmlformats.org/officeDocument/2006/relationships/hyperlink" Target="https://podminky.urs.cz/item/CS_URS_2025_02/741210001" TargetMode="External"/><Relationship Id="rId11" Type="http://schemas.openxmlformats.org/officeDocument/2006/relationships/hyperlink" Target="https://podminky.urs.cz/item/CS_URS_2025_02/741313131" TargetMode="External"/><Relationship Id="rId5" Type="http://schemas.openxmlformats.org/officeDocument/2006/relationships/hyperlink" Target="https://podminky.urs.cz/item/CS_URS_2025_02/741130004" TargetMode="External"/><Relationship Id="rId15" Type="http://schemas.openxmlformats.org/officeDocument/2006/relationships/hyperlink" Target="https://podminky.urs.cz/item/CS_URS_2025_02/741320175" TargetMode="External"/><Relationship Id="rId10" Type="http://schemas.openxmlformats.org/officeDocument/2006/relationships/hyperlink" Target="https://podminky.urs.cz/item/CS_URS_2025_02/741313041" TargetMode="External"/><Relationship Id="rId19" Type="http://schemas.openxmlformats.org/officeDocument/2006/relationships/hyperlink" Target="https://podminky.urs.cz/item/CS_URS_2025_02/741321813" TargetMode="External"/><Relationship Id="rId4" Type="http://schemas.openxmlformats.org/officeDocument/2006/relationships/hyperlink" Target="https://podminky.urs.cz/item/CS_URS_2025_02/741122851" TargetMode="External"/><Relationship Id="rId9" Type="http://schemas.openxmlformats.org/officeDocument/2006/relationships/hyperlink" Target="https://podminky.urs.cz/item/CS_URS_2025_02/741240051" TargetMode="External"/><Relationship Id="rId14" Type="http://schemas.openxmlformats.org/officeDocument/2006/relationships/hyperlink" Target="https://podminky.urs.cz/item/CS_URS_2025_02/741316863" TargetMode="External"/><Relationship Id="rId2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41320911" TargetMode="External"/><Relationship Id="rId13" Type="http://schemas.openxmlformats.org/officeDocument/2006/relationships/hyperlink" Target="https://podminky.urs.cz/item/CS_URS_2025_02/741371011" TargetMode="External"/><Relationship Id="rId3" Type="http://schemas.openxmlformats.org/officeDocument/2006/relationships/hyperlink" Target="https://podminky.urs.cz/item/CS_URS_2025_02/741210843" TargetMode="External"/><Relationship Id="rId7" Type="http://schemas.openxmlformats.org/officeDocument/2006/relationships/hyperlink" Target="https://podminky.urs.cz/item/CS_URS_2025_02/741320175" TargetMode="External"/><Relationship Id="rId12" Type="http://schemas.openxmlformats.org/officeDocument/2006/relationships/hyperlink" Target="https://podminky.urs.cz/item/CS_URS_2025_02/741325845" TargetMode="External"/><Relationship Id="rId2" Type="http://schemas.openxmlformats.org/officeDocument/2006/relationships/hyperlink" Target="https://podminky.urs.cz/item/CS_URS_2025_02/741132301" TargetMode="External"/><Relationship Id="rId1" Type="http://schemas.openxmlformats.org/officeDocument/2006/relationships/hyperlink" Target="https://podminky.urs.cz/item/CS_URS_2025_02/741130004" TargetMode="External"/><Relationship Id="rId6" Type="http://schemas.openxmlformats.org/officeDocument/2006/relationships/hyperlink" Target="https://podminky.urs.cz/item/CS_URS_2025_02/741320105" TargetMode="External"/><Relationship Id="rId11" Type="http://schemas.openxmlformats.org/officeDocument/2006/relationships/hyperlink" Target="https://podminky.urs.cz/item/CS_URS_2025_02/741322865" TargetMode="External"/><Relationship Id="rId5" Type="http://schemas.openxmlformats.org/officeDocument/2006/relationships/hyperlink" Target="https://podminky.urs.cz/item/CS_URS_2025_02/741220003" TargetMode="External"/><Relationship Id="rId15" Type="http://schemas.openxmlformats.org/officeDocument/2006/relationships/drawing" Target="../drawings/drawing8.xml"/><Relationship Id="rId10" Type="http://schemas.openxmlformats.org/officeDocument/2006/relationships/hyperlink" Target="https://podminky.urs.cz/item/CS_URS_2025_02/741322815" TargetMode="External"/><Relationship Id="rId4" Type="http://schemas.openxmlformats.org/officeDocument/2006/relationships/hyperlink" Target="https://podminky.urs.cz/item/CS_URS_2025_02/741213843" TargetMode="External"/><Relationship Id="rId9" Type="http://schemas.openxmlformats.org/officeDocument/2006/relationships/hyperlink" Target="https://podminky.urs.cz/item/CS_URS_2025_02/741322022" TargetMode="External"/><Relationship Id="rId14" Type="http://schemas.openxmlformats.org/officeDocument/2006/relationships/hyperlink" Target="https://podminky.urs.cz/item/CS_URS_2025_02/741371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>
      <selection activeCell="AB13" sqref="AB13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8</v>
      </c>
      <c r="BT3" s="13" t="s">
        <v>9</v>
      </c>
    </row>
    <row r="4" spans="1:74" ht="24.95" customHeight="1">
      <c r="B4" s="16"/>
      <c r="D4" s="17" t="s">
        <v>10</v>
      </c>
      <c r="AR4" s="16"/>
      <c r="AS4" s="18" t="s">
        <v>11</v>
      </c>
      <c r="BE4" s="19" t="s">
        <v>12</v>
      </c>
      <c r="BS4" s="13" t="s">
        <v>6</v>
      </c>
    </row>
    <row r="5" spans="1:74" ht="12" customHeight="1">
      <c r="B5" s="16"/>
      <c r="D5" s="20" t="s">
        <v>13</v>
      </c>
      <c r="K5" s="183" t="s">
        <v>14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6"/>
      <c r="BE5" s="180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85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6"/>
      <c r="BE6" s="181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81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03"/>
      <c r="AR8" s="16"/>
      <c r="BE8" s="181"/>
      <c r="BS8" s="13" t="s">
        <v>6</v>
      </c>
    </row>
    <row r="9" spans="1:74" ht="14.45" customHeight="1">
      <c r="B9" s="16"/>
      <c r="AR9" s="16"/>
      <c r="BE9" s="181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181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28</v>
      </c>
      <c r="AR11" s="16"/>
      <c r="BE11" s="181"/>
      <c r="BS11" s="13" t="s">
        <v>6</v>
      </c>
    </row>
    <row r="12" spans="1:74" ht="6.95" customHeight="1">
      <c r="B12" s="16"/>
      <c r="AR12" s="16"/>
      <c r="BE12" s="181"/>
      <c r="BS12" s="13" t="s">
        <v>6</v>
      </c>
    </row>
    <row r="13" spans="1:74" ht="12" customHeight="1">
      <c r="B13" s="16"/>
      <c r="D13" s="23" t="s">
        <v>29</v>
      </c>
      <c r="AK13" s="23" t="s">
        <v>24</v>
      </c>
      <c r="AN13" s="25" t="s">
        <v>30</v>
      </c>
      <c r="AR13" s="16"/>
      <c r="BE13" s="181"/>
      <c r="BS13" s="13" t="s">
        <v>6</v>
      </c>
    </row>
    <row r="14" spans="1:74" ht="12.75">
      <c r="B14" s="16"/>
      <c r="E14" s="186" t="s">
        <v>30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3" t="s">
        <v>27</v>
      </c>
      <c r="AN14" s="25" t="s">
        <v>30</v>
      </c>
      <c r="AR14" s="16"/>
      <c r="BE14" s="181"/>
      <c r="BS14" s="13" t="s">
        <v>6</v>
      </c>
    </row>
    <row r="15" spans="1:74" ht="6.95" customHeight="1">
      <c r="B15" s="16"/>
      <c r="AR15" s="16"/>
      <c r="BE15" s="181"/>
      <c r="BS15" s="13" t="s">
        <v>4</v>
      </c>
    </row>
    <row r="16" spans="1:74" ht="12" customHeight="1">
      <c r="B16" s="16"/>
      <c r="D16" s="23" t="s">
        <v>31</v>
      </c>
      <c r="AK16" s="23" t="s">
        <v>24</v>
      </c>
      <c r="AN16" s="21" t="s">
        <v>1</v>
      </c>
      <c r="AR16" s="16"/>
      <c r="BE16" s="181"/>
      <c r="BS16" s="13" t="s">
        <v>4</v>
      </c>
    </row>
    <row r="17" spans="2:71" ht="18.399999999999999" customHeight="1">
      <c r="B17" s="16"/>
      <c r="E17" s="21" t="s">
        <v>21</v>
      </c>
      <c r="AK17" s="23" t="s">
        <v>27</v>
      </c>
      <c r="AN17" s="21" t="s">
        <v>1</v>
      </c>
      <c r="AR17" s="16"/>
      <c r="BE17" s="181"/>
      <c r="BS17" s="13" t="s">
        <v>32</v>
      </c>
    </row>
    <row r="18" spans="2:71" ht="6.95" customHeight="1">
      <c r="B18" s="16"/>
      <c r="AR18" s="16"/>
      <c r="BE18" s="181"/>
      <c r="BS18" s="13" t="s">
        <v>8</v>
      </c>
    </row>
    <row r="19" spans="2:71" ht="12" customHeight="1">
      <c r="B19" s="16"/>
      <c r="D19" s="23" t="s">
        <v>33</v>
      </c>
      <c r="AK19" s="23" t="s">
        <v>24</v>
      </c>
      <c r="AN19" s="21" t="s">
        <v>1</v>
      </c>
      <c r="AR19" s="16"/>
      <c r="BE19" s="181"/>
      <c r="BS19" s="13" t="s">
        <v>6</v>
      </c>
    </row>
    <row r="20" spans="2:71" ht="18.399999999999999" customHeight="1">
      <c r="B20" s="16"/>
      <c r="E20" s="21" t="s">
        <v>21</v>
      </c>
      <c r="AK20" s="23" t="s">
        <v>27</v>
      </c>
      <c r="AN20" s="21" t="s">
        <v>1</v>
      </c>
      <c r="AR20" s="16"/>
      <c r="BE20" s="181"/>
      <c r="BS20" s="13" t="s">
        <v>4</v>
      </c>
    </row>
    <row r="21" spans="2:71" ht="6.95" customHeight="1">
      <c r="B21" s="16"/>
      <c r="AR21" s="16"/>
      <c r="BE21" s="181"/>
    </row>
    <row r="22" spans="2:71" ht="12" customHeight="1">
      <c r="B22" s="16"/>
      <c r="D22" s="23" t="s">
        <v>34</v>
      </c>
      <c r="AR22" s="16"/>
      <c r="BE22" s="181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  <c r="BE23" s="181"/>
    </row>
    <row r="24" spans="2:71" ht="6.95" customHeight="1">
      <c r="B24" s="16"/>
      <c r="AR24" s="16"/>
      <c r="BE24" s="18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1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9">
        <f>ROUND(AG94,0)</f>
        <v>0</v>
      </c>
      <c r="AL26" s="190"/>
      <c r="AM26" s="190"/>
      <c r="AN26" s="190"/>
      <c r="AO26" s="190"/>
      <c r="AR26" s="28"/>
      <c r="BE26" s="181"/>
    </row>
    <row r="27" spans="2:71" s="1" customFormat="1" ht="6.95" customHeight="1">
      <c r="B27" s="28"/>
      <c r="AR27" s="28"/>
      <c r="BE27" s="181"/>
    </row>
    <row r="28" spans="2:71" s="1" customFormat="1" ht="12.75">
      <c r="B28" s="28"/>
      <c r="L28" s="191" t="s">
        <v>36</v>
      </c>
      <c r="M28" s="191"/>
      <c r="N28" s="191"/>
      <c r="O28" s="191"/>
      <c r="P28" s="191"/>
      <c r="W28" s="191" t="s">
        <v>37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38</v>
      </c>
      <c r="AL28" s="191"/>
      <c r="AM28" s="191"/>
      <c r="AN28" s="191"/>
      <c r="AO28" s="191"/>
      <c r="AR28" s="28"/>
      <c r="BE28" s="181"/>
    </row>
    <row r="29" spans="2:71" s="2" customFormat="1" ht="14.45" customHeight="1">
      <c r="B29" s="32"/>
      <c r="D29" s="23" t="s">
        <v>39</v>
      </c>
      <c r="F29" s="23" t="s">
        <v>40</v>
      </c>
      <c r="L29" s="194">
        <v>0.21</v>
      </c>
      <c r="M29" s="193"/>
      <c r="N29" s="193"/>
      <c r="O29" s="193"/>
      <c r="P29" s="193"/>
      <c r="W29" s="192">
        <f>ROUND(AZ94, 0)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0)</f>
        <v>0</v>
      </c>
      <c r="AL29" s="193"/>
      <c r="AM29" s="193"/>
      <c r="AN29" s="193"/>
      <c r="AO29" s="193"/>
      <c r="AR29" s="32"/>
      <c r="BE29" s="182"/>
    </row>
    <row r="30" spans="2:71" s="2" customFormat="1" ht="14.45" customHeight="1">
      <c r="B30" s="32"/>
      <c r="F30" s="23" t="s">
        <v>41</v>
      </c>
      <c r="L30" s="194">
        <v>0.12</v>
      </c>
      <c r="M30" s="193"/>
      <c r="N30" s="193"/>
      <c r="O30" s="193"/>
      <c r="P30" s="193"/>
      <c r="W30" s="192">
        <f>ROUND(BA94, 0)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0)</f>
        <v>0</v>
      </c>
      <c r="AL30" s="193"/>
      <c r="AM30" s="193"/>
      <c r="AN30" s="193"/>
      <c r="AO30" s="193"/>
      <c r="AR30" s="32"/>
      <c r="BE30" s="182"/>
    </row>
    <row r="31" spans="2:71" s="2" customFormat="1" ht="14.45" hidden="1" customHeight="1">
      <c r="B31" s="32"/>
      <c r="F31" s="23" t="s">
        <v>42</v>
      </c>
      <c r="L31" s="194">
        <v>0.21</v>
      </c>
      <c r="M31" s="193"/>
      <c r="N31" s="193"/>
      <c r="O31" s="193"/>
      <c r="P31" s="193"/>
      <c r="W31" s="192">
        <f>ROUND(BB94, 0)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2"/>
      <c r="BE31" s="182"/>
    </row>
    <row r="32" spans="2:71" s="2" customFormat="1" ht="14.45" hidden="1" customHeight="1">
      <c r="B32" s="32"/>
      <c r="F32" s="23" t="s">
        <v>43</v>
      </c>
      <c r="L32" s="194">
        <v>0.12</v>
      </c>
      <c r="M32" s="193"/>
      <c r="N32" s="193"/>
      <c r="O32" s="193"/>
      <c r="P32" s="193"/>
      <c r="W32" s="192">
        <f>ROUND(BC94, 0)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2"/>
      <c r="BE32" s="182"/>
    </row>
    <row r="33" spans="2:57" s="2" customFormat="1" ht="14.45" hidden="1" customHeight="1">
      <c r="B33" s="32"/>
      <c r="F33" s="23" t="s">
        <v>44</v>
      </c>
      <c r="L33" s="194">
        <v>0</v>
      </c>
      <c r="M33" s="193"/>
      <c r="N33" s="193"/>
      <c r="O33" s="193"/>
      <c r="P33" s="193"/>
      <c r="W33" s="192">
        <f>ROUND(BD94, 0)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2"/>
      <c r="BE33" s="182"/>
    </row>
    <row r="34" spans="2:57" s="1" customFormat="1" ht="6.95" customHeight="1">
      <c r="B34" s="28"/>
      <c r="AR34" s="28"/>
      <c r="BE34" s="181"/>
    </row>
    <row r="35" spans="2:57" s="1" customFormat="1" ht="25.9" customHeight="1">
      <c r="B35" s="28"/>
      <c r="C35" s="33"/>
      <c r="D35" s="34" t="s">
        <v>45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46</v>
      </c>
      <c r="U35" s="35"/>
      <c r="V35" s="35"/>
      <c r="W35" s="35"/>
      <c r="X35" s="198" t="s">
        <v>47</v>
      </c>
      <c r="Y35" s="196"/>
      <c r="Z35" s="196"/>
      <c r="AA35" s="196"/>
      <c r="AB35" s="196"/>
      <c r="AC35" s="35"/>
      <c r="AD35" s="35"/>
      <c r="AE35" s="35"/>
      <c r="AF35" s="35"/>
      <c r="AG35" s="35"/>
      <c r="AH35" s="35"/>
      <c r="AI35" s="35"/>
      <c r="AJ35" s="35"/>
      <c r="AK35" s="195">
        <f>SUM(AK26:AK33)</f>
        <v>0</v>
      </c>
      <c r="AL35" s="196"/>
      <c r="AM35" s="196"/>
      <c r="AN35" s="196"/>
      <c r="AO35" s="197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48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49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50</v>
      </c>
      <c r="AI60" s="30"/>
      <c r="AJ60" s="30"/>
      <c r="AK60" s="30"/>
      <c r="AL60" s="30"/>
      <c r="AM60" s="39" t="s">
        <v>51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53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50</v>
      </c>
      <c r="AI75" s="30"/>
      <c r="AJ75" s="30"/>
      <c r="AK75" s="30"/>
      <c r="AL75" s="30"/>
      <c r="AM75" s="39" t="s">
        <v>51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54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27/2025</v>
      </c>
      <c r="AR84" s="44"/>
    </row>
    <row r="85" spans="1:91" s="4" customFormat="1" ht="36.950000000000003" customHeight="1">
      <c r="B85" s="45"/>
      <c r="C85" s="46" t="s">
        <v>16</v>
      </c>
      <c r="L85" s="161" t="str">
        <f>K6</f>
        <v>Odstranění závad z revize elektroinstalce objektů TSHK</v>
      </c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63" t="str">
        <f>IF(AN8= "","",AN8)</f>
        <v/>
      </c>
      <c r="AN87" s="163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>TECHNICKÉ SLUŽBY HRADEC KRÁLOVÉ</v>
      </c>
      <c r="AI89" s="23" t="s">
        <v>31</v>
      </c>
      <c r="AM89" s="164" t="str">
        <f>IF(E17="","",E17)</f>
        <v xml:space="preserve"> </v>
      </c>
      <c r="AN89" s="165"/>
      <c r="AO89" s="165"/>
      <c r="AP89" s="165"/>
      <c r="AR89" s="28"/>
      <c r="AS89" s="166" t="s">
        <v>55</v>
      </c>
      <c r="AT89" s="167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29</v>
      </c>
      <c r="L90" s="3" t="str">
        <f>IF(E14= "Vyplň údaj","",E14)</f>
        <v/>
      </c>
      <c r="AI90" s="23" t="s">
        <v>33</v>
      </c>
      <c r="AM90" s="164" t="str">
        <f>IF(E20="","",E20)</f>
        <v xml:space="preserve"> </v>
      </c>
      <c r="AN90" s="165"/>
      <c r="AO90" s="165"/>
      <c r="AP90" s="165"/>
      <c r="AR90" s="28"/>
      <c r="AS90" s="168"/>
      <c r="AT90" s="169"/>
      <c r="BD90" s="52"/>
    </row>
    <row r="91" spans="1:91" s="1" customFormat="1" ht="10.9" customHeight="1">
      <c r="B91" s="28"/>
      <c r="AR91" s="28"/>
      <c r="AS91" s="168"/>
      <c r="AT91" s="169"/>
      <c r="BD91" s="52"/>
    </row>
    <row r="92" spans="1:91" s="1" customFormat="1" ht="29.25" customHeight="1">
      <c r="B92" s="28"/>
      <c r="C92" s="170" t="s">
        <v>56</v>
      </c>
      <c r="D92" s="171"/>
      <c r="E92" s="171"/>
      <c r="F92" s="171"/>
      <c r="G92" s="171"/>
      <c r="H92" s="53"/>
      <c r="I92" s="173" t="s">
        <v>57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2" t="s">
        <v>58</v>
      </c>
      <c r="AH92" s="171"/>
      <c r="AI92" s="171"/>
      <c r="AJ92" s="171"/>
      <c r="AK92" s="171"/>
      <c r="AL92" s="171"/>
      <c r="AM92" s="171"/>
      <c r="AN92" s="173" t="s">
        <v>59</v>
      </c>
      <c r="AO92" s="171"/>
      <c r="AP92" s="174"/>
      <c r="AQ92" s="54" t="s">
        <v>60</v>
      </c>
      <c r="AR92" s="28"/>
      <c r="AS92" s="55" t="s">
        <v>61</v>
      </c>
      <c r="AT92" s="56" t="s">
        <v>62</v>
      </c>
      <c r="AU92" s="56" t="s">
        <v>63</v>
      </c>
      <c r="AV92" s="56" t="s">
        <v>64</v>
      </c>
      <c r="AW92" s="56" t="s">
        <v>65</v>
      </c>
      <c r="AX92" s="56" t="s">
        <v>66</v>
      </c>
      <c r="AY92" s="56" t="s">
        <v>67</v>
      </c>
      <c r="AZ92" s="56" t="s">
        <v>68</v>
      </c>
      <c r="BA92" s="56" t="s">
        <v>69</v>
      </c>
      <c r="BB92" s="56" t="s">
        <v>70</v>
      </c>
      <c r="BC92" s="56" t="s">
        <v>71</v>
      </c>
      <c r="BD92" s="57" t="s">
        <v>72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73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8">
        <f>ROUND(SUM(AG95:AG101),0)</f>
        <v>0</v>
      </c>
      <c r="AH94" s="178"/>
      <c r="AI94" s="178"/>
      <c r="AJ94" s="178"/>
      <c r="AK94" s="178"/>
      <c r="AL94" s="178"/>
      <c r="AM94" s="178"/>
      <c r="AN94" s="179">
        <f t="shared" ref="AN94:AN101" si="0">SUM(AG94,AT94)</f>
        <v>0</v>
      </c>
      <c r="AO94" s="179"/>
      <c r="AP94" s="179"/>
      <c r="AQ94" s="63" t="s">
        <v>1</v>
      </c>
      <c r="AR94" s="59"/>
      <c r="AS94" s="64">
        <f>ROUND(SUM(AS95:AS101),0)</f>
        <v>0</v>
      </c>
      <c r="AT94" s="65">
        <f t="shared" ref="AT94:AT101" si="1">ROUND(SUM(AV94:AW94),1)</f>
        <v>0</v>
      </c>
      <c r="AU94" s="66">
        <f>ROUND(SUM(AU95:AU101),5)</f>
        <v>0</v>
      </c>
      <c r="AV94" s="65">
        <f>ROUND(AZ94*L29,1)</f>
        <v>0</v>
      </c>
      <c r="AW94" s="65">
        <f>ROUND(BA94*L30,1)</f>
        <v>0</v>
      </c>
      <c r="AX94" s="65">
        <f>ROUND(BB94*L29,1)</f>
        <v>0</v>
      </c>
      <c r="AY94" s="65">
        <f>ROUND(BC94*L30,1)</f>
        <v>0</v>
      </c>
      <c r="AZ94" s="65">
        <f>ROUND(SUM(AZ95:AZ101),0)</f>
        <v>0</v>
      </c>
      <c r="BA94" s="65">
        <f>ROUND(SUM(BA95:BA101),0)</f>
        <v>0</v>
      </c>
      <c r="BB94" s="65">
        <f>ROUND(SUM(BB95:BB101),0)</f>
        <v>0</v>
      </c>
      <c r="BC94" s="65">
        <f>ROUND(SUM(BC95:BC101),0)</f>
        <v>0</v>
      </c>
      <c r="BD94" s="67">
        <f>ROUND(SUM(BD95:BD101),0)</f>
        <v>0</v>
      </c>
      <c r="BS94" s="68" t="s">
        <v>74</v>
      </c>
      <c r="BT94" s="68" t="s">
        <v>75</v>
      </c>
      <c r="BU94" s="69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1" s="6" customFormat="1" ht="16.5" customHeight="1">
      <c r="A95" s="70" t="s">
        <v>79</v>
      </c>
      <c r="B95" s="71"/>
      <c r="C95" s="72"/>
      <c r="D95" s="175" t="s">
        <v>80</v>
      </c>
      <c r="E95" s="175"/>
      <c r="F95" s="175"/>
      <c r="G95" s="175"/>
      <c r="H95" s="175"/>
      <c r="I95" s="73"/>
      <c r="J95" s="175" t="s">
        <v>81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6">
        <f>'01. - TSHK - budova D, Na...'!J30</f>
        <v>0</v>
      </c>
      <c r="AH95" s="177"/>
      <c r="AI95" s="177"/>
      <c r="AJ95" s="177"/>
      <c r="AK95" s="177"/>
      <c r="AL95" s="177"/>
      <c r="AM95" s="177"/>
      <c r="AN95" s="176">
        <f t="shared" si="0"/>
        <v>0</v>
      </c>
      <c r="AO95" s="177"/>
      <c r="AP95" s="177"/>
      <c r="AQ95" s="74" t="s">
        <v>82</v>
      </c>
      <c r="AR95" s="71"/>
      <c r="AS95" s="75">
        <v>0</v>
      </c>
      <c r="AT95" s="76">
        <f t="shared" si="1"/>
        <v>0</v>
      </c>
      <c r="AU95" s="77">
        <f>'01. - TSHK - budova D, Na...'!P122</f>
        <v>0</v>
      </c>
      <c r="AV95" s="76">
        <f>'01. - TSHK - budova D, Na...'!J33</f>
        <v>0</v>
      </c>
      <c r="AW95" s="76">
        <f>'01. - TSHK - budova D, Na...'!J34</f>
        <v>0</v>
      </c>
      <c r="AX95" s="76">
        <f>'01. - TSHK - budova D, Na...'!J35</f>
        <v>0</v>
      </c>
      <c r="AY95" s="76">
        <f>'01. - TSHK - budova D, Na...'!J36</f>
        <v>0</v>
      </c>
      <c r="AZ95" s="76">
        <f>'01. - TSHK - budova D, Na...'!F33</f>
        <v>0</v>
      </c>
      <c r="BA95" s="76">
        <f>'01. - TSHK - budova D, Na...'!F34</f>
        <v>0</v>
      </c>
      <c r="BB95" s="76">
        <f>'01. - TSHK - budova D, Na...'!F35</f>
        <v>0</v>
      </c>
      <c r="BC95" s="76">
        <f>'01. - TSHK - budova D, Na...'!F36</f>
        <v>0</v>
      </c>
      <c r="BD95" s="78">
        <f>'01. - TSHK - budova D, Na...'!F37</f>
        <v>0</v>
      </c>
      <c r="BT95" s="79" t="s">
        <v>8</v>
      </c>
      <c r="BV95" s="79" t="s">
        <v>77</v>
      </c>
      <c r="BW95" s="79" t="s">
        <v>83</v>
      </c>
      <c r="BX95" s="79" t="s">
        <v>5</v>
      </c>
      <c r="CL95" s="79" t="s">
        <v>1</v>
      </c>
      <c r="CM95" s="79" t="s">
        <v>84</v>
      </c>
    </row>
    <row r="96" spans="1:91" s="6" customFormat="1" ht="16.5" customHeight="1">
      <c r="A96" s="70" t="s">
        <v>79</v>
      </c>
      <c r="B96" s="71"/>
      <c r="C96" s="72"/>
      <c r="D96" s="175" t="s">
        <v>85</v>
      </c>
      <c r="E96" s="175"/>
      <c r="F96" s="175"/>
      <c r="G96" s="175"/>
      <c r="H96" s="175"/>
      <c r="I96" s="73"/>
      <c r="J96" s="175" t="s">
        <v>86</v>
      </c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6">
        <f>'02. - TSHK - budova E, Na...'!J30</f>
        <v>0</v>
      </c>
      <c r="AH96" s="177"/>
      <c r="AI96" s="177"/>
      <c r="AJ96" s="177"/>
      <c r="AK96" s="177"/>
      <c r="AL96" s="177"/>
      <c r="AM96" s="177"/>
      <c r="AN96" s="176">
        <f t="shared" si="0"/>
        <v>0</v>
      </c>
      <c r="AO96" s="177"/>
      <c r="AP96" s="177"/>
      <c r="AQ96" s="74" t="s">
        <v>82</v>
      </c>
      <c r="AR96" s="71"/>
      <c r="AS96" s="75">
        <v>0</v>
      </c>
      <c r="AT96" s="76">
        <f t="shared" si="1"/>
        <v>0</v>
      </c>
      <c r="AU96" s="77">
        <f>'02. - TSHK - budova E, Na...'!P122</f>
        <v>0</v>
      </c>
      <c r="AV96" s="76">
        <f>'02. - TSHK - budova E, Na...'!J33</f>
        <v>0</v>
      </c>
      <c r="AW96" s="76">
        <f>'02. - TSHK - budova E, Na...'!J34</f>
        <v>0</v>
      </c>
      <c r="AX96" s="76">
        <f>'02. - TSHK - budova E, Na...'!J35</f>
        <v>0</v>
      </c>
      <c r="AY96" s="76">
        <f>'02. - TSHK - budova E, Na...'!J36</f>
        <v>0</v>
      </c>
      <c r="AZ96" s="76">
        <f>'02. - TSHK - budova E, Na...'!F33</f>
        <v>0</v>
      </c>
      <c r="BA96" s="76">
        <f>'02. - TSHK - budova E, Na...'!F34</f>
        <v>0</v>
      </c>
      <c r="BB96" s="76">
        <f>'02. - TSHK - budova E, Na...'!F35</f>
        <v>0</v>
      </c>
      <c r="BC96" s="76">
        <f>'02. - TSHK - budova E, Na...'!F36</f>
        <v>0</v>
      </c>
      <c r="BD96" s="78">
        <f>'02. - TSHK - budova E, Na...'!F37</f>
        <v>0</v>
      </c>
      <c r="BT96" s="79" t="s">
        <v>8</v>
      </c>
      <c r="BV96" s="79" t="s">
        <v>77</v>
      </c>
      <c r="BW96" s="79" t="s">
        <v>87</v>
      </c>
      <c r="BX96" s="79" t="s">
        <v>5</v>
      </c>
      <c r="CL96" s="79" t="s">
        <v>1</v>
      </c>
      <c r="CM96" s="79" t="s">
        <v>84</v>
      </c>
    </row>
    <row r="97" spans="1:91" s="6" customFormat="1" ht="16.5" customHeight="1">
      <c r="A97" s="70" t="s">
        <v>79</v>
      </c>
      <c r="B97" s="71"/>
      <c r="C97" s="72"/>
      <c r="D97" s="175" t="s">
        <v>88</v>
      </c>
      <c r="E97" s="175"/>
      <c r="F97" s="175"/>
      <c r="G97" s="175"/>
      <c r="H97" s="175"/>
      <c r="I97" s="73"/>
      <c r="J97" s="175" t="s">
        <v>89</v>
      </c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6">
        <f>'03. - TSHK - budova C, Na...'!J30</f>
        <v>0</v>
      </c>
      <c r="AH97" s="177"/>
      <c r="AI97" s="177"/>
      <c r="AJ97" s="177"/>
      <c r="AK97" s="177"/>
      <c r="AL97" s="177"/>
      <c r="AM97" s="177"/>
      <c r="AN97" s="176">
        <f t="shared" si="0"/>
        <v>0</v>
      </c>
      <c r="AO97" s="177"/>
      <c r="AP97" s="177"/>
      <c r="AQ97" s="74" t="s">
        <v>82</v>
      </c>
      <c r="AR97" s="71"/>
      <c r="AS97" s="75">
        <v>0</v>
      </c>
      <c r="AT97" s="76">
        <f t="shared" si="1"/>
        <v>0</v>
      </c>
      <c r="AU97" s="77">
        <f>'03. - TSHK - budova C, Na...'!P122</f>
        <v>0</v>
      </c>
      <c r="AV97" s="76">
        <f>'03. - TSHK - budova C, Na...'!J33</f>
        <v>0</v>
      </c>
      <c r="AW97" s="76">
        <f>'03. - TSHK - budova C, Na...'!J34</f>
        <v>0</v>
      </c>
      <c r="AX97" s="76">
        <f>'03. - TSHK - budova C, Na...'!J35</f>
        <v>0</v>
      </c>
      <c r="AY97" s="76">
        <f>'03. - TSHK - budova C, Na...'!J36</f>
        <v>0</v>
      </c>
      <c r="AZ97" s="76">
        <f>'03. - TSHK - budova C, Na...'!F33</f>
        <v>0</v>
      </c>
      <c r="BA97" s="76">
        <f>'03. - TSHK - budova C, Na...'!F34</f>
        <v>0</v>
      </c>
      <c r="BB97" s="76">
        <f>'03. - TSHK - budova C, Na...'!F35</f>
        <v>0</v>
      </c>
      <c r="BC97" s="76">
        <f>'03. - TSHK - budova C, Na...'!F36</f>
        <v>0</v>
      </c>
      <c r="BD97" s="78">
        <f>'03. - TSHK - budova C, Na...'!F37</f>
        <v>0</v>
      </c>
      <c r="BT97" s="79" t="s">
        <v>8</v>
      </c>
      <c r="BV97" s="79" t="s">
        <v>77</v>
      </c>
      <c r="BW97" s="79" t="s">
        <v>90</v>
      </c>
      <c r="BX97" s="79" t="s">
        <v>5</v>
      </c>
      <c r="CL97" s="79" t="s">
        <v>1</v>
      </c>
      <c r="CM97" s="79" t="s">
        <v>84</v>
      </c>
    </row>
    <row r="98" spans="1:91" s="6" customFormat="1" ht="16.5" customHeight="1">
      <c r="A98" s="70" t="s">
        <v>79</v>
      </c>
      <c r="B98" s="71"/>
      <c r="C98" s="72"/>
      <c r="D98" s="175" t="s">
        <v>91</v>
      </c>
      <c r="E98" s="175"/>
      <c r="F98" s="175"/>
      <c r="G98" s="175"/>
      <c r="H98" s="175"/>
      <c r="I98" s="73"/>
      <c r="J98" s="175" t="s">
        <v>92</v>
      </c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6">
        <f>'04. - TSHK - budova A, Na...'!J30</f>
        <v>0</v>
      </c>
      <c r="AH98" s="177"/>
      <c r="AI98" s="177"/>
      <c r="AJ98" s="177"/>
      <c r="AK98" s="177"/>
      <c r="AL98" s="177"/>
      <c r="AM98" s="177"/>
      <c r="AN98" s="176">
        <f t="shared" si="0"/>
        <v>0</v>
      </c>
      <c r="AO98" s="177"/>
      <c r="AP98" s="177"/>
      <c r="AQ98" s="74" t="s">
        <v>82</v>
      </c>
      <c r="AR98" s="71"/>
      <c r="AS98" s="75">
        <v>0</v>
      </c>
      <c r="AT98" s="76">
        <f t="shared" si="1"/>
        <v>0</v>
      </c>
      <c r="AU98" s="77">
        <f>'04. - TSHK - budova A, Na...'!P123</f>
        <v>0</v>
      </c>
      <c r="AV98" s="76">
        <f>'04. - TSHK - budova A, Na...'!J33</f>
        <v>0</v>
      </c>
      <c r="AW98" s="76">
        <f>'04. - TSHK - budova A, Na...'!J34</f>
        <v>0</v>
      </c>
      <c r="AX98" s="76">
        <f>'04. - TSHK - budova A, Na...'!J35</f>
        <v>0</v>
      </c>
      <c r="AY98" s="76">
        <f>'04. - TSHK - budova A, Na...'!J36</f>
        <v>0</v>
      </c>
      <c r="AZ98" s="76">
        <f>'04. - TSHK - budova A, Na...'!F33</f>
        <v>0</v>
      </c>
      <c r="BA98" s="76">
        <f>'04. - TSHK - budova A, Na...'!F34</f>
        <v>0</v>
      </c>
      <c r="BB98" s="76">
        <f>'04. - TSHK - budova A, Na...'!F35</f>
        <v>0</v>
      </c>
      <c r="BC98" s="76">
        <f>'04. - TSHK - budova A, Na...'!F36</f>
        <v>0</v>
      </c>
      <c r="BD98" s="78">
        <f>'04. - TSHK - budova A, Na...'!F37</f>
        <v>0</v>
      </c>
      <c r="BT98" s="79" t="s">
        <v>8</v>
      </c>
      <c r="BV98" s="79" t="s">
        <v>77</v>
      </c>
      <c r="BW98" s="79" t="s">
        <v>93</v>
      </c>
      <c r="BX98" s="79" t="s">
        <v>5</v>
      </c>
      <c r="CL98" s="79" t="s">
        <v>1</v>
      </c>
      <c r="CM98" s="79" t="s">
        <v>84</v>
      </c>
    </row>
    <row r="99" spans="1:91" s="6" customFormat="1" ht="16.5" customHeight="1">
      <c r="A99" s="70" t="s">
        <v>79</v>
      </c>
      <c r="B99" s="71"/>
      <c r="C99" s="72"/>
      <c r="D99" s="175" t="s">
        <v>94</v>
      </c>
      <c r="E99" s="175"/>
      <c r="F99" s="175"/>
      <c r="G99" s="175"/>
      <c r="H99" s="175"/>
      <c r="I99" s="73"/>
      <c r="J99" s="175" t="s">
        <v>95</v>
      </c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6">
        <f>'05. - TSHK - budova B, Na...'!J30</f>
        <v>0</v>
      </c>
      <c r="AH99" s="177"/>
      <c r="AI99" s="177"/>
      <c r="AJ99" s="177"/>
      <c r="AK99" s="177"/>
      <c r="AL99" s="177"/>
      <c r="AM99" s="177"/>
      <c r="AN99" s="176">
        <f t="shared" si="0"/>
        <v>0</v>
      </c>
      <c r="AO99" s="177"/>
      <c r="AP99" s="177"/>
      <c r="AQ99" s="74" t="s">
        <v>82</v>
      </c>
      <c r="AR99" s="71"/>
      <c r="AS99" s="75">
        <v>0</v>
      </c>
      <c r="AT99" s="76">
        <f t="shared" si="1"/>
        <v>0</v>
      </c>
      <c r="AU99" s="77">
        <f>'05. - TSHK - budova B, Na...'!P123</f>
        <v>0</v>
      </c>
      <c r="AV99" s="76">
        <f>'05. - TSHK - budova B, Na...'!J33</f>
        <v>0</v>
      </c>
      <c r="AW99" s="76">
        <f>'05. - TSHK - budova B, Na...'!J34</f>
        <v>0</v>
      </c>
      <c r="AX99" s="76">
        <f>'05. - TSHK - budova B, Na...'!J35</f>
        <v>0</v>
      </c>
      <c r="AY99" s="76">
        <f>'05. - TSHK - budova B, Na...'!J36</f>
        <v>0</v>
      </c>
      <c r="AZ99" s="76">
        <f>'05. - TSHK - budova B, Na...'!F33</f>
        <v>0</v>
      </c>
      <c r="BA99" s="76">
        <f>'05. - TSHK - budova B, Na...'!F34</f>
        <v>0</v>
      </c>
      <c r="BB99" s="76">
        <f>'05. - TSHK - budova B, Na...'!F35</f>
        <v>0</v>
      </c>
      <c r="BC99" s="76">
        <f>'05. - TSHK - budova B, Na...'!F36</f>
        <v>0</v>
      </c>
      <c r="BD99" s="78">
        <f>'05. - TSHK - budova B, Na...'!F37</f>
        <v>0</v>
      </c>
      <c r="BT99" s="79" t="s">
        <v>8</v>
      </c>
      <c r="BV99" s="79" t="s">
        <v>77</v>
      </c>
      <c r="BW99" s="79" t="s">
        <v>96</v>
      </c>
      <c r="BX99" s="79" t="s">
        <v>5</v>
      </c>
      <c r="CL99" s="79" t="s">
        <v>1</v>
      </c>
      <c r="CM99" s="79" t="s">
        <v>84</v>
      </c>
    </row>
    <row r="100" spans="1:91" s="6" customFormat="1" ht="16.5" customHeight="1">
      <c r="A100" s="70" t="s">
        <v>79</v>
      </c>
      <c r="B100" s="71"/>
      <c r="C100" s="72"/>
      <c r="D100" s="175" t="s">
        <v>97</v>
      </c>
      <c r="E100" s="175"/>
      <c r="F100" s="175"/>
      <c r="G100" s="175"/>
      <c r="H100" s="175"/>
      <c r="I100" s="73"/>
      <c r="J100" s="175" t="s">
        <v>98</v>
      </c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6">
        <f>'06. - TSHK - budova H, Na...'!J30</f>
        <v>0</v>
      </c>
      <c r="AH100" s="177"/>
      <c r="AI100" s="177"/>
      <c r="AJ100" s="177"/>
      <c r="AK100" s="177"/>
      <c r="AL100" s="177"/>
      <c r="AM100" s="177"/>
      <c r="AN100" s="176">
        <f t="shared" si="0"/>
        <v>0</v>
      </c>
      <c r="AO100" s="177"/>
      <c r="AP100" s="177"/>
      <c r="AQ100" s="74" t="s">
        <v>82</v>
      </c>
      <c r="AR100" s="71"/>
      <c r="AS100" s="75">
        <v>0</v>
      </c>
      <c r="AT100" s="76">
        <f t="shared" si="1"/>
        <v>0</v>
      </c>
      <c r="AU100" s="77">
        <f>'06. - TSHK - budova H, Na...'!P122</f>
        <v>0</v>
      </c>
      <c r="AV100" s="76">
        <f>'06. - TSHK - budova H, Na...'!J33</f>
        <v>0</v>
      </c>
      <c r="AW100" s="76">
        <f>'06. - TSHK - budova H, Na...'!J34</f>
        <v>0</v>
      </c>
      <c r="AX100" s="76">
        <f>'06. - TSHK - budova H, Na...'!J35</f>
        <v>0</v>
      </c>
      <c r="AY100" s="76">
        <f>'06. - TSHK - budova H, Na...'!J36</f>
        <v>0</v>
      </c>
      <c r="AZ100" s="76">
        <f>'06. - TSHK - budova H, Na...'!F33</f>
        <v>0</v>
      </c>
      <c r="BA100" s="76">
        <f>'06. - TSHK - budova H, Na...'!F34</f>
        <v>0</v>
      </c>
      <c r="BB100" s="76">
        <f>'06. - TSHK - budova H, Na...'!F35</f>
        <v>0</v>
      </c>
      <c r="BC100" s="76">
        <f>'06. - TSHK - budova H, Na...'!F36</f>
        <v>0</v>
      </c>
      <c r="BD100" s="78">
        <f>'06. - TSHK - budova H, Na...'!F37</f>
        <v>0</v>
      </c>
      <c r="BT100" s="79" t="s">
        <v>8</v>
      </c>
      <c r="BV100" s="79" t="s">
        <v>77</v>
      </c>
      <c r="BW100" s="79" t="s">
        <v>99</v>
      </c>
      <c r="BX100" s="79" t="s">
        <v>5</v>
      </c>
      <c r="CL100" s="79" t="s">
        <v>1</v>
      </c>
      <c r="CM100" s="79" t="s">
        <v>84</v>
      </c>
    </row>
    <row r="101" spans="1:91" s="6" customFormat="1" ht="24.75" customHeight="1">
      <c r="A101" s="70" t="s">
        <v>79</v>
      </c>
      <c r="B101" s="71"/>
      <c r="C101" s="72"/>
      <c r="D101" s="175" t="s">
        <v>100</v>
      </c>
      <c r="E101" s="175"/>
      <c r="F101" s="175"/>
      <c r="G101" s="175"/>
      <c r="H101" s="175"/>
      <c r="I101" s="73"/>
      <c r="J101" s="175" t="s">
        <v>101</v>
      </c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6">
        <f>'07. - TSHK, Na Brně 362 -...'!J30</f>
        <v>0</v>
      </c>
      <c r="AH101" s="177"/>
      <c r="AI101" s="177"/>
      <c r="AJ101" s="177"/>
      <c r="AK101" s="177"/>
      <c r="AL101" s="177"/>
      <c r="AM101" s="177"/>
      <c r="AN101" s="176">
        <f t="shared" si="0"/>
        <v>0</v>
      </c>
      <c r="AO101" s="177"/>
      <c r="AP101" s="177"/>
      <c r="AQ101" s="74" t="s">
        <v>82</v>
      </c>
      <c r="AR101" s="71"/>
      <c r="AS101" s="80">
        <v>0</v>
      </c>
      <c r="AT101" s="81">
        <f t="shared" si="1"/>
        <v>0</v>
      </c>
      <c r="AU101" s="82">
        <f>'07. - TSHK, Na Brně 362 -...'!P122</f>
        <v>0</v>
      </c>
      <c r="AV101" s="81">
        <f>'07. - TSHK, Na Brně 362 -...'!J33</f>
        <v>0</v>
      </c>
      <c r="AW101" s="81">
        <f>'07. - TSHK, Na Brně 362 -...'!J34</f>
        <v>0</v>
      </c>
      <c r="AX101" s="81">
        <f>'07. - TSHK, Na Brně 362 -...'!J35</f>
        <v>0</v>
      </c>
      <c r="AY101" s="81">
        <f>'07. - TSHK, Na Brně 362 -...'!J36</f>
        <v>0</v>
      </c>
      <c r="AZ101" s="81">
        <f>'07. - TSHK, Na Brně 362 -...'!F33</f>
        <v>0</v>
      </c>
      <c r="BA101" s="81">
        <f>'07. - TSHK, Na Brně 362 -...'!F34</f>
        <v>0</v>
      </c>
      <c r="BB101" s="81">
        <f>'07. - TSHK, Na Brně 362 -...'!F35</f>
        <v>0</v>
      </c>
      <c r="BC101" s="81">
        <f>'07. - TSHK, Na Brně 362 -...'!F36</f>
        <v>0</v>
      </c>
      <c r="BD101" s="83">
        <f>'07. - TSHK, Na Brně 362 -...'!F37</f>
        <v>0</v>
      </c>
      <c r="BT101" s="79" t="s">
        <v>8</v>
      </c>
      <c r="BV101" s="79" t="s">
        <v>77</v>
      </c>
      <c r="BW101" s="79" t="s">
        <v>102</v>
      </c>
      <c r="BX101" s="79" t="s">
        <v>5</v>
      </c>
      <c r="CL101" s="79" t="s">
        <v>1</v>
      </c>
      <c r="CM101" s="79" t="s">
        <v>84</v>
      </c>
    </row>
    <row r="102" spans="1:91" s="1" customFormat="1" ht="30" customHeight="1">
      <c r="B102" s="28"/>
      <c r="AR102" s="28"/>
    </row>
    <row r="103" spans="1:91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28"/>
    </row>
  </sheetData>
  <sheetProtection algorithmName="SHA-512" hashValue="BNbbQBXW1azGTrcrTa/OmBBGlwEwXqwifHHWcaA39Z79Kkq1evgOpDneTxifnR3iBoNZjFnnfEeCgtoTAAVEgA==" saltValue="3tyIByYWGDpizF5y/0eYBKG1A1lSrPkgLcar2lgEbgp1B2j+3gole0zrce27Wby07xWFHkSEATlezZFsuntFoA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. - TSHK - budova D, Na...'!C2" display="/" xr:uid="{00000000-0004-0000-0000-000000000000}"/>
    <hyperlink ref="A96" location="'02. - TSHK - budova E, Na...'!C2" display="/" xr:uid="{00000000-0004-0000-0000-000001000000}"/>
    <hyperlink ref="A97" location="'03. - TSHK - budova C, Na...'!C2" display="/" xr:uid="{00000000-0004-0000-0000-000002000000}"/>
    <hyperlink ref="A98" location="'04. - TSHK - budova A, Na...'!C2" display="/" xr:uid="{00000000-0004-0000-0000-000003000000}"/>
    <hyperlink ref="A99" location="'05. - TSHK - budova B, Na...'!C2" display="/" xr:uid="{00000000-0004-0000-0000-000004000000}"/>
    <hyperlink ref="A100" location="'06. - TSHK - budova H, Na...'!C2" display="/" xr:uid="{00000000-0004-0000-0000-000005000000}"/>
    <hyperlink ref="A101" location="'07. - TSHK, Na Brně 362 -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103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revize elektroinstalce objektů TSHK</v>
      </c>
      <c r="F7" s="200"/>
      <c r="G7" s="200"/>
      <c r="H7" s="200"/>
      <c r="L7" s="16"/>
    </row>
    <row r="8" spans="2:46" s="1" customFormat="1" ht="12" customHeight="1">
      <c r="B8" s="28"/>
      <c r="D8" s="23" t="s">
        <v>104</v>
      </c>
      <c r="L8" s="28"/>
    </row>
    <row r="9" spans="2:46" s="1" customFormat="1" ht="16.5" customHeight="1">
      <c r="B9" s="28"/>
      <c r="E9" s="161" t="s">
        <v>105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ROUND(J122, 0)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ROUND((SUM(BE122:BE249)),  0)</f>
        <v>0</v>
      </c>
      <c r="I33" s="88">
        <v>0.21</v>
      </c>
      <c r="J33" s="87">
        <f>ROUND(((SUM(BE122:BE249))*I33),  0)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ROUND((SUM(BF122:BF249)),  0)</f>
        <v>0</v>
      </c>
      <c r="I34" s="88">
        <v>0.12</v>
      </c>
      <c r="J34" s="87">
        <f>ROUND(((SUM(BF122:BF249))*I34),  0)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ROUND((SUM(BG122:BG249)),  0)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ROUND((SUM(BH122:BH249)),  0)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ROUND((SUM(BI122:BI249)),  0)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revize elektroinstalce objektů TSHK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1" t="str">
        <f>E9</f>
        <v>01. - TSHK - budova D, Na Brně 362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0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107</v>
      </c>
      <c r="D94" s="89"/>
      <c r="E94" s="89"/>
      <c r="F94" s="89"/>
      <c r="G94" s="89"/>
      <c r="H94" s="89"/>
      <c r="I94" s="89"/>
      <c r="J94" s="98" t="s">
        <v>108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109</v>
      </c>
      <c r="J96" s="62">
        <f>J122</f>
        <v>0</v>
      </c>
      <c r="L96" s="28"/>
      <c r="AU96" s="13" t="s">
        <v>110</v>
      </c>
    </row>
    <row r="97" spans="2:12" s="8" customFormat="1" ht="24.95" hidden="1" customHeight="1">
      <c r="B97" s="100"/>
      <c r="D97" s="101" t="s">
        <v>111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112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113</v>
      </c>
      <c r="E99" s="102"/>
      <c r="F99" s="102"/>
      <c r="G99" s="102"/>
      <c r="H99" s="102"/>
      <c r="I99" s="102"/>
      <c r="J99" s="103">
        <f>J232</f>
        <v>0</v>
      </c>
      <c r="L99" s="100"/>
    </row>
    <row r="100" spans="2:12" s="9" customFormat="1" ht="19.899999999999999" hidden="1" customHeight="1">
      <c r="B100" s="104"/>
      <c r="D100" s="105" t="s">
        <v>114</v>
      </c>
      <c r="E100" s="106"/>
      <c r="F100" s="106"/>
      <c r="G100" s="106"/>
      <c r="H100" s="106"/>
      <c r="I100" s="106"/>
      <c r="J100" s="107">
        <f>J233</f>
        <v>0</v>
      </c>
      <c r="L100" s="104"/>
    </row>
    <row r="101" spans="2:12" s="8" customFormat="1" ht="24.95" hidden="1" customHeight="1">
      <c r="B101" s="100"/>
      <c r="D101" s="101" t="s">
        <v>115</v>
      </c>
      <c r="E101" s="102"/>
      <c r="F101" s="102"/>
      <c r="G101" s="102"/>
      <c r="H101" s="102"/>
      <c r="I101" s="102"/>
      <c r="J101" s="103">
        <f>J246</f>
        <v>0</v>
      </c>
      <c r="L101" s="100"/>
    </row>
    <row r="102" spans="2:12" s="9" customFormat="1" ht="19.899999999999999" hidden="1" customHeight="1">
      <c r="B102" s="104"/>
      <c r="D102" s="105" t="s">
        <v>116</v>
      </c>
      <c r="E102" s="106"/>
      <c r="F102" s="106"/>
      <c r="G102" s="106"/>
      <c r="H102" s="106"/>
      <c r="I102" s="106"/>
      <c r="J102" s="107">
        <f>J247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revize elektroinstalce objektů TSHK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104</v>
      </c>
      <c r="L113" s="28"/>
    </row>
    <row r="114" spans="2:65" s="1" customFormat="1" ht="16.5" customHeight="1">
      <c r="B114" s="28"/>
      <c r="E114" s="161" t="str">
        <f>E9</f>
        <v>01. - TSHK - budova D, Na Brně 362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0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118</v>
      </c>
      <c r="D121" s="110" t="s">
        <v>60</v>
      </c>
      <c r="E121" s="110" t="s">
        <v>56</v>
      </c>
      <c r="F121" s="110" t="s">
        <v>57</v>
      </c>
      <c r="G121" s="110" t="s">
        <v>119</v>
      </c>
      <c r="H121" s="110" t="s">
        <v>120</v>
      </c>
      <c r="I121" s="110" t="s">
        <v>121</v>
      </c>
      <c r="J121" s="111" t="s">
        <v>108</v>
      </c>
      <c r="K121" s="112" t="s">
        <v>122</v>
      </c>
      <c r="L121" s="108"/>
      <c r="M121" s="55" t="s">
        <v>1</v>
      </c>
      <c r="N121" s="56" t="s">
        <v>39</v>
      </c>
      <c r="O121" s="56" t="s">
        <v>123</v>
      </c>
      <c r="P121" s="56" t="s">
        <v>124</v>
      </c>
      <c r="Q121" s="56" t="s">
        <v>125</v>
      </c>
      <c r="R121" s="56" t="s">
        <v>126</v>
      </c>
      <c r="S121" s="56" t="s">
        <v>127</v>
      </c>
      <c r="T121" s="57" t="s">
        <v>128</v>
      </c>
    </row>
    <row r="122" spans="2:65" s="1" customFormat="1" ht="22.9" customHeight="1">
      <c r="B122" s="28"/>
      <c r="C122" s="60" t="s">
        <v>129</v>
      </c>
      <c r="J122" s="113">
        <f>BK122</f>
        <v>0</v>
      </c>
      <c r="L122" s="28"/>
      <c r="M122" s="58"/>
      <c r="N122" s="49"/>
      <c r="O122" s="49"/>
      <c r="P122" s="114">
        <f>P123+P232+P246</f>
        <v>0</v>
      </c>
      <c r="Q122" s="49"/>
      <c r="R122" s="114">
        <f>R123+R232+R246</f>
        <v>4.6600000000000001E-3</v>
      </c>
      <c r="S122" s="49"/>
      <c r="T122" s="115">
        <f>T123+T232+T246</f>
        <v>4.8599999999999997E-3</v>
      </c>
      <c r="AT122" s="13" t="s">
        <v>74</v>
      </c>
      <c r="AU122" s="13" t="s">
        <v>110</v>
      </c>
      <c r="BK122" s="116">
        <f>BK123+BK232+BK246</f>
        <v>0</v>
      </c>
    </row>
    <row r="123" spans="2:65" s="11" customFormat="1" ht="25.9" customHeight="1">
      <c r="B123" s="117"/>
      <c r="D123" s="118" t="s">
        <v>74</v>
      </c>
      <c r="E123" s="119" t="s">
        <v>130</v>
      </c>
      <c r="F123" s="119" t="s">
        <v>131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4.6600000000000001E-3</v>
      </c>
      <c r="T123" s="124">
        <f>T124</f>
        <v>4.8599999999999997E-3</v>
      </c>
      <c r="AR123" s="118" t="s">
        <v>84</v>
      </c>
      <c r="AT123" s="125" t="s">
        <v>74</v>
      </c>
      <c r="AU123" s="125" t="s">
        <v>75</v>
      </c>
      <c r="AY123" s="118" t="s">
        <v>132</v>
      </c>
      <c r="BK123" s="126">
        <f>BK124</f>
        <v>0</v>
      </c>
    </row>
    <row r="124" spans="2:65" s="11" customFormat="1" ht="22.9" customHeight="1">
      <c r="B124" s="117"/>
      <c r="D124" s="118" t="s">
        <v>74</v>
      </c>
      <c r="E124" s="127" t="s">
        <v>133</v>
      </c>
      <c r="F124" s="127" t="s">
        <v>134</v>
      </c>
      <c r="I124" s="120"/>
      <c r="J124" s="128">
        <f>BK124</f>
        <v>0</v>
      </c>
      <c r="L124" s="117"/>
      <c r="M124" s="122"/>
      <c r="P124" s="123">
        <f>SUM(P125:P231)</f>
        <v>0</v>
      </c>
      <c r="R124" s="123">
        <f>SUM(R125:R231)</f>
        <v>4.6600000000000001E-3</v>
      </c>
      <c r="T124" s="124">
        <f>SUM(T125:T231)</f>
        <v>4.8599999999999997E-3</v>
      </c>
      <c r="AR124" s="118" t="s">
        <v>84</v>
      </c>
      <c r="AT124" s="125" t="s">
        <v>74</v>
      </c>
      <c r="AU124" s="125" t="s">
        <v>8</v>
      </c>
      <c r="AY124" s="118" t="s">
        <v>132</v>
      </c>
      <c r="BK124" s="126">
        <f>SUM(BK125:BK231)</f>
        <v>0</v>
      </c>
    </row>
    <row r="125" spans="2:65" s="1" customFormat="1" ht="16.5" customHeight="1">
      <c r="B125" s="28"/>
      <c r="C125" s="129" t="s">
        <v>8</v>
      </c>
      <c r="D125" s="129" t="s">
        <v>135</v>
      </c>
      <c r="E125" s="130" t="s">
        <v>136</v>
      </c>
      <c r="F125" s="131" t="s">
        <v>137</v>
      </c>
      <c r="G125" s="132" t="s">
        <v>138</v>
      </c>
      <c r="H125" s="133">
        <v>3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139</v>
      </c>
      <c r="AT125" s="140" t="s">
        <v>135</v>
      </c>
      <c r="AU125" s="140" t="s">
        <v>84</v>
      </c>
      <c r="AY125" s="13" t="s">
        <v>132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139</v>
      </c>
      <c r="BM125" s="140" t="s">
        <v>140</v>
      </c>
    </row>
    <row r="126" spans="2:65" s="1" customFormat="1" ht="19.5">
      <c r="B126" s="28"/>
      <c r="D126" s="142" t="s">
        <v>141</v>
      </c>
      <c r="F126" s="143" t="s">
        <v>142</v>
      </c>
      <c r="I126" s="144"/>
      <c r="L126" s="28"/>
      <c r="M126" s="145"/>
      <c r="T126" s="52"/>
      <c r="AT126" s="13" t="s">
        <v>141</v>
      </c>
      <c r="AU126" s="13" t="s">
        <v>84</v>
      </c>
    </row>
    <row r="127" spans="2:65" s="1" customFormat="1" ht="16.5" customHeight="1">
      <c r="B127" s="28"/>
      <c r="C127" s="146" t="s">
        <v>84</v>
      </c>
      <c r="D127" s="146" t="s">
        <v>143</v>
      </c>
      <c r="E127" s="147" t="s">
        <v>144</v>
      </c>
      <c r="F127" s="148" t="s">
        <v>145</v>
      </c>
      <c r="G127" s="149" t="s">
        <v>138</v>
      </c>
      <c r="H127" s="150">
        <v>3</v>
      </c>
      <c r="I127" s="151"/>
      <c r="J127" s="150">
        <f>ROUND(I127*H127,0)</f>
        <v>0</v>
      </c>
      <c r="K127" s="152"/>
      <c r="L127" s="153"/>
      <c r="M127" s="154" t="s">
        <v>1</v>
      </c>
      <c r="N127" s="155" t="s">
        <v>40</v>
      </c>
      <c r="P127" s="138">
        <f>O127*H127</f>
        <v>0</v>
      </c>
      <c r="Q127" s="138">
        <v>2.0000000000000002E-5</v>
      </c>
      <c r="R127" s="138">
        <f>Q127*H127</f>
        <v>6.0000000000000008E-5</v>
      </c>
      <c r="S127" s="138">
        <v>0</v>
      </c>
      <c r="T127" s="139">
        <f>S127*H127</f>
        <v>0</v>
      </c>
      <c r="AR127" s="140" t="s">
        <v>146</v>
      </c>
      <c r="AT127" s="140" t="s">
        <v>143</v>
      </c>
      <c r="AU127" s="140" t="s">
        <v>84</v>
      </c>
      <c r="AY127" s="13" t="s">
        <v>132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8</v>
      </c>
      <c r="BK127" s="141">
        <f>ROUND(I127*H127,0)</f>
        <v>0</v>
      </c>
      <c r="BL127" s="13" t="s">
        <v>139</v>
      </c>
      <c r="BM127" s="140" t="s">
        <v>147</v>
      </c>
    </row>
    <row r="128" spans="2:65" s="1" customFormat="1" ht="55.5" customHeight="1">
      <c r="B128" s="28"/>
      <c r="C128" s="129" t="s">
        <v>148</v>
      </c>
      <c r="D128" s="129" t="s">
        <v>135</v>
      </c>
      <c r="E128" s="130" t="s">
        <v>149</v>
      </c>
      <c r="F128" s="131" t="s">
        <v>150</v>
      </c>
      <c r="G128" s="132" t="s">
        <v>138</v>
      </c>
      <c r="H128" s="133">
        <v>1</v>
      </c>
      <c r="I128" s="134"/>
      <c r="J128" s="133">
        <f>ROUND(I128*H128,0)</f>
        <v>0</v>
      </c>
      <c r="K128" s="135"/>
      <c r="L128" s="28"/>
      <c r="M128" s="136" t="s">
        <v>1</v>
      </c>
      <c r="N128" s="137" t="s">
        <v>40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139</v>
      </c>
      <c r="AT128" s="140" t="s">
        <v>135</v>
      </c>
      <c r="AU128" s="140" t="s">
        <v>84</v>
      </c>
      <c r="AY128" s="13" t="s">
        <v>132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139</v>
      </c>
      <c r="BM128" s="140" t="s">
        <v>151</v>
      </c>
    </row>
    <row r="129" spans="2:65" s="1" customFormat="1" ht="11.25">
      <c r="B129" s="28"/>
      <c r="D129" s="156" t="s">
        <v>152</v>
      </c>
      <c r="F129" s="157" t="s">
        <v>153</v>
      </c>
      <c r="I129" s="144"/>
      <c r="L129" s="28"/>
      <c r="M129" s="145"/>
      <c r="T129" s="52"/>
      <c r="AT129" s="13" t="s">
        <v>152</v>
      </c>
      <c r="AU129" s="13" t="s">
        <v>84</v>
      </c>
    </row>
    <row r="130" spans="2:65" s="1" customFormat="1" ht="19.5">
      <c r="B130" s="28"/>
      <c r="D130" s="142" t="s">
        <v>141</v>
      </c>
      <c r="F130" s="143" t="s">
        <v>154</v>
      </c>
      <c r="I130" s="144"/>
      <c r="L130" s="28"/>
      <c r="M130" s="145"/>
      <c r="T130" s="52"/>
      <c r="AT130" s="13" t="s">
        <v>141</v>
      </c>
      <c r="AU130" s="13" t="s">
        <v>84</v>
      </c>
    </row>
    <row r="131" spans="2:65" s="1" customFormat="1" ht="16.5" customHeight="1">
      <c r="B131" s="28"/>
      <c r="C131" s="146" t="s">
        <v>155</v>
      </c>
      <c r="D131" s="146" t="s">
        <v>143</v>
      </c>
      <c r="E131" s="147" t="s">
        <v>156</v>
      </c>
      <c r="F131" s="148" t="s">
        <v>157</v>
      </c>
      <c r="G131" s="149" t="s">
        <v>138</v>
      </c>
      <c r="H131" s="150">
        <v>1</v>
      </c>
      <c r="I131" s="151"/>
      <c r="J131" s="150">
        <f>ROUND(I131*H131,0)</f>
        <v>0</v>
      </c>
      <c r="K131" s="152"/>
      <c r="L131" s="153"/>
      <c r="M131" s="154" t="s">
        <v>1</v>
      </c>
      <c r="N131" s="155" t="s">
        <v>40</v>
      </c>
      <c r="P131" s="138">
        <f>O131*H131</f>
        <v>0</v>
      </c>
      <c r="Q131" s="138">
        <v>5.0000000000000002E-5</v>
      </c>
      <c r="R131" s="138">
        <f>Q131*H131</f>
        <v>5.0000000000000002E-5</v>
      </c>
      <c r="S131" s="138">
        <v>0</v>
      </c>
      <c r="T131" s="139">
        <f>S131*H131</f>
        <v>0</v>
      </c>
      <c r="AR131" s="140" t="s">
        <v>146</v>
      </c>
      <c r="AT131" s="140" t="s">
        <v>143</v>
      </c>
      <c r="AU131" s="140" t="s">
        <v>84</v>
      </c>
      <c r="AY131" s="13" t="s">
        <v>132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</v>
      </c>
      <c r="BK131" s="141">
        <f>ROUND(I131*H131,0)</f>
        <v>0</v>
      </c>
      <c r="BL131" s="13" t="s">
        <v>139</v>
      </c>
      <c r="BM131" s="140" t="s">
        <v>158</v>
      </c>
    </row>
    <row r="132" spans="2:65" s="1" customFormat="1" ht="33" customHeight="1">
      <c r="B132" s="28"/>
      <c r="C132" s="129" t="s">
        <v>159</v>
      </c>
      <c r="D132" s="129" t="s">
        <v>135</v>
      </c>
      <c r="E132" s="130" t="s">
        <v>160</v>
      </c>
      <c r="F132" s="131" t="s">
        <v>161</v>
      </c>
      <c r="G132" s="132" t="s">
        <v>138</v>
      </c>
      <c r="H132" s="133">
        <v>1</v>
      </c>
      <c r="I132" s="134"/>
      <c r="J132" s="133">
        <f>ROUND(I132*H132,0)</f>
        <v>0</v>
      </c>
      <c r="K132" s="135"/>
      <c r="L132" s="28"/>
      <c r="M132" s="136" t="s">
        <v>1</v>
      </c>
      <c r="N132" s="137" t="s">
        <v>40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139</v>
      </c>
      <c r="AT132" s="140" t="s">
        <v>135</v>
      </c>
      <c r="AU132" s="140" t="s">
        <v>84</v>
      </c>
      <c r="AY132" s="13" t="s">
        <v>132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139</v>
      </c>
      <c r="BM132" s="140" t="s">
        <v>162</v>
      </c>
    </row>
    <row r="133" spans="2:65" s="1" customFormat="1" ht="19.5">
      <c r="B133" s="28"/>
      <c r="D133" s="142" t="s">
        <v>141</v>
      </c>
      <c r="F133" s="143" t="s">
        <v>163</v>
      </c>
      <c r="I133" s="144"/>
      <c r="L133" s="28"/>
      <c r="M133" s="145"/>
      <c r="T133" s="52"/>
      <c r="AT133" s="13" t="s">
        <v>141</v>
      </c>
      <c r="AU133" s="13" t="s">
        <v>84</v>
      </c>
    </row>
    <row r="134" spans="2:65" s="1" customFormat="1" ht="37.9" customHeight="1">
      <c r="B134" s="28"/>
      <c r="C134" s="129" t="s">
        <v>164</v>
      </c>
      <c r="D134" s="129" t="s">
        <v>135</v>
      </c>
      <c r="E134" s="130" t="s">
        <v>165</v>
      </c>
      <c r="F134" s="131" t="s">
        <v>166</v>
      </c>
      <c r="G134" s="132" t="s">
        <v>138</v>
      </c>
      <c r="H134" s="133">
        <v>4</v>
      </c>
      <c r="I134" s="134"/>
      <c r="J134" s="133">
        <f>ROUND(I134*H134,0)</f>
        <v>0</v>
      </c>
      <c r="K134" s="135"/>
      <c r="L134" s="28"/>
      <c r="M134" s="136" t="s">
        <v>1</v>
      </c>
      <c r="N134" s="137" t="s">
        <v>40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139</v>
      </c>
      <c r="AT134" s="140" t="s">
        <v>135</v>
      </c>
      <c r="AU134" s="140" t="s">
        <v>84</v>
      </c>
      <c r="AY134" s="13" t="s">
        <v>132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</v>
      </c>
      <c r="BK134" s="141">
        <f>ROUND(I134*H134,0)</f>
        <v>0</v>
      </c>
      <c r="BL134" s="13" t="s">
        <v>139</v>
      </c>
      <c r="BM134" s="140" t="s">
        <v>167</v>
      </c>
    </row>
    <row r="135" spans="2:65" s="1" customFormat="1" ht="11.25">
      <c r="B135" s="28"/>
      <c r="D135" s="156" t="s">
        <v>152</v>
      </c>
      <c r="F135" s="157" t="s">
        <v>168</v>
      </c>
      <c r="I135" s="144"/>
      <c r="L135" s="28"/>
      <c r="M135" s="145"/>
      <c r="T135" s="52"/>
      <c r="AT135" s="13" t="s">
        <v>152</v>
      </c>
      <c r="AU135" s="13" t="s">
        <v>84</v>
      </c>
    </row>
    <row r="136" spans="2:65" s="1" customFormat="1" ht="19.5">
      <c r="B136" s="28"/>
      <c r="D136" s="142" t="s">
        <v>141</v>
      </c>
      <c r="F136" s="143" t="s">
        <v>154</v>
      </c>
      <c r="I136" s="144"/>
      <c r="L136" s="28"/>
      <c r="M136" s="145"/>
      <c r="T136" s="52"/>
      <c r="AT136" s="13" t="s">
        <v>141</v>
      </c>
      <c r="AU136" s="13" t="s">
        <v>84</v>
      </c>
    </row>
    <row r="137" spans="2:65" s="1" customFormat="1" ht="44.25" customHeight="1">
      <c r="B137" s="28"/>
      <c r="C137" s="129" t="s">
        <v>169</v>
      </c>
      <c r="D137" s="129" t="s">
        <v>135</v>
      </c>
      <c r="E137" s="130" t="s">
        <v>170</v>
      </c>
      <c r="F137" s="131" t="s">
        <v>171</v>
      </c>
      <c r="G137" s="132" t="s">
        <v>138</v>
      </c>
      <c r="H137" s="133">
        <v>17</v>
      </c>
      <c r="I137" s="134"/>
      <c r="J137" s="133">
        <f>ROUND(I137*H137,0)</f>
        <v>0</v>
      </c>
      <c r="K137" s="135"/>
      <c r="L137" s="28"/>
      <c r="M137" s="136" t="s">
        <v>1</v>
      </c>
      <c r="N137" s="137" t="s">
        <v>40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139</v>
      </c>
      <c r="AT137" s="140" t="s">
        <v>135</v>
      </c>
      <c r="AU137" s="140" t="s">
        <v>84</v>
      </c>
      <c r="AY137" s="13" t="s">
        <v>132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</v>
      </c>
      <c r="BK137" s="141">
        <f>ROUND(I137*H137,0)</f>
        <v>0</v>
      </c>
      <c r="BL137" s="13" t="s">
        <v>139</v>
      </c>
      <c r="BM137" s="140" t="s">
        <v>172</v>
      </c>
    </row>
    <row r="138" spans="2:65" s="1" customFormat="1" ht="11.25">
      <c r="B138" s="28"/>
      <c r="D138" s="156" t="s">
        <v>152</v>
      </c>
      <c r="F138" s="157" t="s">
        <v>173</v>
      </c>
      <c r="I138" s="144"/>
      <c r="L138" s="28"/>
      <c r="M138" s="145"/>
      <c r="T138" s="52"/>
      <c r="AT138" s="13" t="s">
        <v>152</v>
      </c>
      <c r="AU138" s="13" t="s">
        <v>84</v>
      </c>
    </row>
    <row r="139" spans="2:65" s="1" customFormat="1" ht="19.5">
      <c r="B139" s="28"/>
      <c r="D139" s="142" t="s">
        <v>141</v>
      </c>
      <c r="F139" s="143" t="s">
        <v>174</v>
      </c>
      <c r="I139" s="144"/>
      <c r="L139" s="28"/>
      <c r="M139" s="145"/>
      <c r="T139" s="52"/>
      <c r="AT139" s="13" t="s">
        <v>141</v>
      </c>
      <c r="AU139" s="13" t="s">
        <v>84</v>
      </c>
    </row>
    <row r="140" spans="2:65" s="1" customFormat="1" ht="16.5" customHeight="1">
      <c r="B140" s="28"/>
      <c r="C140" s="146" t="s">
        <v>175</v>
      </c>
      <c r="D140" s="146" t="s">
        <v>143</v>
      </c>
      <c r="E140" s="147" t="s">
        <v>176</v>
      </c>
      <c r="F140" s="148" t="s">
        <v>177</v>
      </c>
      <c r="G140" s="149" t="s">
        <v>138</v>
      </c>
      <c r="H140" s="150">
        <v>17</v>
      </c>
      <c r="I140" s="151"/>
      <c r="J140" s="150">
        <f>ROUND(I140*H140,0)</f>
        <v>0</v>
      </c>
      <c r="K140" s="152"/>
      <c r="L140" s="153"/>
      <c r="M140" s="154" t="s">
        <v>1</v>
      </c>
      <c r="N140" s="155" t="s">
        <v>40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146</v>
      </c>
      <c r="AT140" s="140" t="s">
        <v>143</v>
      </c>
      <c r="AU140" s="140" t="s">
        <v>84</v>
      </c>
      <c r="AY140" s="13" t="s">
        <v>132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</v>
      </c>
      <c r="BK140" s="141">
        <f>ROUND(I140*H140,0)</f>
        <v>0</v>
      </c>
      <c r="BL140" s="13" t="s">
        <v>139</v>
      </c>
      <c r="BM140" s="140" t="s">
        <v>178</v>
      </c>
    </row>
    <row r="141" spans="2:65" s="1" customFormat="1" ht="16.5" customHeight="1">
      <c r="B141" s="28"/>
      <c r="C141" s="146" t="s">
        <v>179</v>
      </c>
      <c r="D141" s="146" t="s">
        <v>143</v>
      </c>
      <c r="E141" s="147" t="s">
        <v>180</v>
      </c>
      <c r="F141" s="148" t="s">
        <v>181</v>
      </c>
      <c r="G141" s="149" t="s">
        <v>138</v>
      </c>
      <c r="H141" s="150">
        <v>16</v>
      </c>
      <c r="I141" s="151"/>
      <c r="J141" s="150">
        <f>ROUND(I141*H141,0)</f>
        <v>0</v>
      </c>
      <c r="K141" s="152"/>
      <c r="L141" s="153"/>
      <c r="M141" s="154" t="s">
        <v>1</v>
      </c>
      <c r="N141" s="155" t="s">
        <v>40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146</v>
      </c>
      <c r="AT141" s="140" t="s">
        <v>143</v>
      </c>
      <c r="AU141" s="140" t="s">
        <v>84</v>
      </c>
      <c r="AY141" s="13" t="s">
        <v>132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8</v>
      </c>
      <c r="BK141" s="141">
        <f>ROUND(I141*H141,0)</f>
        <v>0</v>
      </c>
      <c r="BL141" s="13" t="s">
        <v>139</v>
      </c>
      <c r="BM141" s="140" t="s">
        <v>182</v>
      </c>
    </row>
    <row r="142" spans="2:65" s="1" customFormat="1" ht="44.25" customHeight="1">
      <c r="B142" s="28"/>
      <c r="C142" s="129" t="s">
        <v>183</v>
      </c>
      <c r="D142" s="129" t="s">
        <v>135</v>
      </c>
      <c r="E142" s="130" t="s">
        <v>184</v>
      </c>
      <c r="F142" s="131" t="s">
        <v>185</v>
      </c>
      <c r="G142" s="132" t="s">
        <v>138</v>
      </c>
      <c r="H142" s="133">
        <v>1</v>
      </c>
      <c r="I142" s="134"/>
      <c r="J142" s="133">
        <f>ROUND(I142*H142,0)</f>
        <v>0</v>
      </c>
      <c r="K142" s="135"/>
      <c r="L142" s="28"/>
      <c r="M142" s="136" t="s">
        <v>1</v>
      </c>
      <c r="N142" s="137" t="s">
        <v>40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139</v>
      </c>
      <c r="AT142" s="140" t="s">
        <v>135</v>
      </c>
      <c r="AU142" s="140" t="s">
        <v>84</v>
      </c>
      <c r="AY142" s="13" t="s">
        <v>132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</v>
      </c>
      <c r="BK142" s="141">
        <f>ROUND(I142*H142,0)</f>
        <v>0</v>
      </c>
      <c r="BL142" s="13" t="s">
        <v>139</v>
      </c>
      <c r="BM142" s="140" t="s">
        <v>186</v>
      </c>
    </row>
    <row r="143" spans="2:65" s="1" customFormat="1" ht="11.25">
      <c r="B143" s="28"/>
      <c r="D143" s="156" t="s">
        <v>152</v>
      </c>
      <c r="F143" s="157" t="s">
        <v>187</v>
      </c>
      <c r="I143" s="144"/>
      <c r="L143" s="28"/>
      <c r="M143" s="145"/>
      <c r="T143" s="52"/>
      <c r="AT143" s="13" t="s">
        <v>152</v>
      </c>
      <c r="AU143" s="13" t="s">
        <v>84</v>
      </c>
    </row>
    <row r="144" spans="2:65" s="1" customFormat="1" ht="19.5">
      <c r="B144" s="28"/>
      <c r="D144" s="142" t="s">
        <v>141</v>
      </c>
      <c r="F144" s="143" t="s">
        <v>188</v>
      </c>
      <c r="I144" s="144"/>
      <c r="L144" s="28"/>
      <c r="M144" s="145"/>
      <c r="T144" s="52"/>
      <c r="AT144" s="13" t="s">
        <v>141</v>
      </c>
      <c r="AU144" s="13" t="s">
        <v>84</v>
      </c>
    </row>
    <row r="145" spans="2:65" s="1" customFormat="1" ht="24.2" customHeight="1">
      <c r="B145" s="28"/>
      <c r="C145" s="146" t="s">
        <v>189</v>
      </c>
      <c r="D145" s="146" t="s">
        <v>143</v>
      </c>
      <c r="E145" s="147" t="s">
        <v>190</v>
      </c>
      <c r="F145" s="148" t="s">
        <v>191</v>
      </c>
      <c r="G145" s="149" t="s">
        <v>138</v>
      </c>
      <c r="H145" s="150">
        <v>1</v>
      </c>
      <c r="I145" s="151"/>
      <c r="J145" s="150">
        <f>ROUND(I145*H145,0)</f>
        <v>0</v>
      </c>
      <c r="K145" s="152"/>
      <c r="L145" s="153"/>
      <c r="M145" s="154" t="s">
        <v>1</v>
      </c>
      <c r="N145" s="155" t="s">
        <v>40</v>
      </c>
      <c r="P145" s="138">
        <f>O145*H145</f>
        <v>0</v>
      </c>
      <c r="Q145" s="138">
        <v>9.0000000000000006E-5</v>
      </c>
      <c r="R145" s="138">
        <f>Q145*H145</f>
        <v>9.0000000000000006E-5</v>
      </c>
      <c r="S145" s="138">
        <v>0</v>
      </c>
      <c r="T145" s="139">
        <f>S145*H145</f>
        <v>0</v>
      </c>
      <c r="AR145" s="140" t="s">
        <v>146</v>
      </c>
      <c r="AT145" s="140" t="s">
        <v>143</v>
      </c>
      <c r="AU145" s="140" t="s">
        <v>84</v>
      </c>
      <c r="AY145" s="13" t="s">
        <v>132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</v>
      </c>
      <c r="BK145" s="141">
        <f>ROUND(I145*H145,0)</f>
        <v>0</v>
      </c>
      <c r="BL145" s="13" t="s">
        <v>139</v>
      </c>
      <c r="BM145" s="140" t="s">
        <v>192</v>
      </c>
    </row>
    <row r="146" spans="2:65" s="1" customFormat="1" ht="44.25" customHeight="1">
      <c r="B146" s="28"/>
      <c r="C146" s="129" t="s">
        <v>9</v>
      </c>
      <c r="D146" s="129" t="s">
        <v>135</v>
      </c>
      <c r="E146" s="130" t="s">
        <v>193</v>
      </c>
      <c r="F146" s="131" t="s">
        <v>194</v>
      </c>
      <c r="G146" s="132" t="s">
        <v>138</v>
      </c>
      <c r="H146" s="133">
        <v>1</v>
      </c>
      <c r="I146" s="134"/>
      <c r="J146" s="133">
        <f>ROUND(I146*H146,0)</f>
        <v>0</v>
      </c>
      <c r="K146" s="135"/>
      <c r="L146" s="28"/>
      <c r="M146" s="136" t="s">
        <v>1</v>
      </c>
      <c r="N146" s="137" t="s">
        <v>40</v>
      </c>
      <c r="P146" s="138">
        <f>O146*H146</f>
        <v>0</v>
      </c>
      <c r="Q146" s="138">
        <v>0</v>
      </c>
      <c r="R146" s="138">
        <f>Q146*H146</f>
        <v>0</v>
      </c>
      <c r="S146" s="138">
        <v>5.0000000000000002E-5</v>
      </c>
      <c r="T146" s="139">
        <f>S146*H146</f>
        <v>5.0000000000000002E-5</v>
      </c>
      <c r="AR146" s="140" t="s">
        <v>139</v>
      </c>
      <c r="AT146" s="140" t="s">
        <v>135</v>
      </c>
      <c r="AU146" s="140" t="s">
        <v>84</v>
      </c>
      <c r="AY146" s="13" t="s">
        <v>132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</v>
      </c>
      <c r="BK146" s="141">
        <f>ROUND(I146*H146,0)</f>
        <v>0</v>
      </c>
      <c r="BL146" s="13" t="s">
        <v>139</v>
      </c>
      <c r="BM146" s="140" t="s">
        <v>195</v>
      </c>
    </row>
    <row r="147" spans="2:65" s="1" customFormat="1" ht="11.25">
      <c r="B147" s="28"/>
      <c r="D147" s="156" t="s">
        <v>152</v>
      </c>
      <c r="F147" s="157" t="s">
        <v>196</v>
      </c>
      <c r="I147" s="144"/>
      <c r="L147" s="28"/>
      <c r="M147" s="145"/>
      <c r="T147" s="52"/>
      <c r="AT147" s="13" t="s">
        <v>152</v>
      </c>
      <c r="AU147" s="13" t="s">
        <v>84</v>
      </c>
    </row>
    <row r="148" spans="2:65" s="1" customFormat="1" ht="19.5">
      <c r="B148" s="28"/>
      <c r="D148" s="142" t="s">
        <v>141</v>
      </c>
      <c r="F148" s="143" t="s">
        <v>188</v>
      </c>
      <c r="I148" s="144"/>
      <c r="L148" s="28"/>
      <c r="M148" s="145"/>
      <c r="T148" s="52"/>
      <c r="AT148" s="13" t="s">
        <v>141</v>
      </c>
      <c r="AU148" s="13" t="s">
        <v>84</v>
      </c>
    </row>
    <row r="149" spans="2:65" s="1" customFormat="1" ht="37.9" customHeight="1">
      <c r="B149" s="28"/>
      <c r="C149" s="129" t="s">
        <v>197</v>
      </c>
      <c r="D149" s="129" t="s">
        <v>135</v>
      </c>
      <c r="E149" s="130" t="s">
        <v>198</v>
      </c>
      <c r="F149" s="131" t="s">
        <v>199</v>
      </c>
      <c r="G149" s="132" t="s">
        <v>138</v>
      </c>
      <c r="H149" s="133">
        <v>1</v>
      </c>
      <c r="I149" s="134"/>
      <c r="J149" s="133">
        <f>ROUND(I149*H149,0)</f>
        <v>0</v>
      </c>
      <c r="K149" s="135"/>
      <c r="L149" s="28"/>
      <c r="M149" s="136" t="s">
        <v>1</v>
      </c>
      <c r="N149" s="137" t="s">
        <v>40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139</v>
      </c>
      <c r="AT149" s="140" t="s">
        <v>135</v>
      </c>
      <c r="AU149" s="140" t="s">
        <v>84</v>
      </c>
      <c r="AY149" s="13" t="s">
        <v>132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</v>
      </c>
      <c r="BK149" s="141">
        <f>ROUND(I149*H149,0)</f>
        <v>0</v>
      </c>
      <c r="BL149" s="13" t="s">
        <v>139</v>
      </c>
      <c r="BM149" s="140" t="s">
        <v>200</v>
      </c>
    </row>
    <row r="150" spans="2:65" s="1" customFormat="1" ht="11.25">
      <c r="B150" s="28"/>
      <c r="D150" s="156" t="s">
        <v>152</v>
      </c>
      <c r="F150" s="157" t="s">
        <v>201</v>
      </c>
      <c r="I150" s="144"/>
      <c r="L150" s="28"/>
      <c r="M150" s="145"/>
      <c r="T150" s="52"/>
      <c r="AT150" s="13" t="s">
        <v>152</v>
      </c>
      <c r="AU150" s="13" t="s">
        <v>84</v>
      </c>
    </row>
    <row r="151" spans="2:65" s="1" customFormat="1" ht="19.5">
      <c r="B151" s="28"/>
      <c r="D151" s="142" t="s">
        <v>141</v>
      </c>
      <c r="F151" s="143" t="s">
        <v>202</v>
      </c>
      <c r="I151" s="144"/>
      <c r="L151" s="28"/>
      <c r="M151" s="145"/>
      <c r="T151" s="52"/>
      <c r="AT151" s="13" t="s">
        <v>141</v>
      </c>
      <c r="AU151" s="13" t="s">
        <v>84</v>
      </c>
    </row>
    <row r="152" spans="2:65" s="1" customFormat="1" ht="33" customHeight="1">
      <c r="B152" s="28"/>
      <c r="C152" s="129" t="s">
        <v>203</v>
      </c>
      <c r="D152" s="129" t="s">
        <v>135</v>
      </c>
      <c r="E152" s="130" t="s">
        <v>204</v>
      </c>
      <c r="F152" s="131" t="s">
        <v>205</v>
      </c>
      <c r="G152" s="132" t="s">
        <v>138</v>
      </c>
      <c r="H152" s="133">
        <v>2</v>
      </c>
      <c r="I152" s="134"/>
      <c r="J152" s="133">
        <f>ROUND(I152*H152,0)</f>
        <v>0</v>
      </c>
      <c r="K152" s="135"/>
      <c r="L152" s="28"/>
      <c r="M152" s="136" t="s">
        <v>1</v>
      </c>
      <c r="N152" s="137" t="s">
        <v>40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139</v>
      </c>
      <c r="AT152" s="140" t="s">
        <v>135</v>
      </c>
      <c r="AU152" s="140" t="s">
        <v>84</v>
      </c>
      <c r="AY152" s="13" t="s">
        <v>132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139</v>
      </c>
      <c r="BM152" s="140" t="s">
        <v>206</v>
      </c>
    </row>
    <row r="153" spans="2:65" s="1" customFormat="1" ht="11.25">
      <c r="B153" s="28"/>
      <c r="D153" s="156" t="s">
        <v>152</v>
      </c>
      <c r="F153" s="157" t="s">
        <v>207</v>
      </c>
      <c r="I153" s="144"/>
      <c r="L153" s="28"/>
      <c r="M153" s="145"/>
      <c r="T153" s="52"/>
      <c r="AT153" s="13" t="s">
        <v>152</v>
      </c>
      <c r="AU153" s="13" t="s">
        <v>84</v>
      </c>
    </row>
    <row r="154" spans="2:65" s="1" customFormat="1" ht="19.5">
      <c r="B154" s="28"/>
      <c r="D154" s="142" t="s">
        <v>141</v>
      </c>
      <c r="F154" s="143" t="s">
        <v>208</v>
      </c>
      <c r="I154" s="144"/>
      <c r="L154" s="28"/>
      <c r="M154" s="145"/>
      <c r="T154" s="52"/>
      <c r="AT154" s="13" t="s">
        <v>141</v>
      </c>
      <c r="AU154" s="13" t="s">
        <v>84</v>
      </c>
    </row>
    <row r="155" spans="2:65" s="1" customFormat="1" ht="33" customHeight="1">
      <c r="B155" s="28"/>
      <c r="C155" s="129" t="s">
        <v>209</v>
      </c>
      <c r="D155" s="129" t="s">
        <v>135</v>
      </c>
      <c r="E155" s="130" t="s">
        <v>210</v>
      </c>
      <c r="F155" s="131" t="s">
        <v>211</v>
      </c>
      <c r="G155" s="132" t="s">
        <v>138</v>
      </c>
      <c r="H155" s="133">
        <v>2</v>
      </c>
      <c r="I155" s="134"/>
      <c r="J155" s="133">
        <f>ROUND(I155*H155,0)</f>
        <v>0</v>
      </c>
      <c r="K155" s="135"/>
      <c r="L155" s="28"/>
      <c r="M155" s="136" t="s">
        <v>1</v>
      </c>
      <c r="N155" s="137" t="s">
        <v>40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139</v>
      </c>
      <c r="AT155" s="140" t="s">
        <v>135</v>
      </c>
      <c r="AU155" s="140" t="s">
        <v>84</v>
      </c>
      <c r="AY155" s="13" t="s">
        <v>132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139</v>
      </c>
      <c r="BM155" s="140" t="s">
        <v>212</v>
      </c>
    </row>
    <row r="156" spans="2:65" s="1" customFormat="1" ht="11.25">
      <c r="B156" s="28"/>
      <c r="D156" s="156" t="s">
        <v>152</v>
      </c>
      <c r="F156" s="157" t="s">
        <v>213</v>
      </c>
      <c r="I156" s="144"/>
      <c r="L156" s="28"/>
      <c r="M156" s="145"/>
      <c r="T156" s="52"/>
      <c r="AT156" s="13" t="s">
        <v>152</v>
      </c>
      <c r="AU156" s="13" t="s">
        <v>84</v>
      </c>
    </row>
    <row r="157" spans="2:65" s="1" customFormat="1" ht="19.5">
      <c r="B157" s="28"/>
      <c r="D157" s="142" t="s">
        <v>141</v>
      </c>
      <c r="F157" s="143" t="s">
        <v>214</v>
      </c>
      <c r="I157" s="144"/>
      <c r="L157" s="28"/>
      <c r="M157" s="145"/>
      <c r="T157" s="52"/>
      <c r="AT157" s="13" t="s">
        <v>141</v>
      </c>
      <c r="AU157" s="13" t="s">
        <v>84</v>
      </c>
    </row>
    <row r="158" spans="2:65" s="1" customFormat="1" ht="16.5" customHeight="1">
      <c r="B158" s="28"/>
      <c r="C158" s="146" t="s">
        <v>139</v>
      </c>
      <c r="D158" s="146" t="s">
        <v>143</v>
      </c>
      <c r="E158" s="147" t="s">
        <v>215</v>
      </c>
      <c r="F158" s="148" t="s">
        <v>216</v>
      </c>
      <c r="G158" s="149" t="s">
        <v>138</v>
      </c>
      <c r="H158" s="150">
        <v>2</v>
      </c>
      <c r="I158" s="151"/>
      <c r="J158" s="150">
        <f>ROUND(I158*H158,0)</f>
        <v>0</v>
      </c>
      <c r="K158" s="152"/>
      <c r="L158" s="153"/>
      <c r="M158" s="154" t="s">
        <v>1</v>
      </c>
      <c r="N158" s="155" t="s">
        <v>40</v>
      </c>
      <c r="P158" s="138">
        <f>O158*H158</f>
        <v>0</v>
      </c>
      <c r="Q158" s="138">
        <v>2.0000000000000001E-4</v>
      </c>
      <c r="R158" s="138">
        <f>Q158*H158</f>
        <v>4.0000000000000002E-4</v>
      </c>
      <c r="S158" s="138">
        <v>0</v>
      </c>
      <c r="T158" s="139">
        <f>S158*H158</f>
        <v>0</v>
      </c>
      <c r="AR158" s="140" t="s">
        <v>146</v>
      </c>
      <c r="AT158" s="140" t="s">
        <v>143</v>
      </c>
      <c r="AU158" s="140" t="s">
        <v>84</v>
      </c>
      <c r="AY158" s="13" t="s">
        <v>132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139</v>
      </c>
      <c r="BM158" s="140" t="s">
        <v>217</v>
      </c>
    </row>
    <row r="159" spans="2:65" s="1" customFormat="1" ht="24.2" customHeight="1">
      <c r="B159" s="28"/>
      <c r="C159" s="129" t="s">
        <v>218</v>
      </c>
      <c r="D159" s="129" t="s">
        <v>135</v>
      </c>
      <c r="E159" s="130" t="s">
        <v>219</v>
      </c>
      <c r="F159" s="131" t="s">
        <v>220</v>
      </c>
      <c r="G159" s="132" t="s">
        <v>138</v>
      </c>
      <c r="H159" s="133">
        <v>1</v>
      </c>
      <c r="I159" s="134"/>
      <c r="J159" s="133">
        <f>ROUND(I159*H159,0)</f>
        <v>0</v>
      </c>
      <c r="K159" s="135"/>
      <c r="L159" s="28"/>
      <c r="M159" s="136" t="s">
        <v>1</v>
      </c>
      <c r="N159" s="137" t="s">
        <v>40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139</v>
      </c>
      <c r="AT159" s="140" t="s">
        <v>135</v>
      </c>
      <c r="AU159" s="140" t="s">
        <v>84</v>
      </c>
      <c r="AY159" s="13" t="s">
        <v>132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</v>
      </c>
      <c r="BK159" s="141">
        <f>ROUND(I159*H159,0)</f>
        <v>0</v>
      </c>
      <c r="BL159" s="13" t="s">
        <v>139</v>
      </c>
      <c r="BM159" s="140" t="s">
        <v>221</v>
      </c>
    </row>
    <row r="160" spans="2:65" s="1" customFormat="1" ht="11.25">
      <c r="B160" s="28"/>
      <c r="D160" s="156" t="s">
        <v>152</v>
      </c>
      <c r="F160" s="157" t="s">
        <v>222</v>
      </c>
      <c r="I160" s="144"/>
      <c r="L160" s="28"/>
      <c r="M160" s="145"/>
      <c r="T160" s="52"/>
      <c r="AT160" s="13" t="s">
        <v>152</v>
      </c>
      <c r="AU160" s="13" t="s">
        <v>84</v>
      </c>
    </row>
    <row r="161" spans="2:65" s="1" customFormat="1" ht="19.5">
      <c r="B161" s="28"/>
      <c r="D161" s="142" t="s">
        <v>141</v>
      </c>
      <c r="F161" s="143" t="s">
        <v>223</v>
      </c>
      <c r="I161" s="144"/>
      <c r="L161" s="28"/>
      <c r="M161" s="145"/>
      <c r="T161" s="52"/>
      <c r="AT161" s="13" t="s">
        <v>141</v>
      </c>
      <c r="AU161" s="13" t="s">
        <v>84</v>
      </c>
    </row>
    <row r="162" spans="2:65" s="1" customFormat="1" ht="21.75" customHeight="1">
      <c r="B162" s="28"/>
      <c r="C162" s="146" t="s">
        <v>224</v>
      </c>
      <c r="D162" s="146" t="s">
        <v>143</v>
      </c>
      <c r="E162" s="147" t="s">
        <v>225</v>
      </c>
      <c r="F162" s="148" t="s">
        <v>226</v>
      </c>
      <c r="G162" s="149" t="s">
        <v>138</v>
      </c>
      <c r="H162" s="150">
        <v>1</v>
      </c>
      <c r="I162" s="151"/>
      <c r="J162" s="150">
        <f>ROUND(I162*H162,0)</f>
        <v>0</v>
      </c>
      <c r="K162" s="152"/>
      <c r="L162" s="153"/>
      <c r="M162" s="154" t="s">
        <v>1</v>
      </c>
      <c r="N162" s="155" t="s">
        <v>40</v>
      </c>
      <c r="P162" s="138">
        <f>O162*H162</f>
        <v>0</v>
      </c>
      <c r="Q162" s="138">
        <v>5.0000000000000002E-5</v>
      </c>
      <c r="R162" s="138">
        <f>Q162*H162</f>
        <v>5.0000000000000002E-5</v>
      </c>
      <c r="S162" s="138">
        <v>0</v>
      </c>
      <c r="T162" s="139">
        <f>S162*H162</f>
        <v>0</v>
      </c>
      <c r="AR162" s="140" t="s">
        <v>146</v>
      </c>
      <c r="AT162" s="140" t="s">
        <v>143</v>
      </c>
      <c r="AU162" s="140" t="s">
        <v>84</v>
      </c>
      <c r="AY162" s="13" t="s">
        <v>132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</v>
      </c>
      <c r="BK162" s="141">
        <f>ROUND(I162*H162,0)</f>
        <v>0</v>
      </c>
      <c r="BL162" s="13" t="s">
        <v>139</v>
      </c>
      <c r="BM162" s="140" t="s">
        <v>227</v>
      </c>
    </row>
    <row r="163" spans="2:65" s="1" customFormat="1" ht="16.5" customHeight="1">
      <c r="B163" s="28"/>
      <c r="C163" s="146" t="s">
        <v>228</v>
      </c>
      <c r="D163" s="146" t="s">
        <v>143</v>
      </c>
      <c r="E163" s="147" t="s">
        <v>229</v>
      </c>
      <c r="F163" s="148" t="s">
        <v>230</v>
      </c>
      <c r="G163" s="149" t="s">
        <v>138</v>
      </c>
      <c r="H163" s="150">
        <v>1</v>
      </c>
      <c r="I163" s="151"/>
      <c r="J163" s="150">
        <f>ROUND(I163*H163,0)</f>
        <v>0</v>
      </c>
      <c r="K163" s="152"/>
      <c r="L163" s="153"/>
      <c r="M163" s="154" t="s">
        <v>1</v>
      </c>
      <c r="N163" s="155" t="s">
        <v>40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146</v>
      </c>
      <c r="AT163" s="140" t="s">
        <v>143</v>
      </c>
      <c r="AU163" s="140" t="s">
        <v>84</v>
      </c>
      <c r="AY163" s="13" t="s">
        <v>132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</v>
      </c>
      <c r="BK163" s="141">
        <f>ROUND(I163*H163,0)</f>
        <v>0</v>
      </c>
      <c r="BL163" s="13" t="s">
        <v>139</v>
      </c>
      <c r="BM163" s="140" t="s">
        <v>231</v>
      </c>
    </row>
    <row r="164" spans="2:65" s="1" customFormat="1" ht="44.25" customHeight="1">
      <c r="B164" s="28"/>
      <c r="C164" s="129" t="s">
        <v>232</v>
      </c>
      <c r="D164" s="129" t="s">
        <v>135</v>
      </c>
      <c r="E164" s="130" t="s">
        <v>233</v>
      </c>
      <c r="F164" s="131" t="s">
        <v>234</v>
      </c>
      <c r="G164" s="132" t="s">
        <v>138</v>
      </c>
      <c r="H164" s="133">
        <v>1</v>
      </c>
      <c r="I164" s="134"/>
      <c r="J164" s="133">
        <f>ROUND(I164*H164,0)</f>
        <v>0</v>
      </c>
      <c r="K164" s="135"/>
      <c r="L164" s="28"/>
      <c r="M164" s="136" t="s">
        <v>1</v>
      </c>
      <c r="N164" s="137" t="s">
        <v>40</v>
      </c>
      <c r="P164" s="138">
        <f>O164*H164</f>
        <v>0</v>
      </c>
      <c r="Q164" s="138">
        <v>0</v>
      </c>
      <c r="R164" s="138">
        <f>Q164*H164</f>
        <v>0</v>
      </c>
      <c r="S164" s="138">
        <v>5.0000000000000002E-5</v>
      </c>
      <c r="T164" s="139">
        <f>S164*H164</f>
        <v>5.0000000000000002E-5</v>
      </c>
      <c r="AR164" s="140" t="s">
        <v>139</v>
      </c>
      <c r="AT164" s="140" t="s">
        <v>135</v>
      </c>
      <c r="AU164" s="140" t="s">
        <v>84</v>
      </c>
      <c r="AY164" s="13" t="s">
        <v>132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</v>
      </c>
      <c r="BK164" s="141">
        <f>ROUND(I164*H164,0)</f>
        <v>0</v>
      </c>
      <c r="BL164" s="13" t="s">
        <v>139</v>
      </c>
      <c r="BM164" s="140" t="s">
        <v>235</v>
      </c>
    </row>
    <row r="165" spans="2:65" s="1" customFormat="1" ht="11.25">
      <c r="B165" s="28"/>
      <c r="D165" s="156" t="s">
        <v>152</v>
      </c>
      <c r="F165" s="157" t="s">
        <v>236</v>
      </c>
      <c r="I165" s="144"/>
      <c r="L165" s="28"/>
      <c r="M165" s="145"/>
      <c r="T165" s="52"/>
      <c r="AT165" s="13" t="s">
        <v>152</v>
      </c>
      <c r="AU165" s="13" t="s">
        <v>84</v>
      </c>
    </row>
    <row r="166" spans="2:65" s="1" customFormat="1" ht="19.5">
      <c r="B166" s="28"/>
      <c r="D166" s="142" t="s">
        <v>141</v>
      </c>
      <c r="F166" s="143" t="s">
        <v>188</v>
      </c>
      <c r="I166" s="144"/>
      <c r="L166" s="28"/>
      <c r="M166" s="145"/>
      <c r="T166" s="52"/>
      <c r="AT166" s="13" t="s">
        <v>141</v>
      </c>
      <c r="AU166" s="13" t="s">
        <v>84</v>
      </c>
    </row>
    <row r="167" spans="2:65" s="1" customFormat="1" ht="37.9" customHeight="1">
      <c r="B167" s="28"/>
      <c r="C167" s="129" t="s">
        <v>7</v>
      </c>
      <c r="D167" s="129" t="s">
        <v>135</v>
      </c>
      <c r="E167" s="130" t="s">
        <v>237</v>
      </c>
      <c r="F167" s="131" t="s">
        <v>238</v>
      </c>
      <c r="G167" s="132" t="s">
        <v>138</v>
      </c>
      <c r="H167" s="133">
        <v>1</v>
      </c>
      <c r="I167" s="134"/>
      <c r="J167" s="133">
        <f>ROUND(I167*H167,0)</f>
        <v>0</v>
      </c>
      <c r="K167" s="135"/>
      <c r="L167" s="28"/>
      <c r="M167" s="136" t="s">
        <v>1</v>
      </c>
      <c r="N167" s="137" t="s">
        <v>40</v>
      </c>
      <c r="P167" s="138">
        <f>O167*H167</f>
        <v>0</v>
      </c>
      <c r="Q167" s="138">
        <v>0</v>
      </c>
      <c r="R167" s="138">
        <f>Q167*H167</f>
        <v>0</v>
      </c>
      <c r="S167" s="138">
        <v>1E-4</v>
      </c>
      <c r="T167" s="139">
        <f>S167*H167</f>
        <v>1E-4</v>
      </c>
      <c r="AR167" s="140" t="s">
        <v>139</v>
      </c>
      <c r="AT167" s="140" t="s">
        <v>135</v>
      </c>
      <c r="AU167" s="140" t="s">
        <v>84</v>
      </c>
      <c r="AY167" s="13" t="s">
        <v>132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3" t="s">
        <v>8</v>
      </c>
      <c r="BK167" s="141">
        <f>ROUND(I167*H167,0)</f>
        <v>0</v>
      </c>
      <c r="BL167" s="13" t="s">
        <v>139</v>
      </c>
      <c r="BM167" s="140" t="s">
        <v>239</v>
      </c>
    </row>
    <row r="168" spans="2:65" s="1" customFormat="1" ht="11.25">
      <c r="B168" s="28"/>
      <c r="D168" s="156" t="s">
        <v>152</v>
      </c>
      <c r="F168" s="157" t="s">
        <v>240</v>
      </c>
      <c r="I168" s="144"/>
      <c r="L168" s="28"/>
      <c r="M168" s="145"/>
      <c r="T168" s="52"/>
      <c r="AT168" s="13" t="s">
        <v>152</v>
      </c>
      <c r="AU168" s="13" t="s">
        <v>84</v>
      </c>
    </row>
    <row r="169" spans="2:65" s="1" customFormat="1" ht="19.5">
      <c r="B169" s="28"/>
      <c r="D169" s="142" t="s">
        <v>141</v>
      </c>
      <c r="F169" s="143" t="s">
        <v>241</v>
      </c>
      <c r="I169" s="144"/>
      <c r="L169" s="28"/>
      <c r="M169" s="145"/>
      <c r="T169" s="52"/>
      <c r="AT169" s="13" t="s">
        <v>141</v>
      </c>
      <c r="AU169" s="13" t="s">
        <v>84</v>
      </c>
    </row>
    <row r="170" spans="2:65" s="1" customFormat="1" ht="49.15" customHeight="1">
      <c r="B170" s="28"/>
      <c r="C170" s="129" t="s">
        <v>242</v>
      </c>
      <c r="D170" s="129" t="s">
        <v>135</v>
      </c>
      <c r="E170" s="130" t="s">
        <v>243</v>
      </c>
      <c r="F170" s="131" t="s">
        <v>244</v>
      </c>
      <c r="G170" s="132" t="s">
        <v>138</v>
      </c>
      <c r="H170" s="133">
        <v>1</v>
      </c>
      <c r="I170" s="134"/>
      <c r="J170" s="133">
        <f>ROUND(I170*H170,0)</f>
        <v>0</v>
      </c>
      <c r="K170" s="135"/>
      <c r="L170" s="28"/>
      <c r="M170" s="136" t="s">
        <v>1</v>
      </c>
      <c r="N170" s="137" t="s">
        <v>40</v>
      </c>
      <c r="P170" s="138">
        <f>O170*H170</f>
        <v>0</v>
      </c>
      <c r="Q170" s="138">
        <v>0</v>
      </c>
      <c r="R170" s="138">
        <f>Q170*H170</f>
        <v>0</v>
      </c>
      <c r="S170" s="138">
        <v>8.0000000000000007E-5</v>
      </c>
      <c r="T170" s="139">
        <f>S170*H170</f>
        <v>8.0000000000000007E-5</v>
      </c>
      <c r="AR170" s="140" t="s">
        <v>139</v>
      </c>
      <c r="AT170" s="140" t="s">
        <v>135</v>
      </c>
      <c r="AU170" s="140" t="s">
        <v>84</v>
      </c>
      <c r="AY170" s="13" t="s">
        <v>132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3" t="s">
        <v>8</v>
      </c>
      <c r="BK170" s="141">
        <f>ROUND(I170*H170,0)</f>
        <v>0</v>
      </c>
      <c r="BL170" s="13" t="s">
        <v>139</v>
      </c>
      <c r="BM170" s="140" t="s">
        <v>245</v>
      </c>
    </row>
    <row r="171" spans="2:65" s="1" customFormat="1" ht="11.25">
      <c r="B171" s="28"/>
      <c r="D171" s="156" t="s">
        <v>152</v>
      </c>
      <c r="F171" s="157" t="s">
        <v>246</v>
      </c>
      <c r="I171" s="144"/>
      <c r="L171" s="28"/>
      <c r="M171" s="145"/>
      <c r="T171" s="52"/>
      <c r="AT171" s="13" t="s">
        <v>152</v>
      </c>
      <c r="AU171" s="13" t="s">
        <v>84</v>
      </c>
    </row>
    <row r="172" spans="2:65" s="1" customFormat="1" ht="19.5">
      <c r="B172" s="28"/>
      <c r="D172" s="142" t="s">
        <v>141</v>
      </c>
      <c r="F172" s="143" t="s">
        <v>247</v>
      </c>
      <c r="I172" s="144"/>
      <c r="L172" s="28"/>
      <c r="M172" s="145"/>
      <c r="T172" s="52"/>
      <c r="AT172" s="13" t="s">
        <v>141</v>
      </c>
      <c r="AU172" s="13" t="s">
        <v>84</v>
      </c>
    </row>
    <row r="173" spans="2:65" s="1" customFormat="1" ht="37.9" customHeight="1">
      <c r="B173" s="28"/>
      <c r="C173" s="129" t="s">
        <v>248</v>
      </c>
      <c r="D173" s="129" t="s">
        <v>135</v>
      </c>
      <c r="E173" s="130" t="s">
        <v>249</v>
      </c>
      <c r="F173" s="131" t="s">
        <v>250</v>
      </c>
      <c r="G173" s="132" t="s">
        <v>138</v>
      </c>
      <c r="H173" s="133">
        <v>1</v>
      </c>
      <c r="I173" s="134"/>
      <c r="J173" s="133">
        <f>ROUND(I173*H173,0)</f>
        <v>0</v>
      </c>
      <c r="K173" s="135"/>
      <c r="L173" s="28"/>
      <c r="M173" s="136" t="s">
        <v>1</v>
      </c>
      <c r="N173" s="137" t="s">
        <v>40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139</v>
      </c>
      <c r="AT173" s="140" t="s">
        <v>135</v>
      </c>
      <c r="AU173" s="140" t="s">
        <v>84</v>
      </c>
      <c r="AY173" s="13" t="s">
        <v>132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3" t="s">
        <v>8</v>
      </c>
      <c r="BK173" s="141">
        <f>ROUND(I173*H173,0)</f>
        <v>0</v>
      </c>
      <c r="BL173" s="13" t="s">
        <v>139</v>
      </c>
      <c r="BM173" s="140" t="s">
        <v>251</v>
      </c>
    </row>
    <row r="174" spans="2:65" s="1" customFormat="1" ht="11.25">
      <c r="B174" s="28"/>
      <c r="D174" s="156" t="s">
        <v>152</v>
      </c>
      <c r="F174" s="157" t="s">
        <v>252</v>
      </c>
      <c r="I174" s="144"/>
      <c r="L174" s="28"/>
      <c r="M174" s="145"/>
      <c r="T174" s="52"/>
      <c r="AT174" s="13" t="s">
        <v>152</v>
      </c>
      <c r="AU174" s="13" t="s">
        <v>84</v>
      </c>
    </row>
    <row r="175" spans="2:65" s="1" customFormat="1" ht="19.5">
      <c r="B175" s="28"/>
      <c r="D175" s="142" t="s">
        <v>141</v>
      </c>
      <c r="F175" s="143" t="s">
        <v>202</v>
      </c>
      <c r="I175" s="144"/>
      <c r="L175" s="28"/>
      <c r="M175" s="145"/>
      <c r="T175" s="52"/>
      <c r="AT175" s="13" t="s">
        <v>141</v>
      </c>
      <c r="AU175" s="13" t="s">
        <v>84</v>
      </c>
    </row>
    <row r="176" spans="2:65" s="1" customFormat="1" ht="24.2" customHeight="1">
      <c r="B176" s="28"/>
      <c r="C176" s="129" t="s">
        <v>253</v>
      </c>
      <c r="D176" s="129" t="s">
        <v>135</v>
      </c>
      <c r="E176" s="130" t="s">
        <v>254</v>
      </c>
      <c r="F176" s="131" t="s">
        <v>255</v>
      </c>
      <c r="G176" s="132" t="s">
        <v>138</v>
      </c>
      <c r="H176" s="133">
        <v>6</v>
      </c>
      <c r="I176" s="134"/>
      <c r="J176" s="133">
        <f>ROUND(I176*H176,0)</f>
        <v>0</v>
      </c>
      <c r="K176" s="135"/>
      <c r="L176" s="28"/>
      <c r="M176" s="136" t="s">
        <v>1</v>
      </c>
      <c r="N176" s="137" t="s">
        <v>40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139</v>
      </c>
      <c r="AT176" s="140" t="s">
        <v>135</v>
      </c>
      <c r="AU176" s="140" t="s">
        <v>84</v>
      </c>
      <c r="AY176" s="13" t="s">
        <v>132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3" t="s">
        <v>8</v>
      </c>
      <c r="BK176" s="141">
        <f>ROUND(I176*H176,0)</f>
        <v>0</v>
      </c>
      <c r="BL176" s="13" t="s">
        <v>139</v>
      </c>
      <c r="BM176" s="140" t="s">
        <v>256</v>
      </c>
    </row>
    <row r="177" spans="2:65" s="1" customFormat="1" ht="11.25">
      <c r="B177" s="28"/>
      <c r="D177" s="156" t="s">
        <v>152</v>
      </c>
      <c r="F177" s="157" t="s">
        <v>257</v>
      </c>
      <c r="I177" s="144"/>
      <c r="L177" s="28"/>
      <c r="M177" s="145"/>
      <c r="T177" s="52"/>
      <c r="AT177" s="13" t="s">
        <v>152</v>
      </c>
      <c r="AU177" s="13" t="s">
        <v>84</v>
      </c>
    </row>
    <row r="178" spans="2:65" s="1" customFormat="1" ht="19.5">
      <c r="B178" s="28"/>
      <c r="D178" s="142" t="s">
        <v>141</v>
      </c>
      <c r="F178" s="143" t="s">
        <v>258</v>
      </c>
      <c r="I178" s="144"/>
      <c r="L178" s="28"/>
      <c r="M178" s="145"/>
      <c r="T178" s="52"/>
      <c r="AT178" s="13" t="s">
        <v>141</v>
      </c>
      <c r="AU178" s="13" t="s">
        <v>84</v>
      </c>
    </row>
    <row r="179" spans="2:65" s="1" customFormat="1" ht="16.5" customHeight="1">
      <c r="B179" s="28"/>
      <c r="C179" s="146" t="s">
        <v>259</v>
      </c>
      <c r="D179" s="146" t="s">
        <v>143</v>
      </c>
      <c r="E179" s="147" t="s">
        <v>260</v>
      </c>
      <c r="F179" s="148" t="s">
        <v>261</v>
      </c>
      <c r="G179" s="149" t="s">
        <v>138</v>
      </c>
      <c r="H179" s="150">
        <v>6</v>
      </c>
      <c r="I179" s="151"/>
      <c r="J179" s="150">
        <f>ROUND(I179*H179,0)</f>
        <v>0</v>
      </c>
      <c r="K179" s="152"/>
      <c r="L179" s="153"/>
      <c r="M179" s="154" t="s">
        <v>1</v>
      </c>
      <c r="N179" s="155" t="s">
        <v>40</v>
      </c>
      <c r="P179" s="138">
        <f>O179*H179</f>
        <v>0</v>
      </c>
      <c r="Q179" s="138">
        <v>2.0000000000000002E-5</v>
      </c>
      <c r="R179" s="138">
        <f>Q179*H179</f>
        <v>1.2000000000000002E-4</v>
      </c>
      <c r="S179" s="138">
        <v>0</v>
      </c>
      <c r="T179" s="139">
        <f>S179*H179</f>
        <v>0</v>
      </c>
      <c r="AR179" s="140" t="s">
        <v>146</v>
      </c>
      <c r="AT179" s="140" t="s">
        <v>143</v>
      </c>
      <c r="AU179" s="140" t="s">
        <v>84</v>
      </c>
      <c r="AY179" s="13" t="s">
        <v>132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3" t="s">
        <v>8</v>
      </c>
      <c r="BK179" s="141">
        <f>ROUND(I179*H179,0)</f>
        <v>0</v>
      </c>
      <c r="BL179" s="13" t="s">
        <v>139</v>
      </c>
      <c r="BM179" s="140" t="s">
        <v>262</v>
      </c>
    </row>
    <row r="180" spans="2:65" s="1" customFormat="1" ht="24.2" customHeight="1">
      <c r="B180" s="28"/>
      <c r="C180" s="129" t="s">
        <v>263</v>
      </c>
      <c r="D180" s="129" t="s">
        <v>135</v>
      </c>
      <c r="E180" s="130" t="s">
        <v>264</v>
      </c>
      <c r="F180" s="131" t="s">
        <v>265</v>
      </c>
      <c r="G180" s="132" t="s">
        <v>138</v>
      </c>
      <c r="H180" s="133">
        <v>6</v>
      </c>
      <c r="I180" s="134"/>
      <c r="J180" s="133">
        <f>ROUND(I180*H180,0)</f>
        <v>0</v>
      </c>
      <c r="K180" s="135"/>
      <c r="L180" s="28"/>
      <c r="M180" s="136" t="s">
        <v>1</v>
      </c>
      <c r="N180" s="137" t="s">
        <v>40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139</v>
      </c>
      <c r="AT180" s="140" t="s">
        <v>135</v>
      </c>
      <c r="AU180" s="140" t="s">
        <v>84</v>
      </c>
      <c r="AY180" s="13" t="s">
        <v>132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3" t="s">
        <v>8</v>
      </c>
      <c r="BK180" s="141">
        <f>ROUND(I180*H180,0)</f>
        <v>0</v>
      </c>
      <c r="BL180" s="13" t="s">
        <v>139</v>
      </c>
      <c r="BM180" s="140" t="s">
        <v>266</v>
      </c>
    </row>
    <row r="181" spans="2:65" s="1" customFormat="1" ht="11.25">
      <c r="B181" s="28"/>
      <c r="D181" s="156" t="s">
        <v>152</v>
      </c>
      <c r="F181" s="157" t="s">
        <v>267</v>
      </c>
      <c r="I181" s="144"/>
      <c r="L181" s="28"/>
      <c r="M181" s="145"/>
      <c r="T181" s="52"/>
      <c r="AT181" s="13" t="s">
        <v>152</v>
      </c>
      <c r="AU181" s="13" t="s">
        <v>84</v>
      </c>
    </row>
    <row r="182" spans="2:65" s="1" customFormat="1" ht="19.5">
      <c r="B182" s="28"/>
      <c r="D182" s="142" t="s">
        <v>141</v>
      </c>
      <c r="F182" s="143" t="s">
        <v>258</v>
      </c>
      <c r="I182" s="144"/>
      <c r="L182" s="28"/>
      <c r="M182" s="145"/>
      <c r="T182" s="52"/>
      <c r="AT182" s="13" t="s">
        <v>141</v>
      </c>
      <c r="AU182" s="13" t="s">
        <v>84</v>
      </c>
    </row>
    <row r="183" spans="2:65" s="1" customFormat="1" ht="16.5" customHeight="1">
      <c r="B183" s="28"/>
      <c r="C183" s="146" t="s">
        <v>268</v>
      </c>
      <c r="D183" s="146" t="s">
        <v>143</v>
      </c>
      <c r="E183" s="147" t="s">
        <v>269</v>
      </c>
      <c r="F183" s="148" t="s">
        <v>270</v>
      </c>
      <c r="G183" s="149" t="s">
        <v>138</v>
      </c>
      <c r="H183" s="150">
        <v>6</v>
      </c>
      <c r="I183" s="151"/>
      <c r="J183" s="150">
        <f>ROUND(I183*H183,0)</f>
        <v>0</v>
      </c>
      <c r="K183" s="152"/>
      <c r="L183" s="153"/>
      <c r="M183" s="154" t="s">
        <v>1</v>
      </c>
      <c r="N183" s="155" t="s">
        <v>40</v>
      </c>
      <c r="P183" s="138">
        <f>O183*H183</f>
        <v>0</v>
      </c>
      <c r="Q183" s="138">
        <v>5.0000000000000002E-5</v>
      </c>
      <c r="R183" s="138">
        <f>Q183*H183</f>
        <v>3.0000000000000003E-4</v>
      </c>
      <c r="S183" s="138">
        <v>0</v>
      </c>
      <c r="T183" s="139">
        <f>S183*H183</f>
        <v>0</v>
      </c>
      <c r="AR183" s="140" t="s">
        <v>146</v>
      </c>
      <c r="AT183" s="140" t="s">
        <v>143</v>
      </c>
      <c r="AU183" s="140" t="s">
        <v>84</v>
      </c>
      <c r="AY183" s="13" t="s">
        <v>132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3" t="s">
        <v>8</v>
      </c>
      <c r="BK183" s="141">
        <f>ROUND(I183*H183,0)</f>
        <v>0</v>
      </c>
      <c r="BL183" s="13" t="s">
        <v>139</v>
      </c>
      <c r="BM183" s="140" t="s">
        <v>271</v>
      </c>
    </row>
    <row r="184" spans="2:65" s="1" customFormat="1" ht="24.2" customHeight="1">
      <c r="B184" s="28"/>
      <c r="C184" s="129" t="s">
        <v>272</v>
      </c>
      <c r="D184" s="129" t="s">
        <v>135</v>
      </c>
      <c r="E184" s="130" t="s">
        <v>273</v>
      </c>
      <c r="F184" s="131" t="s">
        <v>274</v>
      </c>
      <c r="G184" s="132" t="s">
        <v>138</v>
      </c>
      <c r="H184" s="133">
        <v>1</v>
      </c>
      <c r="I184" s="134"/>
      <c r="J184" s="133">
        <f>ROUND(I184*H184,0)</f>
        <v>0</v>
      </c>
      <c r="K184" s="135"/>
      <c r="L184" s="28"/>
      <c r="M184" s="136" t="s">
        <v>1</v>
      </c>
      <c r="N184" s="137" t="s">
        <v>40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139</v>
      </c>
      <c r="AT184" s="140" t="s">
        <v>135</v>
      </c>
      <c r="AU184" s="140" t="s">
        <v>84</v>
      </c>
      <c r="AY184" s="13" t="s">
        <v>132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</v>
      </c>
      <c r="BK184" s="141">
        <f>ROUND(I184*H184,0)</f>
        <v>0</v>
      </c>
      <c r="BL184" s="13" t="s">
        <v>139</v>
      </c>
      <c r="BM184" s="140" t="s">
        <v>275</v>
      </c>
    </row>
    <row r="185" spans="2:65" s="1" customFormat="1" ht="11.25">
      <c r="B185" s="28"/>
      <c r="D185" s="156" t="s">
        <v>152</v>
      </c>
      <c r="F185" s="157" t="s">
        <v>276</v>
      </c>
      <c r="I185" s="144"/>
      <c r="L185" s="28"/>
      <c r="M185" s="145"/>
      <c r="T185" s="52"/>
      <c r="AT185" s="13" t="s">
        <v>152</v>
      </c>
      <c r="AU185" s="13" t="s">
        <v>84</v>
      </c>
    </row>
    <row r="186" spans="2:65" s="1" customFormat="1" ht="19.5">
      <c r="B186" s="28"/>
      <c r="D186" s="142" t="s">
        <v>141</v>
      </c>
      <c r="F186" s="143" t="s">
        <v>277</v>
      </c>
      <c r="I186" s="144"/>
      <c r="L186" s="28"/>
      <c r="M186" s="145"/>
      <c r="T186" s="52"/>
      <c r="AT186" s="13" t="s">
        <v>141</v>
      </c>
      <c r="AU186" s="13" t="s">
        <v>84</v>
      </c>
    </row>
    <row r="187" spans="2:65" s="1" customFormat="1" ht="24.2" customHeight="1">
      <c r="B187" s="28"/>
      <c r="C187" s="146" t="s">
        <v>278</v>
      </c>
      <c r="D187" s="146" t="s">
        <v>143</v>
      </c>
      <c r="E187" s="147" t="s">
        <v>279</v>
      </c>
      <c r="F187" s="148" t="s">
        <v>280</v>
      </c>
      <c r="G187" s="149" t="s">
        <v>138</v>
      </c>
      <c r="H187" s="150">
        <v>1</v>
      </c>
      <c r="I187" s="151"/>
      <c r="J187" s="150">
        <f>ROUND(I187*H187,0)</f>
        <v>0</v>
      </c>
      <c r="K187" s="152"/>
      <c r="L187" s="153"/>
      <c r="M187" s="154" t="s">
        <v>1</v>
      </c>
      <c r="N187" s="155" t="s">
        <v>40</v>
      </c>
      <c r="P187" s="138">
        <f>O187*H187</f>
        <v>0</v>
      </c>
      <c r="Q187" s="138">
        <v>4.0000000000000002E-4</v>
      </c>
      <c r="R187" s="138">
        <f>Q187*H187</f>
        <v>4.0000000000000002E-4</v>
      </c>
      <c r="S187" s="138">
        <v>0</v>
      </c>
      <c r="T187" s="139">
        <f>S187*H187</f>
        <v>0</v>
      </c>
      <c r="AR187" s="140" t="s">
        <v>146</v>
      </c>
      <c r="AT187" s="140" t="s">
        <v>143</v>
      </c>
      <c r="AU187" s="140" t="s">
        <v>84</v>
      </c>
      <c r="AY187" s="13" t="s">
        <v>132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3" t="s">
        <v>8</v>
      </c>
      <c r="BK187" s="141">
        <f>ROUND(I187*H187,0)</f>
        <v>0</v>
      </c>
      <c r="BL187" s="13" t="s">
        <v>139</v>
      </c>
      <c r="BM187" s="140" t="s">
        <v>281</v>
      </c>
    </row>
    <row r="188" spans="2:65" s="1" customFormat="1" ht="49.15" customHeight="1">
      <c r="B188" s="28"/>
      <c r="C188" s="129" t="s">
        <v>282</v>
      </c>
      <c r="D188" s="129" t="s">
        <v>135</v>
      </c>
      <c r="E188" s="130" t="s">
        <v>283</v>
      </c>
      <c r="F188" s="131" t="s">
        <v>284</v>
      </c>
      <c r="G188" s="132" t="s">
        <v>138</v>
      </c>
      <c r="H188" s="133">
        <v>5</v>
      </c>
      <c r="I188" s="134"/>
      <c r="J188" s="133">
        <f>ROUND(I188*H188,0)</f>
        <v>0</v>
      </c>
      <c r="K188" s="135"/>
      <c r="L188" s="28"/>
      <c r="M188" s="136" t="s">
        <v>1</v>
      </c>
      <c r="N188" s="137" t="s">
        <v>40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139</v>
      </c>
      <c r="AT188" s="140" t="s">
        <v>135</v>
      </c>
      <c r="AU188" s="140" t="s">
        <v>84</v>
      </c>
      <c r="AY188" s="13" t="s">
        <v>132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3" t="s">
        <v>8</v>
      </c>
      <c r="BK188" s="141">
        <f>ROUND(I188*H188,0)</f>
        <v>0</v>
      </c>
      <c r="BL188" s="13" t="s">
        <v>139</v>
      </c>
      <c r="BM188" s="140" t="s">
        <v>285</v>
      </c>
    </row>
    <row r="189" spans="2:65" s="1" customFormat="1" ht="11.25">
      <c r="B189" s="28"/>
      <c r="D189" s="156" t="s">
        <v>152</v>
      </c>
      <c r="F189" s="157" t="s">
        <v>286</v>
      </c>
      <c r="I189" s="144"/>
      <c r="L189" s="28"/>
      <c r="M189" s="145"/>
      <c r="T189" s="52"/>
      <c r="AT189" s="13" t="s">
        <v>152</v>
      </c>
      <c r="AU189" s="13" t="s">
        <v>84</v>
      </c>
    </row>
    <row r="190" spans="2:65" s="1" customFormat="1" ht="19.5">
      <c r="B190" s="28"/>
      <c r="D190" s="142" t="s">
        <v>141</v>
      </c>
      <c r="F190" s="143" t="s">
        <v>287</v>
      </c>
      <c r="I190" s="144"/>
      <c r="L190" s="28"/>
      <c r="M190" s="145"/>
      <c r="T190" s="52"/>
      <c r="AT190" s="13" t="s">
        <v>141</v>
      </c>
      <c r="AU190" s="13" t="s">
        <v>84</v>
      </c>
    </row>
    <row r="191" spans="2:65" s="1" customFormat="1" ht="16.5" customHeight="1">
      <c r="B191" s="28"/>
      <c r="C191" s="146" t="s">
        <v>288</v>
      </c>
      <c r="D191" s="146" t="s">
        <v>143</v>
      </c>
      <c r="E191" s="147" t="s">
        <v>289</v>
      </c>
      <c r="F191" s="148" t="s">
        <v>290</v>
      </c>
      <c r="G191" s="149" t="s">
        <v>138</v>
      </c>
      <c r="H191" s="150">
        <v>5</v>
      </c>
      <c r="I191" s="151"/>
      <c r="J191" s="150">
        <f>ROUND(I191*H191,0)</f>
        <v>0</v>
      </c>
      <c r="K191" s="152"/>
      <c r="L191" s="153"/>
      <c r="M191" s="154" t="s">
        <v>1</v>
      </c>
      <c r="N191" s="155" t="s">
        <v>40</v>
      </c>
      <c r="P191" s="138">
        <f>O191*H191</f>
        <v>0</v>
      </c>
      <c r="Q191" s="138">
        <v>4.0000000000000003E-5</v>
      </c>
      <c r="R191" s="138">
        <f>Q191*H191</f>
        <v>2.0000000000000001E-4</v>
      </c>
      <c r="S191" s="138">
        <v>0</v>
      </c>
      <c r="T191" s="139">
        <f>S191*H191</f>
        <v>0</v>
      </c>
      <c r="AR191" s="140" t="s">
        <v>146</v>
      </c>
      <c r="AT191" s="140" t="s">
        <v>143</v>
      </c>
      <c r="AU191" s="140" t="s">
        <v>84</v>
      </c>
      <c r="AY191" s="13" t="s">
        <v>132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3" t="s">
        <v>8</v>
      </c>
      <c r="BK191" s="141">
        <f>ROUND(I191*H191,0)</f>
        <v>0</v>
      </c>
      <c r="BL191" s="13" t="s">
        <v>139</v>
      </c>
      <c r="BM191" s="140" t="s">
        <v>291</v>
      </c>
    </row>
    <row r="192" spans="2:65" s="1" customFormat="1" ht="49.15" customHeight="1">
      <c r="B192" s="28"/>
      <c r="C192" s="129" t="s">
        <v>146</v>
      </c>
      <c r="D192" s="129" t="s">
        <v>135</v>
      </c>
      <c r="E192" s="130" t="s">
        <v>292</v>
      </c>
      <c r="F192" s="131" t="s">
        <v>293</v>
      </c>
      <c r="G192" s="132" t="s">
        <v>138</v>
      </c>
      <c r="H192" s="133">
        <v>1</v>
      </c>
      <c r="I192" s="134"/>
      <c r="J192" s="133">
        <f>ROUND(I192*H192,0)</f>
        <v>0</v>
      </c>
      <c r="K192" s="135"/>
      <c r="L192" s="28"/>
      <c r="M192" s="136" t="s">
        <v>1</v>
      </c>
      <c r="N192" s="137" t="s">
        <v>40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139</v>
      </c>
      <c r="AT192" s="140" t="s">
        <v>135</v>
      </c>
      <c r="AU192" s="140" t="s">
        <v>84</v>
      </c>
      <c r="AY192" s="13" t="s">
        <v>132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3" t="s">
        <v>8</v>
      </c>
      <c r="BK192" s="141">
        <f>ROUND(I192*H192,0)</f>
        <v>0</v>
      </c>
      <c r="BL192" s="13" t="s">
        <v>139</v>
      </c>
      <c r="BM192" s="140" t="s">
        <v>294</v>
      </c>
    </row>
    <row r="193" spans="2:65" s="1" customFormat="1" ht="11.25">
      <c r="B193" s="28"/>
      <c r="D193" s="156" t="s">
        <v>152</v>
      </c>
      <c r="F193" s="157" t="s">
        <v>295</v>
      </c>
      <c r="I193" s="144"/>
      <c r="L193" s="28"/>
      <c r="M193" s="145"/>
      <c r="T193" s="52"/>
      <c r="AT193" s="13" t="s">
        <v>152</v>
      </c>
      <c r="AU193" s="13" t="s">
        <v>84</v>
      </c>
    </row>
    <row r="194" spans="2:65" s="1" customFormat="1" ht="19.5">
      <c r="B194" s="28"/>
      <c r="D194" s="142" t="s">
        <v>141</v>
      </c>
      <c r="F194" s="143" t="s">
        <v>296</v>
      </c>
      <c r="I194" s="144"/>
      <c r="L194" s="28"/>
      <c r="M194" s="145"/>
      <c r="T194" s="52"/>
      <c r="AT194" s="13" t="s">
        <v>141</v>
      </c>
      <c r="AU194" s="13" t="s">
        <v>84</v>
      </c>
    </row>
    <row r="195" spans="2:65" s="1" customFormat="1" ht="21.75" customHeight="1">
      <c r="B195" s="28"/>
      <c r="C195" s="146" t="s">
        <v>297</v>
      </c>
      <c r="D195" s="146" t="s">
        <v>143</v>
      </c>
      <c r="E195" s="147" t="s">
        <v>298</v>
      </c>
      <c r="F195" s="148" t="s">
        <v>299</v>
      </c>
      <c r="G195" s="149" t="s">
        <v>138</v>
      </c>
      <c r="H195" s="150">
        <v>1</v>
      </c>
      <c r="I195" s="151"/>
      <c r="J195" s="150">
        <f>ROUND(I195*H195,0)</f>
        <v>0</v>
      </c>
      <c r="K195" s="152"/>
      <c r="L195" s="153"/>
      <c r="M195" s="154" t="s">
        <v>1</v>
      </c>
      <c r="N195" s="155" t="s">
        <v>40</v>
      </c>
      <c r="P195" s="138">
        <f>O195*H195</f>
        <v>0</v>
      </c>
      <c r="Q195" s="138">
        <v>6.9999999999999994E-5</v>
      </c>
      <c r="R195" s="138">
        <f>Q195*H195</f>
        <v>6.9999999999999994E-5</v>
      </c>
      <c r="S195" s="138">
        <v>0</v>
      </c>
      <c r="T195" s="139">
        <f>S195*H195</f>
        <v>0</v>
      </c>
      <c r="AR195" s="140" t="s">
        <v>146</v>
      </c>
      <c r="AT195" s="140" t="s">
        <v>143</v>
      </c>
      <c r="AU195" s="140" t="s">
        <v>84</v>
      </c>
      <c r="AY195" s="13" t="s">
        <v>132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3" t="s">
        <v>8</v>
      </c>
      <c r="BK195" s="141">
        <f>ROUND(I195*H195,0)</f>
        <v>0</v>
      </c>
      <c r="BL195" s="13" t="s">
        <v>139</v>
      </c>
      <c r="BM195" s="140" t="s">
        <v>300</v>
      </c>
    </row>
    <row r="196" spans="2:65" s="1" customFormat="1" ht="19.5">
      <c r="B196" s="28"/>
      <c r="D196" s="142" t="s">
        <v>141</v>
      </c>
      <c r="F196" s="143" t="s">
        <v>301</v>
      </c>
      <c r="I196" s="144"/>
      <c r="L196" s="28"/>
      <c r="M196" s="145"/>
      <c r="T196" s="52"/>
      <c r="AT196" s="13" t="s">
        <v>141</v>
      </c>
      <c r="AU196" s="13" t="s">
        <v>84</v>
      </c>
    </row>
    <row r="197" spans="2:65" s="1" customFormat="1" ht="49.15" customHeight="1">
      <c r="B197" s="28"/>
      <c r="C197" s="129" t="s">
        <v>302</v>
      </c>
      <c r="D197" s="129" t="s">
        <v>135</v>
      </c>
      <c r="E197" s="130" t="s">
        <v>303</v>
      </c>
      <c r="F197" s="131" t="s">
        <v>304</v>
      </c>
      <c r="G197" s="132" t="s">
        <v>138</v>
      </c>
      <c r="H197" s="133">
        <v>7</v>
      </c>
      <c r="I197" s="134"/>
      <c r="J197" s="133">
        <f>ROUND(I197*H197,0)</f>
        <v>0</v>
      </c>
      <c r="K197" s="135"/>
      <c r="L197" s="28"/>
      <c r="M197" s="136" t="s">
        <v>1</v>
      </c>
      <c r="N197" s="137" t="s">
        <v>40</v>
      </c>
      <c r="P197" s="138">
        <f>O197*H197</f>
        <v>0</v>
      </c>
      <c r="Q197" s="138">
        <v>0</v>
      </c>
      <c r="R197" s="138">
        <f>Q197*H197</f>
        <v>0</v>
      </c>
      <c r="S197" s="138">
        <v>0</v>
      </c>
      <c r="T197" s="139">
        <f>S197*H197</f>
        <v>0</v>
      </c>
      <c r="AR197" s="140" t="s">
        <v>139</v>
      </c>
      <c r="AT197" s="140" t="s">
        <v>135</v>
      </c>
      <c r="AU197" s="140" t="s">
        <v>84</v>
      </c>
      <c r="AY197" s="13" t="s">
        <v>132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3" t="s">
        <v>8</v>
      </c>
      <c r="BK197" s="141">
        <f>ROUND(I197*H197,0)</f>
        <v>0</v>
      </c>
      <c r="BL197" s="13" t="s">
        <v>139</v>
      </c>
      <c r="BM197" s="140" t="s">
        <v>305</v>
      </c>
    </row>
    <row r="198" spans="2:65" s="1" customFormat="1" ht="11.25">
      <c r="B198" s="28"/>
      <c r="D198" s="156" t="s">
        <v>152</v>
      </c>
      <c r="F198" s="157" t="s">
        <v>306</v>
      </c>
      <c r="I198" s="144"/>
      <c r="L198" s="28"/>
      <c r="M198" s="145"/>
      <c r="T198" s="52"/>
      <c r="AT198" s="13" t="s">
        <v>152</v>
      </c>
      <c r="AU198" s="13" t="s">
        <v>84</v>
      </c>
    </row>
    <row r="199" spans="2:65" s="1" customFormat="1" ht="19.5">
      <c r="B199" s="28"/>
      <c r="D199" s="142" t="s">
        <v>141</v>
      </c>
      <c r="F199" s="143" t="s">
        <v>307</v>
      </c>
      <c r="I199" s="144"/>
      <c r="L199" s="28"/>
      <c r="M199" s="145"/>
      <c r="T199" s="52"/>
      <c r="AT199" s="13" t="s">
        <v>141</v>
      </c>
      <c r="AU199" s="13" t="s">
        <v>84</v>
      </c>
    </row>
    <row r="200" spans="2:65" s="1" customFormat="1" ht="16.5" customHeight="1">
      <c r="B200" s="28"/>
      <c r="C200" s="146" t="s">
        <v>308</v>
      </c>
      <c r="D200" s="146" t="s">
        <v>143</v>
      </c>
      <c r="E200" s="147" t="s">
        <v>309</v>
      </c>
      <c r="F200" s="148" t="s">
        <v>310</v>
      </c>
      <c r="G200" s="149" t="s">
        <v>138</v>
      </c>
      <c r="H200" s="150">
        <v>3</v>
      </c>
      <c r="I200" s="151"/>
      <c r="J200" s="150">
        <f>ROUND(I200*H200,0)</f>
        <v>0</v>
      </c>
      <c r="K200" s="152"/>
      <c r="L200" s="153"/>
      <c r="M200" s="154" t="s">
        <v>1</v>
      </c>
      <c r="N200" s="155" t="s">
        <v>40</v>
      </c>
      <c r="P200" s="138">
        <f>O200*H200</f>
        <v>0</v>
      </c>
      <c r="Q200" s="138">
        <v>3.0000000000000001E-5</v>
      </c>
      <c r="R200" s="138">
        <f>Q200*H200</f>
        <v>9.0000000000000006E-5</v>
      </c>
      <c r="S200" s="138">
        <v>0</v>
      </c>
      <c r="T200" s="139">
        <f>S200*H200</f>
        <v>0</v>
      </c>
      <c r="AR200" s="140" t="s">
        <v>146</v>
      </c>
      <c r="AT200" s="140" t="s">
        <v>143</v>
      </c>
      <c r="AU200" s="140" t="s">
        <v>84</v>
      </c>
      <c r="AY200" s="13" t="s">
        <v>132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3" t="s">
        <v>8</v>
      </c>
      <c r="BK200" s="141">
        <f>ROUND(I200*H200,0)</f>
        <v>0</v>
      </c>
      <c r="BL200" s="13" t="s">
        <v>139</v>
      </c>
      <c r="BM200" s="140" t="s">
        <v>311</v>
      </c>
    </row>
    <row r="201" spans="2:65" s="1" customFormat="1" ht="16.5" customHeight="1">
      <c r="B201" s="28"/>
      <c r="C201" s="146" t="s">
        <v>312</v>
      </c>
      <c r="D201" s="146" t="s">
        <v>143</v>
      </c>
      <c r="E201" s="147" t="s">
        <v>313</v>
      </c>
      <c r="F201" s="148" t="s">
        <v>314</v>
      </c>
      <c r="G201" s="149" t="s">
        <v>138</v>
      </c>
      <c r="H201" s="150">
        <v>1</v>
      </c>
      <c r="I201" s="151"/>
      <c r="J201" s="150">
        <f>ROUND(I201*H201,0)</f>
        <v>0</v>
      </c>
      <c r="K201" s="152"/>
      <c r="L201" s="153"/>
      <c r="M201" s="154" t="s">
        <v>1</v>
      </c>
      <c r="N201" s="155" t="s">
        <v>40</v>
      </c>
      <c r="P201" s="138">
        <f>O201*H201</f>
        <v>0</v>
      </c>
      <c r="Q201" s="138">
        <v>3.0000000000000001E-5</v>
      </c>
      <c r="R201" s="138">
        <f>Q201*H201</f>
        <v>3.0000000000000001E-5</v>
      </c>
      <c r="S201" s="138">
        <v>0</v>
      </c>
      <c r="T201" s="139">
        <f>S201*H201</f>
        <v>0</v>
      </c>
      <c r="AR201" s="140" t="s">
        <v>146</v>
      </c>
      <c r="AT201" s="140" t="s">
        <v>143</v>
      </c>
      <c r="AU201" s="140" t="s">
        <v>84</v>
      </c>
      <c r="AY201" s="13" t="s">
        <v>132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3" t="s">
        <v>8</v>
      </c>
      <c r="BK201" s="141">
        <f>ROUND(I201*H201,0)</f>
        <v>0</v>
      </c>
      <c r="BL201" s="13" t="s">
        <v>139</v>
      </c>
      <c r="BM201" s="140" t="s">
        <v>315</v>
      </c>
    </row>
    <row r="202" spans="2:65" s="1" customFormat="1" ht="16.5" customHeight="1">
      <c r="B202" s="28"/>
      <c r="C202" s="146" t="s">
        <v>316</v>
      </c>
      <c r="D202" s="146" t="s">
        <v>143</v>
      </c>
      <c r="E202" s="147" t="s">
        <v>317</v>
      </c>
      <c r="F202" s="148" t="s">
        <v>318</v>
      </c>
      <c r="G202" s="149" t="s">
        <v>138</v>
      </c>
      <c r="H202" s="150">
        <v>2</v>
      </c>
      <c r="I202" s="151"/>
      <c r="J202" s="150">
        <f>ROUND(I202*H202,0)</f>
        <v>0</v>
      </c>
      <c r="K202" s="152"/>
      <c r="L202" s="153"/>
      <c r="M202" s="154" t="s">
        <v>1</v>
      </c>
      <c r="N202" s="155" t="s">
        <v>40</v>
      </c>
      <c r="P202" s="138">
        <f>O202*H202</f>
        <v>0</v>
      </c>
      <c r="Q202" s="138">
        <v>3.0000000000000001E-5</v>
      </c>
      <c r="R202" s="138">
        <f>Q202*H202</f>
        <v>6.0000000000000002E-5</v>
      </c>
      <c r="S202" s="138">
        <v>0</v>
      </c>
      <c r="T202" s="139">
        <f>S202*H202</f>
        <v>0</v>
      </c>
      <c r="AR202" s="140" t="s">
        <v>146</v>
      </c>
      <c r="AT202" s="140" t="s">
        <v>143</v>
      </c>
      <c r="AU202" s="140" t="s">
        <v>84</v>
      </c>
      <c r="AY202" s="13" t="s">
        <v>132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3" t="s">
        <v>8</v>
      </c>
      <c r="BK202" s="141">
        <f>ROUND(I202*H202,0)</f>
        <v>0</v>
      </c>
      <c r="BL202" s="13" t="s">
        <v>139</v>
      </c>
      <c r="BM202" s="140" t="s">
        <v>319</v>
      </c>
    </row>
    <row r="203" spans="2:65" s="1" customFormat="1" ht="16.5" customHeight="1">
      <c r="B203" s="28"/>
      <c r="C203" s="146" t="s">
        <v>320</v>
      </c>
      <c r="D203" s="146" t="s">
        <v>143</v>
      </c>
      <c r="E203" s="147" t="s">
        <v>321</v>
      </c>
      <c r="F203" s="148" t="s">
        <v>322</v>
      </c>
      <c r="G203" s="149" t="s">
        <v>138</v>
      </c>
      <c r="H203" s="150">
        <v>1</v>
      </c>
      <c r="I203" s="151"/>
      <c r="J203" s="150">
        <f>ROUND(I203*H203,0)</f>
        <v>0</v>
      </c>
      <c r="K203" s="152"/>
      <c r="L203" s="153"/>
      <c r="M203" s="154" t="s">
        <v>1</v>
      </c>
      <c r="N203" s="155" t="s">
        <v>40</v>
      </c>
      <c r="P203" s="138">
        <f>O203*H203</f>
        <v>0</v>
      </c>
      <c r="Q203" s="138">
        <v>3.0000000000000001E-5</v>
      </c>
      <c r="R203" s="138">
        <f>Q203*H203</f>
        <v>3.0000000000000001E-5</v>
      </c>
      <c r="S203" s="138">
        <v>0</v>
      </c>
      <c r="T203" s="139">
        <f>S203*H203</f>
        <v>0</v>
      </c>
      <c r="AR203" s="140" t="s">
        <v>146</v>
      </c>
      <c r="AT203" s="140" t="s">
        <v>143</v>
      </c>
      <c r="AU203" s="140" t="s">
        <v>84</v>
      </c>
      <c r="AY203" s="13" t="s">
        <v>132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3" t="s">
        <v>8</v>
      </c>
      <c r="BK203" s="141">
        <f>ROUND(I203*H203,0)</f>
        <v>0</v>
      </c>
      <c r="BL203" s="13" t="s">
        <v>139</v>
      </c>
      <c r="BM203" s="140" t="s">
        <v>323</v>
      </c>
    </row>
    <row r="204" spans="2:65" s="1" customFormat="1" ht="49.15" customHeight="1">
      <c r="B204" s="28"/>
      <c r="C204" s="129" t="s">
        <v>324</v>
      </c>
      <c r="D204" s="129" t="s">
        <v>135</v>
      </c>
      <c r="E204" s="130" t="s">
        <v>325</v>
      </c>
      <c r="F204" s="131" t="s">
        <v>326</v>
      </c>
      <c r="G204" s="132" t="s">
        <v>138</v>
      </c>
      <c r="H204" s="133">
        <v>9</v>
      </c>
      <c r="I204" s="134"/>
      <c r="J204" s="133">
        <f>ROUND(I204*H204,0)</f>
        <v>0</v>
      </c>
      <c r="K204" s="135"/>
      <c r="L204" s="28"/>
      <c r="M204" s="136" t="s">
        <v>1</v>
      </c>
      <c r="N204" s="137" t="s">
        <v>40</v>
      </c>
      <c r="P204" s="138">
        <f>O204*H204</f>
        <v>0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139</v>
      </c>
      <c r="AT204" s="140" t="s">
        <v>135</v>
      </c>
      <c r="AU204" s="140" t="s">
        <v>84</v>
      </c>
      <c r="AY204" s="13" t="s">
        <v>132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3" t="s">
        <v>8</v>
      </c>
      <c r="BK204" s="141">
        <f>ROUND(I204*H204,0)</f>
        <v>0</v>
      </c>
      <c r="BL204" s="13" t="s">
        <v>139</v>
      </c>
      <c r="BM204" s="140" t="s">
        <v>327</v>
      </c>
    </row>
    <row r="205" spans="2:65" s="1" customFormat="1" ht="11.25">
      <c r="B205" s="28"/>
      <c r="D205" s="156" t="s">
        <v>152</v>
      </c>
      <c r="F205" s="157" t="s">
        <v>328</v>
      </c>
      <c r="I205" s="144"/>
      <c r="L205" s="28"/>
      <c r="M205" s="145"/>
      <c r="T205" s="52"/>
      <c r="AT205" s="13" t="s">
        <v>152</v>
      </c>
      <c r="AU205" s="13" t="s">
        <v>84</v>
      </c>
    </row>
    <row r="206" spans="2:65" s="1" customFormat="1" ht="19.5">
      <c r="B206" s="28"/>
      <c r="D206" s="142" t="s">
        <v>141</v>
      </c>
      <c r="F206" s="143" t="s">
        <v>329</v>
      </c>
      <c r="I206" s="144"/>
      <c r="L206" s="28"/>
      <c r="M206" s="145"/>
      <c r="T206" s="52"/>
      <c r="AT206" s="13" t="s">
        <v>141</v>
      </c>
      <c r="AU206" s="13" t="s">
        <v>84</v>
      </c>
    </row>
    <row r="207" spans="2:65" s="1" customFormat="1" ht="16.5" customHeight="1">
      <c r="B207" s="28"/>
      <c r="C207" s="146" t="s">
        <v>330</v>
      </c>
      <c r="D207" s="146" t="s">
        <v>143</v>
      </c>
      <c r="E207" s="147" t="s">
        <v>331</v>
      </c>
      <c r="F207" s="148" t="s">
        <v>332</v>
      </c>
      <c r="G207" s="149" t="s">
        <v>138</v>
      </c>
      <c r="H207" s="150">
        <v>3</v>
      </c>
      <c r="I207" s="151"/>
      <c r="J207" s="150">
        <f>ROUND(I207*H207,0)</f>
        <v>0</v>
      </c>
      <c r="K207" s="152"/>
      <c r="L207" s="153"/>
      <c r="M207" s="154" t="s">
        <v>1</v>
      </c>
      <c r="N207" s="155" t="s">
        <v>40</v>
      </c>
      <c r="P207" s="138">
        <f>O207*H207</f>
        <v>0</v>
      </c>
      <c r="Q207" s="138">
        <v>1.0000000000000001E-5</v>
      </c>
      <c r="R207" s="138">
        <f>Q207*H207</f>
        <v>3.0000000000000004E-5</v>
      </c>
      <c r="S207" s="138">
        <v>0</v>
      </c>
      <c r="T207" s="139">
        <f>S207*H207</f>
        <v>0</v>
      </c>
      <c r="AR207" s="140" t="s">
        <v>146</v>
      </c>
      <c r="AT207" s="140" t="s">
        <v>143</v>
      </c>
      <c r="AU207" s="140" t="s">
        <v>84</v>
      </c>
      <c r="AY207" s="13" t="s">
        <v>132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3" t="s">
        <v>8</v>
      </c>
      <c r="BK207" s="141">
        <f>ROUND(I207*H207,0)</f>
        <v>0</v>
      </c>
      <c r="BL207" s="13" t="s">
        <v>139</v>
      </c>
      <c r="BM207" s="140" t="s">
        <v>333</v>
      </c>
    </row>
    <row r="208" spans="2:65" s="1" customFormat="1" ht="16.5" customHeight="1">
      <c r="B208" s="28"/>
      <c r="C208" s="146" t="s">
        <v>334</v>
      </c>
      <c r="D208" s="146" t="s">
        <v>143</v>
      </c>
      <c r="E208" s="147" t="s">
        <v>335</v>
      </c>
      <c r="F208" s="148" t="s">
        <v>332</v>
      </c>
      <c r="G208" s="149" t="s">
        <v>138</v>
      </c>
      <c r="H208" s="150">
        <v>6</v>
      </c>
      <c r="I208" s="151"/>
      <c r="J208" s="150">
        <f>ROUND(I208*H208,0)</f>
        <v>0</v>
      </c>
      <c r="K208" s="152"/>
      <c r="L208" s="153"/>
      <c r="M208" s="154" t="s">
        <v>1</v>
      </c>
      <c r="N208" s="155" t="s">
        <v>40</v>
      </c>
      <c r="P208" s="138">
        <f>O208*H208</f>
        <v>0</v>
      </c>
      <c r="Q208" s="138">
        <v>1.0000000000000001E-5</v>
      </c>
      <c r="R208" s="138">
        <f>Q208*H208</f>
        <v>6.0000000000000008E-5</v>
      </c>
      <c r="S208" s="138">
        <v>0</v>
      </c>
      <c r="T208" s="139">
        <f>S208*H208</f>
        <v>0</v>
      </c>
      <c r="AR208" s="140" t="s">
        <v>146</v>
      </c>
      <c r="AT208" s="140" t="s">
        <v>143</v>
      </c>
      <c r="AU208" s="140" t="s">
        <v>84</v>
      </c>
      <c r="AY208" s="13" t="s">
        <v>132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3" t="s">
        <v>8</v>
      </c>
      <c r="BK208" s="141">
        <f>ROUND(I208*H208,0)</f>
        <v>0</v>
      </c>
      <c r="BL208" s="13" t="s">
        <v>139</v>
      </c>
      <c r="BM208" s="140" t="s">
        <v>336</v>
      </c>
    </row>
    <row r="209" spans="2:65" s="1" customFormat="1" ht="24.2" customHeight="1">
      <c r="B209" s="28"/>
      <c r="C209" s="129" t="s">
        <v>337</v>
      </c>
      <c r="D209" s="129" t="s">
        <v>135</v>
      </c>
      <c r="E209" s="130" t="s">
        <v>338</v>
      </c>
      <c r="F209" s="131" t="s">
        <v>339</v>
      </c>
      <c r="G209" s="132" t="s">
        <v>138</v>
      </c>
      <c r="H209" s="133">
        <v>6</v>
      </c>
      <c r="I209" s="134"/>
      <c r="J209" s="133">
        <f>ROUND(I209*H209,0)</f>
        <v>0</v>
      </c>
      <c r="K209" s="135"/>
      <c r="L209" s="28"/>
      <c r="M209" s="136" t="s">
        <v>1</v>
      </c>
      <c r="N209" s="137" t="s">
        <v>40</v>
      </c>
      <c r="P209" s="138">
        <f>O209*H209</f>
        <v>0</v>
      </c>
      <c r="Q209" s="138">
        <v>0</v>
      </c>
      <c r="R209" s="138">
        <f>Q209*H209</f>
        <v>0</v>
      </c>
      <c r="S209" s="138">
        <v>2.9999999999999997E-4</v>
      </c>
      <c r="T209" s="139">
        <f>S209*H209</f>
        <v>1.8E-3</v>
      </c>
      <c r="AR209" s="140" t="s">
        <v>139</v>
      </c>
      <c r="AT209" s="140" t="s">
        <v>135</v>
      </c>
      <c r="AU209" s="140" t="s">
        <v>84</v>
      </c>
      <c r="AY209" s="13" t="s">
        <v>132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3" t="s">
        <v>8</v>
      </c>
      <c r="BK209" s="141">
        <f>ROUND(I209*H209,0)</f>
        <v>0</v>
      </c>
      <c r="BL209" s="13" t="s">
        <v>139</v>
      </c>
      <c r="BM209" s="140" t="s">
        <v>340</v>
      </c>
    </row>
    <row r="210" spans="2:65" s="1" customFormat="1" ht="11.25">
      <c r="B210" s="28"/>
      <c r="D210" s="156" t="s">
        <v>152</v>
      </c>
      <c r="F210" s="157" t="s">
        <v>341</v>
      </c>
      <c r="I210" s="144"/>
      <c r="L210" s="28"/>
      <c r="M210" s="145"/>
      <c r="T210" s="52"/>
      <c r="AT210" s="13" t="s">
        <v>152</v>
      </c>
      <c r="AU210" s="13" t="s">
        <v>84</v>
      </c>
    </row>
    <row r="211" spans="2:65" s="1" customFormat="1" ht="19.5">
      <c r="B211" s="28"/>
      <c r="D211" s="142" t="s">
        <v>141</v>
      </c>
      <c r="F211" s="143" t="s">
        <v>258</v>
      </c>
      <c r="I211" s="144"/>
      <c r="L211" s="28"/>
      <c r="M211" s="145"/>
      <c r="T211" s="52"/>
      <c r="AT211" s="13" t="s">
        <v>141</v>
      </c>
      <c r="AU211" s="13" t="s">
        <v>84</v>
      </c>
    </row>
    <row r="212" spans="2:65" s="1" customFormat="1" ht="21.75" customHeight="1">
      <c r="B212" s="28"/>
      <c r="C212" s="129" t="s">
        <v>342</v>
      </c>
      <c r="D212" s="129" t="s">
        <v>135</v>
      </c>
      <c r="E212" s="130" t="s">
        <v>343</v>
      </c>
      <c r="F212" s="131" t="s">
        <v>344</v>
      </c>
      <c r="G212" s="132" t="s">
        <v>138</v>
      </c>
      <c r="H212" s="133">
        <v>6</v>
      </c>
      <c r="I212" s="134"/>
      <c r="J212" s="133">
        <f>ROUND(I212*H212,0)</f>
        <v>0</v>
      </c>
      <c r="K212" s="135"/>
      <c r="L212" s="28"/>
      <c r="M212" s="136" t="s">
        <v>1</v>
      </c>
      <c r="N212" s="137" t="s">
        <v>40</v>
      </c>
      <c r="P212" s="138">
        <f>O212*H212</f>
        <v>0</v>
      </c>
      <c r="Q212" s="138">
        <v>0</v>
      </c>
      <c r="R212" s="138">
        <f>Q212*H212</f>
        <v>0</v>
      </c>
      <c r="S212" s="138">
        <v>1.8000000000000001E-4</v>
      </c>
      <c r="T212" s="139">
        <f>S212*H212</f>
        <v>1.08E-3</v>
      </c>
      <c r="AR212" s="140" t="s">
        <v>139</v>
      </c>
      <c r="AT212" s="140" t="s">
        <v>135</v>
      </c>
      <c r="AU212" s="140" t="s">
        <v>84</v>
      </c>
      <c r="AY212" s="13" t="s">
        <v>132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3" t="s">
        <v>8</v>
      </c>
      <c r="BK212" s="141">
        <f>ROUND(I212*H212,0)</f>
        <v>0</v>
      </c>
      <c r="BL212" s="13" t="s">
        <v>139</v>
      </c>
      <c r="BM212" s="140" t="s">
        <v>345</v>
      </c>
    </row>
    <row r="213" spans="2:65" s="1" customFormat="1" ht="11.25">
      <c r="B213" s="28"/>
      <c r="D213" s="156" t="s">
        <v>152</v>
      </c>
      <c r="F213" s="157" t="s">
        <v>346</v>
      </c>
      <c r="I213" s="144"/>
      <c r="L213" s="28"/>
      <c r="M213" s="145"/>
      <c r="T213" s="52"/>
      <c r="AT213" s="13" t="s">
        <v>152</v>
      </c>
      <c r="AU213" s="13" t="s">
        <v>84</v>
      </c>
    </row>
    <row r="214" spans="2:65" s="1" customFormat="1" ht="19.5">
      <c r="B214" s="28"/>
      <c r="D214" s="142" t="s">
        <v>141</v>
      </c>
      <c r="F214" s="143" t="s">
        <v>258</v>
      </c>
      <c r="I214" s="144"/>
      <c r="L214" s="28"/>
      <c r="M214" s="145"/>
      <c r="T214" s="52"/>
      <c r="AT214" s="13" t="s">
        <v>141</v>
      </c>
      <c r="AU214" s="13" t="s">
        <v>84</v>
      </c>
    </row>
    <row r="215" spans="2:65" s="1" customFormat="1" ht="24.2" customHeight="1">
      <c r="B215" s="28"/>
      <c r="C215" s="129" t="s">
        <v>347</v>
      </c>
      <c r="D215" s="129" t="s">
        <v>135</v>
      </c>
      <c r="E215" s="130" t="s">
        <v>348</v>
      </c>
      <c r="F215" s="131" t="s">
        <v>349</v>
      </c>
      <c r="G215" s="132" t="s">
        <v>138</v>
      </c>
      <c r="H215" s="133">
        <v>1</v>
      </c>
      <c r="I215" s="134"/>
      <c r="J215" s="133">
        <f>ROUND(I215*H215,0)</f>
        <v>0</v>
      </c>
      <c r="K215" s="135"/>
      <c r="L215" s="28"/>
      <c r="M215" s="136" t="s">
        <v>1</v>
      </c>
      <c r="N215" s="137" t="s">
        <v>40</v>
      </c>
      <c r="P215" s="138">
        <f>O215*H215</f>
        <v>0</v>
      </c>
      <c r="Q215" s="138">
        <v>0</v>
      </c>
      <c r="R215" s="138">
        <f>Q215*H215</f>
        <v>0</v>
      </c>
      <c r="S215" s="138">
        <v>4.0000000000000002E-4</v>
      </c>
      <c r="T215" s="139">
        <f>S215*H215</f>
        <v>4.0000000000000002E-4</v>
      </c>
      <c r="AR215" s="140" t="s">
        <v>139</v>
      </c>
      <c r="AT215" s="140" t="s">
        <v>135</v>
      </c>
      <c r="AU215" s="140" t="s">
        <v>84</v>
      </c>
      <c r="AY215" s="13" t="s">
        <v>132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3" t="s">
        <v>8</v>
      </c>
      <c r="BK215" s="141">
        <f>ROUND(I215*H215,0)</f>
        <v>0</v>
      </c>
      <c r="BL215" s="13" t="s">
        <v>139</v>
      </c>
      <c r="BM215" s="140" t="s">
        <v>350</v>
      </c>
    </row>
    <row r="216" spans="2:65" s="1" customFormat="1" ht="11.25">
      <c r="B216" s="28"/>
      <c r="D216" s="156" t="s">
        <v>152</v>
      </c>
      <c r="F216" s="157" t="s">
        <v>351</v>
      </c>
      <c r="I216" s="144"/>
      <c r="L216" s="28"/>
      <c r="M216" s="145"/>
      <c r="T216" s="52"/>
      <c r="AT216" s="13" t="s">
        <v>152</v>
      </c>
      <c r="AU216" s="13" t="s">
        <v>84</v>
      </c>
    </row>
    <row r="217" spans="2:65" s="1" customFormat="1" ht="19.5">
      <c r="B217" s="28"/>
      <c r="D217" s="142" t="s">
        <v>141</v>
      </c>
      <c r="F217" s="143" t="s">
        <v>277</v>
      </c>
      <c r="I217" s="144"/>
      <c r="L217" s="28"/>
      <c r="M217" s="145"/>
      <c r="T217" s="52"/>
      <c r="AT217" s="13" t="s">
        <v>141</v>
      </c>
      <c r="AU217" s="13" t="s">
        <v>84</v>
      </c>
    </row>
    <row r="218" spans="2:65" s="1" customFormat="1" ht="37.9" customHeight="1">
      <c r="B218" s="28"/>
      <c r="C218" s="129" t="s">
        <v>352</v>
      </c>
      <c r="D218" s="129" t="s">
        <v>135</v>
      </c>
      <c r="E218" s="130" t="s">
        <v>353</v>
      </c>
      <c r="F218" s="131" t="s">
        <v>354</v>
      </c>
      <c r="G218" s="132" t="s">
        <v>138</v>
      </c>
      <c r="H218" s="133">
        <v>1</v>
      </c>
      <c r="I218" s="134"/>
      <c r="J218" s="133">
        <f>ROUND(I218*H218,0)</f>
        <v>0</v>
      </c>
      <c r="K218" s="135"/>
      <c r="L218" s="28"/>
      <c r="M218" s="136" t="s">
        <v>1</v>
      </c>
      <c r="N218" s="137" t="s">
        <v>40</v>
      </c>
      <c r="P218" s="138">
        <f>O218*H218</f>
        <v>0</v>
      </c>
      <c r="Q218" s="138">
        <v>0</v>
      </c>
      <c r="R218" s="138">
        <f>Q218*H218</f>
        <v>0</v>
      </c>
      <c r="S218" s="138">
        <v>0</v>
      </c>
      <c r="T218" s="139">
        <f>S218*H218</f>
        <v>0</v>
      </c>
      <c r="AR218" s="140" t="s">
        <v>139</v>
      </c>
      <c r="AT218" s="140" t="s">
        <v>135</v>
      </c>
      <c r="AU218" s="140" t="s">
        <v>84</v>
      </c>
      <c r="AY218" s="13" t="s">
        <v>132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3" t="s">
        <v>8</v>
      </c>
      <c r="BK218" s="141">
        <f>ROUND(I218*H218,0)</f>
        <v>0</v>
      </c>
      <c r="BL218" s="13" t="s">
        <v>139</v>
      </c>
      <c r="BM218" s="140" t="s">
        <v>355</v>
      </c>
    </row>
    <row r="219" spans="2:65" s="1" customFormat="1" ht="11.25">
      <c r="B219" s="28"/>
      <c r="D219" s="156" t="s">
        <v>152</v>
      </c>
      <c r="F219" s="157" t="s">
        <v>356</v>
      </c>
      <c r="I219" s="144"/>
      <c r="L219" s="28"/>
      <c r="M219" s="145"/>
      <c r="T219" s="52"/>
      <c r="AT219" s="13" t="s">
        <v>152</v>
      </c>
      <c r="AU219" s="13" t="s">
        <v>84</v>
      </c>
    </row>
    <row r="220" spans="2:65" s="1" customFormat="1" ht="19.5">
      <c r="B220" s="28"/>
      <c r="D220" s="142" t="s">
        <v>141</v>
      </c>
      <c r="F220" s="143" t="s">
        <v>357</v>
      </c>
      <c r="I220" s="144"/>
      <c r="L220" s="28"/>
      <c r="M220" s="145"/>
      <c r="T220" s="52"/>
      <c r="AT220" s="13" t="s">
        <v>141</v>
      </c>
      <c r="AU220" s="13" t="s">
        <v>84</v>
      </c>
    </row>
    <row r="221" spans="2:65" s="1" customFormat="1" ht="16.5" customHeight="1">
      <c r="B221" s="28"/>
      <c r="C221" s="146" t="s">
        <v>358</v>
      </c>
      <c r="D221" s="146" t="s">
        <v>143</v>
      </c>
      <c r="E221" s="147" t="s">
        <v>359</v>
      </c>
      <c r="F221" s="148" t="s">
        <v>360</v>
      </c>
      <c r="G221" s="149" t="s">
        <v>138</v>
      </c>
      <c r="H221" s="150">
        <v>1</v>
      </c>
      <c r="I221" s="151"/>
      <c r="J221" s="150">
        <f>ROUND(I221*H221,0)</f>
        <v>0</v>
      </c>
      <c r="K221" s="152"/>
      <c r="L221" s="153"/>
      <c r="M221" s="154" t="s">
        <v>1</v>
      </c>
      <c r="N221" s="155" t="s">
        <v>40</v>
      </c>
      <c r="P221" s="138">
        <f>O221*H221</f>
        <v>0</v>
      </c>
      <c r="Q221" s="138">
        <v>2.0999999999999999E-3</v>
      </c>
      <c r="R221" s="138">
        <f>Q221*H221</f>
        <v>2.0999999999999999E-3</v>
      </c>
      <c r="S221" s="138">
        <v>0</v>
      </c>
      <c r="T221" s="139">
        <f>S221*H221</f>
        <v>0</v>
      </c>
      <c r="AR221" s="140" t="s">
        <v>146</v>
      </c>
      <c r="AT221" s="140" t="s">
        <v>143</v>
      </c>
      <c r="AU221" s="140" t="s">
        <v>84</v>
      </c>
      <c r="AY221" s="13" t="s">
        <v>132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3" t="s">
        <v>8</v>
      </c>
      <c r="BK221" s="141">
        <f>ROUND(I221*H221,0)</f>
        <v>0</v>
      </c>
      <c r="BL221" s="13" t="s">
        <v>139</v>
      </c>
      <c r="BM221" s="140" t="s">
        <v>361</v>
      </c>
    </row>
    <row r="222" spans="2:65" s="1" customFormat="1" ht="21.75" customHeight="1">
      <c r="B222" s="28"/>
      <c r="C222" s="146" t="s">
        <v>362</v>
      </c>
      <c r="D222" s="146" t="s">
        <v>143</v>
      </c>
      <c r="E222" s="147" t="s">
        <v>363</v>
      </c>
      <c r="F222" s="148" t="s">
        <v>364</v>
      </c>
      <c r="G222" s="149" t="s">
        <v>138</v>
      </c>
      <c r="H222" s="150">
        <v>2</v>
      </c>
      <c r="I222" s="151"/>
      <c r="J222" s="150">
        <f>ROUND(I222*H222,0)</f>
        <v>0</v>
      </c>
      <c r="K222" s="152"/>
      <c r="L222" s="153"/>
      <c r="M222" s="154" t="s">
        <v>1</v>
      </c>
      <c r="N222" s="155" t="s">
        <v>40</v>
      </c>
      <c r="P222" s="138">
        <f>O222*H222</f>
        <v>0</v>
      </c>
      <c r="Q222" s="138">
        <v>2.5999999999999998E-4</v>
      </c>
      <c r="R222" s="138">
        <f>Q222*H222</f>
        <v>5.1999999999999995E-4</v>
      </c>
      <c r="S222" s="138">
        <v>0</v>
      </c>
      <c r="T222" s="139">
        <f>S222*H222</f>
        <v>0</v>
      </c>
      <c r="AR222" s="140" t="s">
        <v>146</v>
      </c>
      <c r="AT222" s="140" t="s">
        <v>143</v>
      </c>
      <c r="AU222" s="140" t="s">
        <v>84</v>
      </c>
      <c r="AY222" s="13" t="s">
        <v>132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3" t="s">
        <v>8</v>
      </c>
      <c r="BK222" s="141">
        <f>ROUND(I222*H222,0)</f>
        <v>0</v>
      </c>
      <c r="BL222" s="13" t="s">
        <v>139</v>
      </c>
      <c r="BM222" s="140" t="s">
        <v>365</v>
      </c>
    </row>
    <row r="223" spans="2:65" s="1" customFormat="1" ht="37.9" customHeight="1">
      <c r="B223" s="28"/>
      <c r="C223" s="129" t="s">
        <v>366</v>
      </c>
      <c r="D223" s="129" t="s">
        <v>135</v>
      </c>
      <c r="E223" s="130" t="s">
        <v>367</v>
      </c>
      <c r="F223" s="131" t="s">
        <v>368</v>
      </c>
      <c r="G223" s="132" t="s">
        <v>138</v>
      </c>
      <c r="H223" s="133">
        <v>1</v>
      </c>
      <c r="I223" s="134"/>
      <c r="J223" s="133">
        <f>ROUND(I223*H223,0)</f>
        <v>0</v>
      </c>
      <c r="K223" s="135"/>
      <c r="L223" s="28"/>
      <c r="M223" s="136" t="s">
        <v>1</v>
      </c>
      <c r="N223" s="137" t="s">
        <v>40</v>
      </c>
      <c r="P223" s="138">
        <f>O223*H223</f>
        <v>0</v>
      </c>
      <c r="Q223" s="138">
        <v>0</v>
      </c>
      <c r="R223" s="138">
        <f>Q223*H223</f>
        <v>0</v>
      </c>
      <c r="S223" s="138">
        <v>1.2999999999999999E-3</v>
      </c>
      <c r="T223" s="139">
        <f>S223*H223</f>
        <v>1.2999999999999999E-3</v>
      </c>
      <c r="AR223" s="140" t="s">
        <v>139</v>
      </c>
      <c r="AT223" s="140" t="s">
        <v>135</v>
      </c>
      <c r="AU223" s="140" t="s">
        <v>84</v>
      </c>
      <c r="AY223" s="13" t="s">
        <v>132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3" t="s">
        <v>8</v>
      </c>
      <c r="BK223" s="141">
        <f>ROUND(I223*H223,0)</f>
        <v>0</v>
      </c>
      <c r="BL223" s="13" t="s">
        <v>139</v>
      </c>
      <c r="BM223" s="140" t="s">
        <v>369</v>
      </c>
    </row>
    <row r="224" spans="2:65" s="1" customFormat="1" ht="11.25">
      <c r="B224" s="28"/>
      <c r="D224" s="156" t="s">
        <v>152</v>
      </c>
      <c r="F224" s="157" t="s">
        <v>370</v>
      </c>
      <c r="I224" s="144"/>
      <c r="L224" s="28"/>
      <c r="M224" s="145"/>
      <c r="T224" s="52"/>
      <c r="AT224" s="13" t="s">
        <v>152</v>
      </c>
      <c r="AU224" s="13" t="s">
        <v>84</v>
      </c>
    </row>
    <row r="225" spans="2:65" s="1" customFormat="1" ht="19.5">
      <c r="B225" s="28"/>
      <c r="D225" s="142" t="s">
        <v>141</v>
      </c>
      <c r="F225" s="143" t="s">
        <v>357</v>
      </c>
      <c r="I225" s="144"/>
      <c r="L225" s="28"/>
      <c r="M225" s="145"/>
      <c r="T225" s="52"/>
      <c r="AT225" s="13" t="s">
        <v>141</v>
      </c>
      <c r="AU225" s="13" t="s">
        <v>84</v>
      </c>
    </row>
    <row r="226" spans="2:65" s="1" customFormat="1" ht="66.75" customHeight="1">
      <c r="B226" s="28"/>
      <c r="C226" s="129" t="s">
        <v>371</v>
      </c>
      <c r="D226" s="129" t="s">
        <v>135</v>
      </c>
      <c r="E226" s="130" t="s">
        <v>372</v>
      </c>
      <c r="F226" s="131" t="s">
        <v>373</v>
      </c>
      <c r="G226" s="132" t="s">
        <v>138</v>
      </c>
      <c r="H226" s="133">
        <v>1</v>
      </c>
      <c r="I226" s="134"/>
      <c r="J226" s="133">
        <f>ROUND(I226*H226,0)</f>
        <v>0</v>
      </c>
      <c r="K226" s="135"/>
      <c r="L226" s="28"/>
      <c r="M226" s="136" t="s">
        <v>1</v>
      </c>
      <c r="N226" s="137" t="s">
        <v>40</v>
      </c>
      <c r="P226" s="138">
        <f>O226*H226</f>
        <v>0</v>
      </c>
      <c r="Q226" s="138">
        <v>0</v>
      </c>
      <c r="R226" s="138">
        <f>Q226*H226</f>
        <v>0</v>
      </c>
      <c r="S226" s="138">
        <v>0</v>
      </c>
      <c r="T226" s="139">
        <f>S226*H226</f>
        <v>0</v>
      </c>
      <c r="AR226" s="140" t="s">
        <v>139</v>
      </c>
      <c r="AT226" s="140" t="s">
        <v>135</v>
      </c>
      <c r="AU226" s="140" t="s">
        <v>84</v>
      </c>
      <c r="AY226" s="13" t="s">
        <v>132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3" t="s">
        <v>8</v>
      </c>
      <c r="BK226" s="141">
        <f>ROUND(I226*H226,0)</f>
        <v>0</v>
      </c>
      <c r="BL226" s="13" t="s">
        <v>139</v>
      </c>
      <c r="BM226" s="140" t="s">
        <v>374</v>
      </c>
    </row>
    <row r="227" spans="2:65" s="1" customFormat="1" ht="11.25">
      <c r="B227" s="28"/>
      <c r="D227" s="156" t="s">
        <v>152</v>
      </c>
      <c r="F227" s="157" t="s">
        <v>375</v>
      </c>
      <c r="I227" s="144"/>
      <c r="L227" s="28"/>
      <c r="M227" s="145"/>
      <c r="T227" s="52"/>
      <c r="AT227" s="13" t="s">
        <v>152</v>
      </c>
      <c r="AU227" s="13" t="s">
        <v>84</v>
      </c>
    </row>
    <row r="228" spans="2:65" s="1" customFormat="1" ht="19.5">
      <c r="B228" s="28"/>
      <c r="D228" s="142" t="s">
        <v>141</v>
      </c>
      <c r="F228" s="143" t="s">
        <v>376</v>
      </c>
      <c r="I228" s="144"/>
      <c r="L228" s="28"/>
      <c r="M228" s="145"/>
      <c r="T228" s="52"/>
      <c r="AT228" s="13" t="s">
        <v>141</v>
      </c>
      <c r="AU228" s="13" t="s">
        <v>84</v>
      </c>
    </row>
    <row r="229" spans="2:65" s="1" customFormat="1" ht="24.2" customHeight="1">
      <c r="B229" s="28"/>
      <c r="C229" s="129" t="s">
        <v>377</v>
      </c>
      <c r="D229" s="129" t="s">
        <v>135</v>
      </c>
      <c r="E229" s="130" t="s">
        <v>378</v>
      </c>
      <c r="F229" s="131" t="s">
        <v>379</v>
      </c>
      <c r="G229" s="132" t="s">
        <v>138</v>
      </c>
      <c r="H229" s="133">
        <v>2</v>
      </c>
      <c r="I229" s="134"/>
      <c r="J229" s="133">
        <f>ROUND(I229*H229,0)</f>
        <v>0</v>
      </c>
      <c r="K229" s="135"/>
      <c r="L229" s="28"/>
      <c r="M229" s="136" t="s">
        <v>1</v>
      </c>
      <c r="N229" s="137" t="s">
        <v>40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139</v>
      </c>
      <c r="AT229" s="140" t="s">
        <v>135</v>
      </c>
      <c r="AU229" s="140" t="s">
        <v>84</v>
      </c>
      <c r="AY229" s="13" t="s">
        <v>132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3" t="s">
        <v>8</v>
      </c>
      <c r="BK229" s="141">
        <f>ROUND(I229*H229,0)</f>
        <v>0</v>
      </c>
      <c r="BL229" s="13" t="s">
        <v>139</v>
      </c>
      <c r="BM229" s="140" t="s">
        <v>380</v>
      </c>
    </row>
    <row r="230" spans="2:65" s="1" customFormat="1" ht="11.25">
      <c r="B230" s="28"/>
      <c r="D230" s="156" t="s">
        <v>152</v>
      </c>
      <c r="F230" s="157" t="s">
        <v>381</v>
      </c>
      <c r="I230" s="144"/>
      <c r="L230" s="28"/>
      <c r="M230" s="145"/>
      <c r="T230" s="52"/>
      <c r="AT230" s="13" t="s">
        <v>152</v>
      </c>
      <c r="AU230" s="13" t="s">
        <v>84</v>
      </c>
    </row>
    <row r="231" spans="2:65" s="1" customFormat="1" ht="19.5">
      <c r="B231" s="28"/>
      <c r="D231" s="142" t="s">
        <v>141</v>
      </c>
      <c r="F231" s="143" t="s">
        <v>382</v>
      </c>
      <c r="I231" s="144"/>
      <c r="L231" s="28"/>
      <c r="M231" s="145"/>
      <c r="T231" s="52"/>
      <c r="AT231" s="13" t="s">
        <v>141</v>
      </c>
      <c r="AU231" s="13" t="s">
        <v>84</v>
      </c>
    </row>
    <row r="232" spans="2:65" s="11" customFormat="1" ht="25.9" customHeight="1">
      <c r="B232" s="117"/>
      <c r="D232" s="118" t="s">
        <v>74</v>
      </c>
      <c r="E232" s="119" t="s">
        <v>143</v>
      </c>
      <c r="F232" s="119" t="s">
        <v>383</v>
      </c>
      <c r="I232" s="120"/>
      <c r="J232" s="121">
        <f>BK232</f>
        <v>0</v>
      </c>
      <c r="L232" s="117"/>
      <c r="M232" s="122"/>
      <c r="P232" s="123">
        <f>P233</f>
        <v>0</v>
      </c>
      <c r="R232" s="123">
        <f>R233</f>
        <v>0</v>
      </c>
      <c r="T232" s="124">
        <f>T233</f>
        <v>0</v>
      </c>
      <c r="AR232" s="118" t="s">
        <v>148</v>
      </c>
      <c r="AT232" s="125" t="s">
        <v>74</v>
      </c>
      <c r="AU232" s="125" t="s">
        <v>75</v>
      </c>
      <c r="AY232" s="118" t="s">
        <v>132</v>
      </c>
      <c r="BK232" s="126">
        <f>BK233</f>
        <v>0</v>
      </c>
    </row>
    <row r="233" spans="2:65" s="11" customFormat="1" ht="22.9" customHeight="1">
      <c r="B233" s="117"/>
      <c r="D233" s="118" t="s">
        <v>74</v>
      </c>
      <c r="E233" s="127" t="s">
        <v>384</v>
      </c>
      <c r="F233" s="127" t="s">
        <v>385</v>
      </c>
      <c r="I233" s="120"/>
      <c r="J233" s="128">
        <f>BK233</f>
        <v>0</v>
      </c>
      <c r="L233" s="117"/>
      <c r="M233" s="122"/>
      <c r="P233" s="123">
        <f>SUM(P234:P245)</f>
        <v>0</v>
      </c>
      <c r="R233" s="123">
        <f>SUM(R234:R245)</f>
        <v>0</v>
      </c>
      <c r="T233" s="124">
        <f>SUM(T234:T245)</f>
        <v>0</v>
      </c>
      <c r="AR233" s="118" t="s">
        <v>148</v>
      </c>
      <c r="AT233" s="125" t="s">
        <v>74</v>
      </c>
      <c r="AU233" s="125" t="s">
        <v>8</v>
      </c>
      <c r="AY233" s="118" t="s">
        <v>132</v>
      </c>
      <c r="BK233" s="126">
        <f>SUM(BK234:BK245)</f>
        <v>0</v>
      </c>
    </row>
    <row r="234" spans="2:65" s="1" customFormat="1" ht="16.5" customHeight="1">
      <c r="B234" s="28"/>
      <c r="C234" s="129" t="s">
        <v>386</v>
      </c>
      <c r="D234" s="129" t="s">
        <v>135</v>
      </c>
      <c r="E234" s="130" t="s">
        <v>387</v>
      </c>
      <c r="F234" s="131" t="s">
        <v>388</v>
      </c>
      <c r="G234" s="132" t="s">
        <v>389</v>
      </c>
      <c r="H234" s="133">
        <v>9</v>
      </c>
      <c r="I234" s="134"/>
      <c r="J234" s="133">
        <f>ROUND(I234*H234,0)</f>
        <v>0</v>
      </c>
      <c r="K234" s="135"/>
      <c r="L234" s="28"/>
      <c r="M234" s="136" t="s">
        <v>1</v>
      </c>
      <c r="N234" s="137" t="s">
        <v>40</v>
      </c>
      <c r="P234" s="138">
        <f>O234*H234</f>
        <v>0</v>
      </c>
      <c r="Q234" s="138">
        <v>0</v>
      </c>
      <c r="R234" s="138">
        <f>Q234*H234</f>
        <v>0</v>
      </c>
      <c r="S234" s="138">
        <v>0</v>
      </c>
      <c r="T234" s="139">
        <f>S234*H234</f>
        <v>0</v>
      </c>
      <c r="AR234" s="140" t="s">
        <v>390</v>
      </c>
      <c r="AT234" s="140" t="s">
        <v>135</v>
      </c>
      <c r="AU234" s="140" t="s">
        <v>84</v>
      </c>
      <c r="AY234" s="13" t="s">
        <v>132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3" t="s">
        <v>8</v>
      </c>
      <c r="BK234" s="141">
        <f>ROUND(I234*H234,0)</f>
        <v>0</v>
      </c>
      <c r="BL234" s="13" t="s">
        <v>390</v>
      </c>
      <c r="BM234" s="140" t="s">
        <v>391</v>
      </c>
    </row>
    <row r="235" spans="2:65" s="1" customFormat="1" ht="19.5">
      <c r="B235" s="28"/>
      <c r="D235" s="142" t="s">
        <v>141</v>
      </c>
      <c r="F235" s="143" t="s">
        <v>392</v>
      </c>
      <c r="I235" s="144"/>
      <c r="L235" s="28"/>
      <c r="M235" s="145"/>
      <c r="T235" s="52"/>
      <c r="AT235" s="13" t="s">
        <v>141</v>
      </c>
      <c r="AU235" s="13" t="s">
        <v>84</v>
      </c>
    </row>
    <row r="236" spans="2:65" s="1" customFormat="1" ht="21.75" customHeight="1">
      <c r="B236" s="28"/>
      <c r="C236" s="129" t="s">
        <v>393</v>
      </c>
      <c r="D236" s="129" t="s">
        <v>135</v>
      </c>
      <c r="E236" s="130" t="s">
        <v>394</v>
      </c>
      <c r="F236" s="131" t="s">
        <v>395</v>
      </c>
      <c r="G236" s="132" t="s">
        <v>138</v>
      </c>
      <c r="H236" s="133">
        <v>4</v>
      </c>
      <c r="I236" s="134"/>
      <c r="J236" s="133">
        <f>ROUND(I236*H236,0)</f>
        <v>0</v>
      </c>
      <c r="K236" s="135"/>
      <c r="L236" s="28"/>
      <c r="M236" s="136" t="s">
        <v>1</v>
      </c>
      <c r="N236" s="137" t="s">
        <v>40</v>
      </c>
      <c r="P236" s="138">
        <f>O236*H236</f>
        <v>0</v>
      </c>
      <c r="Q236" s="138">
        <v>0</v>
      </c>
      <c r="R236" s="138">
        <f>Q236*H236</f>
        <v>0</v>
      </c>
      <c r="S236" s="138">
        <v>0</v>
      </c>
      <c r="T236" s="139">
        <f>S236*H236</f>
        <v>0</v>
      </c>
      <c r="AR236" s="140" t="s">
        <v>390</v>
      </c>
      <c r="AT236" s="140" t="s">
        <v>135</v>
      </c>
      <c r="AU236" s="140" t="s">
        <v>84</v>
      </c>
      <c r="AY236" s="13" t="s">
        <v>132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3" t="s">
        <v>8</v>
      </c>
      <c r="BK236" s="141">
        <f>ROUND(I236*H236,0)</f>
        <v>0</v>
      </c>
      <c r="BL236" s="13" t="s">
        <v>390</v>
      </c>
      <c r="BM236" s="140" t="s">
        <v>396</v>
      </c>
    </row>
    <row r="237" spans="2:65" s="1" customFormat="1" ht="19.5">
      <c r="B237" s="28"/>
      <c r="D237" s="142" t="s">
        <v>141</v>
      </c>
      <c r="F237" s="143" t="s">
        <v>397</v>
      </c>
      <c r="I237" s="144"/>
      <c r="L237" s="28"/>
      <c r="M237" s="145"/>
      <c r="T237" s="52"/>
      <c r="AT237" s="13" t="s">
        <v>141</v>
      </c>
      <c r="AU237" s="13" t="s">
        <v>84</v>
      </c>
    </row>
    <row r="238" spans="2:65" s="1" customFormat="1" ht="24.2" customHeight="1">
      <c r="B238" s="28"/>
      <c r="C238" s="129" t="s">
        <v>398</v>
      </c>
      <c r="D238" s="129" t="s">
        <v>135</v>
      </c>
      <c r="E238" s="130" t="s">
        <v>399</v>
      </c>
      <c r="F238" s="131" t="s">
        <v>400</v>
      </c>
      <c r="G238" s="132" t="s">
        <v>389</v>
      </c>
      <c r="H238" s="133">
        <v>4</v>
      </c>
      <c r="I238" s="134"/>
      <c r="J238" s="133">
        <f>ROUND(I238*H238,0)</f>
        <v>0</v>
      </c>
      <c r="K238" s="135"/>
      <c r="L238" s="28"/>
      <c r="M238" s="136" t="s">
        <v>1</v>
      </c>
      <c r="N238" s="137" t="s">
        <v>40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390</v>
      </c>
      <c r="AT238" s="140" t="s">
        <v>135</v>
      </c>
      <c r="AU238" s="140" t="s">
        <v>84</v>
      </c>
      <c r="AY238" s="13" t="s">
        <v>132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3" t="s">
        <v>8</v>
      </c>
      <c r="BK238" s="141">
        <f>ROUND(I238*H238,0)</f>
        <v>0</v>
      </c>
      <c r="BL238" s="13" t="s">
        <v>390</v>
      </c>
      <c r="BM238" s="140" t="s">
        <v>401</v>
      </c>
    </row>
    <row r="239" spans="2:65" s="1" customFormat="1" ht="19.5">
      <c r="B239" s="28"/>
      <c r="D239" s="142" t="s">
        <v>141</v>
      </c>
      <c r="F239" s="143" t="s">
        <v>402</v>
      </c>
      <c r="I239" s="144"/>
      <c r="L239" s="28"/>
      <c r="M239" s="145"/>
      <c r="T239" s="52"/>
      <c r="AT239" s="13" t="s">
        <v>141</v>
      </c>
      <c r="AU239" s="13" t="s">
        <v>84</v>
      </c>
    </row>
    <row r="240" spans="2:65" s="1" customFormat="1" ht="16.5" customHeight="1">
      <c r="B240" s="28"/>
      <c r="C240" s="129" t="s">
        <v>403</v>
      </c>
      <c r="D240" s="129" t="s">
        <v>135</v>
      </c>
      <c r="E240" s="130" t="s">
        <v>404</v>
      </c>
      <c r="F240" s="131" t="s">
        <v>405</v>
      </c>
      <c r="G240" s="132" t="s">
        <v>138</v>
      </c>
      <c r="H240" s="133">
        <v>1</v>
      </c>
      <c r="I240" s="134"/>
      <c r="J240" s="133">
        <f>ROUND(I240*H240,0)</f>
        <v>0</v>
      </c>
      <c r="K240" s="135"/>
      <c r="L240" s="28"/>
      <c r="M240" s="136" t="s">
        <v>1</v>
      </c>
      <c r="N240" s="137" t="s">
        <v>40</v>
      </c>
      <c r="P240" s="138">
        <f>O240*H240</f>
        <v>0</v>
      </c>
      <c r="Q240" s="138">
        <v>0</v>
      </c>
      <c r="R240" s="138">
        <f>Q240*H240</f>
        <v>0</v>
      </c>
      <c r="S240" s="138">
        <v>0</v>
      </c>
      <c r="T240" s="139">
        <f>S240*H240</f>
        <v>0</v>
      </c>
      <c r="AR240" s="140" t="s">
        <v>390</v>
      </c>
      <c r="AT240" s="140" t="s">
        <v>135</v>
      </c>
      <c r="AU240" s="140" t="s">
        <v>84</v>
      </c>
      <c r="AY240" s="13" t="s">
        <v>132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3" t="s">
        <v>8</v>
      </c>
      <c r="BK240" s="141">
        <f>ROUND(I240*H240,0)</f>
        <v>0</v>
      </c>
      <c r="BL240" s="13" t="s">
        <v>390</v>
      </c>
      <c r="BM240" s="140" t="s">
        <v>406</v>
      </c>
    </row>
    <row r="241" spans="2:65" s="1" customFormat="1" ht="19.5">
      <c r="B241" s="28"/>
      <c r="D241" s="142" t="s">
        <v>141</v>
      </c>
      <c r="F241" s="143" t="s">
        <v>407</v>
      </c>
      <c r="I241" s="144"/>
      <c r="L241" s="28"/>
      <c r="M241" s="145"/>
      <c r="T241" s="52"/>
      <c r="AT241" s="13" t="s">
        <v>141</v>
      </c>
      <c r="AU241" s="13" t="s">
        <v>84</v>
      </c>
    </row>
    <row r="242" spans="2:65" s="1" customFormat="1" ht="24.2" customHeight="1">
      <c r="B242" s="28"/>
      <c r="C242" s="129" t="s">
        <v>408</v>
      </c>
      <c r="D242" s="129" t="s">
        <v>135</v>
      </c>
      <c r="E242" s="130" t="s">
        <v>409</v>
      </c>
      <c r="F242" s="131" t="s">
        <v>410</v>
      </c>
      <c r="G242" s="132" t="s">
        <v>138</v>
      </c>
      <c r="H242" s="133">
        <v>1</v>
      </c>
      <c r="I242" s="134"/>
      <c r="J242" s="133">
        <f>ROUND(I242*H242,0)</f>
        <v>0</v>
      </c>
      <c r="K242" s="135"/>
      <c r="L242" s="28"/>
      <c r="M242" s="136" t="s">
        <v>1</v>
      </c>
      <c r="N242" s="137" t="s">
        <v>40</v>
      </c>
      <c r="P242" s="138">
        <f>O242*H242</f>
        <v>0</v>
      </c>
      <c r="Q242" s="138">
        <v>0</v>
      </c>
      <c r="R242" s="138">
        <f>Q242*H242</f>
        <v>0</v>
      </c>
      <c r="S242" s="138">
        <v>0</v>
      </c>
      <c r="T242" s="139">
        <f>S242*H242</f>
        <v>0</v>
      </c>
      <c r="AR242" s="140" t="s">
        <v>390</v>
      </c>
      <c r="AT242" s="140" t="s">
        <v>135</v>
      </c>
      <c r="AU242" s="140" t="s">
        <v>84</v>
      </c>
      <c r="AY242" s="13" t="s">
        <v>132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3" t="s">
        <v>8</v>
      </c>
      <c r="BK242" s="141">
        <f>ROUND(I242*H242,0)</f>
        <v>0</v>
      </c>
      <c r="BL242" s="13" t="s">
        <v>390</v>
      </c>
      <c r="BM242" s="140" t="s">
        <v>411</v>
      </c>
    </row>
    <row r="243" spans="2:65" s="1" customFormat="1" ht="19.5">
      <c r="B243" s="28"/>
      <c r="D243" s="142" t="s">
        <v>141</v>
      </c>
      <c r="F243" s="143" t="s">
        <v>412</v>
      </c>
      <c r="I243" s="144"/>
      <c r="L243" s="28"/>
      <c r="M243" s="145"/>
      <c r="T243" s="52"/>
      <c r="AT243" s="13" t="s">
        <v>141</v>
      </c>
      <c r="AU243" s="13" t="s">
        <v>84</v>
      </c>
    </row>
    <row r="244" spans="2:65" s="1" customFormat="1" ht="24.2" customHeight="1">
      <c r="B244" s="28"/>
      <c r="C244" s="129" t="s">
        <v>413</v>
      </c>
      <c r="D244" s="129" t="s">
        <v>135</v>
      </c>
      <c r="E244" s="130" t="s">
        <v>414</v>
      </c>
      <c r="F244" s="131" t="s">
        <v>415</v>
      </c>
      <c r="G244" s="132" t="s">
        <v>138</v>
      </c>
      <c r="H244" s="133">
        <v>5</v>
      </c>
      <c r="I244" s="134"/>
      <c r="J244" s="133">
        <f>ROUND(I244*H244,0)</f>
        <v>0</v>
      </c>
      <c r="K244" s="135"/>
      <c r="L244" s="28"/>
      <c r="M244" s="136" t="s">
        <v>1</v>
      </c>
      <c r="N244" s="137" t="s">
        <v>40</v>
      </c>
      <c r="P244" s="138">
        <f>O244*H244</f>
        <v>0</v>
      </c>
      <c r="Q244" s="138">
        <v>0</v>
      </c>
      <c r="R244" s="138">
        <f>Q244*H244</f>
        <v>0</v>
      </c>
      <c r="S244" s="138">
        <v>0</v>
      </c>
      <c r="T244" s="139">
        <f>S244*H244</f>
        <v>0</v>
      </c>
      <c r="AR244" s="140" t="s">
        <v>390</v>
      </c>
      <c r="AT244" s="140" t="s">
        <v>135</v>
      </c>
      <c r="AU244" s="140" t="s">
        <v>84</v>
      </c>
      <c r="AY244" s="13" t="s">
        <v>132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3" t="s">
        <v>8</v>
      </c>
      <c r="BK244" s="141">
        <f>ROUND(I244*H244,0)</f>
        <v>0</v>
      </c>
      <c r="BL244" s="13" t="s">
        <v>390</v>
      </c>
      <c r="BM244" s="140" t="s">
        <v>416</v>
      </c>
    </row>
    <row r="245" spans="2:65" s="1" customFormat="1" ht="19.5">
      <c r="B245" s="28"/>
      <c r="D245" s="142" t="s">
        <v>141</v>
      </c>
      <c r="F245" s="143" t="s">
        <v>417</v>
      </c>
      <c r="I245" s="144"/>
      <c r="L245" s="28"/>
      <c r="M245" s="145"/>
      <c r="T245" s="52"/>
      <c r="AT245" s="13" t="s">
        <v>141</v>
      </c>
      <c r="AU245" s="13" t="s">
        <v>84</v>
      </c>
    </row>
    <row r="246" spans="2:65" s="11" customFormat="1" ht="25.9" customHeight="1">
      <c r="B246" s="117"/>
      <c r="D246" s="118" t="s">
        <v>74</v>
      </c>
      <c r="E246" s="119" t="s">
        <v>418</v>
      </c>
      <c r="F246" s="119" t="s">
        <v>419</v>
      </c>
      <c r="I246" s="120"/>
      <c r="J246" s="121">
        <f>BK246</f>
        <v>0</v>
      </c>
      <c r="L246" s="117"/>
      <c r="M246" s="122"/>
      <c r="P246" s="123">
        <f>P247</f>
        <v>0</v>
      </c>
      <c r="R246" s="123">
        <f>R247</f>
        <v>0</v>
      </c>
      <c r="T246" s="124">
        <f>T247</f>
        <v>0</v>
      </c>
      <c r="AR246" s="118" t="s">
        <v>159</v>
      </c>
      <c r="AT246" s="125" t="s">
        <v>74</v>
      </c>
      <c r="AU246" s="125" t="s">
        <v>75</v>
      </c>
      <c r="AY246" s="118" t="s">
        <v>132</v>
      </c>
      <c r="BK246" s="126">
        <f>BK247</f>
        <v>0</v>
      </c>
    </row>
    <row r="247" spans="2:65" s="11" customFormat="1" ht="22.9" customHeight="1">
      <c r="B247" s="117"/>
      <c r="D247" s="118" t="s">
        <v>74</v>
      </c>
      <c r="E247" s="127" t="s">
        <v>420</v>
      </c>
      <c r="F247" s="127" t="s">
        <v>421</v>
      </c>
      <c r="I247" s="120"/>
      <c r="J247" s="128">
        <f>BK247</f>
        <v>0</v>
      </c>
      <c r="L247" s="117"/>
      <c r="M247" s="122"/>
      <c r="P247" s="123">
        <f>SUM(P248:P249)</f>
        <v>0</v>
      </c>
      <c r="R247" s="123">
        <f>SUM(R248:R249)</f>
        <v>0</v>
      </c>
      <c r="T247" s="124">
        <f>SUM(T248:T249)</f>
        <v>0</v>
      </c>
      <c r="AR247" s="118" t="s">
        <v>159</v>
      </c>
      <c r="AT247" s="125" t="s">
        <v>74</v>
      </c>
      <c r="AU247" s="125" t="s">
        <v>8</v>
      </c>
      <c r="AY247" s="118" t="s">
        <v>132</v>
      </c>
      <c r="BK247" s="126">
        <f>SUM(BK248:BK249)</f>
        <v>0</v>
      </c>
    </row>
    <row r="248" spans="2:65" s="1" customFormat="1" ht="16.5" customHeight="1">
      <c r="B248" s="28"/>
      <c r="C248" s="129" t="s">
        <v>422</v>
      </c>
      <c r="D248" s="129" t="s">
        <v>135</v>
      </c>
      <c r="E248" s="130" t="s">
        <v>423</v>
      </c>
      <c r="F248" s="131" t="s">
        <v>424</v>
      </c>
      <c r="G248" s="132" t="s">
        <v>389</v>
      </c>
      <c r="H248" s="133">
        <v>1</v>
      </c>
      <c r="I248" s="134"/>
      <c r="J248" s="133">
        <f>ROUND(I248*H248,0)</f>
        <v>0</v>
      </c>
      <c r="K248" s="135"/>
      <c r="L248" s="28"/>
      <c r="M248" s="136" t="s">
        <v>1</v>
      </c>
      <c r="N248" s="137" t="s">
        <v>40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155</v>
      </c>
      <c r="AT248" s="140" t="s">
        <v>135</v>
      </c>
      <c r="AU248" s="140" t="s">
        <v>84</v>
      </c>
      <c r="AY248" s="13" t="s">
        <v>132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3" t="s">
        <v>8</v>
      </c>
      <c r="BK248" s="141">
        <f>ROUND(I248*H248,0)</f>
        <v>0</v>
      </c>
      <c r="BL248" s="13" t="s">
        <v>155</v>
      </c>
      <c r="BM248" s="140" t="s">
        <v>425</v>
      </c>
    </row>
    <row r="249" spans="2:65" s="1" customFormat="1" ht="29.25">
      <c r="B249" s="28"/>
      <c r="D249" s="142" t="s">
        <v>141</v>
      </c>
      <c r="F249" s="143" t="s">
        <v>426</v>
      </c>
      <c r="I249" s="144"/>
      <c r="L249" s="28"/>
      <c r="M249" s="158"/>
      <c r="N249" s="159"/>
      <c r="O249" s="159"/>
      <c r="P249" s="159"/>
      <c r="Q249" s="159"/>
      <c r="R249" s="159"/>
      <c r="S249" s="159"/>
      <c r="T249" s="160"/>
      <c r="AT249" s="13" t="s">
        <v>141</v>
      </c>
      <c r="AU249" s="13" t="s">
        <v>84</v>
      </c>
    </row>
    <row r="250" spans="2:65" s="1" customFormat="1" ht="6.95" customHeight="1">
      <c r="B250" s="40"/>
      <c r="C250" s="41"/>
      <c r="D250" s="41"/>
      <c r="E250" s="41"/>
      <c r="F250" s="41"/>
      <c r="G250" s="41"/>
      <c r="H250" s="41"/>
      <c r="I250" s="41"/>
      <c r="J250" s="41"/>
      <c r="K250" s="41"/>
      <c r="L250" s="28"/>
    </row>
  </sheetData>
  <sheetProtection algorithmName="SHA-512" hashValue="/0hhwTNeCTqns9GhEm2lQVVbuXpGM1Jc3oehqtuK3OCEWNdYls7D9sn7VN7Jmt97dDAkWb7w8e8VUQlsdU0Xpw==" saltValue="rqBbNc3OcSHDOlt5mygygFxo2YwCmBLlD4dchkhsepHNk0lKBcxh+E+il0Wt/yb0N+vEkOkEd2hv8SaDlq2bgw==" spinCount="100000" sheet="1" objects="1" scenarios="1" formatColumns="0" formatRows="0" autoFilter="0"/>
  <autoFilter ref="C121:K249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100-000000000000}"/>
    <hyperlink ref="F135" r:id="rId2" xr:uid="{00000000-0004-0000-0100-000001000000}"/>
    <hyperlink ref="F138" r:id="rId3" xr:uid="{00000000-0004-0000-0100-000002000000}"/>
    <hyperlink ref="F143" r:id="rId4" xr:uid="{00000000-0004-0000-0100-000003000000}"/>
    <hyperlink ref="F147" r:id="rId5" xr:uid="{00000000-0004-0000-0100-000004000000}"/>
    <hyperlink ref="F150" r:id="rId6" xr:uid="{00000000-0004-0000-0100-000005000000}"/>
    <hyperlink ref="F153" r:id="rId7" xr:uid="{00000000-0004-0000-0100-000006000000}"/>
    <hyperlink ref="F156" r:id="rId8" xr:uid="{00000000-0004-0000-0100-000007000000}"/>
    <hyperlink ref="F160" r:id="rId9" xr:uid="{00000000-0004-0000-0100-000008000000}"/>
    <hyperlink ref="F165" r:id="rId10" xr:uid="{00000000-0004-0000-0100-000009000000}"/>
    <hyperlink ref="F168" r:id="rId11" xr:uid="{00000000-0004-0000-0100-00000A000000}"/>
    <hyperlink ref="F171" r:id="rId12" xr:uid="{00000000-0004-0000-0100-00000B000000}"/>
    <hyperlink ref="F174" r:id="rId13" xr:uid="{00000000-0004-0000-0100-00000C000000}"/>
    <hyperlink ref="F177" r:id="rId14" xr:uid="{00000000-0004-0000-0100-00000D000000}"/>
    <hyperlink ref="F181" r:id="rId15" xr:uid="{00000000-0004-0000-0100-00000E000000}"/>
    <hyperlink ref="F185" r:id="rId16" xr:uid="{00000000-0004-0000-0100-00000F000000}"/>
    <hyperlink ref="F189" r:id="rId17" xr:uid="{00000000-0004-0000-0100-000010000000}"/>
    <hyperlink ref="F193" r:id="rId18" xr:uid="{00000000-0004-0000-0100-000011000000}"/>
    <hyperlink ref="F198" r:id="rId19" xr:uid="{00000000-0004-0000-0100-000012000000}"/>
    <hyperlink ref="F205" r:id="rId20" xr:uid="{00000000-0004-0000-0100-000013000000}"/>
    <hyperlink ref="F210" r:id="rId21" xr:uid="{00000000-0004-0000-0100-000014000000}"/>
    <hyperlink ref="F213" r:id="rId22" xr:uid="{00000000-0004-0000-0100-000015000000}"/>
    <hyperlink ref="F216" r:id="rId23" xr:uid="{00000000-0004-0000-0100-000016000000}"/>
    <hyperlink ref="F219" r:id="rId24" xr:uid="{00000000-0004-0000-0100-000017000000}"/>
    <hyperlink ref="F224" r:id="rId25" xr:uid="{00000000-0004-0000-0100-000018000000}"/>
    <hyperlink ref="F227" r:id="rId26" xr:uid="{00000000-0004-0000-0100-000019000000}"/>
    <hyperlink ref="F230" r:id="rId27" xr:uid="{00000000-0004-0000-01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103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revize elektroinstalce objektů TSHK</v>
      </c>
      <c r="F7" s="200"/>
      <c r="G7" s="200"/>
      <c r="H7" s="200"/>
      <c r="L7" s="16"/>
    </row>
    <row r="8" spans="2:46" s="1" customFormat="1" ht="12" customHeight="1">
      <c r="B8" s="28"/>
      <c r="D8" s="23" t="s">
        <v>104</v>
      </c>
      <c r="L8" s="28"/>
    </row>
    <row r="9" spans="2:46" s="1" customFormat="1" ht="16.5" customHeight="1">
      <c r="B9" s="28"/>
      <c r="E9" s="161" t="s">
        <v>427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ROUND(J122, 0)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ROUND((SUM(BE122:BE249)),  0)</f>
        <v>0</v>
      </c>
      <c r="I33" s="88">
        <v>0.21</v>
      </c>
      <c r="J33" s="87">
        <f>ROUND(((SUM(BE122:BE249))*I33),  0)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ROUND((SUM(BF122:BF249)),  0)</f>
        <v>0</v>
      </c>
      <c r="I34" s="88">
        <v>0.12</v>
      </c>
      <c r="J34" s="87">
        <f>ROUND(((SUM(BF122:BF249))*I34),  0)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ROUND((SUM(BG122:BG249)),  0)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ROUND((SUM(BH122:BH249)),  0)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ROUND((SUM(BI122:BI249)),  0)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revize elektroinstalce objektů TSHK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1" t="str">
        <f>E9</f>
        <v>02. - TSHK - budova E, Na Brně 362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0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107</v>
      </c>
      <c r="D94" s="89"/>
      <c r="E94" s="89"/>
      <c r="F94" s="89"/>
      <c r="G94" s="89"/>
      <c r="H94" s="89"/>
      <c r="I94" s="89"/>
      <c r="J94" s="98" t="s">
        <v>108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109</v>
      </c>
      <c r="J96" s="62">
        <f>J122</f>
        <v>0</v>
      </c>
      <c r="L96" s="28"/>
      <c r="AU96" s="13" t="s">
        <v>110</v>
      </c>
    </row>
    <row r="97" spans="2:12" s="8" customFormat="1" ht="24.95" hidden="1" customHeight="1">
      <c r="B97" s="100"/>
      <c r="D97" s="101" t="s">
        <v>111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112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113</v>
      </c>
      <c r="E99" s="102"/>
      <c r="F99" s="102"/>
      <c r="G99" s="102"/>
      <c r="H99" s="102"/>
      <c r="I99" s="102"/>
      <c r="J99" s="103">
        <f>J236</f>
        <v>0</v>
      </c>
      <c r="L99" s="100"/>
    </row>
    <row r="100" spans="2:12" s="9" customFormat="1" ht="19.899999999999999" hidden="1" customHeight="1">
      <c r="B100" s="104"/>
      <c r="D100" s="105" t="s">
        <v>114</v>
      </c>
      <c r="E100" s="106"/>
      <c r="F100" s="106"/>
      <c r="G100" s="106"/>
      <c r="H100" s="106"/>
      <c r="I100" s="106"/>
      <c r="J100" s="107">
        <f>J237</f>
        <v>0</v>
      </c>
      <c r="L100" s="104"/>
    </row>
    <row r="101" spans="2:12" s="8" customFormat="1" ht="24.95" hidden="1" customHeight="1">
      <c r="B101" s="100"/>
      <c r="D101" s="101" t="s">
        <v>115</v>
      </c>
      <c r="E101" s="102"/>
      <c r="F101" s="102"/>
      <c r="G101" s="102"/>
      <c r="H101" s="102"/>
      <c r="I101" s="102"/>
      <c r="J101" s="103">
        <f>J246</f>
        <v>0</v>
      </c>
      <c r="L101" s="100"/>
    </row>
    <row r="102" spans="2:12" s="9" customFormat="1" ht="19.899999999999999" hidden="1" customHeight="1">
      <c r="B102" s="104"/>
      <c r="D102" s="105" t="s">
        <v>116</v>
      </c>
      <c r="E102" s="106"/>
      <c r="F102" s="106"/>
      <c r="G102" s="106"/>
      <c r="H102" s="106"/>
      <c r="I102" s="106"/>
      <c r="J102" s="107">
        <f>J247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revize elektroinstalce objektů TSHK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104</v>
      </c>
      <c r="L113" s="28"/>
    </row>
    <row r="114" spans="2:65" s="1" customFormat="1" ht="16.5" customHeight="1">
      <c r="B114" s="28"/>
      <c r="E114" s="161" t="str">
        <f>E9</f>
        <v>02. - TSHK - budova E, Na Brně 362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0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118</v>
      </c>
      <c r="D121" s="110" t="s">
        <v>60</v>
      </c>
      <c r="E121" s="110" t="s">
        <v>56</v>
      </c>
      <c r="F121" s="110" t="s">
        <v>57</v>
      </c>
      <c r="G121" s="110" t="s">
        <v>119</v>
      </c>
      <c r="H121" s="110" t="s">
        <v>120</v>
      </c>
      <c r="I121" s="110" t="s">
        <v>121</v>
      </c>
      <c r="J121" s="111" t="s">
        <v>108</v>
      </c>
      <c r="K121" s="112" t="s">
        <v>122</v>
      </c>
      <c r="L121" s="108"/>
      <c r="M121" s="55" t="s">
        <v>1</v>
      </c>
      <c r="N121" s="56" t="s">
        <v>39</v>
      </c>
      <c r="O121" s="56" t="s">
        <v>123</v>
      </c>
      <c r="P121" s="56" t="s">
        <v>124</v>
      </c>
      <c r="Q121" s="56" t="s">
        <v>125</v>
      </c>
      <c r="R121" s="56" t="s">
        <v>126</v>
      </c>
      <c r="S121" s="56" t="s">
        <v>127</v>
      </c>
      <c r="T121" s="57" t="s">
        <v>128</v>
      </c>
    </row>
    <row r="122" spans="2:65" s="1" customFormat="1" ht="22.9" customHeight="1">
      <c r="B122" s="28"/>
      <c r="C122" s="60" t="s">
        <v>129</v>
      </c>
      <c r="J122" s="113">
        <f>BK122</f>
        <v>0</v>
      </c>
      <c r="L122" s="28"/>
      <c r="M122" s="58"/>
      <c r="N122" s="49"/>
      <c r="O122" s="49"/>
      <c r="P122" s="114">
        <f>P123+P236+P246</f>
        <v>0</v>
      </c>
      <c r="Q122" s="49"/>
      <c r="R122" s="114">
        <f>R123+R236+R246</f>
        <v>9.6100000000000005E-3</v>
      </c>
      <c r="S122" s="49"/>
      <c r="T122" s="115">
        <f>T123+T236+T246</f>
        <v>2.0990000000000002E-2</v>
      </c>
      <c r="AT122" s="13" t="s">
        <v>74</v>
      </c>
      <c r="AU122" s="13" t="s">
        <v>110</v>
      </c>
      <c r="BK122" s="116">
        <f>BK123+BK236+BK246</f>
        <v>0</v>
      </c>
    </row>
    <row r="123" spans="2:65" s="11" customFormat="1" ht="25.9" customHeight="1">
      <c r="B123" s="117"/>
      <c r="D123" s="118" t="s">
        <v>74</v>
      </c>
      <c r="E123" s="119" t="s">
        <v>130</v>
      </c>
      <c r="F123" s="119" t="s">
        <v>131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9.6100000000000005E-3</v>
      </c>
      <c r="T123" s="124">
        <f>T124</f>
        <v>2.0990000000000002E-2</v>
      </c>
      <c r="AR123" s="118" t="s">
        <v>84</v>
      </c>
      <c r="AT123" s="125" t="s">
        <v>74</v>
      </c>
      <c r="AU123" s="125" t="s">
        <v>75</v>
      </c>
      <c r="AY123" s="118" t="s">
        <v>132</v>
      </c>
      <c r="BK123" s="126">
        <f>BK124</f>
        <v>0</v>
      </c>
    </row>
    <row r="124" spans="2:65" s="11" customFormat="1" ht="22.9" customHeight="1">
      <c r="B124" s="117"/>
      <c r="D124" s="118" t="s">
        <v>74</v>
      </c>
      <c r="E124" s="127" t="s">
        <v>133</v>
      </c>
      <c r="F124" s="127" t="s">
        <v>134</v>
      </c>
      <c r="I124" s="120"/>
      <c r="J124" s="128">
        <f>BK124</f>
        <v>0</v>
      </c>
      <c r="L124" s="117"/>
      <c r="M124" s="122"/>
      <c r="P124" s="123">
        <f>SUM(P125:P235)</f>
        <v>0</v>
      </c>
      <c r="R124" s="123">
        <f>SUM(R125:R235)</f>
        <v>9.6100000000000005E-3</v>
      </c>
      <c r="T124" s="124">
        <f>SUM(T125:T235)</f>
        <v>2.0990000000000002E-2</v>
      </c>
      <c r="AR124" s="118" t="s">
        <v>84</v>
      </c>
      <c r="AT124" s="125" t="s">
        <v>74</v>
      </c>
      <c r="AU124" s="125" t="s">
        <v>8</v>
      </c>
      <c r="AY124" s="118" t="s">
        <v>132</v>
      </c>
      <c r="BK124" s="126">
        <f>SUM(BK125:BK235)</f>
        <v>0</v>
      </c>
    </row>
    <row r="125" spans="2:65" s="1" customFormat="1" ht="16.5" customHeight="1">
      <c r="B125" s="28"/>
      <c r="C125" s="129" t="s">
        <v>8</v>
      </c>
      <c r="D125" s="129" t="s">
        <v>135</v>
      </c>
      <c r="E125" s="130" t="s">
        <v>136</v>
      </c>
      <c r="F125" s="131" t="s">
        <v>137</v>
      </c>
      <c r="G125" s="132" t="s">
        <v>138</v>
      </c>
      <c r="H125" s="133">
        <v>2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139</v>
      </c>
      <c r="AT125" s="140" t="s">
        <v>135</v>
      </c>
      <c r="AU125" s="140" t="s">
        <v>84</v>
      </c>
      <c r="AY125" s="13" t="s">
        <v>132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139</v>
      </c>
      <c r="BM125" s="140" t="s">
        <v>428</v>
      </c>
    </row>
    <row r="126" spans="2:65" s="1" customFormat="1" ht="19.5">
      <c r="B126" s="28"/>
      <c r="D126" s="142" t="s">
        <v>141</v>
      </c>
      <c r="F126" s="143" t="s">
        <v>429</v>
      </c>
      <c r="I126" s="144"/>
      <c r="L126" s="28"/>
      <c r="M126" s="145"/>
      <c r="T126" s="52"/>
      <c r="AT126" s="13" t="s">
        <v>141</v>
      </c>
      <c r="AU126" s="13" t="s">
        <v>84</v>
      </c>
    </row>
    <row r="127" spans="2:65" s="1" customFormat="1" ht="16.5" customHeight="1">
      <c r="B127" s="28"/>
      <c r="C127" s="146" t="s">
        <v>84</v>
      </c>
      <c r="D127" s="146" t="s">
        <v>143</v>
      </c>
      <c r="E127" s="147" t="s">
        <v>144</v>
      </c>
      <c r="F127" s="148" t="s">
        <v>145</v>
      </c>
      <c r="G127" s="149" t="s">
        <v>138</v>
      </c>
      <c r="H127" s="150">
        <v>2</v>
      </c>
      <c r="I127" s="151"/>
      <c r="J127" s="150">
        <f>ROUND(I127*H127,0)</f>
        <v>0</v>
      </c>
      <c r="K127" s="152"/>
      <c r="L127" s="153"/>
      <c r="M127" s="154" t="s">
        <v>1</v>
      </c>
      <c r="N127" s="155" t="s">
        <v>40</v>
      </c>
      <c r="P127" s="138">
        <f>O127*H127</f>
        <v>0</v>
      </c>
      <c r="Q127" s="138">
        <v>2.0000000000000002E-5</v>
      </c>
      <c r="R127" s="138">
        <f>Q127*H127</f>
        <v>4.0000000000000003E-5</v>
      </c>
      <c r="S127" s="138">
        <v>0</v>
      </c>
      <c r="T127" s="139">
        <f>S127*H127</f>
        <v>0</v>
      </c>
      <c r="AR127" s="140" t="s">
        <v>146</v>
      </c>
      <c r="AT127" s="140" t="s">
        <v>143</v>
      </c>
      <c r="AU127" s="140" t="s">
        <v>84</v>
      </c>
      <c r="AY127" s="13" t="s">
        <v>132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8</v>
      </c>
      <c r="BK127" s="141">
        <f>ROUND(I127*H127,0)</f>
        <v>0</v>
      </c>
      <c r="BL127" s="13" t="s">
        <v>139</v>
      </c>
      <c r="BM127" s="140" t="s">
        <v>430</v>
      </c>
    </row>
    <row r="128" spans="2:65" s="1" customFormat="1" ht="55.5" customHeight="1">
      <c r="B128" s="28"/>
      <c r="C128" s="129" t="s">
        <v>148</v>
      </c>
      <c r="D128" s="129" t="s">
        <v>135</v>
      </c>
      <c r="E128" s="130" t="s">
        <v>149</v>
      </c>
      <c r="F128" s="131" t="s">
        <v>150</v>
      </c>
      <c r="G128" s="132" t="s">
        <v>138</v>
      </c>
      <c r="H128" s="133">
        <v>1</v>
      </c>
      <c r="I128" s="134"/>
      <c r="J128" s="133">
        <f>ROUND(I128*H128,0)</f>
        <v>0</v>
      </c>
      <c r="K128" s="135"/>
      <c r="L128" s="28"/>
      <c r="M128" s="136" t="s">
        <v>1</v>
      </c>
      <c r="N128" s="137" t="s">
        <v>40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139</v>
      </c>
      <c r="AT128" s="140" t="s">
        <v>135</v>
      </c>
      <c r="AU128" s="140" t="s">
        <v>84</v>
      </c>
      <c r="AY128" s="13" t="s">
        <v>132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139</v>
      </c>
      <c r="BM128" s="140" t="s">
        <v>431</v>
      </c>
    </row>
    <row r="129" spans="2:65" s="1" customFormat="1" ht="11.25">
      <c r="B129" s="28"/>
      <c r="D129" s="156" t="s">
        <v>152</v>
      </c>
      <c r="F129" s="157" t="s">
        <v>153</v>
      </c>
      <c r="I129" s="144"/>
      <c r="L129" s="28"/>
      <c r="M129" s="145"/>
      <c r="T129" s="52"/>
      <c r="AT129" s="13" t="s">
        <v>152</v>
      </c>
      <c r="AU129" s="13" t="s">
        <v>84</v>
      </c>
    </row>
    <row r="130" spans="2:65" s="1" customFormat="1" ht="19.5">
      <c r="B130" s="28"/>
      <c r="D130" s="142" t="s">
        <v>141</v>
      </c>
      <c r="F130" s="143" t="s">
        <v>432</v>
      </c>
      <c r="I130" s="144"/>
      <c r="L130" s="28"/>
      <c r="M130" s="145"/>
      <c r="T130" s="52"/>
      <c r="AT130" s="13" t="s">
        <v>141</v>
      </c>
      <c r="AU130" s="13" t="s">
        <v>84</v>
      </c>
    </row>
    <row r="131" spans="2:65" s="1" customFormat="1" ht="16.5" customHeight="1">
      <c r="B131" s="28"/>
      <c r="C131" s="146" t="s">
        <v>155</v>
      </c>
      <c r="D131" s="146" t="s">
        <v>143</v>
      </c>
      <c r="E131" s="147" t="s">
        <v>433</v>
      </c>
      <c r="F131" s="148" t="s">
        <v>434</v>
      </c>
      <c r="G131" s="149" t="s">
        <v>138</v>
      </c>
      <c r="H131" s="150">
        <v>1</v>
      </c>
      <c r="I131" s="151"/>
      <c r="J131" s="150">
        <f>ROUND(I131*H131,0)</f>
        <v>0</v>
      </c>
      <c r="K131" s="152"/>
      <c r="L131" s="153"/>
      <c r="M131" s="154" t="s">
        <v>1</v>
      </c>
      <c r="N131" s="155" t="s">
        <v>40</v>
      </c>
      <c r="P131" s="138">
        <f>O131*H131</f>
        <v>0</v>
      </c>
      <c r="Q131" s="138">
        <v>3.0000000000000001E-5</v>
      </c>
      <c r="R131" s="138">
        <f>Q131*H131</f>
        <v>3.0000000000000001E-5</v>
      </c>
      <c r="S131" s="138">
        <v>0</v>
      </c>
      <c r="T131" s="139">
        <f>S131*H131</f>
        <v>0</v>
      </c>
      <c r="AR131" s="140" t="s">
        <v>146</v>
      </c>
      <c r="AT131" s="140" t="s">
        <v>143</v>
      </c>
      <c r="AU131" s="140" t="s">
        <v>84</v>
      </c>
      <c r="AY131" s="13" t="s">
        <v>132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</v>
      </c>
      <c r="BK131" s="141">
        <f>ROUND(I131*H131,0)</f>
        <v>0</v>
      </c>
      <c r="BL131" s="13" t="s">
        <v>139</v>
      </c>
      <c r="BM131" s="140" t="s">
        <v>435</v>
      </c>
    </row>
    <row r="132" spans="2:65" s="1" customFormat="1" ht="44.25" customHeight="1">
      <c r="B132" s="28"/>
      <c r="C132" s="129" t="s">
        <v>159</v>
      </c>
      <c r="D132" s="129" t="s">
        <v>135</v>
      </c>
      <c r="E132" s="130" t="s">
        <v>436</v>
      </c>
      <c r="F132" s="131" t="s">
        <v>437</v>
      </c>
      <c r="G132" s="132" t="s">
        <v>438</v>
      </c>
      <c r="H132" s="133">
        <v>2</v>
      </c>
      <c r="I132" s="134"/>
      <c r="J132" s="133">
        <f>ROUND(I132*H132,0)</f>
        <v>0</v>
      </c>
      <c r="K132" s="135"/>
      <c r="L132" s="28"/>
      <c r="M132" s="136" t="s">
        <v>1</v>
      </c>
      <c r="N132" s="137" t="s">
        <v>40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139</v>
      </c>
      <c r="AT132" s="140" t="s">
        <v>135</v>
      </c>
      <c r="AU132" s="140" t="s">
        <v>84</v>
      </c>
      <c r="AY132" s="13" t="s">
        <v>132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139</v>
      </c>
      <c r="BM132" s="140" t="s">
        <v>439</v>
      </c>
    </row>
    <row r="133" spans="2:65" s="1" customFormat="1" ht="11.25">
      <c r="B133" s="28"/>
      <c r="D133" s="156" t="s">
        <v>152</v>
      </c>
      <c r="F133" s="157" t="s">
        <v>440</v>
      </c>
      <c r="I133" s="144"/>
      <c r="L133" s="28"/>
      <c r="M133" s="145"/>
      <c r="T133" s="52"/>
      <c r="AT133" s="13" t="s">
        <v>152</v>
      </c>
      <c r="AU133" s="13" t="s">
        <v>84</v>
      </c>
    </row>
    <row r="134" spans="2:65" s="1" customFormat="1" ht="19.5">
      <c r="B134" s="28"/>
      <c r="D134" s="142" t="s">
        <v>141</v>
      </c>
      <c r="F134" s="143" t="s">
        <v>441</v>
      </c>
      <c r="I134" s="144"/>
      <c r="L134" s="28"/>
      <c r="M134" s="145"/>
      <c r="T134" s="52"/>
      <c r="AT134" s="13" t="s">
        <v>141</v>
      </c>
      <c r="AU134" s="13" t="s">
        <v>84</v>
      </c>
    </row>
    <row r="135" spans="2:65" s="1" customFormat="1" ht="24.2" customHeight="1">
      <c r="B135" s="28"/>
      <c r="C135" s="146" t="s">
        <v>164</v>
      </c>
      <c r="D135" s="146" t="s">
        <v>143</v>
      </c>
      <c r="E135" s="147" t="s">
        <v>442</v>
      </c>
      <c r="F135" s="148" t="s">
        <v>443</v>
      </c>
      <c r="G135" s="149" t="s">
        <v>438</v>
      </c>
      <c r="H135" s="150">
        <v>2</v>
      </c>
      <c r="I135" s="151"/>
      <c r="J135" s="150">
        <f>ROUND(I135*H135,0)</f>
        <v>0</v>
      </c>
      <c r="K135" s="152"/>
      <c r="L135" s="153"/>
      <c r="M135" s="154" t="s">
        <v>1</v>
      </c>
      <c r="N135" s="155" t="s">
        <v>40</v>
      </c>
      <c r="P135" s="138">
        <f>O135*H135</f>
        <v>0</v>
      </c>
      <c r="Q135" s="138">
        <v>1.7000000000000001E-4</v>
      </c>
      <c r="R135" s="138">
        <f>Q135*H135</f>
        <v>3.4000000000000002E-4</v>
      </c>
      <c r="S135" s="138">
        <v>0</v>
      </c>
      <c r="T135" s="139">
        <f>S135*H135</f>
        <v>0</v>
      </c>
      <c r="AR135" s="140" t="s">
        <v>146</v>
      </c>
      <c r="AT135" s="140" t="s">
        <v>143</v>
      </c>
      <c r="AU135" s="140" t="s">
        <v>84</v>
      </c>
      <c r="AY135" s="13" t="s">
        <v>132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139</v>
      </c>
      <c r="BM135" s="140" t="s">
        <v>444</v>
      </c>
    </row>
    <row r="136" spans="2:65" s="1" customFormat="1" ht="55.5" customHeight="1">
      <c r="B136" s="28"/>
      <c r="C136" s="129" t="s">
        <v>169</v>
      </c>
      <c r="D136" s="129" t="s">
        <v>135</v>
      </c>
      <c r="E136" s="130" t="s">
        <v>445</v>
      </c>
      <c r="F136" s="131" t="s">
        <v>446</v>
      </c>
      <c r="G136" s="132" t="s">
        <v>438</v>
      </c>
      <c r="H136" s="133">
        <v>2</v>
      </c>
      <c r="I136" s="134"/>
      <c r="J136" s="133">
        <f>ROUND(I136*H136,0)</f>
        <v>0</v>
      </c>
      <c r="K136" s="135"/>
      <c r="L136" s="28"/>
      <c r="M136" s="136" t="s">
        <v>1</v>
      </c>
      <c r="N136" s="137" t="s">
        <v>40</v>
      </c>
      <c r="P136" s="138">
        <f>O136*H136</f>
        <v>0</v>
      </c>
      <c r="Q136" s="138">
        <v>0</v>
      </c>
      <c r="R136" s="138">
        <f>Q136*H136</f>
        <v>0</v>
      </c>
      <c r="S136" s="138">
        <v>4.8000000000000001E-4</v>
      </c>
      <c r="T136" s="139">
        <f>S136*H136</f>
        <v>9.6000000000000002E-4</v>
      </c>
      <c r="AR136" s="140" t="s">
        <v>139</v>
      </c>
      <c r="AT136" s="140" t="s">
        <v>135</v>
      </c>
      <c r="AU136" s="140" t="s">
        <v>84</v>
      </c>
      <c r="AY136" s="13" t="s">
        <v>132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</v>
      </c>
      <c r="BK136" s="141">
        <f>ROUND(I136*H136,0)</f>
        <v>0</v>
      </c>
      <c r="BL136" s="13" t="s">
        <v>139</v>
      </c>
      <c r="BM136" s="140" t="s">
        <v>447</v>
      </c>
    </row>
    <row r="137" spans="2:65" s="1" customFormat="1" ht="11.25">
      <c r="B137" s="28"/>
      <c r="D137" s="156" t="s">
        <v>152</v>
      </c>
      <c r="F137" s="157" t="s">
        <v>448</v>
      </c>
      <c r="I137" s="144"/>
      <c r="L137" s="28"/>
      <c r="M137" s="145"/>
      <c r="T137" s="52"/>
      <c r="AT137" s="13" t="s">
        <v>152</v>
      </c>
      <c r="AU137" s="13" t="s">
        <v>84</v>
      </c>
    </row>
    <row r="138" spans="2:65" s="1" customFormat="1" ht="19.5">
      <c r="B138" s="28"/>
      <c r="D138" s="142" t="s">
        <v>141</v>
      </c>
      <c r="F138" s="143" t="s">
        <v>441</v>
      </c>
      <c r="I138" s="144"/>
      <c r="L138" s="28"/>
      <c r="M138" s="145"/>
      <c r="T138" s="52"/>
      <c r="AT138" s="13" t="s">
        <v>141</v>
      </c>
      <c r="AU138" s="13" t="s">
        <v>84</v>
      </c>
    </row>
    <row r="139" spans="2:65" s="1" customFormat="1" ht="33" customHeight="1">
      <c r="B139" s="28"/>
      <c r="C139" s="129" t="s">
        <v>175</v>
      </c>
      <c r="D139" s="129" t="s">
        <v>135</v>
      </c>
      <c r="E139" s="130" t="s">
        <v>160</v>
      </c>
      <c r="F139" s="131" t="s">
        <v>161</v>
      </c>
      <c r="G139" s="132" t="s">
        <v>138</v>
      </c>
      <c r="H139" s="133">
        <v>3</v>
      </c>
      <c r="I139" s="134"/>
      <c r="J139" s="133">
        <f>ROUND(I139*H139,0)</f>
        <v>0</v>
      </c>
      <c r="K139" s="135"/>
      <c r="L139" s="28"/>
      <c r="M139" s="136" t="s">
        <v>1</v>
      </c>
      <c r="N139" s="137" t="s">
        <v>40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139</v>
      </c>
      <c r="AT139" s="140" t="s">
        <v>135</v>
      </c>
      <c r="AU139" s="140" t="s">
        <v>84</v>
      </c>
      <c r="AY139" s="13" t="s">
        <v>132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</v>
      </c>
      <c r="BK139" s="141">
        <f>ROUND(I139*H139,0)</f>
        <v>0</v>
      </c>
      <c r="BL139" s="13" t="s">
        <v>139</v>
      </c>
      <c r="BM139" s="140" t="s">
        <v>449</v>
      </c>
    </row>
    <row r="140" spans="2:65" s="1" customFormat="1" ht="11.25">
      <c r="B140" s="28"/>
      <c r="D140" s="156" t="s">
        <v>152</v>
      </c>
      <c r="F140" s="157" t="s">
        <v>450</v>
      </c>
      <c r="I140" s="144"/>
      <c r="L140" s="28"/>
      <c r="M140" s="145"/>
      <c r="T140" s="52"/>
      <c r="AT140" s="13" t="s">
        <v>152</v>
      </c>
      <c r="AU140" s="13" t="s">
        <v>84</v>
      </c>
    </row>
    <row r="141" spans="2:65" s="1" customFormat="1" ht="19.5">
      <c r="B141" s="28"/>
      <c r="D141" s="142" t="s">
        <v>141</v>
      </c>
      <c r="F141" s="143" t="s">
        <v>441</v>
      </c>
      <c r="I141" s="144"/>
      <c r="L141" s="28"/>
      <c r="M141" s="145"/>
      <c r="T141" s="52"/>
      <c r="AT141" s="13" t="s">
        <v>141</v>
      </c>
      <c r="AU141" s="13" t="s">
        <v>84</v>
      </c>
    </row>
    <row r="142" spans="2:65" s="1" customFormat="1" ht="33" customHeight="1">
      <c r="B142" s="28"/>
      <c r="C142" s="129" t="s">
        <v>179</v>
      </c>
      <c r="D142" s="129" t="s">
        <v>135</v>
      </c>
      <c r="E142" s="130" t="s">
        <v>451</v>
      </c>
      <c r="F142" s="131" t="s">
        <v>452</v>
      </c>
      <c r="G142" s="132" t="s">
        <v>138</v>
      </c>
      <c r="H142" s="133">
        <v>2</v>
      </c>
      <c r="I142" s="134"/>
      <c r="J142" s="133">
        <f>ROUND(I142*H142,0)</f>
        <v>0</v>
      </c>
      <c r="K142" s="135"/>
      <c r="L142" s="28"/>
      <c r="M142" s="136" t="s">
        <v>1</v>
      </c>
      <c r="N142" s="137" t="s">
        <v>40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139</v>
      </c>
      <c r="AT142" s="140" t="s">
        <v>135</v>
      </c>
      <c r="AU142" s="140" t="s">
        <v>84</v>
      </c>
      <c r="AY142" s="13" t="s">
        <v>132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</v>
      </c>
      <c r="BK142" s="141">
        <f>ROUND(I142*H142,0)</f>
        <v>0</v>
      </c>
      <c r="BL142" s="13" t="s">
        <v>139</v>
      </c>
      <c r="BM142" s="140" t="s">
        <v>453</v>
      </c>
    </row>
    <row r="143" spans="2:65" s="1" customFormat="1" ht="11.25">
      <c r="B143" s="28"/>
      <c r="D143" s="156" t="s">
        <v>152</v>
      </c>
      <c r="F143" s="157" t="s">
        <v>454</v>
      </c>
      <c r="I143" s="144"/>
      <c r="L143" s="28"/>
      <c r="M143" s="145"/>
      <c r="T143" s="52"/>
      <c r="AT143" s="13" t="s">
        <v>152</v>
      </c>
      <c r="AU143" s="13" t="s">
        <v>84</v>
      </c>
    </row>
    <row r="144" spans="2:65" s="1" customFormat="1" ht="19.5">
      <c r="B144" s="28"/>
      <c r="D144" s="142" t="s">
        <v>141</v>
      </c>
      <c r="F144" s="143" t="s">
        <v>455</v>
      </c>
      <c r="I144" s="144"/>
      <c r="L144" s="28"/>
      <c r="M144" s="145"/>
      <c r="T144" s="52"/>
      <c r="AT144" s="13" t="s">
        <v>141</v>
      </c>
      <c r="AU144" s="13" t="s">
        <v>84</v>
      </c>
    </row>
    <row r="145" spans="2:65" s="1" customFormat="1" ht="37.9" customHeight="1">
      <c r="B145" s="28"/>
      <c r="C145" s="129" t="s">
        <v>183</v>
      </c>
      <c r="D145" s="129" t="s">
        <v>135</v>
      </c>
      <c r="E145" s="130" t="s">
        <v>456</v>
      </c>
      <c r="F145" s="131" t="s">
        <v>457</v>
      </c>
      <c r="G145" s="132" t="s">
        <v>138</v>
      </c>
      <c r="H145" s="133">
        <v>6</v>
      </c>
      <c r="I145" s="134"/>
      <c r="J145" s="133">
        <f>ROUND(I145*H145,0)</f>
        <v>0</v>
      </c>
      <c r="K145" s="135"/>
      <c r="L145" s="28"/>
      <c r="M145" s="136" t="s">
        <v>1</v>
      </c>
      <c r="N145" s="137" t="s">
        <v>40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139</v>
      </c>
      <c r="AT145" s="140" t="s">
        <v>135</v>
      </c>
      <c r="AU145" s="140" t="s">
        <v>84</v>
      </c>
      <c r="AY145" s="13" t="s">
        <v>132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</v>
      </c>
      <c r="BK145" s="141">
        <f>ROUND(I145*H145,0)</f>
        <v>0</v>
      </c>
      <c r="BL145" s="13" t="s">
        <v>139</v>
      </c>
      <c r="BM145" s="140" t="s">
        <v>458</v>
      </c>
    </row>
    <row r="146" spans="2:65" s="1" customFormat="1" ht="11.25">
      <c r="B146" s="28"/>
      <c r="D146" s="156" t="s">
        <v>152</v>
      </c>
      <c r="F146" s="157" t="s">
        <v>459</v>
      </c>
      <c r="I146" s="144"/>
      <c r="L146" s="28"/>
      <c r="M146" s="145"/>
      <c r="T146" s="52"/>
      <c r="AT146" s="13" t="s">
        <v>152</v>
      </c>
      <c r="AU146" s="13" t="s">
        <v>84</v>
      </c>
    </row>
    <row r="147" spans="2:65" s="1" customFormat="1" ht="19.5">
      <c r="B147" s="28"/>
      <c r="D147" s="142" t="s">
        <v>141</v>
      </c>
      <c r="F147" s="143" t="s">
        <v>460</v>
      </c>
      <c r="I147" s="144"/>
      <c r="L147" s="28"/>
      <c r="M147" s="145"/>
      <c r="T147" s="52"/>
      <c r="AT147" s="13" t="s">
        <v>141</v>
      </c>
      <c r="AU147" s="13" t="s">
        <v>84</v>
      </c>
    </row>
    <row r="148" spans="2:65" s="1" customFormat="1" ht="37.9" customHeight="1">
      <c r="B148" s="28"/>
      <c r="C148" s="129" t="s">
        <v>189</v>
      </c>
      <c r="D148" s="129" t="s">
        <v>135</v>
      </c>
      <c r="E148" s="130" t="s">
        <v>461</v>
      </c>
      <c r="F148" s="131" t="s">
        <v>462</v>
      </c>
      <c r="G148" s="132" t="s">
        <v>138</v>
      </c>
      <c r="H148" s="133">
        <v>3</v>
      </c>
      <c r="I148" s="134"/>
      <c r="J148" s="133">
        <f>ROUND(I148*H148,0)</f>
        <v>0</v>
      </c>
      <c r="K148" s="135"/>
      <c r="L148" s="28"/>
      <c r="M148" s="136" t="s">
        <v>1</v>
      </c>
      <c r="N148" s="137" t="s">
        <v>40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139</v>
      </c>
      <c r="AT148" s="140" t="s">
        <v>135</v>
      </c>
      <c r="AU148" s="140" t="s">
        <v>84</v>
      </c>
      <c r="AY148" s="13" t="s">
        <v>132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</v>
      </c>
      <c r="BK148" s="141">
        <f>ROUND(I148*H148,0)</f>
        <v>0</v>
      </c>
      <c r="BL148" s="13" t="s">
        <v>139</v>
      </c>
      <c r="BM148" s="140" t="s">
        <v>463</v>
      </c>
    </row>
    <row r="149" spans="2:65" s="1" customFormat="1" ht="11.25">
      <c r="B149" s="28"/>
      <c r="D149" s="156" t="s">
        <v>152</v>
      </c>
      <c r="F149" s="157" t="s">
        <v>464</v>
      </c>
      <c r="I149" s="144"/>
      <c r="L149" s="28"/>
      <c r="M149" s="145"/>
      <c r="T149" s="52"/>
      <c r="AT149" s="13" t="s">
        <v>152</v>
      </c>
      <c r="AU149" s="13" t="s">
        <v>84</v>
      </c>
    </row>
    <row r="150" spans="2:65" s="1" customFormat="1" ht="19.5">
      <c r="B150" s="28"/>
      <c r="D150" s="142" t="s">
        <v>141</v>
      </c>
      <c r="F150" s="143" t="s">
        <v>460</v>
      </c>
      <c r="I150" s="144"/>
      <c r="L150" s="28"/>
      <c r="M150" s="145"/>
      <c r="T150" s="52"/>
      <c r="AT150" s="13" t="s">
        <v>141</v>
      </c>
      <c r="AU150" s="13" t="s">
        <v>84</v>
      </c>
    </row>
    <row r="151" spans="2:65" s="1" customFormat="1" ht="16.5" customHeight="1">
      <c r="B151" s="28"/>
      <c r="C151" s="146" t="s">
        <v>9</v>
      </c>
      <c r="D151" s="146" t="s">
        <v>143</v>
      </c>
      <c r="E151" s="147" t="s">
        <v>465</v>
      </c>
      <c r="F151" s="148" t="s">
        <v>466</v>
      </c>
      <c r="G151" s="149" t="s">
        <v>138</v>
      </c>
      <c r="H151" s="150">
        <v>3</v>
      </c>
      <c r="I151" s="151"/>
      <c r="J151" s="150">
        <f>ROUND(I151*H151,0)</f>
        <v>0</v>
      </c>
      <c r="K151" s="152"/>
      <c r="L151" s="153"/>
      <c r="M151" s="154" t="s">
        <v>1</v>
      </c>
      <c r="N151" s="155" t="s">
        <v>40</v>
      </c>
      <c r="P151" s="138">
        <f>O151*H151</f>
        <v>0</v>
      </c>
      <c r="Q151" s="138">
        <v>1.0000000000000001E-5</v>
      </c>
      <c r="R151" s="138">
        <f>Q151*H151</f>
        <v>3.0000000000000004E-5</v>
      </c>
      <c r="S151" s="138">
        <v>0</v>
      </c>
      <c r="T151" s="139">
        <f>S151*H151</f>
        <v>0</v>
      </c>
      <c r="AR151" s="140" t="s">
        <v>146</v>
      </c>
      <c r="AT151" s="140" t="s">
        <v>143</v>
      </c>
      <c r="AU151" s="140" t="s">
        <v>84</v>
      </c>
      <c r="AY151" s="13" t="s">
        <v>132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3" t="s">
        <v>8</v>
      </c>
      <c r="BK151" s="141">
        <f>ROUND(I151*H151,0)</f>
        <v>0</v>
      </c>
      <c r="BL151" s="13" t="s">
        <v>139</v>
      </c>
      <c r="BM151" s="140" t="s">
        <v>467</v>
      </c>
    </row>
    <row r="152" spans="2:65" s="1" customFormat="1" ht="16.5" customHeight="1">
      <c r="B152" s="28"/>
      <c r="C152" s="146" t="s">
        <v>197</v>
      </c>
      <c r="D152" s="146" t="s">
        <v>143</v>
      </c>
      <c r="E152" s="147" t="s">
        <v>468</v>
      </c>
      <c r="F152" s="148" t="s">
        <v>469</v>
      </c>
      <c r="G152" s="149" t="s">
        <v>138</v>
      </c>
      <c r="H152" s="150">
        <v>1</v>
      </c>
      <c r="I152" s="151"/>
      <c r="J152" s="150">
        <f>ROUND(I152*H152,0)</f>
        <v>0</v>
      </c>
      <c r="K152" s="152"/>
      <c r="L152" s="153"/>
      <c r="M152" s="154" t="s">
        <v>1</v>
      </c>
      <c r="N152" s="155" t="s">
        <v>40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146</v>
      </c>
      <c r="AT152" s="140" t="s">
        <v>143</v>
      </c>
      <c r="AU152" s="140" t="s">
        <v>84</v>
      </c>
      <c r="AY152" s="13" t="s">
        <v>132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139</v>
      </c>
      <c r="BM152" s="140" t="s">
        <v>470</v>
      </c>
    </row>
    <row r="153" spans="2:65" s="1" customFormat="1" ht="16.5" customHeight="1">
      <c r="B153" s="28"/>
      <c r="C153" s="146" t="s">
        <v>203</v>
      </c>
      <c r="D153" s="146" t="s">
        <v>143</v>
      </c>
      <c r="E153" s="147" t="s">
        <v>471</v>
      </c>
      <c r="F153" s="148" t="s">
        <v>472</v>
      </c>
      <c r="G153" s="149" t="s">
        <v>138</v>
      </c>
      <c r="H153" s="150">
        <v>2</v>
      </c>
      <c r="I153" s="151"/>
      <c r="J153" s="150">
        <f>ROUND(I153*H153,0)</f>
        <v>0</v>
      </c>
      <c r="K153" s="152"/>
      <c r="L153" s="153"/>
      <c r="M153" s="154" t="s">
        <v>1</v>
      </c>
      <c r="N153" s="155" t="s">
        <v>40</v>
      </c>
      <c r="P153" s="138">
        <f>O153*H153</f>
        <v>0</v>
      </c>
      <c r="Q153" s="138">
        <v>1.0000000000000001E-5</v>
      </c>
      <c r="R153" s="138">
        <f>Q153*H153</f>
        <v>2.0000000000000002E-5</v>
      </c>
      <c r="S153" s="138">
        <v>0</v>
      </c>
      <c r="T153" s="139">
        <f>S153*H153</f>
        <v>0</v>
      </c>
      <c r="AR153" s="140" t="s">
        <v>146</v>
      </c>
      <c r="AT153" s="140" t="s">
        <v>143</v>
      </c>
      <c r="AU153" s="140" t="s">
        <v>84</v>
      </c>
      <c r="AY153" s="13" t="s">
        <v>132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3" t="s">
        <v>8</v>
      </c>
      <c r="BK153" s="141">
        <f>ROUND(I153*H153,0)</f>
        <v>0</v>
      </c>
      <c r="BL153" s="13" t="s">
        <v>139</v>
      </c>
      <c r="BM153" s="140" t="s">
        <v>473</v>
      </c>
    </row>
    <row r="154" spans="2:65" s="1" customFormat="1" ht="16.5" customHeight="1">
      <c r="B154" s="28"/>
      <c r="C154" s="129" t="s">
        <v>209</v>
      </c>
      <c r="D154" s="129" t="s">
        <v>135</v>
      </c>
      <c r="E154" s="130" t="s">
        <v>474</v>
      </c>
      <c r="F154" s="131" t="s">
        <v>475</v>
      </c>
      <c r="G154" s="132" t="s">
        <v>138</v>
      </c>
      <c r="H154" s="133">
        <v>1</v>
      </c>
      <c r="I154" s="134"/>
      <c r="J154" s="133">
        <f>ROUND(I154*H154,0)</f>
        <v>0</v>
      </c>
      <c r="K154" s="135"/>
      <c r="L154" s="28"/>
      <c r="M154" s="136" t="s">
        <v>1</v>
      </c>
      <c r="N154" s="137" t="s">
        <v>40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139</v>
      </c>
      <c r="AT154" s="140" t="s">
        <v>135</v>
      </c>
      <c r="AU154" s="140" t="s">
        <v>84</v>
      </c>
      <c r="AY154" s="13" t="s">
        <v>132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</v>
      </c>
      <c r="BK154" s="141">
        <f>ROUND(I154*H154,0)</f>
        <v>0</v>
      </c>
      <c r="BL154" s="13" t="s">
        <v>139</v>
      </c>
      <c r="BM154" s="140" t="s">
        <v>476</v>
      </c>
    </row>
    <row r="155" spans="2:65" s="1" customFormat="1" ht="11.25">
      <c r="B155" s="28"/>
      <c r="D155" s="156" t="s">
        <v>152</v>
      </c>
      <c r="F155" s="157" t="s">
        <v>477</v>
      </c>
      <c r="I155" s="144"/>
      <c r="L155" s="28"/>
      <c r="M155" s="145"/>
      <c r="T155" s="52"/>
      <c r="AT155" s="13" t="s">
        <v>152</v>
      </c>
      <c r="AU155" s="13" t="s">
        <v>84</v>
      </c>
    </row>
    <row r="156" spans="2:65" s="1" customFormat="1" ht="19.5">
      <c r="B156" s="28"/>
      <c r="D156" s="142" t="s">
        <v>141</v>
      </c>
      <c r="F156" s="143" t="s">
        <v>460</v>
      </c>
      <c r="I156" s="144"/>
      <c r="L156" s="28"/>
      <c r="M156" s="145"/>
      <c r="T156" s="52"/>
      <c r="AT156" s="13" t="s">
        <v>141</v>
      </c>
      <c r="AU156" s="13" t="s">
        <v>84</v>
      </c>
    </row>
    <row r="157" spans="2:65" s="1" customFormat="1" ht="24.2" customHeight="1">
      <c r="B157" s="28"/>
      <c r="C157" s="146" t="s">
        <v>139</v>
      </c>
      <c r="D157" s="146" t="s">
        <v>143</v>
      </c>
      <c r="E157" s="147" t="s">
        <v>478</v>
      </c>
      <c r="F157" s="148" t="s">
        <v>479</v>
      </c>
      <c r="G157" s="149" t="s">
        <v>438</v>
      </c>
      <c r="H157" s="150">
        <v>0.5</v>
      </c>
      <c r="I157" s="151"/>
      <c r="J157" s="150">
        <f>ROUND(I157*H157,0)</f>
        <v>0</v>
      </c>
      <c r="K157" s="152"/>
      <c r="L157" s="153"/>
      <c r="M157" s="154" t="s">
        <v>1</v>
      </c>
      <c r="N157" s="155" t="s">
        <v>40</v>
      </c>
      <c r="P157" s="138">
        <f>O157*H157</f>
        <v>0</v>
      </c>
      <c r="Q157" s="138">
        <v>5.9999999999999995E-4</v>
      </c>
      <c r="R157" s="138">
        <f>Q157*H157</f>
        <v>2.9999999999999997E-4</v>
      </c>
      <c r="S157" s="138">
        <v>0</v>
      </c>
      <c r="T157" s="139">
        <f>S157*H157</f>
        <v>0</v>
      </c>
      <c r="AR157" s="140" t="s">
        <v>146</v>
      </c>
      <c r="AT157" s="140" t="s">
        <v>143</v>
      </c>
      <c r="AU157" s="140" t="s">
        <v>84</v>
      </c>
      <c r="AY157" s="13" t="s">
        <v>132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</v>
      </c>
      <c r="BK157" s="141">
        <f>ROUND(I157*H157,0)</f>
        <v>0</v>
      </c>
      <c r="BL157" s="13" t="s">
        <v>139</v>
      </c>
      <c r="BM157" s="140" t="s">
        <v>480</v>
      </c>
    </row>
    <row r="158" spans="2:65" s="1" customFormat="1" ht="44.25" customHeight="1">
      <c r="B158" s="28"/>
      <c r="C158" s="129" t="s">
        <v>218</v>
      </c>
      <c r="D158" s="129" t="s">
        <v>135</v>
      </c>
      <c r="E158" s="130" t="s">
        <v>184</v>
      </c>
      <c r="F158" s="131" t="s">
        <v>185</v>
      </c>
      <c r="G158" s="132" t="s">
        <v>138</v>
      </c>
      <c r="H158" s="133">
        <v>1</v>
      </c>
      <c r="I158" s="134"/>
      <c r="J158" s="133">
        <f>ROUND(I158*H158,0)</f>
        <v>0</v>
      </c>
      <c r="K158" s="135"/>
      <c r="L158" s="28"/>
      <c r="M158" s="136" t="s">
        <v>1</v>
      </c>
      <c r="N158" s="137" t="s">
        <v>40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139</v>
      </c>
      <c r="AT158" s="140" t="s">
        <v>135</v>
      </c>
      <c r="AU158" s="140" t="s">
        <v>84</v>
      </c>
      <c r="AY158" s="13" t="s">
        <v>132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139</v>
      </c>
      <c r="BM158" s="140" t="s">
        <v>481</v>
      </c>
    </row>
    <row r="159" spans="2:65" s="1" customFormat="1" ht="11.25">
      <c r="B159" s="28"/>
      <c r="D159" s="156" t="s">
        <v>152</v>
      </c>
      <c r="F159" s="157" t="s">
        <v>187</v>
      </c>
      <c r="I159" s="144"/>
      <c r="L159" s="28"/>
      <c r="M159" s="145"/>
      <c r="T159" s="52"/>
      <c r="AT159" s="13" t="s">
        <v>152</v>
      </c>
      <c r="AU159" s="13" t="s">
        <v>84</v>
      </c>
    </row>
    <row r="160" spans="2:65" s="1" customFormat="1" ht="19.5">
      <c r="B160" s="28"/>
      <c r="D160" s="142" t="s">
        <v>141</v>
      </c>
      <c r="F160" s="143" t="s">
        <v>482</v>
      </c>
      <c r="I160" s="144"/>
      <c r="L160" s="28"/>
      <c r="M160" s="145"/>
      <c r="T160" s="52"/>
      <c r="AT160" s="13" t="s">
        <v>141</v>
      </c>
      <c r="AU160" s="13" t="s">
        <v>84</v>
      </c>
    </row>
    <row r="161" spans="2:65" s="1" customFormat="1" ht="24.2" customHeight="1">
      <c r="B161" s="28"/>
      <c r="C161" s="146" t="s">
        <v>224</v>
      </c>
      <c r="D161" s="146" t="s">
        <v>143</v>
      </c>
      <c r="E161" s="147" t="s">
        <v>190</v>
      </c>
      <c r="F161" s="148" t="s">
        <v>191</v>
      </c>
      <c r="G161" s="149" t="s">
        <v>138</v>
      </c>
      <c r="H161" s="150">
        <v>1</v>
      </c>
      <c r="I161" s="151"/>
      <c r="J161" s="150">
        <f>ROUND(I161*H161,0)</f>
        <v>0</v>
      </c>
      <c r="K161" s="152"/>
      <c r="L161" s="153"/>
      <c r="M161" s="154" t="s">
        <v>1</v>
      </c>
      <c r="N161" s="155" t="s">
        <v>40</v>
      </c>
      <c r="P161" s="138">
        <f>O161*H161</f>
        <v>0</v>
      </c>
      <c r="Q161" s="138">
        <v>9.0000000000000006E-5</v>
      </c>
      <c r="R161" s="138">
        <f>Q161*H161</f>
        <v>9.0000000000000006E-5</v>
      </c>
      <c r="S161" s="138">
        <v>0</v>
      </c>
      <c r="T161" s="139">
        <f>S161*H161</f>
        <v>0</v>
      </c>
      <c r="AR161" s="140" t="s">
        <v>146</v>
      </c>
      <c r="AT161" s="140" t="s">
        <v>143</v>
      </c>
      <c r="AU161" s="140" t="s">
        <v>84</v>
      </c>
      <c r="AY161" s="13" t="s">
        <v>132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</v>
      </c>
      <c r="BK161" s="141">
        <f>ROUND(I161*H161,0)</f>
        <v>0</v>
      </c>
      <c r="BL161" s="13" t="s">
        <v>139</v>
      </c>
      <c r="BM161" s="140" t="s">
        <v>483</v>
      </c>
    </row>
    <row r="162" spans="2:65" s="1" customFormat="1" ht="44.25" customHeight="1">
      <c r="B162" s="28"/>
      <c r="C162" s="129" t="s">
        <v>228</v>
      </c>
      <c r="D162" s="129" t="s">
        <v>135</v>
      </c>
      <c r="E162" s="130" t="s">
        <v>484</v>
      </c>
      <c r="F162" s="131" t="s">
        <v>485</v>
      </c>
      <c r="G162" s="132" t="s">
        <v>138</v>
      </c>
      <c r="H162" s="133">
        <v>1</v>
      </c>
      <c r="I162" s="134"/>
      <c r="J162" s="133">
        <f>ROUND(I162*H162,0)</f>
        <v>0</v>
      </c>
      <c r="K162" s="135"/>
      <c r="L162" s="28"/>
      <c r="M162" s="136" t="s">
        <v>1</v>
      </c>
      <c r="N162" s="137" t="s">
        <v>40</v>
      </c>
      <c r="P162" s="138">
        <f>O162*H162</f>
        <v>0</v>
      </c>
      <c r="Q162" s="138">
        <v>0</v>
      </c>
      <c r="R162" s="138">
        <f>Q162*H162</f>
        <v>0</v>
      </c>
      <c r="S162" s="138">
        <v>8.0000000000000007E-5</v>
      </c>
      <c r="T162" s="139">
        <f>S162*H162</f>
        <v>8.0000000000000007E-5</v>
      </c>
      <c r="AR162" s="140" t="s">
        <v>139</v>
      </c>
      <c r="AT162" s="140" t="s">
        <v>135</v>
      </c>
      <c r="AU162" s="140" t="s">
        <v>84</v>
      </c>
      <c r="AY162" s="13" t="s">
        <v>132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</v>
      </c>
      <c r="BK162" s="141">
        <f>ROUND(I162*H162,0)</f>
        <v>0</v>
      </c>
      <c r="BL162" s="13" t="s">
        <v>139</v>
      </c>
      <c r="BM162" s="140" t="s">
        <v>486</v>
      </c>
    </row>
    <row r="163" spans="2:65" s="1" customFormat="1" ht="11.25">
      <c r="B163" s="28"/>
      <c r="D163" s="156" t="s">
        <v>152</v>
      </c>
      <c r="F163" s="157" t="s">
        <v>487</v>
      </c>
      <c r="I163" s="144"/>
      <c r="L163" s="28"/>
      <c r="M163" s="145"/>
      <c r="T163" s="52"/>
      <c r="AT163" s="13" t="s">
        <v>152</v>
      </c>
      <c r="AU163" s="13" t="s">
        <v>84</v>
      </c>
    </row>
    <row r="164" spans="2:65" s="1" customFormat="1" ht="19.5">
      <c r="B164" s="28"/>
      <c r="D164" s="142" t="s">
        <v>141</v>
      </c>
      <c r="F164" s="143" t="s">
        <v>488</v>
      </c>
      <c r="I164" s="144"/>
      <c r="L164" s="28"/>
      <c r="M164" s="145"/>
      <c r="T164" s="52"/>
      <c r="AT164" s="13" t="s">
        <v>141</v>
      </c>
      <c r="AU164" s="13" t="s">
        <v>84</v>
      </c>
    </row>
    <row r="165" spans="2:65" s="1" customFormat="1" ht="49.15" customHeight="1">
      <c r="B165" s="28"/>
      <c r="C165" s="129" t="s">
        <v>232</v>
      </c>
      <c r="D165" s="129" t="s">
        <v>135</v>
      </c>
      <c r="E165" s="130" t="s">
        <v>489</v>
      </c>
      <c r="F165" s="131" t="s">
        <v>490</v>
      </c>
      <c r="G165" s="132" t="s">
        <v>138</v>
      </c>
      <c r="H165" s="133">
        <v>1</v>
      </c>
      <c r="I165" s="134"/>
      <c r="J165" s="133">
        <f>ROUND(I165*H165,0)</f>
        <v>0</v>
      </c>
      <c r="K165" s="135"/>
      <c r="L165" s="28"/>
      <c r="M165" s="136" t="s">
        <v>1</v>
      </c>
      <c r="N165" s="137" t="s">
        <v>40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139</v>
      </c>
      <c r="AT165" s="140" t="s">
        <v>135</v>
      </c>
      <c r="AU165" s="140" t="s">
        <v>84</v>
      </c>
      <c r="AY165" s="13" t="s">
        <v>132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</v>
      </c>
      <c r="BK165" s="141">
        <f>ROUND(I165*H165,0)</f>
        <v>0</v>
      </c>
      <c r="BL165" s="13" t="s">
        <v>139</v>
      </c>
      <c r="BM165" s="140" t="s">
        <v>491</v>
      </c>
    </row>
    <row r="166" spans="2:65" s="1" customFormat="1" ht="11.25">
      <c r="B166" s="28"/>
      <c r="D166" s="156" t="s">
        <v>152</v>
      </c>
      <c r="F166" s="157" t="s">
        <v>492</v>
      </c>
      <c r="I166" s="144"/>
      <c r="L166" s="28"/>
      <c r="M166" s="145"/>
      <c r="T166" s="52"/>
      <c r="AT166" s="13" t="s">
        <v>152</v>
      </c>
      <c r="AU166" s="13" t="s">
        <v>84</v>
      </c>
    </row>
    <row r="167" spans="2:65" s="1" customFormat="1" ht="19.5">
      <c r="B167" s="28"/>
      <c r="D167" s="142" t="s">
        <v>141</v>
      </c>
      <c r="F167" s="143" t="s">
        <v>441</v>
      </c>
      <c r="I167" s="144"/>
      <c r="L167" s="28"/>
      <c r="M167" s="145"/>
      <c r="T167" s="52"/>
      <c r="AT167" s="13" t="s">
        <v>141</v>
      </c>
      <c r="AU167" s="13" t="s">
        <v>84</v>
      </c>
    </row>
    <row r="168" spans="2:65" s="1" customFormat="1" ht="37.9" customHeight="1">
      <c r="B168" s="28"/>
      <c r="C168" s="129" t="s">
        <v>7</v>
      </c>
      <c r="D168" s="129" t="s">
        <v>135</v>
      </c>
      <c r="E168" s="130" t="s">
        <v>493</v>
      </c>
      <c r="F168" s="131" t="s">
        <v>494</v>
      </c>
      <c r="G168" s="132" t="s">
        <v>138</v>
      </c>
      <c r="H168" s="133">
        <v>4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139</v>
      </c>
      <c r="AT168" s="140" t="s">
        <v>135</v>
      </c>
      <c r="AU168" s="140" t="s">
        <v>84</v>
      </c>
      <c r="AY168" s="13" t="s">
        <v>132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139</v>
      </c>
      <c r="BM168" s="140" t="s">
        <v>495</v>
      </c>
    </row>
    <row r="169" spans="2:65" s="1" customFormat="1" ht="11.25">
      <c r="B169" s="28"/>
      <c r="D169" s="156" t="s">
        <v>152</v>
      </c>
      <c r="F169" s="157" t="s">
        <v>496</v>
      </c>
      <c r="I169" s="144"/>
      <c r="L169" s="28"/>
      <c r="M169" s="145"/>
      <c r="T169" s="52"/>
      <c r="AT169" s="13" t="s">
        <v>152</v>
      </c>
      <c r="AU169" s="13" t="s">
        <v>84</v>
      </c>
    </row>
    <row r="170" spans="2:65" s="1" customFormat="1" ht="19.5">
      <c r="B170" s="28"/>
      <c r="D170" s="142" t="s">
        <v>141</v>
      </c>
      <c r="F170" s="143" t="s">
        <v>497</v>
      </c>
      <c r="I170" s="144"/>
      <c r="L170" s="28"/>
      <c r="M170" s="145"/>
      <c r="T170" s="52"/>
      <c r="AT170" s="13" t="s">
        <v>141</v>
      </c>
      <c r="AU170" s="13" t="s">
        <v>84</v>
      </c>
    </row>
    <row r="171" spans="2:65" s="1" customFormat="1" ht="16.5" customHeight="1">
      <c r="B171" s="28"/>
      <c r="C171" s="146" t="s">
        <v>242</v>
      </c>
      <c r="D171" s="146" t="s">
        <v>143</v>
      </c>
      <c r="E171" s="147" t="s">
        <v>498</v>
      </c>
      <c r="F171" s="148" t="s">
        <v>499</v>
      </c>
      <c r="G171" s="149" t="s">
        <v>138</v>
      </c>
      <c r="H171" s="150">
        <v>3</v>
      </c>
      <c r="I171" s="151"/>
      <c r="J171" s="150">
        <f>ROUND(I171*H171,0)</f>
        <v>0</v>
      </c>
      <c r="K171" s="152"/>
      <c r="L171" s="153"/>
      <c r="M171" s="154" t="s">
        <v>1</v>
      </c>
      <c r="N171" s="155" t="s">
        <v>40</v>
      </c>
      <c r="P171" s="138">
        <f>O171*H171</f>
        <v>0</v>
      </c>
      <c r="Q171" s="138">
        <v>8.0000000000000007E-5</v>
      </c>
      <c r="R171" s="138">
        <f>Q171*H171</f>
        <v>2.4000000000000003E-4</v>
      </c>
      <c r="S171" s="138">
        <v>0</v>
      </c>
      <c r="T171" s="139">
        <f>S171*H171</f>
        <v>0</v>
      </c>
      <c r="AR171" s="140" t="s">
        <v>146</v>
      </c>
      <c r="AT171" s="140" t="s">
        <v>143</v>
      </c>
      <c r="AU171" s="140" t="s">
        <v>84</v>
      </c>
      <c r="AY171" s="13" t="s">
        <v>132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</v>
      </c>
      <c r="BK171" s="141">
        <f>ROUND(I171*H171,0)</f>
        <v>0</v>
      </c>
      <c r="BL171" s="13" t="s">
        <v>139</v>
      </c>
      <c r="BM171" s="140" t="s">
        <v>500</v>
      </c>
    </row>
    <row r="172" spans="2:65" s="1" customFormat="1" ht="16.5" customHeight="1">
      <c r="B172" s="28"/>
      <c r="C172" s="146" t="s">
        <v>248</v>
      </c>
      <c r="D172" s="146" t="s">
        <v>143</v>
      </c>
      <c r="E172" s="147" t="s">
        <v>501</v>
      </c>
      <c r="F172" s="148" t="s">
        <v>502</v>
      </c>
      <c r="G172" s="149" t="s">
        <v>138</v>
      </c>
      <c r="H172" s="150">
        <v>3</v>
      </c>
      <c r="I172" s="151"/>
      <c r="J172" s="150">
        <f>ROUND(I172*H172,0)</f>
        <v>0</v>
      </c>
      <c r="K172" s="152"/>
      <c r="L172" s="153"/>
      <c r="M172" s="154" t="s">
        <v>1</v>
      </c>
      <c r="N172" s="155" t="s">
        <v>40</v>
      </c>
      <c r="P172" s="138">
        <f>O172*H172</f>
        <v>0</v>
      </c>
      <c r="Q172" s="138">
        <v>3.0000000000000001E-5</v>
      </c>
      <c r="R172" s="138">
        <f>Q172*H172</f>
        <v>9.0000000000000006E-5</v>
      </c>
      <c r="S172" s="138">
        <v>0</v>
      </c>
      <c r="T172" s="139">
        <f>S172*H172</f>
        <v>0</v>
      </c>
      <c r="AR172" s="140" t="s">
        <v>146</v>
      </c>
      <c r="AT172" s="140" t="s">
        <v>143</v>
      </c>
      <c r="AU172" s="140" t="s">
        <v>84</v>
      </c>
      <c r="AY172" s="13" t="s">
        <v>132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3" t="s">
        <v>8</v>
      </c>
      <c r="BK172" s="141">
        <f>ROUND(I172*H172,0)</f>
        <v>0</v>
      </c>
      <c r="BL172" s="13" t="s">
        <v>139</v>
      </c>
      <c r="BM172" s="140" t="s">
        <v>503</v>
      </c>
    </row>
    <row r="173" spans="2:65" s="1" customFormat="1" ht="44.25" customHeight="1">
      <c r="B173" s="28"/>
      <c r="C173" s="129" t="s">
        <v>253</v>
      </c>
      <c r="D173" s="129" t="s">
        <v>135</v>
      </c>
      <c r="E173" s="130" t="s">
        <v>504</v>
      </c>
      <c r="F173" s="131" t="s">
        <v>505</v>
      </c>
      <c r="G173" s="132" t="s">
        <v>138</v>
      </c>
      <c r="H173" s="133">
        <v>1</v>
      </c>
      <c r="I173" s="134"/>
      <c r="J173" s="133">
        <f>ROUND(I173*H173,0)</f>
        <v>0</v>
      </c>
      <c r="K173" s="135"/>
      <c r="L173" s="28"/>
      <c r="M173" s="136" t="s">
        <v>1</v>
      </c>
      <c r="N173" s="137" t="s">
        <v>40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139</v>
      </c>
      <c r="AT173" s="140" t="s">
        <v>135</v>
      </c>
      <c r="AU173" s="140" t="s">
        <v>84</v>
      </c>
      <c r="AY173" s="13" t="s">
        <v>132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3" t="s">
        <v>8</v>
      </c>
      <c r="BK173" s="141">
        <f>ROUND(I173*H173,0)</f>
        <v>0</v>
      </c>
      <c r="BL173" s="13" t="s">
        <v>139</v>
      </c>
      <c r="BM173" s="140" t="s">
        <v>506</v>
      </c>
    </row>
    <row r="174" spans="2:65" s="1" customFormat="1" ht="11.25">
      <c r="B174" s="28"/>
      <c r="D174" s="156" t="s">
        <v>152</v>
      </c>
      <c r="F174" s="157" t="s">
        <v>507</v>
      </c>
      <c r="I174" s="144"/>
      <c r="L174" s="28"/>
      <c r="M174" s="145"/>
      <c r="T174" s="52"/>
      <c r="AT174" s="13" t="s">
        <v>152</v>
      </c>
      <c r="AU174" s="13" t="s">
        <v>84</v>
      </c>
    </row>
    <row r="175" spans="2:65" s="1" customFormat="1" ht="19.5">
      <c r="B175" s="28"/>
      <c r="D175" s="142" t="s">
        <v>141</v>
      </c>
      <c r="F175" s="143" t="s">
        <v>508</v>
      </c>
      <c r="I175" s="144"/>
      <c r="L175" s="28"/>
      <c r="M175" s="145"/>
      <c r="T175" s="52"/>
      <c r="AT175" s="13" t="s">
        <v>141</v>
      </c>
      <c r="AU175" s="13" t="s">
        <v>84</v>
      </c>
    </row>
    <row r="176" spans="2:65" s="1" customFormat="1" ht="16.5" customHeight="1">
      <c r="B176" s="28"/>
      <c r="C176" s="146" t="s">
        <v>259</v>
      </c>
      <c r="D176" s="146" t="s">
        <v>143</v>
      </c>
      <c r="E176" s="147" t="s">
        <v>509</v>
      </c>
      <c r="F176" s="148" t="s">
        <v>510</v>
      </c>
      <c r="G176" s="149" t="s">
        <v>138</v>
      </c>
      <c r="H176" s="150">
        <v>1</v>
      </c>
      <c r="I176" s="151"/>
      <c r="J176" s="150">
        <f>ROUND(I176*H176,0)</f>
        <v>0</v>
      </c>
      <c r="K176" s="152"/>
      <c r="L176" s="153"/>
      <c r="M176" s="154" t="s">
        <v>1</v>
      </c>
      <c r="N176" s="155" t="s">
        <v>40</v>
      </c>
      <c r="P176" s="138">
        <f>O176*H176</f>
        <v>0</v>
      </c>
      <c r="Q176" s="138">
        <v>1.0000000000000001E-5</v>
      </c>
      <c r="R176" s="138">
        <f>Q176*H176</f>
        <v>1.0000000000000001E-5</v>
      </c>
      <c r="S176" s="138">
        <v>0</v>
      </c>
      <c r="T176" s="139">
        <f>S176*H176</f>
        <v>0</v>
      </c>
      <c r="AR176" s="140" t="s">
        <v>146</v>
      </c>
      <c r="AT176" s="140" t="s">
        <v>143</v>
      </c>
      <c r="AU176" s="140" t="s">
        <v>84</v>
      </c>
      <c r="AY176" s="13" t="s">
        <v>132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3" t="s">
        <v>8</v>
      </c>
      <c r="BK176" s="141">
        <f>ROUND(I176*H176,0)</f>
        <v>0</v>
      </c>
      <c r="BL176" s="13" t="s">
        <v>139</v>
      </c>
      <c r="BM176" s="140" t="s">
        <v>511</v>
      </c>
    </row>
    <row r="177" spans="2:65" s="1" customFormat="1" ht="16.5" customHeight="1">
      <c r="B177" s="28"/>
      <c r="C177" s="146" t="s">
        <v>263</v>
      </c>
      <c r="D177" s="146" t="s">
        <v>143</v>
      </c>
      <c r="E177" s="147" t="s">
        <v>512</v>
      </c>
      <c r="F177" s="148" t="s">
        <v>513</v>
      </c>
      <c r="G177" s="149" t="s">
        <v>138</v>
      </c>
      <c r="H177" s="150">
        <v>1</v>
      </c>
      <c r="I177" s="151"/>
      <c r="J177" s="150">
        <f>ROUND(I177*H177,0)</f>
        <v>0</v>
      </c>
      <c r="K177" s="152"/>
      <c r="L177" s="153"/>
      <c r="M177" s="154" t="s">
        <v>1</v>
      </c>
      <c r="N177" s="155" t="s">
        <v>40</v>
      </c>
      <c r="P177" s="138">
        <f>O177*H177</f>
        <v>0</v>
      </c>
      <c r="Q177" s="138">
        <v>1E-4</v>
      </c>
      <c r="R177" s="138">
        <f>Q177*H177</f>
        <v>1E-4</v>
      </c>
      <c r="S177" s="138">
        <v>0</v>
      </c>
      <c r="T177" s="139">
        <f>S177*H177</f>
        <v>0</v>
      </c>
      <c r="AR177" s="140" t="s">
        <v>146</v>
      </c>
      <c r="AT177" s="140" t="s">
        <v>143</v>
      </c>
      <c r="AU177" s="140" t="s">
        <v>84</v>
      </c>
      <c r="AY177" s="13" t="s">
        <v>132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3" t="s">
        <v>8</v>
      </c>
      <c r="BK177" s="141">
        <f>ROUND(I177*H177,0)</f>
        <v>0</v>
      </c>
      <c r="BL177" s="13" t="s">
        <v>139</v>
      </c>
      <c r="BM177" s="140" t="s">
        <v>514</v>
      </c>
    </row>
    <row r="178" spans="2:65" s="1" customFormat="1" ht="33" customHeight="1">
      <c r="B178" s="28"/>
      <c r="C178" s="129" t="s">
        <v>268</v>
      </c>
      <c r="D178" s="129" t="s">
        <v>135</v>
      </c>
      <c r="E178" s="130" t="s">
        <v>515</v>
      </c>
      <c r="F178" s="131" t="s">
        <v>516</v>
      </c>
      <c r="G178" s="132" t="s">
        <v>138</v>
      </c>
      <c r="H178" s="133">
        <v>2</v>
      </c>
      <c r="I178" s="134"/>
      <c r="J178" s="133">
        <f>ROUND(I178*H178,0)</f>
        <v>0</v>
      </c>
      <c r="K178" s="135"/>
      <c r="L178" s="28"/>
      <c r="M178" s="136" t="s">
        <v>1</v>
      </c>
      <c r="N178" s="137" t="s">
        <v>40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139</v>
      </c>
      <c r="AT178" s="140" t="s">
        <v>135</v>
      </c>
      <c r="AU178" s="140" t="s">
        <v>84</v>
      </c>
      <c r="AY178" s="13" t="s">
        <v>132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</v>
      </c>
      <c r="BK178" s="141">
        <f>ROUND(I178*H178,0)</f>
        <v>0</v>
      </c>
      <c r="BL178" s="13" t="s">
        <v>139</v>
      </c>
      <c r="BM178" s="140" t="s">
        <v>517</v>
      </c>
    </row>
    <row r="179" spans="2:65" s="1" customFormat="1" ht="11.25">
      <c r="B179" s="28"/>
      <c r="D179" s="156" t="s">
        <v>152</v>
      </c>
      <c r="F179" s="157" t="s">
        <v>518</v>
      </c>
      <c r="I179" s="144"/>
      <c r="L179" s="28"/>
      <c r="M179" s="145"/>
      <c r="T179" s="52"/>
      <c r="AT179" s="13" t="s">
        <v>152</v>
      </c>
      <c r="AU179" s="13" t="s">
        <v>84</v>
      </c>
    </row>
    <row r="180" spans="2:65" s="1" customFormat="1" ht="19.5">
      <c r="B180" s="28"/>
      <c r="D180" s="142" t="s">
        <v>141</v>
      </c>
      <c r="F180" s="143" t="s">
        <v>519</v>
      </c>
      <c r="I180" s="144"/>
      <c r="L180" s="28"/>
      <c r="M180" s="145"/>
      <c r="T180" s="52"/>
      <c r="AT180" s="13" t="s">
        <v>141</v>
      </c>
      <c r="AU180" s="13" t="s">
        <v>84</v>
      </c>
    </row>
    <row r="181" spans="2:65" s="1" customFormat="1" ht="16.5" customHeight="1">
      <c r="B181" s="28"/>
      <c r="C181" s="146" t="s">
        <v>272</v>
      </c>
      <c r="D181" s="146" t="s">
        <v>143</v>
      </c>
      <c r="E181" s="147" t="s">
        <v>520</v>
      </c>
      <c r="F181" s="148" t="s">
        <v>521</v>
      </c>
      <c r="G181" s="149" t="s">
        <v>138</v>
      </c>
      <c r="H181" s="150">
        <v>2</v>
      </c>
      <c r="I181" s="151"/>
      <c r="J181" s="150">
        <f>ROUND(I181*H181,0)</f>
        <v>0</v>
      </c>
      <c r="K181" s="152"/>
      <c r="L181" s="153"/>
      <c r="M181" s="154" t="s">
        <v>1</v>
      </c>
      <c r="N181" s="155" t="s">
        <v>40</v>
      </c>
      <c r="P181" s="138">
        <f>O181*H181</f>
        <v>0</v>
      </c>
      <c r="Q181" s="138">
        <v>1.1E-4</v>
      </c>
      <c r="R181" s="138">
        <f>Q181*H181</f>
        <v>2.2000000000000001E-4</v>
      </c>
      <c r="S181" s="138">
        <v>0</v>
      </c>
      <c r="T181" s="139">
        <f>S181*H181</f>
        <v>0</v>
      </c>
      <c r="AR181" s="140" t="s">
        <v>146</v>
      </c>
      <c r="AT181" s="140" t="s">
        <v>143</v>
      </c>
      <c r="AU181" s="140" t="s">
        <v>84</v>
      </c>
      <c r="AY181" s="13" t="s">
        <v>132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139</v>
      </c>
      <c r="BM181" s="140" t="s">
        <v>522</v>
      </c>
    </row>
    <row r="182" spans="2:65" s="1" customFormat="1" ht="33" customHeight="1">
      <c r="B182" s="28"/>
      <c r="C182" s="129" t="s">
        <v>278</v>
      </c>
      <c r="D182" s="129" t="s">
        <v>135</v>
      </c>
      <c r="E182" s="130" t="s">
        <v>210</v>
      </c>
      <c r="F182" s="131" t="s">
        <v>211</v>
      </c>
      <c r="G182" s="132" t="s">
        <v>138</v>
      </c>
      <c r="H182" s="133">
        <v>2</v>
      </c>
      <c r="I182" s="134"/>
      <c r="J182" s="133">
        <f>ROUND(I182*H182,0)</f>
        <v>0</v>
      </c>
      <c r="K182" s="135"/>
      <c r="L182" s="28"/>
      <c r="M182" s="136" t="s">
        <v>1</v>
      </c>
      <c r="N182" s="137" t="s">
        <v>40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139</v>
      </c>
      <c r="AT182" s="140" t="s">
        <v>135</v>
      </c>
      <c r="AU182" s="140" t="s">
        <v>84</v>
      </c>
      <c r="AY182" s="13" t="s">
        <v>132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3" t="s">
        <v>8</v>
      </c>
      <c r="BK182" s="141">
        <f>ROUND(I182*H182,0)</f>
        <v>0</v>
      </c>
      <c r="BL182" s="13" t="s">
        <v>139</v>
      </c>
      <c r="BM182" s="140" t="s">
        <v>523</v>
      </c>
    </row>
    <row r="183" spans="2:65" s="1" customFormat="1" ht="11.25">
      <c r="B183" s="28"/>
      <c r="D183" s="156" t="s">
        <v>152</v>
      </c>
      <c r="F183" s="157" t="s">
        <v>213</v>
      </c>
      <c r="I183" s="144"/>
      <c r="L183" s="28"/>
      <c r="M183" s="145"/>
      <c r="T183" s="52"/>
      <c r="AT183" s="13" t="s">
        <v>152</v>
      </c>
      <c r="AU183" s="13" t="s">
        <v>84</v>
      </c>
    </row>
    <row r="184" spans="2:65" s="1" customFormat="1" ht="19.5">
      <c r="B184" s="28"/>
      <c r="D184" s="142" t="s">
        <v>141</v>
      </c>
      <c r="F184" s="143" t="s">
        <v>524</v>
      </c>
      <c r="I184" s="144"/>
      <c r="L184" s="28"/>
      <c r="M184" s="145"/>
      <c r="T184" s="52"/>
      <c r="AT184" s="13" t="s">
        <v>141</v>
      </c>
      <c r="AU184" s="13" t="s">
        <v>84</v>
      </c>
    </row>
    <row r="185" spans="2:65" s="1" customFormat="1" ht="16.5" customHeight="1">
      <c r="B185" s="28"/>
      <c r="C185" s="146" t="s">
        <v>282</v>
      </c>
      <c r="D185" s="146" t="s">
        <v>143</v>
      </c>
      <c r="E185" s="147" t="s">
        <v>525</v>
      </c>
      <c r="F185" s="148" t="s">
        <v>526</v>
      </c>
      <c r="G185" s="149" t="s">
        <v>138</v>
      </c>
      <c r="H185" s="150">
        <v>2</v>
      </c>
      <c r="I185" s="151"/>
      <c r="J185" s="150">
        <f>ROUND(I185*H185,0)</f>
        <v>0</v>
      </c>
      <c r="K185" s="152"/>
      <c r="L185" s="153"/>
      <c r="M185" s="154" t="s">
        <v>1</v>
      </c>
      <c r="N185" s="155" t="s">
        <v>40</v>
      </c>
      <c r="P185" s="138">
        <f>O185*H185</f>
        <v>0</v>
      </c>
      <c r="Q185" s="138">
        <v>2.2000000000000001E-4</v>
      </c>
      <c r="R185" s="138">
        <f>Q185*H185</f>
        <v>4.4000000000000002E-4</v>
      </c>
      <c r="S185" s="138">
        <v>0</v>
      </c>
      <c r="T185" s="139">
        <f>S185*H185</f>
        <v>0</v>
      </c>
      <c r="AR185" s="140" t="s">
        <v>146</v>
      </c>
      <c r="AT185" s="140" t="s">
        <v>143</v>
      </c>
      <c r="AU185" s="140" t="s">
        <v>84</v>
      </c>
      <c r="AY185" s="13" t="s">
        <v>132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3" t="s">
        <v>8</v>
      </c>
      <c r="BK185" s="141">
        <f>ROUND(I185*H185,0)</f>
        <v>0</v>
      </c>
      <c r="BL185" s="13" t="s">
        <v>139</v>
      </c>
      <c r="BM185" s="140" t="s">
        <v>527</v>
      </c>
    </row>
    <row r="186" spans="2:65" s="1" customFormat="1" ht="44.25" customHeight="1">
      <c r="B186" s="28"/>
      <c r="C186" s="129" t="s">
        <v>288</v>
      </c>
      <c r="D186" s="129" t="s">
        <v>135</v>
      </c>
      <c r="E186" s="130" t="s">
        <v>233</v>
      </c>
      <c r="F186" s="131" t="s">
        <v>234</v>
      </c>
      <c r="G186" s="132" t="s">
        <v>138</v>
      </c>
      <c r="H186" s="133">
        <v>3</v>
      </c>
      <c r="I186" s="134"/>
      <c r="J186" s="133">
        <f>ROUND(I186*H186,0)</f>
        <v>0</v>
      </c>
      <c r="K186" s="135"/>
      <c r="L186" s="28"/>
      <c r="M186" s="136" t="s">
        <v>1</v>
      </c>
      <c r="N186" s="137" t="s">
        <v>40</v>
      </c>
      <c r="P186" s="138">
        <f>O186*H186</f>
        <v>0</v>
      </c>
      <c r="Q186" s="138">
        <v>0</v>
      </c>
      <c r="R186" s="138">
        <f>Q186*H186</f>
        <v>0</v>
      </c>
      <c r="S186" s="138">
        <v>5.0000000000000002E-5</v>
      </c>
      <c r="T186" s="139">
        <f>S186*H186</f>
        <v>1.5000000000000001E-4</v>
      </c>
      <c r="AR186" s="140" t="s">
        <v>139</v>
      </c>
      <c r="AT186" s="140" t="s">
        <v>135</v>
      </c>
      <c r="AU186" s="140" t="s">
        <v>84</v>
      </c>
      <c r="AY186" s="13" t="s">
        <v>132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3" t="s">
        <v>8</v>
      </c>
      <c r="BK186" s="141">
        <f>ROUND(I186*H186,0)</f>
        <v>0</v>
      </c>
      <c r="BL186" s="13" t="s">
        <v>139</v>
      </c>
      <c r="BM186" s="140" t="s">
        <v>528</v>
      </c>
    </row>
    <row r="187" spans="2:65" s="1" customFormat="1" ht="11.25">
      <c r="B187" s="28"/>
      <c r="D187" s="156" t="s">
        <v>152</v>
      </c>
      <c r="F187" s="157" t="s">
        <v>236</v>
      </c>
      <c r="I187" s="144"/>
      <c r="L187" s="28"/>
      <c r="M187" s="145"/>
      <c r="T187" s="52"/>
      <c r="AT187" s="13" t="s">
        <v>152</v>
      </c>
      <c r="AU187" s="13" t="s">
        <v>84</v>
      </c>
    </row>
    <row r="188" spans="2:65" s="1" customFormat="1" ht="19.5">
      <c r="B188" s="28"/>
      <c r="D188" s="142" t="s">
        <v>141</v>
      </c>
      <c r="F188" s="143" t="s">
        <v>529</v>
      </c>
      <c r="I188" s="144"/>
      <c r="L188" s="28"/>
      <c r="M188" s="145"/>
      <c r="T188" s="52"/>
      <c r="AT188" s="13" t="s">
        <v>141</v>
      </c>
      <c r="AU188" s="13" t="s">
        <v>84</v>
      </c>
    </row>
    <row r="189" spans="2:65" s="1" customFormat="1" ht="37.9" customHeight="1">
      <c r="B189" s="28"/>
      <c r="C189" s="129" t="s">
        <v>146</v>
      </c>
      <c r="D189" s="129" t="s">
        <v>135</v>
      </c>
      <c r="E189" s="130" t="s">
        <v>237</v>
      </c>
      <c r="F189" s="131" t="s">
        <v>238</v>
      </c>
      <c r="G189" s="132" t="s">
        <v>138</v>
      </c>
      <c r="H189" s="133">
        <v>4</v>
      </c>
      <c r="I189" s="134"/>
      <c r="J189" s="133">
        <f>ROUND(I189*H189,0)</f>
        <v>0</v>
      </c>
      <c r="K189" s="135"/>
      <c r="L189" s="28"/>
      <c r="M189" s="136" t="s">
        <v>1</v>
      </c>
      <c r="N189" s="137" t="s">
        <v>40</v>
      </c>
      <c r="P189" s="138">
        <f>O189*H189</f>
        <v>0</v>
      </c>
      <c r="Q189" s="138">
        <v>0</v>
      </c>
      <c r="R189" s="138">
        <f>Q189*H189</f>
        <v>0</v>
      </c>
      <c r="S189" s="138">
        <v>1E-4</v>
      </c>
      <c r="T189" s="139">
        <f>S189*H189</f>
        <v>4.0000000000000002E-4</v>
      </c>
      <c r="AR189" s="140" t="s">
        <v>139</v>
      </c>
      <c r="AT189" s="140" t="s">
        <v>135</v>
      </c>
      <c r="AU189" s="140" t="s">
        <v>84</v>
      </c>
      <c r="AY189" s="13" t="s">
        <v>132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3" t="s">
        <v>8</v>
      </c>
      <c r="BK189" s="141">
        <f>ROUND(I189*H189,0)</f>
        <v>0</v>
      </c>
      <c r="BL189" s="13" t="s">
        <v>139</v>
      </c>
      <c r="BM189" s="140" t="s">
        <v>530</v>
      </c>
    </row>
    <row r="190" spans="2:65" s="1" customFormat="1" ht="11.25">
      <c r="B190" s="28"/>
      <c r="D190" s="156" t="s">
        <v>152</v>
      </c>
      <c r="F190" s="157" t="s">
        <v>240</v>
      </c>
      <c r="I190" s="144"/>
      <c r="L190" s="28"/>
      <c r="M190" s="145"/>
      <c r="T190" s="52"/>
      <c r="AT190" s="13" t="s">
        <v>152</v>
      </c>
      <c r="AU190" s="13" t="s">
        <v>84</v>
      </c>
    </row>
    <row r="191" spans="2:65" s="1" customFormat="1" ht="19.5">
      <c r="B191" s="28"/>
      <c r="D191" s="142" t="s">
        <v>141</v>
      </c>
      <c r="F191" s="143" t="s">
        <v>531</v>
      </c>
      <c r="I191" s="144"/>
      <c r="L191" s="28"/>
      <c r="M191" s="145"/>
      <c r="T191" s="52"/>
      <c r="AT191" s="13" t="s">
        <v>141</v>
      </c>
      <c r="AU191" s="13" t="s">
        <v>84</v>
      </c>
    </row>
    <row r="192" spans="2:65" s="1" customFormat="1" ht="49.15" customHeight="1">
      <c r="B192" s="28"/>
      <c r="C192" s="129" t="s">
        <v>297</v>
      </c>
      <c r="D192" s="129" t="s">
        <v>135</v>
      </c>
      <c r="E192" s="130" t="s">
        <v>532</v>
      </c>
      <c r="F192" s="131" t="s">
        <v>533</v>
      </c>
      <c r="G192" s="132" t="s">
        <v>138</v>
      </c>
      <c r="H192" s="133">
        <v>1</v>
      </c>
      <c r="I192" s="134"/>
      <c r="J192" s="133">
        <f>ROUND(I192*H192,0)</f>
        <v>0</v>
      </c>
      <c r="K192" s="135"/>
      <c r="L192" s="28"/>
      <c r="M192" s="136" t="s">
        <v>1</v>
      </c>
      <c r="N192" s="137" t="s">
        <v>40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139</v>
      </c>
      <c r="AT192" s="140" t="s">
        <v>135</v>
      </c>
      <c r="AU192" s="140" t="s">
        <v>84</v>
      </c>
      <c r="AY192" s="13" t="s">
        <v>132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3" t="s">
        <v>8</v>
      </c>
      <c r="BK192" s="141">
        <f>ROUND(I192*H192,0)</f>
        <v>0</v>
      </c>
      <c r="BL192" s="13" t="s">
        <v>139</v>
      </c>
      <c r="BM192" s="140" t="s">
        <v>534</v>
      </c>
    </row>
    <row r="193" spans="2:65" s="1" customFormat="1" ht="11.25">
      <c r="B193" s="28"/>
      <c r="D193" s="156" t="s">
        <v>152</v>
      </c>
      <c r="F193" s="157" t="s">
        <v>535</v>
      </c>
      <c r="I193" s="144"/>
      <c r="L193" s="28"/>
      <c r="M193" s="145"/>
      <c r="T193" s="52"/>
      <c r="AT193" s="13" t="s">
        <v>152</v>
      </c>
      <c r="AU193" s="13" t="s">
        <v>84</v>
      </c>
    </row>
    <row r="194" spans="2:65" s="1" customFormat="1" ht="19.5">
      <c r="B194" s="28"/>
      <c r="D194" s="142" t="s">
        <v>141</v>
      </c>
      <c r="F194" s="143" t="s">
        <v>441</v>
      </c>
      <c r="I194" s="144"/>
      <c r="L194" s="28"/>
      <c r="M194" s="145"/>
      <c r="T194" s="52"/>
      <c r="AT194" s="13" t="s">
        <v>141</v>
      </c>
      <c r="AU194" s="13" t="s">
        <v>84</v>
      </c>
    </row>
    <row r="195" spans="2:65" s="1" customFormat="1" ht="44.25" customHeight="1">
      <c r="B195" s="28"/>
      <c r="C195" s="129" t="s">
        <v>302</v>
      </c>
      <c r="D195" s="129" t="s">
        <v>135</v>
      </c>
      <c r="E195" s="130" t="s">
        <v>536</v>
      </c>
      <c r="F195" s="131" t="s">
        <v>537</v>
      </c>
      <c r="G195" s="132" t="s">
        <v>138</v>
      </c>
      <c r="H195" s="133">
        <v>1</v>
      </c>
      <c r="I195" s="134"/>
      <c r="J195" s="133">
        <f>ROUND(I195*H195,0)</f>
        <v>0</v>
      </c>
      <c r="K195" s="135"/>
      <c r="L195" s="28"/>
      <c r="M195" s="136" t="s">
        <v>1</v>
      </c>
      <c r="N195" s="137" t="s">
        <v>40</v>
      </c>
      <c r="P195" s="138">
        <f>O195*H195</f>
        <v>0</v>
      </c>
      <c r="Q195" s="138">
        <v>0</v>
      </c>
      <c r="R195" s="138">
        <f>Q195*H195</f>
        <v>0</v>
      </c>
      <c r="S195" s="138">
        <v>0</v>
      </c>
      <c r="T195" s="139">
        <f>S195*H195</f>
        <v>0</v>
      </c>
      <c r="AR195" s="140" t="s">
        <v>139</v>
      </c>
      <c r="AT195" s="140" t="s">
        <v>135</v>
      </c>
      <c r="AU195" s="140" t="s">
        <v>84</v>
      </c>
      <c r="AY195" s="13" t="s">
        <v>132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3" t="s">
        <v>8</v>
      </c>
      <c r="BK195" s="141">
        <f>ROUND(I195*H195,0)</f>
        <v>0</v>
      </c>
      <c r="BL195" s="13" t="s">
        <v>139</v>
      </c>
      <c r="BM195" s="140" t="s">
        <v>538</v>
      </c>
    </row>
    <row r="196" spans="2:65" s="1" customFormat="1" ht="11.25">
      <c r="B196" s="28"/>
      <c r="D196" s="156" t="s">
        <v>152</v>
      </c>
      <c r="F196" s="157" t="s">
        <v>539</v>
      </c>
      <c r="I196" s="144"/>
      <c r="L196" s="28"/>
      <c r="M196" s="145"/>
      <c r="T196" s="52"/>
      <c r="AT196" s="13" t="s">
        <v>152</v>
      </c>
      <c r="AU196" s="13" t="s">
        <v>84</v>
      </c>
    </row>
    <row r="197" spans="2:65" s="1" customFormat="1" ht="19.5">
      <c r="B197" s="28"/>
      <c r="D197" s="142" t="s">
        <v>141</v>
      </c>
      <c r="F197" s="143" t="s">
        <v>540</v>
      </c>
      <c r="I197" s="144"/>
      <c r="L197" s="28"/>
      <c r="M197" s="145"/>
      <c r="T197" s="52"/>
      <c r="AT197" s="13" t="s">
        <v>141</v>
      </c>
      <c r="AU197" s="13" t="s">
        <v>84</v>
      </c>
    </row>
    <row r="198" spans="2:65" s="1" customFormat="1" ht="24.2" customHeight="1">
      <c r="B198" s="28"/>
      <c r="C198" s="129" t="s">
        <v>308</v>
      </c>
      <c r="D198" s="129" t="s">
        <v>135</v>
      </c>
      <c r="E198" s="130" t="s">
        <v>273</v>
      </c>
      <c r="F198" s="131" t="s">
        <v>274</v>
      </c>
      <c r="G198" s="132" t="s">
        <v>138</v>
      </c>
      <c r="H198" s="133">
        <v>1</v>
      </c>
      <c r="I198" s="134"/>
      <c r="J198" s="133">
        <f>ROUND(I198*H198,0)</f>
        <v>0</v>
      </c>
      <c r="K198" s="135"/>
      <c r="L198" s="28"/>
      <c r="M198" s="136" t="s">
        <v>1</v>
      </c>
      <c r="N198" s="137" t="s">
        <v>40</v>
      </c>
      <c r="P198" s="138">
        <f>O198*H198</f>
        <v>0</v>
      </c>
      <c r="Q198" s="138">
        <v>0</v>
      </c>
      <c r="R198" s="138">
        <f>Q198*H198</f>
        <v>0</v>
      </c>
      <c r="S198" s="138">
        <v>0</v>
      </c>
      <c r="T198" s="139">
        <f>S198*H198</f>
        <v>0</v>
      </c>
      <c r="AR198" s="140" t="s">
        <v>139</v>
      </c>
      <c r="AT198" s="140" t="s">
        <v>135</v>
      </c>
      <c r="AU198" s="140" t="s">
        <v>84</v>
      </c>
      <c r="AY198" s="13" t="s">
        <v>132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3" t="s">
        <v>8</v>
      </c>
      <c r="BK198" s="141">
        <f>ROUND(I198*H198,0)</f>
        <v>0</v>
      </c>
      <c r="BL198" s="13" t="s">
        <v>139</v>
      </c>
      <c r="BM198" s="140" t="s">
        <v>541</v>
      </c>
    </row>
    <row r="199" spans="2:65" s="1" customFormat="1" ht="11.25">
      <c r="B199" s="28"/>
      <c r="D199" s="156" t="s">
        <v>152</v>
      </c>
      <c r="F199" s="157" t="s">
        <v>276</v>
      </c>
      <c r="I199" s="144"/>
      <c r="L199" s="28"/>
      <c r="M199" s="145"/>
      <c r="T199" s="52"/>
      <c r="AT199" s="13" t="s">
        <v>152</v>
      </c>
      <c r="AU199" s="13" t="s">
        <v>84</v>
      </c>
    </row>
    <row r="200" spans="2:65" s="1" customFormat="1" ht="19.5">
      <c r="B200" s="28"/>
      <c r="D200" s="142" t="s">
        <v>141</v>
      </c>
      <c r="F200" s="143" t="s">
        <v>542</v>
      </c>
      <c r="I200" s="144"/>
      <c r="L200" s="28"/>
      <c r="M200" s="145"/>
      <c r="T200" s="52"/>
      <c r="AT200" s="13" t="s">
        <v>141</v>
      </c>
      <c r="AU200" s="13" t="s">
        <v>84</v>
      </c>
    </row>
    <row r="201" spans="2:65" s="1" customFormat="1" ht="24.2" customHeight="1">
      <c r="B201" s="28"/>
      <c r="C201" s="146" t="s">
        <v>312</v>
      </c>
      <c r="D201" s="146" t="s">
        <v>143</v>
      </c>
      <c r="E201" s="147" t="s">
        <v>543</v>
      </c>
      <c r="F201" s="148" t="s">
        <v>544</v>
      </c>
      <c r="G201" s="149" t="s">
        <v>138</v>
      </c>
      <c r="H201" s="150">
        <v>1</v>
      </c>
      <c r="I201" s="151"/>
      <c r="J201" s="150">
        <f>ROUND(I201*H201,0)</f>
        <v>0</v>
      </c>
      <c r="K201" s="152"/>
      <c r="L201" s="153"/>
      <c r="M201" s="154" t="s">
        <v>1</v>
      </c>
      <c r="N201" s="155" t="s">
        <v>40</v>
      </c>
      <c r="P201" s="138">
        <f>O201*H201</f>
        <v>0</v>
      </c>
      <c r="Q201" s="138">
        <v>4.0000000000000002E-4</v>
      </c>
      <c r="R201" s="138">
        <f>Q201*H201</f>
        <v>4.0000000000000002E-4</v>
      </c>
      <c r="S201" s="138">
        <v>0</v>
      </c>
      <c r="T201" s="139">
        <f>S201*H201</f>
        <v>0</v>
      </c>
      <c r="AR201" s="140" t="s">
        <v>146</v>
      </c>
      <c r="AT201" s="140" t="s">
        <v>143</v>
      </c>
      <c r="AU201" s="140" t="s">
        <v>84</v>
      </c>
      <c r="AY201" s="13" t="s">
        <v>132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3" t="s">
        <v>8</v>
      </c>
      <c r="BK201" s="141">
        <f>ROUND(I201*H201,0)</f>
        <v>0</v>
      </c>
      <c r="BL201" s="13" t="s">
        <v>139</v>
      </c>
      <c r="BM201" s="140" t="s">
        <v>545</v>
      </c>
    </row>
    <row r="202" spans="2:65" s="1" customFormat="1" ht="49.15" customHeight="1">
      <c r="B202" s="28"/>
      <c r="C202" s="129" t="s">
        <v>316</v>
      </c>
      <c r="D202" s="129" t="s">
        <v>135</v>
      </c>
      <c r="E202" s="130" t="s">
        <v>303</v>
      </c>
      <c r="F202" s="131" t="s">
        <v>304</v>
      </c>
      <c r="G202" s="132" t="s">
        <v>138</v>
      </c>
      <c r="H202" s="133">
        <v>3</v>
      </c>
      <c r="I202" s="134"/>
      <c r="J202" s="133">
        <f>ROUND(I202*H202,0)</f>
        <v>0</v>
      </c>
      <c r="K202" s="135"/>
      <c r="L202" s="28"/>
      <c r="M202" s="136" t="s">
        <v>1</v>
      </c>
      <c r="N202" s="137" t="s">
        <v>40</v>
      </c>
      <c r="P202" s="138">
        <f>O202*H202</f>
        <v>0</v>
      </c>
      <c r="Q202" s="138">
        <v>0</v>
      </c>
      <c r="R202" s="138">
        <f>Q202*H202</f>
        <v>0</v>
      </c>
      <c r="S202" s="138">
        <v>0</v>
      </c>
      <c r="T202" s="139">
        <f>S202*H202</f>
        <v>0</v>
      </c>
      <c r="AR202" s="140" t="s">
        <v>139</v>
      </c>
      <c r="AT202" s="140" t="s">
        <v>135</v>
      </c>
      <c r="AU202" s="140" t="s">
        <v>84</v>
      </c>
      <c r="AY202" s="13" t="s">
        <v>132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3" t="s">
        <v>8</v>
      </c>
      <c r="BK202" s="141">
        <f>ROUND(I202*H202,0)</f>
        <v>0</v>
      </c>
      <c r="BL202" s="13" t="s">
        <v>139</v>
      </c>
      <c r="BM202" s="140" t="s">
        <v>546</v>
      </c>
    </row>
    <row r="203" spans="2:65" s="1" customFormat="1" ht="11.25">
      <c r="B203" s="28"/>
      <c r="D203" s="156" t="s">
        <v>152</v>
      </c>
      <c r="F203" s="157" t="s">
        <v>306</v>
      </c>
      <c r="I203" s="144"/>
      <c r="L203" s="28"/>
      <c r="M203" s="145"/>
      <c r="T203" s="52"/>
      <c r="AT203" s="13" t="s">
        <v>152</v>
      </c>
      <c r="AU203" s="13" t="s">
        <v>84</v>
      </c>
    </row>
    <row r="204" spans="2:65" s="1" customFormat="1" ht="19.5">
      <c r="B204" s="28"/>
      <c r="D204" s="142" t="s">
        <v>141</v>
      </c>
      <c r="F204" s="143" t="s">
        <v>547</v>
      </c>
      <c r="I204" s="144"/>
      <c r="L204" s="28"/>
      <c r="M204" s="145"/>
      <c r="T204" s="52"/>
      <c r="AT204" s="13" t="s">
        <v>141</v>
      </c>
      <c r="AU204" s="13" t="s">
        <v>84</v>
      </c>
    </row>
    <row r="205" spans="2:65" s="1" customFormat="1" ht="16.5" customHeight="1">
      <c r="B205" s="28"/>
      <c r="C205" s="146" t="s">
        <v>320</v>
      </c>
      <c r="D205" s="146" t="s">
        <v>143</v>
      </c>
      <c r="E205" s="147" t="s">
        <v>548</v>
      </c>
      <c r="F205" s="148" t="s">
        <v>549</v>
      </c>
      <c r="G205" s="149" t="s">
        <v>138</v>
      </c>
      <c r="H205" s="150">
        <v>1</v>
      </c>
      <c r="I205" s="151"/>
      <c r="J205" s="150">
        <f>ROUND(I205*H205,0)</f>
        <v>0</v>
      </c>
      <c r="K205" s="152"/>
      <c r="L205" s="153"/>
      <c r="M205" s="154" t="s">
        <v>1</v>
      </c>
      <c r="N205" s="155" t="s">
        <v>40</v>
      </c>
      <c r="P205" s="138">
        <f>O205*H205</f>
        <v>0</v>
      </c>
      <c r="Q205" s="138">
        <v>3.0000000000000001E-5</v>
      </c>
      <c r="R205" s="138">
        <f>Q205*H205</f>
        <v>3.0000000000000001E-5</v>
      </c>
      <c r="S205" s="138">
        <v>0</v>
      </c>
      <c r="T205" s="139">
        <f>S205*H205</f>
        <v>0</v>
      </c>
      <c r="AR205" s="140" t="s">
        <v>146</v>
      </c>
      <c r="AT205" s="140" t="s">
        <v>143</v>
      </c>
      <c r="AU205" s="140" t="s">
        <v>84</v>
      </c>
      <c r="AY205" s="13" t="s">
        <v>132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3" t="s">
        <v>8</v>
      </c>
      <c r="BK205" s="141">
        <f>ROUND(I205*H205,0)</f>
        <v>0</v>
      </c>
      <c r="BL205" s="13" t="s">
        <v>139</v>
      </c>
      <c r="BM205" s="140" t="s">
        <v>550</v>
      </c>
    </row>
    <row r="206" spans="2:65" s="1" customFormat="1" ht="16.5" customHeight="1">
      <c r="B206" s="28"/>
      <c r="C206" s="146" t="s">
        <v>324</v>
      </c>
      <c r="D206" s="146" t="s">
        <v>143</v>
      </c>
      <c r="E206" s="147" t="s">
        <v>551</v>
      </c>
      <c r="F206" s="148" t="s">
        <v>552</v>
      </c>
      <c r="G206" s="149" t="s">
        <v>138</v>
      </c>
      <c r="H206" s="150">
        <v>1</v>
      </c>
      <c r="I206" s="151"/>
      <c r="J206" s="150">
        <f>ROUND(I206*H206,0)</f>
        <v>0</v>
      </c>
      <c r="K206" s="152"/>
      <c r="L206" s="153"/>
      <c r="M206" s="154" t="s">
        <v>1</v>
      </c>
      <c r="N206" s="155" t="s">
        <v>40</v>
      </c>
      <c r="P206" s="138">
        <f>O206*H206</f>
        <v>0</v>
      </c>
      <c r="Q206" s="138">
        <v>3.0000000000000001E-5</v>
      </c>
      <c r="R206" s="138">
        <f>Q206*H206</f>
        <v>3.0000000000000001E-5</v>
      </c>
      <c r="S206" s="138">
        <v>0</v>
      </c>
      <c r="T206" s="139">
        <f>S206*H206</f>
        <v>0</v>
      </c>
      <c r="AR206" s="140" t="s">
        <v>146</v>
      </c>
      <c r="AT206" s="140" t="s">
        <v>143</v>
      </c>
      <c r="AU206" s="140" t="s">
        <v>84</v>
      </c>
      <c r="AY206" s="13" t="s">
        <v>132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3" t="s">
        <v>8</v>
      </c>
      <c r="BK206" s="141">
        <f>ROUND(I206*H206,0)</f>
        <v>0</v>
      </c>
      <c r="BL206" s="13" t="s">
        <v>139</v>
      </c>
      <c r="BM206" s="140" t="s">
        <v>553</v>
      </c>
    </row>
    <row r="207" spans="2:65" s="1" customFormat="1" ht="16.5" customHeight="1">
      <c r="B207" s="28"/>
      <c r="C207" s="146" t="s">
        <v>330</v>
      </c>
      <c r="D207" s="146" t="s">
        <v>143</v>
      </c>
      <c r="E207" s="147" t="s">
        <v>554</v>
      </c>
      <c r="F207" s="148" t="s">
        <v>555</v>
      </c>
      <c r="G207" s="149" t="s">
        <v>138</v>
      </c>
      <c r="H207" s="150">
        <v>1</v>
      </c>
      <c r="I207" s="151"/>
      <c r="J207" s="150">
        <f>ROUND(I207*H207,0)</f>
        <v>0</v>
      </c>
      <c r="K207" s="152"/>
      <c r="L207" s="153"/>
      <c r="M207" s="154" t="s">
        <v>1</v>
      </c>
      <c r="N207" s="155" t="s">
        <v>40</v>
      </c>
      <c r="P207" s="138">
        <f>O207*H207</f>
        <v>0</v>
      </c>
      <c r="Q207" s="138">
        <v>3.0000000000000001E-5</v>
      </c>
      <c r="R207" s="138">
        <f>Q207*H207</f>
        <v>3.0000000000000001E-5</v>
      </c>
      <c r="S207" s="138">
        <v>0</v>
      </c>
      <c r="T207" s="139">
        <f>S207*H207</f>
        <v>0</v>
      </c>
      <c r="AR207" s="140" t="s">
        <v>146</v>
      </c>
      <c r="AT207" s="140" t="s">
        <v>143</v>
      </c>
      <c r="AU207" s="140" t="s">
        <v>84</v>
      </c>
      <c r="AY207" s="13" t="s">
        <v>132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3" t="s">
        <v>8</v>
      </c>
      <c r="BK207" s="141">
        <f>ROUND(I207*H207,0)</f>
        <v>0</v>
      </c>
      <c r="BL207" s="13" t="s">
        <v>139</v>
      </c>
      <c r="BM207" s="140" t="s">
        <v>556</v>
      </c>
    </row>
    <row r="208" spans="2:65" s="1" customFormat="1" ht="24.2" customHeight="1">
      <c r="B208" s="28"/>
      <c r="C208" s="129" t="s">
        <v>334</v>
      </c>
      <c r="D208" s="129" t="s">
        <v>135</v>
      </c>
      <c r="E208" s="130" t="s">
        <v>348</v>
      </c>
      <c r="F208" s="131" t="s">
        <v>349</v>
      </c>
      <c r="G208" s="132" t="s">
        <v>138</v>
      </c>
      <c r="H208" s="133">
        <v>1</v>
      </c>
      <c r="I208" s="134"/>
      <c r="J208" s="133">
        <f>ROUND(I208*H208,0)</f>
        <v>0</v>
      </c>
      <c r="K208" s="135"/>
      <c r="L208" s="28"/>
      <c r="M208" s="136" t="s">
        <v>1</v>
      </c>
      <c r="N208" s="137" t="s">
        <v>40</v>
      </c>
      <c r="P208" s="138">
        <f>O208*H208</f>
        <v>0</v>
      </c>
      <c r="Q208" s="138">
        <v>0</v>
      </c>
      <c r="R208" s="138">
        <f>Q208*H208</f>
        <v>0</v>
      </c>
      <c r="S208" s="138">
        <v>4.0000000000000002E-4</v>
      </c>
      <c r="T208" s="139">
        <f>S208*H208</f>
        <v>4.0000000000000002E-4</v>
      </c>
      <c r="AR208" s="140" t="s">
        <v>139</v>
      </c>
      <c r="AT208" s="140" t="s">
        <v>135</v>
      </c>
      <c r="AU208" s="140" t="s">
        <v>84</v>
      </c>
      <c r="AY208" s="13" t="s">
        <v>132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3" t="s">
        <v>8</v>
      </c>
      <c r="BK208" s="141">
        <f>ROUND(I208*H208,0)</f>
        <v>0</v>
      </c>
      <c r="BL208" s="13" t="s">
        <v>139</v>
      </c>
      <c r="BM208" s="140" t="s">
        <v>557</v>
      </c>
    </row>
    <row r="209" spans="2:65" s="1" customFormat="1" ht="11.25">
      <c r="B209" s="28"/>
      <c r="D209" s="156" t="s">
        <v>152</v>
      </c>
      <c r="F209" s="157" t="s">
        <v>351</v>
      </c>
      <c r="I209" s="144"/>
      <c r="L209" s="28"/>
      <c r="M209" s="145"/>
      <c r="T209" s="52"/>
      <c r="AT209" s="13" t="s">
        <v>152</v>
      </c>
      <c r="AU209" s="13" t="s">
        <v>84</v>
      </c>
    </row>
    <row r="210" spans="2:65" s="1" customFormat="1" ht="19.5">
      <c r="B210" s="28"/>
      <c r="D210" s="142" t="s">
        <v>141</v>
      </c>
      <c r="F210" s="143" t="s">
        <v>542</v>
      </c>
      <c r="I210" s="144"/>
      <c r="L210" s="28"/>
      <c r="M210" s="145"/>
      <c r="T210" s="52"/>
      <c r="AT210" s="13" t="s">
        <v>141</v>
      </c>
      <c r="AU210" s="13" t="s">
        <v>84</v>
      </c>
    </row>
    <row r="211" spans="2:65" s="1" customFormat="1" ht="24.2" customHeight="1">
      <c r="B211" s="28"/>
      <c r="C211" s="129" t="s">
        <v>337</v>
      </c>
      <c r="D211" s="129" t="s">
        <v>135</v>
      </c>
      <c r="E211" s="130" t="s">
        <v>558</v>
      </c>
      <c r="F211" s="131" t="s">
        <v>559</v>
      </c>
      <c r="G211" s="132" t="s">
        <v>138</v>
      </c>
      <c r="H211" s="133">
        <v>1</v>
      </c>
      <c r="I211" s="134"/>
      <c r="J211" s="133">
        <f>ROUND(I211*H211,0)</f>
        <v>0</v>
      </c>
      <c r="K211" s="135"/>
      <c r="L211" s="28"/>
      <c r="M211" s="136" t="s">
        <v>1</v>
      </c>
      <c r="N211" s="137" t="s">
        <v>40</v>
      </c>
      <c r="P211" s="138">
        <f>O211*H211</f>
        <v>0</v>
      </c>
      <c r="Q211" s="138">
        <v>0</v>
      </c>
      <c r="R211" s="138">
        <f>Q211*H211</f>
        <v>0</v>
      </c>
      <c r="S211" s="138">
        <v>0.01</v>
      </c>
      <c r="T211" s="139">
        <f>S211*H211</f>
        <v>0.01</v>
      </c>
      <c r="AR211" s="140" t="s">
        <v>390</v>
      </c>
      <c r="AT211" s="140" t="s">
        <v>135</v>
      </c>
      <c r="AU211" s="140" t="s">
        <v>84</v>
      </c>
      <c r="AY211" s="13" t="s">
        <v>132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3" t="s">
        <v>8</v>
      </c>
      <c r="BK211" s="141">
        <f>ROUND(I211*H211,0)</f>
        <v>0</v>
      </c>
      <c r="BL211" s="13" t="s">
        <v>390</v>
      </c>
      <c r="BM211" s="140" t="s">
        <v>560</v>
      </c>
    </row>
    <row r="212" spans="2:65" s="1" customFormat="1" ht="11.25">
      <c r="B212" s="28"/>
      <c r="D212" s="156" t="s">
        <v>152</v>
      </c>
      <c r="F212" s="157" t="s">
        <v>561</v>
      </c>
      <c r="I212" s="144"/>
      <c r="L212" s="28"/>
      <c r="M212" s="145"/>
      <c r="T212" s="52"/>
      <c r="AT212" s="13" t="s">
        <v>152</v>
      </c>
      <c r="AU212" s="13" t="s">
        <v>84</v>
      </c>
    </row>
    <row r="213" spans="2:65" s="1" customFormat="1" ht="19.5">
      <c r="B213" s="28"/>
      <c r="D213" s="142" t="s">
        <v>141</v>
      </c>
      <c r="F213" s="143" t="s">
        <v>460</v>
      </c>
      <c r="I213" s="144"/>
      <c r="L213" s="28"/>
      <c r="M213" s="145"/>
      <c r="T213" s="52"/>
      <c r="AT213" s="13" t="s">
        <v>141</v>
      </c>
      <c r="AU213" s="13" t="s">
        <v>84</v>
      </c>
    </row>
    <row r="214" spans="2:65" s="1" customFormat="1" ht="37.9" customHeight="1">
      <c r="B214" s="28"/>
      <c r="C214" s="129" t="s">
        <v>342</v>
      </c>
      <c r="D214" s="129" t="s">
        <v>135</v>
      </c>
      <c r="E214" s="130" t="s">
        <v>562</v>
      </c>
      <c r="F214" s="131" t="s">
        <v>563</v>
      </c>
      <c r="G214" s="132" t="s">
        <v>138</v>
      </c>
      <c r="H214" s="133">
        <v>3</v>
      </c>
      <c r="I214" s="134"/>
      <c r="J214" s="133">
        <f>ROUND(I214*H214,0)</f>
        <v>0</v>
      </c>
      <c r="K214" s="135"/>
      <c r="L214" s="28"/>
      <c r="M214" s="136" t="s">
        <v>1</v>
      </c>
      <c r="N214" s="137" t="s">
        <v>40</v>
      </c>
      <c r="P214" s="138">
        <f>O214*H214</f>
        <v>0</v>
      </c>
      <c r="Q214" s="138">
        <v>0</v>
      </c>
      <c r="R214" s="138">
        <f>Q214*H214</f>
        <v>0</v>
      </c>
      <c r="S214" s="138">
        <v>0</v>
      </c>
      <c r="T214" s="139">
        <f>S214*H214</f>
        <v>0</v>
      </c>
      <c r="AR214" s="140" t="s">
        <v>139</v>
      </c>
      <c r="AT214" s="140" t="s">
        <v>135</v>
      </c>
      <c r="AU214" s="140" t="s">
        <v>84</v>
      </c>
      <c r="AY214" s="13" t="s">
        <v>132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3" t="s">
        <v>8</v>
      </c>
      <c r="BK214" s="141">
        <f>ROUND(I214*H214,0)</f>
        <v>0</v>
      </c>
      <c r="BL214" s="13" t="s">
        <v>139</v>
      </c>
      <c r="BM214" s="140" t="s">
        <v>564</v>
      </c>
    </row>
    <row r="215" spans="2:65" s="1" customFormat="1" ht="11.25">
      <c r="B215" s="28"/>
      <c r="D215" s="156" t="s">
        <v>152</v>
      </c>
      <c r="F215" s="157" t="s">
        <v>565</v>
      </c>
      <c r="I215" s="144"/>
      <c r="L215" s="28"/>
      <c r="M215" s="145"/>
      <c r="T215" s="52"/>
      <c r="AT215" s="13" t="s">
        <v>152</v>
      </c>
      <c r="AU215" s="13" t="s">
        <v>84</v>
      </c>
    </row>
    <row r="216" spans="2:65" s="1" customFormat="1" ht="19.5">
      <c r="B216" s="28"/>
      <c r="D216" s="142" t="s">
        <v>141</v>
      </c>
      <c r="F216" s="143" t="s">
        <v>566</v>
      </c>
      <c r="I216" s="144"/>
      <c r="L216" s="28"/>
      <c r="M216" s="145"/>
      <c r="T216" s="52"/>
      <c r="AT216" s="13" t="s">
        <v>141</v>
      </c>
      <c r="AU216" s="13" t="s">
        <v>84</v>
      </c>
    </row>
    <row r="217" spans="2:65" s="1" customFormat="1" ht="16.5" customHeight="1">
      <c r="B217" s="28"/>
      <c r="C217" s="146" t="s">
        <v>347</v>
      </c>
      <c r="D217" s="146" t="s">
        <v>143</v>
      </c>
      <c r="E217" s="147" t="s">
        <v>567</v>
      </c>
      <c r="F217" s="148" t="s">
        <v>568</v>
      </c>
      <c r="G217" s="149" t="s">
        <v>138</v>
      </c>
      <c r="H217" s="150">
        <v>3</v>
      </c>
      <c r="I217" s="151"/>
      <c r="J217" s="150">
        <f>ROUND(I217*H217,0)</f>
        <v>0</v>
      </c>
      <c r="K217" s="152"/>
      <c r="L217" s="153"/>
      <c r="M217" s="154" t="s">
        <v>1</v>
      </c>
      <c r="N217" s="155" t="s">
        <v>40</v>
      </c>
      <c r="P217" s="138">
        <f>O217*H217</f>
        <v>0</v>
      </c>
      <c r="Q217" s="138">
        <v>1.5E-3</v>
      </c>
      <c r="R217" s="138">
        <f>Q217*H217</f>
        <v>4.5000000000000005E-3</v>
      </c>
      <c r="S217" s="138">
        <v>0</v>
      </c>
      <c r="T217" s="139">
        <f>S217*H217</f>
        <v>0</v>
      </c>
      <c r="AR217" s="140" t="s">
        <v>146</v>
      </c>
      <c r="AT217" s="140" t="s">
        <v>143</v>
      </c>
      <c r="AU217" s="140" t="s">
        <v>84</v>
      </c>
      <c r="AY217" s="13" t="s">
        <v>132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3" t="s">
        <v>8</v>
      </c>
      <c r="BK217" s="141">
        <f>ROUND(I217*H217,0)</f>
        <v>0</v>
      </c>
      <c r="BL217" s="13" t="s">
        <v>139</v>
      </c>
      <c r="BM217" s="140" t="s">
        <v>569</v>
      </c>
    </row>
    <row r="218" spans="2:65" s="1" customFormat="1" ht="16.5" customHeight="1">
      <c r="B218" s="28"/>
      <c r="C218" s="146" t="s">
        <v>352</v>
      </c>
      <c r="D218" s="146" t="s">
        <v>143</v>
      </c>
      <c r="E218" s="147" t="s">
        <v>363</v>
      </c>
      <c r="F218" s="148" t="s">
        <v>570</v>
      </c>
      <c r="G218" s="149" t="s">
        <v>138</v>
      </c>
      <c r="H218" s="150">
        <v>3</v>
      </c>
      <c r="I218" s="151"/>
      <c r="J218" s="150">
        <f>ROUND(I218*H218,0)</f>
        <v>0</v>
      </c>
      <c r="K218" s="152"/>
      <c r="L218" s="153"/>
      <c r="M218" s="154" t="s">
        <v>1</v>
      </c>
      <c r="N218" s="155" t="s">
        <v>40</v>
      </c>
      <c r="P218" s="138">
        <f>O218*H218</f>
        <v>0</v>
      </c>
      <c r="Q218" s="138">
        <v>2.5999999999999998E-4</v>
      </c>
      <c r="R218" s="138">
        <f>Q218*H218</f>
        <v>7.7999999999999988E-4</v>
      </c>
      <c r="S218" s="138">
        <v>0</v>
      </c>
      <c r="T218" s="139">
        <f>S218*H218</f>
        <v>0</v>
      </c>
      <c r="AR218" s="140" t="s">
        <v>146</v>
      </c>
      <c r="AT218" s="140" t="s">
        <v>143</v>
      </c>
      <c r="AU218" s="140" t="s">
        <v>84</v>
      </c>
      <c r="AY218" s="13" t="s">
        <v>132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3" t="s">
        <v>8</v>
      </c>
      <c r="BK218" s="141">
        <f>ROUND(I218*H218,0)</f>
        <v>0</v>
      </c>
      <c r="BL218" s="13" t="s">
        <v>139</v>
      </c>
      <c r="BM218" s="140" t="s">
        <v>571</v>
      </c>
    </row>
    <row r="219" spans="2:65" s="1" customFormat="1" ht="37.9" customHeight="1">
      <c r="B219" s="28"/>
      <c r="C219" s="129" t="s">
        <v>358</v>
      </c>
      <c r="D219" s="129" t="s">
        <v>135</v>
      </c>
      <c r="E219" s="130" t="s">
        <v>572</v>
      </c>
      <c r="F219" s="131" t="s">
        <v>573</v>
      </c>
      <c r="G219" s="132" t="s">
        <v>138</v>
      </c>
      <c r="H219" s="133">
        <v>1</v>
      </c>
      <c r="I219" s="134"/>
      <c r="J219" s="133">
        <f>ROUND(I219*H219,0)</f>
        <v>0</v>
      </c>
      <c r="K219" s="135"/>
      <c r="L219" s="28"/>
      <c r="M219" s="136" t="s">
        <v>1</v>
      </c>
      <c r="N219" s="137" t="s">
        <v>40</v>
      </c>
      <c r="P219" s="138">
        <f>O219*H219</f>
        <v>0</v>
      </c>
      <c r="Q219" s="138">
        <v>0</v>
      </c>
      <c r="R219" s="138">
        <f>Q219*H219</f>
        <v>0</v>
      </c>
      <c r="S219" s="138">
        <v>0</v>
      </c>
      <c r="T219" s="139">
        <f>S219*H219</f>
        <v>0</v>
      </c>
      <c r="AR219" s="140" t="s">
        <v>139</v>
      </c>
      <c r="AT219" s="140" t="s">
        <v>135</v>
      </c>
      <c r="AU219" s="140" t="s">
        <v>84</v>
      </c>
      <c r="AY219" s="13" t="s">
        <v>132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3" t="s">
        <v>8</v>
      </c>
      <c r="BK219" s="141">
        <f>ROUND(I219*H219,0)</f>
        <v>0</v>
      </c>
      <c r="BL219" s="13" t="s">
        <v>139</v>
      </c>
      <c r="BM219" s="140" t="s">
        <v>574</v>
      </c>
    </row>
    <row r="220" spans="2:65" s="1" customFormat="1" ht="11.25">
      <c r="B220" s="28"/>
      <c r="D220" s="156" t="s">
        <v>152</v>
      </c>
      <c r="F220" s="157" t="s">
        <v>575</v>
      </c>
      <c r="I220" s="144"/>
      <c r="L220" s="28"/>
      <c r="M220" s="145"/>
      <c r="T220" s="52"/>
      <c r="AT220" s="13" t="s">
        <v>152</v>
      </c>
      <c r="AU220" s="13" t="s">
        <v>84</v>
      </c>
    </row>
    <row r="221" spans="2:65" s="1" customFormat="1" ht="19.5">
      <c r="B221" s="28"/>
      <c r="D221" s="142" t="s">
        <v>141</v>
      </c>
      <c r="F221" s="143" t="s">
        <v>576</v>
      </c>
      <c r="I221" s="144"/>
      <c r="L221" s="28"/>
      <c r="M221" s="145"/>
      <c r="T221" s="52"/>
      <c r="AT221" s="13" t="s">
        <v>141</v>
      </c>
      <c r="AU221" s="13" t="s">
        <v>84</v>
      </c>
    </row>
    <row r="222" spans="2:65" s="1" customFormat="1" ht="49.15" customHeight="1">
      <c r="B222" s="28"/>
      <c r="C222" s="129" t="s">
        <v>362</v>
      </c>
      <c r="D222" s="129" t="s">
        <v>135</v>
      </c>
      <c r="E222" s="130" t="s">
        <v>577</v>
      </c>
      <c r="F222" s="131" t="s">
        <v>578</v>
      </c>
      <c r="G222" s="132" t="s">
        <v>138</v>
      </c>
      <c r="H222" s="133">
        <v>3</v>
      </c>
      <c r="I222" s="134"/>
      <c r="J222" s="133">
        <f>ROUND(I222*H222,0)</f>
        <v>0</v>
      </c>
      <c r="K222" s="135"/>
      <c r="L222" s="28"/>
      <c r="M222" s="136" t="s">
        <v>1</v>
      </c>
      <c r="N222" s="137" t="s">
        <v>40</v>
      </c>
      <c r="P222" s="138">
        <f>O222*H222</f>
        <v>0</v>
      </c>
      <c r="Q222" s="138">
        <v>0</v>
      </c>
      <c r="R222" s="138">
        <f>Q222*H222</f>
        <v>0</v>
      </c>
      <c r="S222" s="138">
        <v>3.0000000000000001E-3</v>
      </c>
      <c r="T222" s="139">
        <f>S222*H222</f>
        <v>9.0000000000000011E-3</v>
      </c>
      <c r="AR222" s="140" t="s">
        <v>139</v>
      </c>
      <c r="AT222" s="140" t="s">
        <v>135</v>
      </c>
      <c r="AU222" s="140" t="s">
        <v>84</v>
      </c>
      <c r="AY222" s="13" t="s">
        <v>132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3" t="s">
        <v>8</v>
      </c>
      <c r="BK222" s="141">
        <f>ROUND(I222*H222,0)</f>
        <v>0</v>
      </c>
      <c r="BL222" s="13" t="s">
        <v>139</v>
      </c>
      <c r="BM222" s="140" t="s">
        <v>579</v>
      </c>
    </row>
    <row r="223" spans="2:65" s="1" customFormat="1" ht="11.25">
      <c r="B223" s="28"/>
      <c r="D223" s="156" t="s">
        <v>152</v>
      </c>
      <c r="F223" s="157" t="s">
        <v>580</v>
      </c>
      <c r="I223" s="144"/>
      <c r="L223" s="28"/>
      <c r="M223" s="145"/>
      <c r="T223" s="52"/>
      <c r="AT223" s="13" t="s">
        <v>152</v>
      </c>
      <c r="AU223" s="13" t="s">
        <v>84</v>
      </c>
    </row>
    <row r="224" spans="2:65" s="1" customFormat="1" ht="19.5">
      <c r="B224" s="28"/>
      <c r="D224" s="142" t="s">
        <v>141</v>
      </c>
      <c r="F224" s="143" t="s">
        <v>566</v>
      </c>
      <c r="I224" s="144"/>
      <c r="L224" s="28"/>
      <c r="M224" s="145"/>
      <c r="T224" s="52"/>
      <c r="AT224" s="13" t="s">
        <v>141</v>
      </c>
      <c r="AU224" s="13" t="s">
        <v>84</v>
      </c>
    </row>
    <row r="225" spans="2:65" s="1" customFormat="1" ht="49.15" customHeight="1">
      <c r="B225" s="28"/>
      <c r="C225" s="129" t="s">
        <v>366</v>
      </c>
      <c r="D225" s="129" t="s">
        <v>135</v>
      </c>
      <c r="E225" s="130" t="s">
        <v>581</v>
      </c>
      <c r="F225" s="131" t="s">
        <v>582</v>
      </c>
      <c r="G225" s="132" t="s">
        <v>138</v>
      </c>
      <c r="H225" s="133">
        <v>3</v>
      </c>
      <c r="I225" s="134"/>
      <c r="J225" s="133">
        <f>ROUND(I225*H225,0)</f>
        <v>0</v>
      </c>
      <c r="K225" s="135"/>
      <c r="L225" s="28"/>
      <c r="M225" s="136" t="s">
        <v>1</v>
      </c>
      <c r="N225" s="137" t="s">
        <v>40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139</v>
      </c>
      <c r="AT225" s="140" t="s">
        <v>135</v>
      </c>
      <c r="AU225" s="140" t="s">
        <v>84</v>
      </c>
      <c r="AY225" s="13" t="s">
        <v>132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3" t="s">
        <v>8</v>
      </c>
      <c r="BK225" s="141">
        <f>ROUND(I225*H225,0)</f>
        <v>0</v>
      </c>
      <c r="BL225" s="13" t="s">
        <v>139</v>
      </c>
      <c r="BM225" s="140" t="s">
        <v>583</v>
      </c>
    </row>
    <row r="226" spans="2:65" s="1" customFormat="1" ht="11.25">
      <c r="B226" s="28"/>
      <c r="D226" s="156" t="s">
        <v>152</v>
      </c>
      <c r="F226" s="157" t="s">
        <v>584</v>
      </c>
      <c r="I226" s="144"/>
      <c r="L226" s="28"/>
      <c r="M226" s="145"/>
      <c r="T226" s="52"/>
      <c r="AT226" s="13" t="s">
        <v>152</v>
      </c>
      <c r="AU226" s="13" t="s">
        <v>84</v>
      </c>
    </row>
    <row r="227" spans="2:65" s="1" customFormat="1" ht="19.5">
      <c r="B227" s="28"/>
      <c r="D227" s="142" t="s">
        <v>141</v>
      </c>
      <c r="F227" s="143" t="s">
        <v>585</v>
      </c>
      <c r="I227" s="144"/>
      <c r="L227" s="28"/>
      <c r="M227" s="145"/>
      <c r="T227" s="52"/>
      <c r="AT227" s="13" t="s">
        <v>141</v>
      </c>
      <c r="AU227" s="13" t="s">
        <v>84</v>
      </c>
    </row>
    <row r="228" spans="2:65" s="1" customFormat="1" ht="21.75" customHeight="1">
      <c r="B228" s="28"/>
      <c r="C228" s="146" t="s">
        <v>371</v>
      </c>
      <c r="D228" s="146" t="s">
        <v>143</v>
      </c>
      <c r="E228" s="147" t="s">
        <v>586</v>
      </c>
      <c r="F228" s="148" t="s">
        <v>587</v>
      </c>
      <c r="G228" s="149" t="s">
        <v>138</v>
      </c>
      <c r="H228" s="150">
        <v>3</v>
      </c>
      <c r="I228" s="151"/>
      <c r="J228" s="150">
        <f>ROUND(I228*H228,0)</f>
        <v>0</v>
      </c>
      <c r="K228" s="152"/>
      <c r="L228" s="153"/>
      <c r="M228" s="154" t="s">
        <v>1</v>
      </c>
      <c r="N228" s="155" t="s">
        <v>40</v>
      </c>
      <c r="P228" s="138">
        <f>O228*H228</f>
        <v>0</v>
      </c>
      <c r="Q228" s="138">
        <v>3.0000000000000001E-5</v>
      </c>
      <c r="R228" s="138">
        <f>Q228*H228</f>
        <v>9.0000000000000006E-5</v>
      </c>
      <c r="S228" s="138">
        <v>0</v>
      </c>
      <c r="T228" s="139">
        <f>S228*H228</f>
        <v>0</v>
      </c>
      <c r="AR228" s="140" t="s">
        <v>146</v>
      </c>
      <c r="AT228" s="140" t="s">
        <v>143</v>
      </c>
      <c r="AU228" s="140" t="s">
        <v>84</v>
      </c>
      <c r="AY228" s="13" t="s">
        <v>132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3" t="s">
        <v>8</v>
      </c>
      <c r="BK228" s="141">
        <f>ROUND(I228*H228,0)</f>
        <v>0</v>
      </c>
      <c r="BL228" s="13" t="s">
        <v>139</v>
      </c>
      <c r="BM228" s="140" t="s">
        <v>588</v>
      </c>
    </row>
    <row r="229" spans="2:65" s="1" customFormat="1" ht="44.25" customHeight="1">
      <c r="B229" s="28"/>
      <c r="C229" s="129" t="s">
        <v>377</v>
      </c>
      <c r="D229" s="129" t="s">
        <v>135</v>
      </c>
      <c r="E229" s="130" t="s">
        <v>589</v>
      </c>
      <c r="F229" s="131" t="s">
        <v>590</v>
      </c>
      <c r="G229" s="132" t="s">
        <v>138</v>
      </c>
      <c r="H229" s="133">
        <v>6</v>
      </c>
      <c r="I229" s="134"/>
      <c r="J229" s="133">
        <f>ROUND(I229*H229,0)</f>
        <v>0</v>
      </c>
      <c r="K229" s="135"/>
      <c r="L229" s="28"/>
      <c r="M229" s="136" t="s">
        <v>1</v>
      </c>
      <c r="N229" s="137" t="s">
        <v>40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139</v>
      </c>
      <c r="AT229" s="140" t="s">
        <v>135</v>
      </c>
      <c r="AU229" s="140" t="s">
        <v>84</v>
      </c>
      <c r="AY229" s="13" t="s">
        <v>132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3" t="s">
        <v>8</v>
      </c>
      <c r="BK229" s="141">
        <f>ROUND(I229*H229,0)</f>
        <v>0</v>
      </c>
      <c r="BL229" s="13" t="s">
        <v>139</v>
      </c>
      <c r="BM229" s="140" t="s">
        <v>591</v>
      </c>
    </row>
    <row r="230" spans="2:65" s="1" customFormat="1" ht="11.25">
      <c r="B230" s="28"/>
      <c r="D230" s="156" t="s">
        <v>152</v>
      </c>
      <c r="F230" s="157" t="s">
        <v>592</v>
      </c>
      <c r="I230" s="144"/>
      <c r="L230" s="28"/>
      <c r="M230" s="145"/>
      <c r="T230" s="52"/>
      <c r="AT230" s="13" t="s">
        <v>152</v>
      </c>
      <c r="AU230" s="13" t="s">
        <v>84</v>
      </c>
    </row>
    <row r="231" spans="2:65" s="1" customFormat="1" ht="19.5">
      <c r="B231" s="28"/>
      <c r="D231" s="142" t="s">
        <v>141</v>
      </c>
      <c r="F231" s="143" t="s">
        <v>593</v>
      </c>
      <c r="I231" s="144"/>
      <c r="L231" s="28"/>
      <c r="M231" s="145"/>
      <c r="T231" s="52"/>
      <c r="AT231" s="13" t="s">
        <v>141</v>
      </c>
      <c r="AU231" s="13" t="s">
        <v>84</v>
      </c>
    </row>
    <row r="232" spans="2:65" s="1" customFormat="1" ht="44.25" customHeight="1">
      <c r="B232" s="28"/>
      <c r="C232" s="129" t="s">
        <v>386</v>
      </c>
      <c r="D232" s="129" t="s">
        <v>135</v>
      </c>
      <c r="E232" s="130" t="s">
        <v>594</v>
      </c>
      <c r="F232" s="131" t="s">
        <v>595</v>
      </c>
      <c r="G232" s="132" t="s">
        <v>138</v>
      </c>
      <c r="H232" s="133">
        <v>3</v>
      </c>
      <c r="I232" s="134"/>
      <c r="J232" s="133">
        <f>ROUND(I232*H232,0)</f>
        <v>0</v>
      </c>
      <c r="K232" s="135"/>
      <c r="L232" s="28"/>
      <c r="M232" s="136" t="s">
        <v>1</v>
      </c>
      <c r="N232" s="137" t="s">
        <v>40</v>
      </c>
      <c r="P232" s="138">
        <f>O232*H232</f>
        <v>0</v>
      </c>
      <c r="Q232" s="138">
        <v>0</v>
      </c>
      <c r="R232" s="138">
        <f>Q232*H232</f>
        <v>0</v>
      </c>
      <c r="S232" s="138">
        <v>0</v>
      </c>
      <c r="T232" s="139">
        <f>S232*H232</f>
        <v>0</v>
      </c>
      <c r="AR232" s="140" t="s">
        <v>139</v>
      </c>
      <c r="AT232" s="140" t="s">
        <v>135</v>
      </c>
      <c r="AU232" s="140" t="s">
        <v>84</v>
      </c>
      <c r="AY232" s="13" t="s">
        <v>132</v>
      </c>
      <c r="BE232" s="141">
        <f>IF(N232="základní",J232,0)</f>
        <v>0</v>
      </c>
      <c r="BF232" s="141">
        <f>IF(N232="snížená",J232,0)</f>
        <v>0</v>
      </c>
      <c r="BG232" s="141">
        <f>IF(N232="zákl. přenesená",J232,0)</f>
        <v>0</v>
      </c>
      <c r="BH232" s="141">
        <f>IF(N232="sníž. přenesená",J232,0)</f>
        <v>0</v>
      </c>
      <c r="BI232" s="141">
        <f>IF(N232="nulová",J232,0)</f>
        <v>0</v>
      </c>
      <c r="BJ232" s="13" t="s">
        <v>8</v>
      </c>
      <c r="BK232" s="141">
        <f>ROUND(I232*H232,0)</f>
        <v>0</v>
      </c>
      <c r="BL232" s="13" t="s">
        <v>139</v>
      </c>
      <c r="BM232" s="140" t="s">
        <v>596</v>
      </c>
    </row>
    <row r="233" spans="2:65" s="1" customFormat="1" ht="11.25">
      <c r="B233" s="28"/>
      <c r="D233" s="156" t="s">
        <v>152</v>
      </c>
      <c r="F233" s="157" t="s">
        <v>597</v>
      </c>
      <c r="I233" s="144"/>
      <c r="L233" s="28"/>
      <c r="M233" s="145"/>
      <c r="T233" s="52"/>
      <c r="AT233" s="13" t="s">
        <v>152</v>
      </c>
      <c r="AU233" s="13" t="s">
        <v>84</v>
      </c>
    </row>
    <row r="234" spans="2:65" s="1" customFormat="1" ht="19.5">
      <c r="B234" s="28"/>
      <c r="D234" s="142" t="s">
        <v>141</v>
      </c>
      <c r="F234" s="143" t="s">
        <v>598</v>
      </c>
      <c r="I234" s="144"/>
      <c r="L234" s="28"/>
      <c r="M234" s="145"/>
      <c r="T234" s="52"/>
      <c r="AT234" s="13" t="s">
        <v>141</v>
      </c>
      <c r="AU234" s="13" t="s">
        <v>84</v>
      </c>
    </row>
    <row r="235" spans="2:65" s="1" customFormat="1" ht="16.5" customHeight="1">
      <c r="B235" s="28"/>
      <c r="C235" s="146" t="s">
        <v>393</v>
      </c>
      <c r="D235" s="146" t="s">
        <v>143</v>
      </c>
      <c r="E235" s="147" t="s">
        <v>599</v>
      </c>
      <c r="F235" s="148" t="s">
        <v>600</v>
      </c>
      <c r="G235" s="149" t="s">
        <v>138</v>
      </c>
      <c r="H235" s="150">
        <v>9</v>
      </c>
      <c r="I235" s="151"/>
      <c r="J235" s="150">
        <f>ROUND(I235*H235,0)</f>
        <v>0</v>
      </c>
      <c r="K235" s="152"/>
      <c r="L235" s="153"/>
      <c r="M235" s="154" t="s">
        <v>1</v>
      </c>
      <c r="N235" s="155" t="s">
        <v>40</v>
      </c>
      <c r="P235" s="138">
        <f>O235*H235</f>
        <v>0</v>
      </c>
      <c r="Q235" s="138">
        <v>2.0000000000000001E-4</v>
      </c>
      <c r="R235" s="138">
        <f>Q235*H235</f>
        <v>1.8000000000000002E-3</v>
      </c>
      <c r="S235" s="138">
        <v>0</v>
      </c>
      <c r="T235" s="139">
        <f>S235*H235</f>
        <v>0</v>
      </c>
      <c r="AR235" s="140" t="s">
        <v>146</v>
      </c>
      <c r="AT235" s="140" t="s">
        <v>143</v>
      </c>
      <c r="AU235" s="140" t="s">
        <v>84</v>
      </c>
      <c r="AY235" s="13" t="s">
        <v>132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3" t="s">
        <v>8</v>
      </c>
      <c r="BK235" s="141">
        <f>ROUND(I235*H235,0)</f>
        <v>0</v>
      </c>
      <c r="BL235" s="13" t="s">
        <v>139</v>
      </c>
      <c r="BM235" s="140" t="s">
        <v>601</v>
      </c>
    </row>
    <row r="236" spans="2:65" s="11" customFormat="1" ht="25.9" customHeight="1">
      <c r="B236" s="117"/>
      <c r="D236" s="118" t="s">
        <v>74</v>
      </c>
      <c r="E236" s="119" t="s">
        <v>143</v>
      </c>
      <c r="F236" s="119" t="s">
        <v>383</v>
      </c>
      <c r="I236" s="120"/>
      <c r="J236" s="121">
        <f>BK236</f>
        <v>0</v>
      </c>
      <c r="L236" s="117"/>
      <c r="M236" s="122"/>
      <c r="P236" s="123">
        <f>P237</f>
        <v>0</v>
      </c>
      <c r="R236" s="123">
        <f>R237</f>
        <v>0</v>
      </c>
      <c r="T236" s="124">
        <f>T237</f>
        <v>0</v>
      </c>
      <c r="AR236" s="118" t="s">
        <v>148</v>
      </c>
      <c r="AT236" s="125" t="s">
        <v>74</v>
      </c>
      <c r="AU236" s="125" t="s">
        <v>75</v>
      </c>
      <c r="AY236" s="118" t="s">
        <v>132</v>
      </c>
      <c r="BK236" s="126">
        <f>BK237</f>
        <v>0</v>
      </c>
    </row>
    <row r="237" spans="2:65" s="11" customFormat="1" ht="22.9" customHeight="1">
      <c r="B237" s="117"/>
      <c r="D237" s="118" t="s">
        <v>74</v>
      </c>
      <c r="E237" s="127" t="s">
        <v>384</v>
      </c>
      <c r="F237" s="127" t="s">
        <v>385</v>
      </c>
      <c r="I237" s="120"/>
      <c r="J237" s="128">
        <f>BK237</f>
        <v>0</v>
      </c>
      <c r="L237" s="117"/>
      <c r="M237" s="122"/>
      <c r="P237" s="123">
        <f>SUM(P238:P245)</f>
        <v>0</v>
      </c>
      <c r="R237" s="123">
        <f>SUM(R238:R245)</f>
        <v>0</v>
      </c>
      <c r="T237" s="124">
        <f>SUM(T238:T245)</f>
        <v>0</v>
      </c>
      <c r="AR237" s="118" t="s">
        <v>148</v>
      </c>
      <c r="AT237" s="125" t="s">
        <v>74</v>
      </c>
      <c r="AU237" s="125" t="s">
        <v>8</v>
      </c>
      <c r="AY237" s="118" t="s">
        <v>132</v>
      </c>
      <c r="BK237" s="126">
        <f>SUM(BK238:BK245)</f>
        <v>0</v>
      </c>
    </row>
    <row r="238" spans="2:65" s="1" customFormat="1" ht="16.5" customHeight="1">
      <c r="B238" s="28"/>
      <c r="C238" s="129" t="s">
        <v>398</v>
      </c>
      <c r="D238" s="129" t="s">
        <v>135</v>
      </c>
      <c r="E238" s="130" t="s">
        <v>602</v>
      </c>
      <c r="F238" s="131" t="s">
        <v>603</v>
      </c>
      <c r="G238" s="132" t="s">
        <v>138</v>
      </c>
      <c r="H238" s="133">
        <v>1</v>
      </c>
      <c r="I238" s="134"/>
      <c r="J238" s="133">
        <f>ROUND(I238*H238,0)</f>
        <v>0</v>
      </c>
      <c r="K238" s="135"/>
      <c r="L238" s="28"/>
      <c r="M238" s="136" t="s">
        <v>1</v>
      </c>
      <c r="N238" s="137" t="s">
        <v>40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390</v>
      </c>
      <c r="AT238" s="140" t="s">
        <v>135</v>
      </c>
      <c r="AU238" s="140" t="s">
        <v>84</v>
      </c>
      <c r="AY238" s="13" t="s">
        <v>132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3" t="s">
        <v>8</v>
      </c>
      <c r="BK238" s="141">
        <f>ROUND(I238*H238,0)</f>
        <v>0</v>
      </c>
      <c r="BL238" s="13" t="s">
        <v>390</v>
      </c>
      <c r="BM238" s="140" t="s">
        <v>604</v>
      </c>
    </row>
    <row r="239" spans="2:65" s="1" customFormat="1" ht="19.5">
      <c r="B239" s="28"/>
      <c r="D239" s="142" t="s">
        <v>141</v>
      </c>
      <c r="F239" s="143" t="s">
        <v>605</v>
      </c>
      <c r="I239" s="144"/>
      <c r="L239" s="28"/>
      <c r="M239" s="145"/>
      <c r="T239" s="52"/>
      <c r="AT239" s="13" t="s">
        <v>141</v>
      </c>
      <c r="AU239" s="13" t="s">
        <v>84</v>
      </c>
    </row>
    <row r="240" spans="2:65" s="1" customFormat="1" ht="21.75" customHeight="1">
      <c r="B240" s="28"/>
      <c r="C240" s="129" t="s">
        <v>403</v>
      </c>
      <c r="D240" s="129" t="s">
        <v>135</v>
      </c>
      <c r="E240" s="130" t="s">
        <v>394</v>
      </c>
      <c r="F240" s="131" t="s">
        <v>395</v>
      </c>
      <c r="G240" s="132" t="s">
        <v>138</v>
      </c>
      <c r="H240" s="133">
        <v>1</v>
      </c>
      <c r="I240" s="134"/>
      <c r="J240" s="133">
        <f>ROUND(I240*H240,0)</f>
        <v>0</v>
      </c>
      <c r="K240" s="135"/>
      <c r="L240" s="28"/>
      <c r="M240" s="136" t="s">
        <v>1</v>
      </c>
      <c r="N240" s="137" t="s">
        <v>40</v>
      </c>
      <c r="P240" s="138">
        <f>O240*H240</f>
        <v>0</v>
      </c>
      <c r="Q240" s="138">
        <v>0</v>
      </c>
      <c r="R240" s="138">
        <f>Q240*H240</f>
        <v>0</v>
      </c>
      <c r="S240" s="138">
        <v>0</v>
      </c>
      <c r="T240" s="139">
        <f>S240*H240</f>
        <v>0</v>
      </c>
      <c r="AR240" s="140" t="s">
        <v>390</v>
      </c>
      <c r="AT240" s="140" t="s">
        <v>135</v>
      </c>
      <c r="AU240" s="140" t="s">
        <v>84</v>
      </c>
      <c r="AY240" s="13" t="s">
        <v>132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3" t="s">
        <v>8</v>
      </c>
      <c r="BK240" s="141">
        <f>ROUND(I240*H240,0)</f>
        <v>0</v>
      </c>
      <c r="BL240" s="13" t="s">
        <v>390</v>
      </c>
      <c r="BM240" s="140" t="s">
        <v>606</v>
      </c>
    </row>
    <row r="241" spans="2:65" s="1" customFormat="1" ht="19.5">
      <c r="B241" s="28"/>
      <c r="D241" s="142" t="s">
        <v>141</v>
      </c>
      <c r="F241" s="143" t="s">
        <v>607</v>
      </c>
      <c r="I241" s="144"/>
      <c r="L241" s="28"/>
      <c r="M241" s="145"/>
      <c r="T241" s="52"/>
      <c r="AT241" s="13" t="s">
        <v>141</v>
      </c>
      <c r="AU241" s="13" t="s">
        <v>84</v>
      </c>
    </row>
    <row r="242" spans="2:65" s="1" customFormat="1" ht="16.5" customHeight="1">
      <c r="B242" s="28"/>
      <c r="C242" s="129" t="s">
        <v>408</v>
      </c>
      <c r="D242" s="129" t="s">
        <v>135</v>
      </c>
      <c r="E242" s="130" t="s">
        <v>404</v>
      </c>
      <c r="F242" s="131" t="s">
        <v>405</v>
      </c>
      <c r="G242" s="132" t="s">
        <v>138</v>
      </c>
      <c r="H242" s="133">
        <v>2</v>
      </c>
      <c r="I242" s="134"/>
      <c r="J242" s="133">
        <f>ROUND(I242*H242,0)</f>
        <v>0</v>
      </c>
      <c r="K242" s="135"/>
      <c r="L242" s="28"/>
      <c r="M242" s="136" t="s">
        <v>1</v>
      </c>
      <c r="N242" s="137" t="s">
        <v>40</v>
      </c>
      <c r="P242" s="138">
        <f>O242*H242</f>
        <v>0</v>
      </c>
      <c r="Q242" s="138">
        <v>0</v>
      </c>
      <c r="R242" s="138">
        <f>Q242*H242</f>
        <v>0</v>
      </c>
      <c r="S242" s="138">
        <v>0</v>
      </c>
      <c r="T242" s="139">
        <f>S242*H242</f>
        <v>0</v>
      </c>
      <c r="AR242" s="140" t="s">
        <v>390</v>
      </c>
      <c r="AT242" s="140" t="s">
        <v>135</v>
      </c>
      <c r="AU242" s="140" t="s">
        <v>84</v>
      </c>
      <c r="AY242" s="13" t="s">
        <v>132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3" t="s">
        <v>8</v>
      </c>
      <c r="BK242" s="141">
        <f>ROUND(I242*H242,0)</f>
        <v>0</v>
      </c>
      <c r="BL242" s="13" t="s">
        <v>390</v>
      </c>
      <c r="BM242" s="140" t="s">
        <v>608</v>
      </c>
    </row>
    <row r="243" spans="2:65" s="1" customFormat="1" ht="19.5">
      <c r="B243" s="28"/>
      <c r="D243" s="142" t="s">
        <v>141</v>
      </c>
      <c r="F243" s="143" t="s">
        <v>609</v>
      </c>
      <c r="I243" s="144"/>
      <c r="L243" s="28"/>
      <c r="M243" s="145"/>
      <c r="T243" s="52"/>
      <c r="AT243" s="13" t="s">
        <v>141</v>
      </c>
      <c r="AU243" s="13" t="s">
        <v>84</v>
      </c>
    </row>
    <row r="244" spans="2:65" s="1" customFormat="1" ht="24.2" customHeight="1">
      <c r="B244" s="28"/>
      <c r="C244" s="129" t="s">
        <v>413</v>
      </c>
      <c r="D244" s="129" t="s">
        <v>135</v>
      </c>
      <c r="E244" s="130" t="s">
        <v>409</v>
      </c>
      <c r="F244" s="131" t="s">
        <v>610</v>
      </c>
      <c r="G244" s="132" t="s">
        <v>138</v>
      </c>
      <c r="H244" s="133">
        <v>3</v>
      </c>
      <c r="I244" s="134"/>
      <c r="J244" s="133">
        <f>ROUND(I244*H244,0)</f>
        <v>0</v>
      </c>
      <c r="K244" s="135"/>
      <c r="L244" s="28"/>
      <c r="M244" s="136" t="s">
        <v>1</v>
      </c>
      <c r="N244" s="137" t="s">
        <v>40</v>
      </c>
      <c r="P244" s="138">
        <f>O244*H244</f>
        <v>0</v>
      </c>
      <c r="Q244" s="138">
        <v>0</v>
      </c>
      <c r="R244" s="138">
        <f>Q244*H244</f>
        <v>0</v>
      </c>
      <c r="S244" s="138">
        <v>0</v>
      </c>
      <c r="T244" s="139">
        <f>S244*H244</f>
        <v>0</v>
      </c>
      <c r="AR244" s="140" t="s">
        <v>390</v>
      </c>
      <c r="AT244" s="140" t="s">
        <v>135</v>
      </c>
      <c r="AU244" s="140" t="s">
        <v>84</v>
      </c>
      <c r="AY244" s="13" t="s">
        <v>132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3" t="s">
        <v>8</v>
      </c>
      <c r="BK244" s="141">
        <f>ROUND(I244*H244,0)</f>
        <v>0</v>
      </c>
      <c r="BL244" s="13" t="s">
        <v>390</v>
      </c>
      <c r="BM244" s="140" t="s">
        <v>611</v>
      </c>
    </row>
    <row r="245" spans="2:65" s="1" customFormat="1" ht="19.5">
      <c r="B245" s="28"/>
      <c r="D245" s="142" t="s">
        <v>141</v>
      </c>
      <c r="F245" s="143" t="s">
        <v>612</v>
      </c>
      <c r="I245" s="144"/>
      <c r="L245" s="28"/>
      <c r="M245" s="145"/>
      <c r="T245" s="52"/>
      <c r="AT245" s="13" t="s">
        <v>141</v>
      </c>
      <c r="AU245" s="13" t="s">
        <v>84</v>
      </c>
    </row>
    <row r="246" spans="2:65" s="11" customFormat="1" ht="25.9" customHeight="1">
      <c r="B246" s="117"/>
      <c r="D246" s="118" t="s">
        <v>74</v>
      </c>
      <c r="E246" s="119" t="s">
        <v>418</v>
      </c>
      <c r="F246" s="119" t="s">
        <v>419</v>
      </c>
      <c r="I246" s="120"/>
      <c r="J246" s="121">
        <f>BK246</f>
        <v>0</v>
      </c>
      <c r="L246" s="117"/>
      <c r="M246" s="122"/>
      <c r="P246" s="123">
        <f>P247</f>
        <v>0</v>
      </c>
      <c r="R246" s="123">
        <f>R247</f>
        <v>0</v>
      </c>
      <c r="T246" s="124">
        <f>T247</f>
        <v>0</v>
      </c>
      <c r="AR246" s="118" t="s">
        <v>159</v>
      </c>
      <c r="AT246" s="125" t="s">
        <v>74</v>
      </c>
      <c r="AU246" s="125" t="s">
        <v>75</v>
      </c>
      <c r="AY246" s="118" t="s">
        <v>132</v>
      </c>
      <c r="BK246" s="126">
        <f>BK247</f>
        <v>0</v>
      </c>
    </row>
    <row r="247" spans="2:65" s="11" customFormat="1" ht="22.9" customHeight="1">
      <c r="B247" s="117"/>
      <c r="D247" s="118" t="s">
        <v>74</v>
      </c>
      <c r="E247" s="127" t="s">
        <v>420</v>
      </c>
      <c r="F247" s="127" t="s">
        <v>421</v>
      </c>
      <c r="I247" s="120"/>
      <c r="J247" s="128">
        <f>BK247</f>
        <v>0</v>
      </c>
      <c r="L247" s="117"/>
      <c r="M247" s="122"/>
      <c r="P247" s="123">
        <f>SUM(P248:P249)</f>
        <v>0</v>
      </c>
      <c r="R247" s="123">
        <f>SUM(R248:R249)</f>
        <v>0</v>
      </c>
      <c r="T247" s="124">
        <f>SUM(T248:T249)</f>
        <v>0</v>
      </c>
      <c r="AR247" s="118" t="s">
        <v>159</v>
      </c>
      <c r="AT247" s="125" t="s">
        <v>74</v>
      </c>
      <c r="AU247" s="125" t="s">
        <v>8</v>
      </c>
      <c r="AY247" s="118" t="s">
        <v>132</v>
      </c>
      <c r="BK247" s="126">
        <f>SUM(BK248:BK249)</f>
        <v>0</v>
      </c>
    </row>
    <row r="248" spans="2:65" s="1" customFormat="1" ht="16.5" customHeight="1">
      <c r="B248" s="28"/>
      <c r="C248" s="129" t="s">
        <v>422</v>
      </c>
      <c r="D248" s="129" t="s">
        <v>135</v>
      </c>
      <c r="E248" s="130" t="s">
        <v>423</v>
      </c>
      <c r="F248" s="131" t="s">
        <v>424</v>
      </c>
      <c r="G248" s="132" t="s">
        <v>389</v>
      </c>
      <c r="H248" s="133">
        <v>1</v>
      </c>
      <c r="I248" s="134"/>
      <c r="J248" s="133">
        <f>ROUND(I248*H248,0)</f>
        <v>0</v>
      </c>
      <c r="K248" s="135"/>
      <c r="L248" s="28"/>
      <c r="M248" s="136" t="s">
        <v>1</v>
      </c>
      <c r="N248" s="137" t="s">
        <v>40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155</v>
      </c>
      <c r="AT248" s="140" t="s">
        <v>135</v>
      </c>
      <c r="AU248" s="140" t="s">
        <v>84</v>
      </c>
      <c r="AY248" s="13" t="s">
        <v>132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3" t="s">
        <v>8</v>
      </c>
      <c r="BK248" s="141">
        <f>ROUND(I248*H248,0)</f>
        <v>0</v>
      </c>
      <c r="BL248" s="13" t="s">
        <v>155</v>
      </c>
      <c r="BM248" s="140" t="s">
        <v>613</v>
      </c>
    </row>
    <row r="249" spans="2:65" s="1" customFormat="1" ht="29.25">
      <c r="B249" s="28"/>
      <c r="D249" s="142" t="s">
        <v>141</v>
      </c>
      <c r="F249" s="143" t="s">
        <v>426</v>
      </c>
      <c r="I249" s="144"/>
      <c r="L249" s="28"/>
      <c r="M249" s="158"/>
      <c r="N249" s="159"/>
      <c r="O249" s="159"/>
      <c r="P249" s="159"/>
      <c r="Q249" s="159"/>
      <c r="R249" s="159"/>
      <c r="S249" s="159"/>
      <c r="T249" s="160"/>
      <c r="AT249" s="13" t="s">
        <v>141</v>
      </c>
      <c r="AU249" s="13" t="s">
        <v>84</v>
      </c>
    </row>
    <row r="250" spans="2:65" s="1" customFormat="1" ht="6.95" customHeight="1">
      <c r="B250" s="40"/>
      <c r="C250" s="41"/>
      <c r="D250" s="41"/>
      <c r="E250" s="41"/>
      <c r="F250" s="41"/>
      <c r="G250" s="41"/>
      <c r="H250" s="41"/>
      <c r="I250" s="41"/>
      <c r="J250" s="41"/>
      <c r="K250" s="41"/>
      <c r="L250" s="28"/>
    </row>
  </sheetData>
  <sheetProtection algorithmName="SHA-512" hashValue="8MGZ7XoqVdapmlK+VjpubJUl1+UR+T4UOnxJEsSwF4HQzCY9VXDQZqTew/wDDqa8jk2yjK23QoxAbYXmrIe2iw==" saltValue="uhWpPwEXF9SEKBE+T3A72WjsjyB0TrdFh7a341THrqwRVg5hHm7sX4+OkIz9tDqWwkT7D5L2mozdcTL56auYGA==" spinCount="100000" sheet="1" objects="1" scenarios="1" formatColumns="0" formatRows="0" autoFilter="0"/>
  <autoFilter ref="C121:K249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200-000000000000}"/>
    <hyperlink ref="F133" r:id="rId2" xr:uid="{00000000-0004-0000-0200-000001000000}"/>
    <hyperlink ref="F137" r:id="rId3" xr:uid="{00000000-0004-0000-0200-000002000000}"/>
    <hyperlink ref="F140" r:id="rId4" xr:uid="{00000000-0004-0000-0200-000003000000}"/>
    <hyperlink ref="F143" r:id="rId5" xr:uid="{00000000-0004-0000-0200-000004000000}"/>
    <hyperlink ref="F146" r:id="rId6" xr:uid="{00000000-0004-0000-0200-000005000000}"/>
    <hyperlink ref="F149" r:id="rId7" xr:uid="{00000000-0004-0000-0200-000006000000}"/>
    <hyperlink ref="F155" r:id="rId8" xr:uid="{00000000-0004-0000-0200-000007000000}"/>
    <hyperlink ref="F159" r:id="rId9" xr:uid="{00000000-0004-0000-0200-000008000000}"/>
    <hyperlink ref="F163" r:id="rId10" xr:uid="{00000000-0004-0000-0200-000009000000}"/>
    <hyperlink ref="F166" r:id="rId11" xr:uid="{00000000-0004-0000-0200-00000A000000}"/>
    <hyperlink ref="F169" r:id="rId12" xr:uid="{00000000-0004-0000-0200-00000B000000}"/>
    <hyperlink ref="F174" r:id="rId13" xr:uid="{00000000-0004-0000-0200-00000C000000}"/>
    <hyperlink ref="F179" r:id="rId14" xr:uid="{00000000-0004-0000-0200-00000D000000}"/>
    <hyperlink ref="F183" r:id="rId15" xr:uid="{00000000-0004-0000-0200-00000E000000}"/>
    <hyperlink ref="F187" r:id="rId16" xr:uid="{00000000-0004-0000-0200-00000F000000}"/>
    <hyperlink ref="F190" r:id="rId17" xr:uid="{00000000-0004-0000-0200-000010000000}"/>
    <hyperlink ref="F193" r:id="rId18" xr:uid="{00000000-0004-0000-0200-000011000000}"/>
    <hyperlink ref="F196" r:id="rId19" xr:uid="{00000000-0004-0000-0200-000012000000}"/>
    <hyperlink ref="F199" r:id="rId20" xr:uid="{00000000-0004-0000-0200-000013000000}"/>
    <hyperlink ref="F203" r:id="rId21" xr:uid="{00000000-0004-0000-0200-000014000000}"/>
    <hyperlink ref="F209" r:id="rId22" xr:uid="{00000000-0004-0000-0200-000015000000}"/>
    <hyperlink ref="F212" r:id="rId23" xr:uid="{00000000-0004-0000-0200-000016000000}"/>
    <hyperlink ref="F215" r:id="rId24" xr:uid="{00000000-0004-0000-0200-000017000000}"/>
    <hyperlink ref="F220" r:id="rId25" xr:uid="{00000000-0004-0000-0200-000018000000}"/>
    <hyperlink ref="F223" r:id="rId26" xr:uid="{00000000-0004-0000-0200-000019000000}"/>
    <hyperlink ref="F226" r:id="rId27" xr:uid="{00000000-0004-0000-0200-00001A000000}"/>
    <hyperlink ref="F230" r:id="rId28" xr:uid="{00000000-0004-0000-0200-00001B000000}"/>
    <hyperlink ref="F233" r:id="rId29" xr:uid="{00000000-0004-0000-0200-00001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103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revize elektroinstalce objektů TSHK</v>
      </c>
      <c r="F7" s="200"/>
      <c r="G7" s="200"/>
      <c r="H7" s="200"/>
      <c r="L7" s="16"/>
    </row>
    <row r="8" spans="2:46" s="1" customFormat="1" ht="12" customHeight="1">
      <c r="B8" s="28"/>
      <c r="D8" s="23" t="s">
        <v>104</v>
      </c>
      <c r="L8" s="28"/>
    </row>
    <row r="9" spans="2:46" s="1" customFormat="1" ht="16.5" customHeight="1">
      <c r="B9" s="28"/>
      <c r="E9" s="161" t="s">
        <v>614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ROUND(J122, 0)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ROUND((SUM(BE122:BE143)),  0)</f>
        <v>0</v>
      </c>
      <c r="I33" s="88">
        <v>0.21</v>
      </c>
      <c r="J33" s="87">
        <f>ROUND(((SUM(BE122:BE143))*I33),  0)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ROUND((SUM(BF122:BF143)),  0)</f>
        <v>0</v>
      </c>
      <c r="I34" s="88">
        <v>0.12</v>
      </c>
      <c r="J34" s="87">
        <f>ROUND(((SUM(BF122:BF143))*I34),  0)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ROUND((SUM(BG122:BG143)),  0)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ROUND((SUM(BH122:BH143)),  0)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ROUND((SUM(BI122:BI143)),  0)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revize elektroinstalce objektů TSHK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1" t="str">
        <f>E9</f>
        <v>03. - TSHK - budova C, Na Brně 362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0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107</v>
      </c>
      <c r="D94" s="89"/>
      <c r="E94" s="89"/>
      <c r="F94" s="89"/>
      <c r="G94" s="89"/>
      <c r="H94" s="89"/>
      <c r="I94" s="89"/>
      <c r="J94" s="98" t="s">
        <v>108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109</v>
      </c>
      <c r="J96" s="62">
        <f>J122</f>
        <v>0</v>
      </c>
      <c r="L96" s="28"/>
      <c r="AU96" s="13" t="s">
        <v>110</v>
      </c>
    </row>
    <row r="97" spans="2:12" s="8" customFormat="1" ht="24.95" hidden="1" customHeight="1">
      <c r="B97" s="100"/>
      <c r="D97" s="101" t="s">
        <v>111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112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113</v>
      </c>
      <c r="E99" s="102"/>
      <c r="F99" s="102"/>
      <c r="G99" s="102"/>
      <c r="H99" s="102"/>
      <c r="I99" s="102"/>
      <c r="J99" s="103">
        <f>J132</f>
        <v>0</v>
      </c>
      <c r="L99" s="100"/>
    </row>
    <row r="100" spans="2:12" s="9" customFormat="1" ht="19.899999999999999" hidden="1" customHeight="1">
      <c r="B100" s="104"/>
      <c r="D100" s="105" t="s">
        <v>114</v>
      </c>
      <c r="E100" s="106"/>
      <c r="F100" s="106"/>
      <c r="G100" s="106"/>
      <c r="H100" s="106"/>
      <c r="I100" s="106"/>
      <c r="J100" s="107">
        <f>J133</f>
        <v>0</v>
      </c>
      <c r="L100" s="104"/>
    </row>
    <row r="101" spans="2:12" s="8" customFormat="1" ht="24.95" hidden="1" customHeight="1">
      <c r="B101" s="100"/>
      <c r="D101" s="101" t="s">
        <v>115</v>
      </c>
      <c r="E101" s="102"/>
      <c r="F101" s="102"/>
      <c r="G101" s="102"/>
      <c r="H101" s="102"/>
      <c r="I101" s="102"/>
      <c r="J101" s="103">
        <f>J140</f>
        <v>0</v>
      </c>
      <c r="L101" s="100"/>
    </row>
    <row r="102" spans="2:12" s="9" customFormat="1" ht="19.899999999999999" hidden="1" customHeight="1">
      <c r="B102" s="104"/>
      <c r="D102" s="105" t="s">
        <v>116</v>
      </c>
      <c r="E102" s="106"/>
      <c r="F102" s="106"/>
      <c r="G102" s="106"/>
      <c r="H102" s="106"/>
      <c r="I102" s="106"/>
      <c r="J102" s="107">
        <f>J141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revize elektroinstalce objektů TSHK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104</v>
      </c>
      <c r="L113" s="28"/>
    </row>
    <row r="114" spans="2:65" s="1" customFormat="1" ht="16.5" customHeight="1">
      <c r="B114" s="28"/>
      <c r="E114" s="161" t="str">
        <f>E9</f>
        <v>03. - TSHK - budova C, Na Brně 362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0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118</v>
      </c>
      <c r="D121" s="110" t="s">
        <v>60</v>
      </c>
      <c r="E121" s="110" t="s">
        <v>56</v>
      </c>
      <c r="F121" s="110" t="s">
        <v>57</v>
      </c>
      <c r="G121" s="110" t="s">
        <v>119</v>
      </c>
      <c r="H121" s="110" t="s">
        <v>120</v>
      </c>
      <c r="I121" s="110" t="s">
        <v>121</v>
      </c>
      <c r="J121" s="111" t="s">
        <v>108</v>
      </c>
      <c r="K121" s="112" t="s">
        <v>122</v>
      </c>
      <c r="L121" s="108"/>
      <c r="M121" s="55" t="s">
        <v>1</v>
      </c>
      <c r="N121" s="56" t="s">
        <v>39</v>
      </c>
      <c r="O121" s="56" t="s">
        <v>123</v>
      </c>
      <c r="P121" s="56" t="s">
        <v>124</v>
      </c>
      <c r="Q121" s="56" t="s">
        <v>125</v>
      </c>
      <c r="R121" s="56" t="s">
        <v>126</v>
      </c>
      <c r="S121" s="56" t="s">
        <v>127</v>
      </c>
      <c r="T121" s="57" t="s">
        <v>128</v>
      </c>
    </row>
    <row r="122" spans="2:65" s="1" customFormat="1" ht="22.9" customHeight="1">
      <c r="B122" s="28"/>
      <c r="C122" s="60" t="s">
        <v>129</v>
      </c>
      <c r="J122" s="113">
        <f>BK122</f>
        <v>0</v>
      </c>
      <c r="L122" s="28"/>
      <c r="M122" s="58"/>
      <c r="N122" s="49"/>
      <c r="O122" s="49"/>
      <c r="P122" s="114">
        <f>P123+P132+P140</f>
        <v>0</v>
      </c>
      <c r="Q122" s="49"/>
      <c r="R122" s="114">
        <f>R123+R132+R140</f>
        <v>2.5999999999999998E-4</v>
      </c>
      <c r="S122" s="49"/>
      <c r="T122" s="115">
        <f>T123+T132+T140</f>
        <v>0</v>
      </c>
      <c r="AT122" s="13" t="s">
        <v>74</v>
      </c>
      <c r="AU122" s="13" t="s">
        <v>110</v>
      </c>
      <c r="BK122" s="116">
        <f>BK123+BK132+BK140</f>
        <v>0</v>
      </c>
    </row>
    <row r="123" spans="2:65" s="11" customFormat="1" ht="25.9" customHeight="1">
      <c r="B123" s="117"/>
      <c r="D123" s="118" t="s">
        <v>74</v>
      </c>
      <c r="E123" s="119" t="s">
        <v>130</v>
      </c>
      <c r="F123" s="119" t="s">
        <v>131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2.5999999999999998E-4</v>
      </c>
      <c r="T123" s="124">
        <f>T124</f>
        <v>0</v>
      </c>
      <c r="AR123" s="118" t="s">
        <v>84</v>
      </c>
      <c r="AT123" s="125" t="s">
        <v>74</v>
      </c>
      <c r="AU123" s="125" t="s">
        <v>75</v>
      </c>
      <c r="AY123" s="118" t="s">
        <v>132</v>
      </c>
      <c r="BK123" s="126">
        <f>BK124</f>
        <v>0</v>
      </c>
    </row>
    <row r="124" spans="2:65" s="11" customFormat="1" ht="22.9" customHeight="1">
      <c r="B124" s="117"/>
      <c r="D124" s="118" t="s">
        <v>74</v>
      </c>
      <c r="E124" s="127" t="s">
        <v>133</v>
      </c>
      <c r="F124" s="127" t="s">
        <v>134</v>
      </c>
      <c r="I124" s="120"/>
      <c r="J124" s="128">
        <f>BK124</f>
        <v>0</v>
      </c>
      <c r="L124" s="117"/>
      <c r="M124" s="122"/>
      <c r="P124" s="123">
        <f>SUM(P125:P131)</f>
        <v>0</v>
      </c>
      <c r="R124" s="123">
        <f>SUM(R125:R131)</f>
        <v>2.5999999999999998E-4</v>
      </c>
      <c r="T124" s="124">
        <f>SUM(T125:T131)</f>
        <v>0</v>
      </c>
      <c r="AR124" s="118" t="s">
        <v>84</v>
      </c>
      <c r="AT124" s="125" t="s">
        <v>74</v>
      </c>
      <c r="AU124" s="125" t="s">
        <v>8</v>
      </c>
      <c r="AY124" s="118" t="s">
        <v>132</v>
      </c>
      <c r="BK124" s="126">
        <f>SUM(BK125:BK131)</f>
        <v>0</v>
      </c>
    </row>
    <row r="125" spans="2:65" s="1" customFormat="1" ht="44.25" customHeight="1">
      <c r="B125" s="28"/>
      <c r="C125" s="129" t="s">
        <v>8</v>
      </c>
      <c r="D125" s="129" t="s">
        <v>135</v>
      </c>
      <c r="E125" s="130" t="s">
        <v>589</v>
      </c>
      <c r="F125" s="131" t="s">
        <v>590</v>
      </c>
      <c r="G125" s="132" t="s">
        <v>138</v>
      </c>
      <c r="H125" s="133">
        <v>1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139</v>
      </c>
      <c r="AT125" s="140" t="s">
        <v>135</v>
      </c>
      <c r="AU125" s="140" t="s">
        <v>84</v>
      </c>
      <c r="AY125" s="13" t="s">
        <v>132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139</v>
      </c>
      <c r="BM125" s="140" t="s">
        <v>615</v>
      </c>
    </row>
    <row r="126" spans="2:65" s="1" customFormat="1" ht="11.25">
      <c r="B126" s="28"/>
      <c r="D126" s="156" t="s">
        <v>152</v>
      </c>
      <c r="F126" s="157" t="s">
        <v>592</v>
      </c>
      <c r="I126" s="144"/>
      <c r="L126" s="28"/>
      <c r="M126" s="145"/>
      <c r="T126" s="52"/>
      <c r="AT126" s="13" t="s">
        <v>152</v>
      </c>
      <c r="AU126" s="13" t="s">
        <v>84</v>
      </c>
    </row>
    <row r="127" spans="2:65" s="1" customFormat="1" ht="19.5">
      <c r="B127" s="28"/>
      <c r="D127" s="142" t="s">
        <v>141</v>
      </c>
      <c r="F127" s="143" t="s">
        <v>616</v>
      </c>
      <c r="I127" s="144"/>
      <c r="L127" s="28"/>
      <c r="M127" s="145"/>
      <c r="T127" s="52"/>
      <c r="AT127" s="13" t="s">
        <v>141</v>
      </c>
      <c r="AU127" s="13" t="s">
        <v>84</v>
      </c>
    </row>
    <row r="128" spans="2:65" s="1" customFormat="1" ht="16.5" customHeight="1">
      <c r="B128" s="28"/>
      <c r="C128" s="146" t="s">
        <v>84</v>
      </c>
      <c r="D128" s="146" t="s">
        <v>143</v>
      </c>
      <c r="E128" s="147" t="s">
        <v>363</v>
      </c>
      <c r="F128" s="148" t="s">
        <v>570</v>
      </c>
      <c r="G128" s="149" t="s">
        <v>138</v>
      </c>
      <c r="H128" s="150">
        <v>1</v>
      </c>
      <c r="I128" s="151"/>
      <c r="J128" s="150">
        <f>ROUND(I128*H128,0)</f>
        <v>0</v>
      </c>
      <c r="K128" s="152"/>
      <c r="L128" s="153"/>
      <c r="M128" s="154" t="s">
        <v>1</v>
      </c>
      <c r="N128" s="155" t="s">
        <v>40</v>
      </c>
      <c r="P128" s="138">
        <f>O128*H128</f>
        <v>0</v>
      </c>
      <c r="Q128" s="138">
        <v>2.5999999999999998E-4</v>
      </c>
      <c r="R128" s="138">
        <f>Q128*H128</f>
        <v>2.5999999999999998E-4</v>
      </c>
      <c r="S128" s="138">
        <v>0</v>
      </c>
      <c r="T128" s="139">
        <f>S128*H128</f>
        <v>0</v>
      </c>
      <c r="AR128" s="140" t="s">
        <v>146</v>
      </c>
      <c r="AT128" s="140" t="s">
        <v>143</v>
      </c>
      <c r="AU128" s="140" t="s">
        <v>84</v>
      </c>
      <c r="AY128" s="13" t="s">
        <v>132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139</v>
      </c>
      <c r="BM128" s="140" t="s">
        <v>617</v>
      </c>
    </row>
    <row r="129" spans="2:65" s="1" customFormat="1" ht="66.75" customHeight="1">
      <c r="B129" s="28"/>
      <c r="C129" s="129" t="s">
        <v>148</v>
      </c>
      <c r="D129" s="129" t="s">
        <v>135</v>
      </c>
      <c r="E129" s="130" t="s">
        <v>372</v>
      </c>
      <c r="F129" s="131" t="s">
        <v>373</v>
      </c>
      <c r="G129" s="132" t="s">
        <v>138</v>
      </c>
      <c r="H129" s="133">
        <v>1</v>
      </c>
      <c r="I129" s="134"/>
      <c r="J129" s="133">
        <f>ROUND(I129*H129,0)</f>
        <v>0</v>
      </c>
      <c r="K129" s="135"/>
      <c r="L129" s="28"/>
      <c r="M129" s="136" t="s">
        <v>1</v>
      </c>
      <c r="N129" s="137" t="s">
        <v>40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139</v>
      </c>
      <c r="AT129" s="140" t="s">
        <v>135</v>
      </c>
      <c r="AU129" s="140" t="s">
        <v>84</v>
      </c>
      <c r="AY129" s="13" t="s">
        <v>132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</v>
      </c>
      <c r="BK129" s="141">
        <f>ROUND(I129*H129,0)</f>
        <v>0</v>
      </c>
      <c r="BL129" s="13" t="s">
        <v>139</v>
      </c>
      <c r="BM129" s="140" t="s">
        <v>618</v>
      </c>
    </row>
    <row r="130" spans="2:65" s="1" customFormat="1" ht="11.25">
      <c r="B130" s="28"/>
      <c r="D130" s="156" t="s">
        <v>152</v>
      </c>
      <c r="F130" s="157" t="s">
        <v>375</v>
      </c>
      <c r="I130" s="144"/>
      <c r="L130" s="28"/>
      <c r="M130" s="145"/>
      <c r="T130" s="52"/>
      <c r="AT130" s="13" t="s">
        <v>152</v>
      </c>
      <c r="AU130" s="13" t="s">
        <v>84</v>
      </c>
    </row>
    <row r="131" spans="2:65" s="1" customFormat="1" ht="19.5">
      <c r="B131" s="28"/>
      <c r="D131" s="142" t="s">
        <v>141</v>
      </c>
      <c r="F131" s="143" t="s">
        <v>619</v>
      </c>
      <c r="I131" s="144"/>
      <c r="L131" s="28"/>
      <c r="M131" s="145"/>
      <c r="T131" s="52"/>
      <c r="AT131" s="13" t="s">
        <v>141</v>
      </c>
      <c r="AU131" s="13" t="s">
        <v>84</v>
      </c>
    </row>
    <row r="132" spans="2:65" s="11" customFormat="1" ht="25.9" customHeight="1">
      <c r="B132" s="117"/>
      <c r="D132" s="118" t="s">
        <v>74</v>
      </c>
      <c r="E132" s="119" t="s">
        <v>143</v>
      </c>
      <c r="F132" s="119" t="s">
        <v>383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148</v>
      </c>
      <c r="AT132" s="125" t="s">
        <v>74</v>
      </c>
      <c r="AU132" s="125" t="s">
        <v>75</v>
      </c>
      <c r="AY132" s="118" t="s">
        <v>132</v>
      </c>
      <c r="BK132" s="126">
        <f>BK133</f>
        <v>0</v>
      </c>
    </row>
    <row r="133" spans="2:65" s="11" customFormat="1" ht="22.9" customHeight="1">
      <c r="B133" s="117"/>
      <c r="D133" s="118" t="s">
        <v>74</v>
      </c>
      <c r="E133" s="127" t="s">
        <v>384</v>
      </c>
      <c r="F133" s="127" t="s">
        <v>385</v>
      </c>
      <c r="I133" s="120"/>
      <c r="J133" s="128">
        <f>BK133</f>
        <v>0</v>
      </c>
      <c r="L133" s="117"/>
      <c r="M133" s="122"/>
      <c r="P133" s="123">
        <f>SUM(P134:P139)</f>
        <v>0</v>
      </c>
      <c r="R133" s="123">
        <f>SUM(R134:R139)</f>
        <v>0</v>
      </c>
      <c r="T133" s="124">
        <f>SUM(T134:T139)</f>
        <v>0</v>
      </c>
      <c r="AR133" s="118" t="s">
        <v>148</v>
      </c>
      <c r="AT133" s="125" t="s">
        <v>74</v>
      </c>
      <c r="AU133" s="125" t="s">
        <v>8</v>
      </c>
      <c r="AY133" s="118" t="s">
        <v>132</v>
      </c>
      <c r="BK133" s="126">
        <f>SUM(BK134:BK139)</f>
        <v>0</v>
      </c>
    </row>
    <row r="134" spans="2:65" s="1" customFormat="1" ht="21.75" customHeight="1">
      <c r="B134" s="28"/>
      <c r="C134" s="129" t="s">
        <v>155</v>
      </c>
      <c r="D134" s="129" t="s">
        <v>135</v>
      </c>
      <c r="E134" s="130" t="s">
        <v>394</v>
      </c>
      <c r="F134" s="131" t="s">
        <v>395</v>
      </c>
      <c r="G134" s="132" t="s">
        <v>138</v>
      </c>
      <c r="H134" s="133">
        <v>1</v>
      </c>
      <c r="I134" s="134"/>
      <c r="J134" s="133">
        <f>ROUND(I134*H134,0)</f>
        <v>0</v>
      </c>
      <c r="K134" s="135"/>
      <c r="L134" s="28"/>
      <c r="M134" s="136" t="s">
        <v>1</v>
      </c>
      <c r="N134" s="137" t="s">
        <v>40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390</v>
      </c>
      <c r="AT134" s="140" t="s">
        <v>135</v>
      </c>
      <c r="AU134" s="140" t="s">
        <v>84</v>
      </c>
      <c r="AY134" s="13" t="s">
        <v>132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</v>
      </c>
      <c r="BK134" s="141">
        <f>ROUND(I134*H134,0)</f>
        <v>0</v>
      </c>
      <c r="BL134" s="13" t="s">
        <v>390</v>
      </c>
      <c r="BM134" s="140" t="s">
        <v>620</v>
      </c>
    </row>
    <row r="135" spans="2:65" s="1" customFormat="1" ht="19.5">
      <c r="B135" s="28"/>
      <c r="D135" s="142" t="s">
        <v>141</v>
      </c>
      <c r="F135" s="143" t="s">
        <v>621</v>
      </c>
      <c r="I135" s="144"/>
      <c r="L135" s="28"/>
      <c r="M135" s="145"/>
      <c r="T135" s="52"/>
      <c r="AT135" s="13" t="s">
        <v>141</v>
      </c>
      <c r="AU135" s="13" t="s">
        <v>84</v>
      </c>
    </row>
    <row r="136" spans="2:65" s="1" customFormat="1" ht="16.5" customHeight="1">
      <c r="B136" s="28"/>
      <c r="C136" s="129" t="s">
        <v>159</v>
      </c>
      <c r="D136" s="129" t="s">
        <v>135</v>
      </c>
      <c r="E136" s="130" t="s">
        <v>404</v>
      </c>
      <c r="F136" s="131" t="s">
        <v>405</v>
      </c>
      <c r="G136" s="132" t="s">
        <v>138</v>
      </c>
      <c r="H136" s="133">
        <v>1</v>
      </c>
      <c r="I136" s="134"/>
      <c r="J136" s="133">
        <f>ROUND(I136*H136,0)</f>
        <v>0</v>
      </c>
      <c r="K136" s="135"/>
      <c r="L136" s="28"/>
      <c r="M136" s="136" t="s">
        <v>1</v>
      </c>
      <c r="N136" s="137" t="s">
        <v>40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390</v>
      </c>
      <c r="AT136" s="140" t="s">
        <v>135</v>
      </c>
      <c r="AU136" s="140" t="s">
        <v>84</v>
      </c>
      <c r="AY136" s="13" t="s">
        <v>132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</v>
      </c>
      <c r="BK136" s="141">
        <f>ROUND(I136*H136,0)</f>
        <v>0</v>
      </c>
      <c r="BL136" s="13" t="s">
        <v>390</v>
      </c>
      <c r="BM136" s="140" t="s">
        <v>622</v>
      </c>
    </row>
    <row r="137" spans="2:65" s="1" customFormat="1" ht="19.5">
      <c r="B137" s="28"/>
      <c r="D137" s="142" t="s">
        <v>141</v>
      </c>
      <c r="F137" s="143" t="s">
        <v>623</v>
      </c>
      <c r="I137" s="144"/>
      <c r="L137" s="28"/>
      <c r="M137" s="145"/>
      <c r="T137" s="52"/>
      <c r="AT137" s="13" t="s">
        <v>141</v>
      </c>
      <c r="AU137" s="13" t="s">
        <v>84</v>
      </c>
    </row>
    <row r="138" spans="2:65" s="1" customFormat="1" ht="24.2" customHeight="1">
      <c r="B138" s="28"/>
      <c r="C138" s="129" t="s">
        <v>164</v>
      </c>
      <c r="D138" s="129" t="s">
        <v>135</v>
      </c>
      <c r="E138" s="130" t="s">
        <v>414</v>
      </c>
      <c r="F138" s="131" t="s">
        <v>415</v>
      </c>
      <c r="G138" s="132" t="s">
        <v>138</v>
      </c>
      <c r="H138" s="133">
        <v>5</v>
      </c>
      <c r="I138" s="134"/>
      <c r="J138" s="133">
        <f>ROUND(I138*H138,0)</f>
        <v>0</v>
      </c>
      <c r="K138" s="135"/>
      <c r="L138" s="28"/>
      <c r="M138" s="136" t="s">
        <v>1</v>
      </c>
      <c r="N138" s="137" t="s">
        <v>40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390</v>
      </c>
      <c r="AT138" s="140" t="s">
        <v>135</v>
      </c>
      <c r="AU138" s="140" t="s">
        <v>84</v>
      </c>
      <c r="AY138" s="13" t="s">
        <v>132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</v>
      </c>
      <c r="BK138" s="141">
        <f>ROUND(I138*H138,0)</f>
        <v>0</v>
      </c>
      <c r="BL138" s="13" t="s">
        <v>390</v>
      </c>
      <c r="BM138" s="140" t="s">
        <v>624</v>
      </c>
    </row>
    <row r="139" spans="2:65" s="1" customFormat="1" ht="19.5">
      <c r="B139" s="28"/>
      <c r="D139" s="142" t="s">
        <v>141</v>
      </c>
      <c r="F139" s="143" t="s">
        <v>625</v>
      </c>
      <c r="I139" s="144"/>
      <c r="L139" s="28"/>
      <c r="M139" s="145"/>
      <c r="T139" s="52"/>
      <c r="AT139" s="13" t="s">
        <v>141</v>
      </c>
      <c r="AU139" s="13" t="s">
        <v>84</v>
      </c>
    </row>
    <row r="140" spans="2:65" s="11" customFormat="1" ht="25.9" customHeight="1">
      <c r="B140" s="117"/>
      <c r="D140" s="118" t="s">
        <v>74</v>
      </c>
      <c r="E140" s="119" t="s">
        <v>418</v>
      </c>
      <c r="F140" s="119" t="s">
        <v>419</v>
      </c>
      <c r="I140" s="120"/>
      <c r="J140" s="121">
        <f>BK140</f>
        <v>0</v>
      </c>
      <c r="L140" s="117"/>
      <c r="M140" s="122"/>
      <c r="P140" s="123">
        <f>P141</f>
        <v>0</v>
      </c>
      <c r="R140" s="123">
        <f>R141</f>
        <v>0</v>
      </c>
      <c r="T140" s="124">
        <f>T141</f>
        <v>0</v>
      </c>
      <c r="AR140" s="118" t="s">
        <v>159</v>
      </c>
      <c r="AT140" s="125" t="s">
        <v>74</v>
      </c>
      <c r="AU140" s="125" t="s">
        <v>75</v>
      </c>
      <c r="AY140" s="118" t="s">
        <v>132</v>
      </c>
      <c r="BK140" s="126">
        <f>BK141</f>
        <v>0</v>
      </c>
    </row>
    <row r="141" spans="2:65" s="11" customFormat="1" ht="22.9" customHeight="1">
      <c r="B141" s="117"/>
      <c r="D141" s="118" t="s">
        <v>74</v>
      </c>
      <c r="E141" s="127" t="s">
        <v>420</v>
      </c>
      <c r="F141" s="127" t="s">
        <v>421</v>
      </c>
      <c r="I141" s="120"/>
      <c r="J141" s="128">
        <f>BK141</f>
        <v>0</v>
      </c>
      <c r="L141" s="117"/>
      <c r="M141" s="122"/>
      <c r="P141" s="123">
        <f>SUM(P142:P143)</f>
        <v>0</v>
      </c>
      <c r="R141" s="123">
        <f>SUM(R142:R143)</f>
        <v>0</v>
      </c>
      <c r="T141" s="124">
        <f>SUM(T142:T143)</f>
        <v>0</v>
      </c>
      <c r="AR141" s="118" t="s">
        <v>159</v>
      </c>
      <c r="AT141" s="125" t="s">
        <v>74</v>
      </c>
      <c r="AU141" s="125" t="s">
        <v>8</v>
      </c>
      <c r="AY141" s="118" t="s">
        <v>132</v>
      </c>
      <c r="BK141" s="126">
        <f>SUM(BK142:BK143)</f>
        <v>0</v>
      </c>
    </row>
    <row r="142" spans="2:65" s="1" customFormat="1" ht="16.5" customHeight="1">
      <c r="B142" s="28"/>
      <c r="C142" s="129" t="s">
        <v>169</v>
      </c>
      <c r="D142" s="129" t="s">
        <v>135</v>
      </c>
      <c r="E142" s="130" t="s">
        <v>423</v>
      </c>
      <c r="F142" s="131" t="s">
        <v>424</v>
      </c>
      <c r="G142" s="132" t="s">
        <v>389</v>
      </c>
      <c r="H142" s="133">
        <v>1</v>
      </c>
      <c r="I142" s="134"/>
      <c r="J142" s="133">
        <f>ROUND(I142*H142,0)</f>
        <v>0</v>
      </c>
      <c r="K142" s="135"/>
      <c r="L142" s="28"/>
      <c r="M142" s="136" t="s">
        <v>1</v>
      </c>
      <c r="N142" s="137" t="s">
        <v>40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155</v>
      </c>
      <c r="AT142" s="140" t="s">
        <v>135</v>
      </c>
      <c r="AU142" s="140" t="s">
        <v>84</v>
      </c>
      <c r="AY142" s="13" t="s">
        <v>132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</v>
      </c>
      <c r="BK142" s="141">
        <f>ROUND(I142*H142,0)</f>
        <v>0</v>
      </c>
      <c r="BL142" s="13" t="s">
        <v>155</v>
      </c>
      <c r="BM142" s="140" t="s">
        <v>626</v>
      </c>
    </row>
    <row r="143" spans="2:65" s="1" customFormat="1" ht="29.25">
      <c r="B143" s="28"/>
      <c r="D143" s="142" t="s">
        <v>141</v>
      </c>
      <c r="F143" s="143" t="s">
        <v>426</v>
      </c>
      <c r="I143" s="144"/>
      <c r="L143" s="28"/>
      <c r="M143" s="158"/>
      <c r="N143" s="159"/>
      <c r="O143" s="159"/>
      <c r="P143" s="159"/>
      <c r="Q143" s="159"/>
      <c r="R143" s="159"/>
      <c r="S143" s="159"/>
      <c r="T143" s="160"/>
      <c r="AT143" s="13" t="s">
        <v>141</v>
      </c>
      <c r="AU143" s="13" t="s">
        <v>84</v>
      </c>
    </row>
    <row r="144" spans="2:65" s="1" customFormat="1" ht="6.95" customHeight="1"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28"/>
    </row>
  </sheetData>
  <sheetProtection algorithmName="SHA-512" hashValue="eevoGZn7rYAegg0t/cwKnwUuC7x58Gd5dpx20dXfJsMS+Xe/0WhelDnwCtrEUX9d3Y3zoQ6/li4nbghyr1nNfQ==" saltValue="/c92AfrROT09C6jFfWeMbgJ+XBKA+IrssWk7WPxh5oL1l+Qw5WDL3qkjqtIKQYjXJZW1OlQp2MQQ70rNCYg6/g==" spinCount="100000" sheet="1" objects="1" scenarios="1" formatColumns="0" formatRows="0" autoFilter="0"/>
  <autoFilter ref="C121:K143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300-000000000000}"/>
    <hyperlink ref="F130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103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revize elektroinstalce objektů TSHK</v>
      </c>
      <c r="F7" s="200"/>
      <c r="G7" s="200"/>
      <c r="H7" s="200"/>
      <c r="L7" s="16"/>
    </row>
    <row r="8" spans="2:46" s="1" customFormat="1" ht="12" customHeight="1">
      <c r="B8" s="28"/>
      <c r="D8" s="23" t="s">
        <v>104</v>
      </c>
      <c r="L8" s="28"/>
    </row>
    <row r="9" spans="2:46" s="1" customFormat="1" ht="16.5" customHeight="1">
      <c r="B9" s="28"/>
      <c r="E9" s="161" t="s">
        <v>627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ROUND(J123, 0)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ROUND((SUM(BE123:BE230)),  0)</f>
        <v>0</v>
      </c>
      <c r="I33" s="88">
        <v>0.21</v>
      </c>
      <c r="J33" s="87">
        <f>ROUND(((SUM(BE123:BE230))*I33),  0)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ROUND((SUM(BF123:BF230)),  0)</f>
        <v>0</v>
      </c>
      <c r="I34" s="88">
        <v>0.12</v>
      </c>
      <c r="J34" s="87">
        <f>ROUND(((SUM(BF123:BF230))*I34),  0)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ROUND((SUM(BG123:BG230)),  0)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ROUND((SUM(BH123:BH230)),  0)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ROUND((SUM(BI123:BI230)),  0)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revize elektroinstalce objektů TSHK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1" t="str">
        <f>E9</f>
        <v>04. - TSHK - budova A, Na Brně 362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0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107</v>
      </c>
      <c r="D94" s="89"/>
      <c r="E94" s="89"/>
      <c r="F94" s="89"/>
      <c r="G94" s="89"/>
      <c r="H94" s="89"/>
      <c r="I94" s="89"/>
      <c r="J94" s="98" t="s">
        <v>108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109</v>
      </c>
      <c r="J96" s="62">
        <f>J123</f>
        <v>0</v>
      </c>
      <c r="L96" s="28"/>
      <c r="AU96" s="13" t="s">
        <v>110</v>
      </c>
    </row>
    <row r="97" spans="2:12" s="8" customFormat="1" ht="24.95" hidden="1" customHeight="1">
      <c r="B97" s="100"/>
      <c r="D97" s="101" t="s">
        <v>111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9" customFormat="1" ht="19.899999999999999" hidden="1" customHeight="1">
      <c r="B98" s="104"/>
      <c r="D98" s="105" t="s">
        <v>112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8" customFormat="1" ht="24.95" hidden="1" customHeight="1">
      <c r="B99" s="100"/>
      <c r="D99" s="101" t="s">
        <v>113</v>
      </c>
      <c r="E99" s="102"/>
      <c r="F99" s="102"/>
      <c r="G99" s="102"/>
      <c r="H99" s="102"/>
      <c r="I99" s="102"/>
      <c r="J99" s="103">
        <f>J217</f>
        <v>0</v>
      </c>
      <c r="L99" s="100"/>
    </row>
    <row r="100" spans="2:12" s="9" customFormat="1" ht="19.899999999999999" hidden="1" customHeight="1">
      <c r="B100" s="104"/>
      <c r="D100" s="105" t="s">
        <v>114</v>
      </c>
      <c r="E100" s="106"/>
      <c r="F100" s="106"/>
      <c r="G100" s="106"/>
      <c r="H100" s="106"/>
      <c r="I100" s="106"/>
      <c r="J100" s="107">
        <f>J218</f>
        <v>0</v>
      </c>
      <c r="L100" s="104"/>
    </row>
    <row r="101" spans="2:12" s="9" customFormat="1" ht="19.899999999999999" hidden="1" customHeight="1">
      <c r="B101" s="104"/>
      <c r="D101" s="105" t="s">
        <v>628</v>
      </c>
      <c r="E101" s="106"/>
      <c r="F101" s="106"/>
      <c r="G101" s="106"/>
      <c r="H101" s="106"/>
      <c r="I101" s="106"/>
      <c r="J101" s="107">
        <f>J223</f>
        <v>0</v>
      </c>
      <c r="L101" s="104"/>
    </row>
    <row r="102" spans="2:12" s="8" customFormat="1" ht="24.95" hidden="1" customHeight="1">
      <c r="B102" s="100"/>
      <c r="D102" s="101" t="s">
        <v>115</v>
      </c>
      <c r="E102" s="102"/>
      <c r="F102" s="102"/>
      <c r="G102" s="102"/>
      <c r="H102" s="102"/>
      <c r="I102" s="102"/>
      <c r="J102" s="103">
        <f>J227</f>
        <v>0</v>
      </c>
      <c r="L102" s="100"/>
    </row>
    <row r="103" spans="2:12" s="9" customFormat="1" ht="19.899999999999999" hidden="1" customHeight="1">
      <c r="B103" s="104"/>
      <c r="D103" s="105" t="s">
        <v>116</v>
      </c>
      <c r="E103" s="106"/>
      <c r="F103" s="106"/>
      <c r="G103" s="106"/>
      <c r="H103" s="106"/>
      <c r="I103" s="106"/>
      <c r="J103" s="107">
        <f>J228</f>
        <v>0</v>
      </c>
      <c r="L103" s="104"/>
    </row>
    <row r="104" spans="2:12" s="1" customFormat="1" ht="21.75" hidden="1" customHeight="1">
      <c r="B104" s="28"/>
      <c r="L104" s="28"/>
    </row>
    <row r="105" spans="2:12" s="1" customFormat="1" ht="6.95" hidden="1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117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16.5" customHeight="1">
      <c r="B113" s="28"/>
      <c r="E113" s="199" t="str">
        <f>E7</f>
        <v>Odstranění závad z revize elektroinstalce objektů TSHK</v>
      </c>
      <c r="F113" s="200"/>
      <c r="G113" s="200"/>
      <c r="H113" s="200"/>
      <c r="L113" s="28"/>
    </row>
    <row r="114" spans="2:65" s="1" customFormat="1" ht="12" customHeight="1">
      <c r="B114" s="28"/>
      <c r="C114" s="23" t="s">
        <v>104</v>
      </c>
      <c r="L114" s="28"/>
    </row>
    <row r="115" spans="2:65" s="1" customFormat="1" ht="16.5" customHeight="1">
      <c r="B115" s="28"/>
      <c r="E115" s="161" t="str">
        <f>E9</f>
        <v>04. - TSHK - budova A, Na Brně 362</v>
      </c>
      <c r="F115" s="201"/>
      <c r="G115" s="201"/>
      <c r="H115" s="201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 xml:space="preserve"> </v>
      </c>
      <c r="I117" s="23" t="s">
        <v>22</v>
      </c>
      <c r="J117" s="48">
        <f>IF(J12="","",J12)</f>
        <v>0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23</v>
      </c>
      <c r="F119" s="21" t="str">
        <f>E15</f>
        <v>TECHNICKÉ SLUŽBY HRADEC KRÁLOVÉ</v>
      </c>
      <c r="I119" s="23" t="s">
        <v>31</v>
      </c>
      <c r="J119" s="26" t="str">
        <f>E21</f>
        <v xml:space="preserve"> </v>
      </c>
      <c r="L119" s="28"/>
    </row>
    <row r="120" spans="2:65" s="1" customFormat="1" ht="15.2" customHeight="1">
      <c r="B120" s="28"/>
      <c r="C120" s="23" t="s">
        <v>29</v>
      </c>
      <c r="F120" s="21" t="str">
        <f>IF(E18="","",E18)</f>
        <v>Vyplň údaj</v>
      </c>
      <c r="I120" s="23" t="s">
        <v>33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08"/>
      <c r="C122" s="109" t="s">
        <v>118</v>
      </c>
      <c r="D122" s="110" t="s">
        <v>60</v>
      </c>
      <c r="E122" s="110" t="s">
        <v>56</v>
      </c>
      <c r="F122" s="110" t="s">
        <v>57</v>
      </c>
      <c r="G122" s="110" t="s">
        <v>119</v>
      </c>
      <c r="H122" s="110" t="s">
        <v>120</v>
      </c>
      <c r="I122" s="110" t="s">
        <v>121</v>
      </c>
      <c r="J122" s="111" t="s">
        <v>108</v>
      </c>
      <c r="K122" s="112" t="s">
        <v>122</v>
      </c>
      <c r="L122" s="108"/>
      <c r="M122" s="55" t="s">
        <v>1</v>
      </c>
      <c r="N122" s="56" t="s">
        <v>39</v>
      </c>
      <c r="O122" s="56" t="s">
        <v>123</v>
      </c>
      <c r="P122" s="56" t="s">
        <v>124</v>
      </c>
      <c r="Q122" s="56" t="s">
        <v>125</v>
      </c>
      <c r="R122" s="56" t="s">
        <v>126</v>
      </c>
      <c r="S122" s="56" t="s">
        <v>127</v>
      </c>
      <c r="T122" s="57" t="s">
        <v>128</v>
      </c>
    </row>
    <row r="123" spans="2:65" s="1" customFormat="1" ht="22.9" customHeight="1">
      <c r="B123" s="28"/>
      <c r="C123" s="60" t="s">
        <v>129</v>
      </c>
      <c r="J123" s="113">
        <f>BK123</f>
        <v>0</v>
      </c>
      <c r="L123" s="28"/>
      <c r="M123" s="58"/>
      <c r="N123" s="49"/>
      <c r="O123" s="49"/>
      <c r="P123" s="114">
        <f>P124+P217+P227</f>
        <v>0</v>
      </c>
      <c r="Q123" s="49"/>
      <c r="R123" s="114">
        <f>R124+R217+R227</f>
        <v>1.0659999999999999E-2</v>
      </c>
      <c r="S123" s="49"/>
      <c r="T123" s="115">
        <f>T124+T217+T227</f>
        <v>7.0899999999999999E-3</v>
      </c>
      <c r="AT123" s="13" t="s">
        <v>74</v>
      </c>
      <c r="AU123" s="13" t="s">
        <v>110</v>
      </c>
      <c r="BK123" s="116">
        <f>BK124+BK217+BK227</f>
        <v>0</v>
      </c>
    </row>
    <row r="124" spans="2:65" s="11" customFormat="1" ht="25.9" customHeight="1">
      <c r="B124" s="117"/>
      <c r="D124" s="118" t="s">
        <v>74</v>
      </c>
      <c r="E124" s="119" t="s">
        <v>130</v>
      </c>
      <c r="F124" s="119" t="s">
        <v>131</v>
      </c>
      <c r="I124" s="120"/>
      <c r="J124" s="121">
        <f>BK124</f>
        <v>0</v>
      </c>
      <c r="L124" s="117"/>
      <c r="M124" s="122"/>
      <c r="P124" s="123">
        <f>P125</f>
        <v>0</v>
      </c>
      <c r="R124" s="123">
        <f>R125</f>
        <v>1.0659999999999999E-2</v>
      </c>
      <c r="T124" s="124">
        <f>T125</f>
        <v>5.3699999999999998E-3</v>
      </c>
      <c r="AR124" s="118" t="s">
        <v>84</v>
      </c>
      <c r="AT124" s="125" t="s">
        <v>74</v>
      </c>
      <c r="AU124" s="125" t="s">
        <v>75</v>
      </c>
      <c r="AY124" s="118" t="s">
        <v>132</v>
      </c>
      <c r="BK124" s="126">
        <f>BK125</f>
        <v>0</v>
      </c>
    </row>
    <row r="125" spans="2:65" s="11" customFormat="1" ht="22.9" customHeight="1">
      <c r="B125" s="117"/>
      <c r="D125" s="118" t="s">
        <v>74</v>
      </c>
      <c r="E125" s="127" t="s">
        <v>133</v>
      </c>
      <c r="F125" s="127" t="s">
        <v>134</v>
      </c>
      <c r="I125" s="120"/>
      <c r="J125" s="128">
        <f>BK125</f>
        <v>0</v>
      </c>
      <c r="L125" s="117"/>
      <c r="M125" s="122"/>
      <c r="P125" s="123">
        <f>SUM(P126:P216)</f>
        <v>0</v>
      </c>
      <c r="R125" s="123">
        <f>SUM(R126:R216)</f>
        <v>1.0659999999999999E-2</v>
      </c>
      <c r="T125" s="124">
        <f>SUM(T126:T216)</f>
        <v>5.3699999999999998E-3</v>
      </c>
      <c r="AR125" s="118" t="s">
        <v>84</v>
      </c>
      <c r="AT125" s="125" t="s">
        <v>74</v>
      </c>
      <c r="AU125" s="125" t="s">
        <v>8</v>
      </c>
      <c r="AY125" s="118" t="s">
        <v>132</v>
      </c>
      <c r="BK125" s="126">
        <f>SUM(BK126:BK216)</f>
        <v>0</v>
      </c>
    </row>
    <row r="126" spans="2:65" s="1" customFormat="1" ht="16.5" customHeight="1">
      <c r="B126" s="28"/>
      <c r="C126" s="129" t="s">
        <v>8</v>
      </c>
      <c r="D126" s="129" t="s">
        <v>135</v>
      </c>
      <c r="E126" s="130" t="s">
        <v>136</v>
      </c>
      <c r="F126" s="131" t="s">
        <v>137</v>
      </c>
      <c r="G126" s="132" t="s">
        <v>138</v>
      </c>
      <c r="H126" s="133">
        <v>6</v>
      </c>
      <c r="I126" s="134"/>
      <c r="J126" s="133">
        <f>ROUND(I126*H126,0)</f>
        <v>0</v>
      </c>
      <c r="K126" s="135"/>
      <c r="L126" s="28"/>
      <c r="M126" s="136" t="s">
        <v>1</v>
      </c>
      <c r="N126" s="137" t="s">
        <v>40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139</v>
      </c>
      <c r="AT126" s="140" t="s">
        <v>135</v>
      </c>
      <c r="AU126" s="140" t="s">
        <v>84</v>
      </c>
      <c r="AY126" s="13" t="s">
        <v>132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</v>
      </c>
      <c r="BK126" s="141">
        <f>ROUND(I126*H126,0)</f>
        <v>0</v>
      </c>
      <c r="BL126" s="13" t="s">
        <v>139</v>
      </c>
      <c r="BM126" s="140" t="s">
        <v>629</v>
      </c>
    </row>
    <row r="127" spans="2:65" s="1" customFormat="1" ht="19.5">
      <c r="B127" s="28"/>
      <c r="D127" s="142" t="s">
        <v>141</v>
      </c>
      <c r="F127" s="143" t="s">
        <v>630</v>
      </c>
      <c r="I127" s="144"/>
      <c r="L127" s="28"/>
      <c r="M127" s="145"/>
      <c r="T127" s="52"/>
      <c r="AT127" s="13" t="s">
        <v>141</v>
      </c>
      <c r="AU127" s="13" t="s">
        <v>84</v>
      </c>
    </row>
    <row r="128" spans="2:65" s="1" customFormat="1" ht="16.5" customHeight="1">
      <c r="B128" s="28"/>
      <c r="C128" s="146" t="s">
        <v>84</v>
      </c>
      <c r="D128" s="146" t="s">
        <v>143</v>
      </c>
      <c r="E128" s="147" t="s">
        <v>144</v>
      </c>
      <c r="F128" s="148" t="s">
        <v>145</v>
      </c>
      <c r="G128" s="149" t="s">
        <v>138</v>
      </c>
      <c r="H128" s="150">
        <v>6</v>
      </c>
      <c r="I128" s="151"/>
      <c r="J128" s="150">
        <f>ROUND(I128*H128,0)</f>
        <v>0</v>
      </c>
      <c r="K128" s="152"/>
      <c r="L128" s="153"/>
      <c r="M128" s="154" t="s">
        <v>1</v>
      </c>
      <c r="N128" s="155" t="s">
        <v>40</v>
      </c>
      <c r="P128" s="138">
        <f>O128*H128</f>
        <v>0</v>
      </c>
      <c r="Q128" s="138">
        <v>2.0000000000000002E-5</v>
      </c>
      <c r="R128" s="138">
        <f>Q128*H128</f>
        <v>1.2000000000000002E-4</v>
      </c>
      <c r="S128" s="138">
        <v>0</v>
      </c>
      <c r="T128" s="139">
        <f>S128*H128</f>
        <v>0</v>
      </c>
      <c r="AR128" s="140" t="s">
        <v>146</v>
      </c>
      <c r="AT128" s="140" t="s">
        <v>143</v>
      </c>
      <c r="AU128" s="140" t="s">
        <v>84</v>
      </c>
      <c r="AY128" s="13" t="s">
        <v>132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139</v>
      </c>
      <c r="BM128" s="140" t="s">
        <v>631</v>
      </c>
    </row>
    <row r="129" spans="2:65" s="1" customFormat="1" ht="49.15" customHeight="1">
      <c r="B129" s="28"/>
      <c r="C129" s="129" t="s">
        <v>148</v>
      </c>
      <c r="D129" s="129" t="s">
        <v>135</v>
      </c>
      <c r="E129" s="130" t="s">
        <v>632</v>
      </c>
      <c r="F129" s="131" t="s">
        <v>633</v>
      </c>
      <c r="G129" s="132" t="s">
        <v>138</v>
      </c>
      <c r="H129" s="133">
        <v>2</v>
      </c>
      <c r="I129" s="134"/>
      <c r="J129" s="133">
        <f>ROUND(I129*H129,0)</f>
        <v>0</v>
      </c>
      <c r="K129" s="135"/>
      <c r="L129" s="28"/>
      <c r="M129" s="136" t="s">
        <v>1</v>
      </c>
      <c r="N129" s="137" t="s">
        <v>40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139</v>
      </c>
      <c r="AT129" s="140" t="s">
        <v>135</v>
      </c>
      <c r="AU129" s="140" t="s">
        <v>84</v>
      </c>
      <c r="AY129" s="13" t="s">
        <v>132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</v>
      </c>
      <c r="BK129" s="141">
        <f>ROUND(I129*H129,0)</f>
        <v>0</v>
      </c>
      <c r="BL129" s="13" t="s">
        <v>139</v>
      </c>
      <c r="BM129" s="140" t="s">
        <v>634</v>
      </c>
    </row>
    <row r="130" spans="2:65" s="1" customFormat="1" ht="11.25">
      <c r="B130" s="28"/>
      <c r="D130" s="156" t="s">
        <v>152</v>
      </c>
      <c r="F130" s="157" t="s">
        <v>635</v>
      </c>
      <c r="I130" s="144"/>
      <c r="L130" s="28"/>
      <c r="M130" s="145"/>
      <c r="T130" s="52"/>
      <c r="AT130" s="13" t="s">
        <v>152</v>
      </c>
      <c r="AU130" s="13" t="s">
        <v>84</v>
      </c>
    </row>
    <row r="131" spans="2:65" s="1" customFormat="1" ht="19.5">
      <c r="B131" s="28"/>
      <c r="D131" s="142" t="s">
        <v>141</v>
      </c>
      <c r="F131" s="143" t="s">
        <v>636</v>
      </c>
      <c r="I131" s="144"/>
      <c r="L131" s="28"/>
      <c r="M131" s="145"/>
      <c r="T131" s="52"/>
      <c r="AT131" s="13" t="s">
        <v>141</v>
      </c>
      <c r="AU131" s="13" t="s">
        <v>84</v>
      </c>
    </row>
    <row r="132" spans="2:65" s="1" customFormat="1" ht="16.5" customHeight="1">
      <c r="B132" s="28"/>
      <c r="C132" s="146" t="s">
        <v>155</v>
      </c>
      <c r="D132" s="146" t="s">
        <v>143</v>
      </c>
      <c r="E132" s="147" t="s">
        <v>637</v>
      </c>
      <c r="F132" s="148" t="s">
        <v>638</v>
      </c>
      <c r="G132" s="149" t="s">
        <v>138</v>
      </c>
      <c r="H132" s="150">
        <v>2</v>
      </c>
      <c r="I132" s="151"/>
      <c r="J132" s="150">
        <f>ROUND(I132*H132,0)</f>
        <v>0</v>
      </c>
      <c r="K132" s="152"/>
      <c r="L132" s="153"/>
      <c r="M132" s="154" t="s">
        <v>1</v>
      </c>
      <c r="N132" s="155" t="s">
        <v>40</v>
      </c>
      <c r="P132" s="138">
        <f>O132*H132</f>
        <v>0</v>
      </c>
      <c r="Q132" s="138">
        <v>3.0000000000000001E-5</v>
      </c>
      <c r="R132" s="138">
        <f>Q132*H132</f>
        <v>6.0000000000000002E-5</v>
      </c>
      <c r="S132" s="138">
        <v>0</v>
      </c>
      <c r="T132" s="139">
        <f>S132*H132</f>
        <v>0</v>
      </c>
      <c r="AR132" s="140" t="s">
        <v>146</v>
      </c>
      <c r="AT132" s="140" t="s">
        <v>143</v>
      </c>
      <c r="AU132" s="140" t="s">
        <v>84</v>
      </c>
      <c r="AY132" s="13" t="s">
        <v>132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139</v>
      </c>
      <c r="BM132" s="140" t="s">
        <v>639</v>
      </c>
    </row>
    <row r="133" spans="2:65" s="1" customFormat="1" ht="37.9" customHeight="1">
      <c r="B133" s="28"/>
      <c r="C133" s="129" t="s">
        <v>159</v>
      </c>
      <c r="D133" s="129" t="s">
        <v>135</v>
      </c>
      <c r="E133" s="130" t="s">
        <v>640</v>
      </c>
      <c r="F133" s="131" t="s">
        <v>641</v>
      </c>
      <c r="G133" s="132" t="s">
        <v>138</v>
      </c>
      <c r="H133" s="133">
        <v>1</v>
      </c>
      <c r="I133" s="134"/>
      <c r="J133" s="133">
        <f>ROUND(I133*H133,0)</f>
        <v>0</v>
      </c>
      <c r="K133" s="135"/>
      <c r="L133" s="28"/>
      <c r="M133" s="136" t="s">
        <v>1</v>
      </c>
      <c r="N133" s="137" t="s">
        <v>40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139</v>
      </c>
      <c r="AT133" s="140" t="s">
        <v>135</v>
      </c>
      <c r="AU133" s="140" t="s">
        <v>84</v>
      </c>
      <c r="AY133" s="13" t="s">
        <v>132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</v>
      </c>
      <c r="BK133" s="141">
        <f>ROUND(I133*H133,0)</f>
        <v>0</v>
      </c>
      <c r="BL133" s="13" t="s">
        <v>139</v>
      </c>
      <c r="BM133" s="140" t="s">
        <v>642</v>
      </c>
    </row>
    <row r="134" spans="2:65" s="1" customFormat="1" ht="11.25">
      <c r="B134" s="28"/>
      <c r="D134" s="156" t="s">
        <v>152</v>
      </c>
      <c r="F134" s="157" t="s">
        <v>643</v>
      </c>
      <c r="I134" s="144"/>
      <c r="L134" s="28"/>
      <c r="M134" s="145"/>
      <c r="T134" s="52"/>
      <c r="AT134" s="13" t="s">
        <v>152</v>
      </c>
      <c r="AU134" s="13" t="s">
        <v>84</v>
      </c>
    </row>
    <row r="135" spans="2:65" s="1" customFormat="1" ht="19.5">
      <c r="B135" s="28"/>
      <c r="D135" s="142" t="s">
        <v>141</v>
      </c>
      <c r="F135" s="143" t="s">
        <v>644</v>
      </c>
      <c r="I135" s="144"/>
      <c r="L135" s="28"/>
      <c r="M135" s="145"/>
      <c r="T135" s="52"/>
      <c r="AT135" s="13" t="s">
        <v>141</v>
      </c>
      <c r="AU135" s="13" t="s">
        <v>84</v>
      </c>
    </row>
    <row r="136" spans="2:65" s="1" customFormat="1" ht="16.5" customHeight="1">
      <c r="B136" s="28"/>
      <c r="C136" s="129" t="s">
        <v>164</v>
      </c>
      <c r="D136" s="129" t="s">
        <v>135</v>
      </c>
      <c r="E136" s="130" t="s">
        <v>474</v>
      </c>
      <c r="F136" s="131" t="s">
        <v>475</v>
      </c>
      <c r="G136" s="132" t="s">
        <v>138</v>
      </c>
      <c r="H136" s="133">
        <v>1</v>
      </c>
      <c r="I136" s="134"/>
      <c r="J136" s="133">
        <f>ROUND(I136*H136,0)</f>
        <v>0</v>
      </c>
      <c r="K136" s="135"/>
      <c r="L136" s="28"/>
      <c r="M136" s="136" t="s">
        <v>1</v>
      </c>
      <c r="N136" s="137" t="s">
        <v>40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139</v>
      </c>
      <c r="AT136" s="140" t="s">
        <v>135</v>
      </c>
      <c r="AU136" s="140" t="s">
        <v>84</v>
      </c>
      <c r="AY136" s="13" t="s">
        <v>132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</v>
      </c>
      <c r="BK136" s="141">
        <f>ROUND(I136*H136,0)</f>
        <v>0</v>
      </c>
      <c r="BL136" s="13" t="s">
        <v>139</v>
      </c>
      <c r="BM136" s="140" t="s">
        <v>645</v>
      </c>
    </row>
    <row r="137" spans="2:65" s="1" customFormat="1" ht="11.25">
      <c r="B137" s="28"/>
      <c r="D137" s="156" t="s">
        <v>152</v>
      </c>
      <c r="F137" s="157" t="s">
        <v>477</v>
      </c>
      <c r="I137" s="144"/>
      <c r="L137" s="28"/>
      <c r="M137" s="145"/>
      <c r="T137" s="52"/>
      <c r="AT137" s="13" t="s">
        <v>152</v>
      </c>
      <c r="AU137" s="13" t="s">
        <v>84</v>
      </c>
    </row>
    <row r="138" spans="2:65" s="1" customFormat="1" ht="19.5">
      <c r="B138" s="28"/>
      <c r="D138" s="142" t="s">
        <v>141</v>
      </c>
      <c r="F138" s="143" t="s">
        <v>646</v>
      </c>
      <c r="I138" s="144"/>
      <c r="L138" s="28"/>
      <c r="M138" s="145"/>
      <c r="T138" s="52"/>
      <c r="AT138" s="13" t="s">
        <v>141</v>
      </c>
      <c r="AU138" s="13" t="s">
        <v>84</v>
      </c>
    </row>
    <row r="139" spans="2:65" s="1" customFormat="1" ht="24.2" customHeight="1">
      <c r="B139" s="28"/>
      <c r="C139" s="146" t="s">
        <v>169</v>
      </c>
      <c r="D139" s="146" t="s">
        <v>143</v>
      </c>
      <c r="E139" s="147" t="s">
        <v>478</v>
      </c>
      <c r="F139" s="148" t="s">
        <v>479</v>
      </c>
      <c r="G139" s="149" t="s">
        <v>438</v>
      </c>
      <c r="H139" s="150">
        <v>0.5</v>
      </c>
      <c r="I139" s="151"/>
      <c r="J139" s="150">
        <f>ROUND(I139*H139,0)</f>
        <v>0</v>
      </c>
      <c r="K139" s="152"/>
      <c r="L139" s="153"/>
      <c r="M139" s="154" t="s">
        <v>1</v>
      </c>
      <c r="N139" s="155" t="s">
        <v>40</v>
      </c>
      <c r="P139" s="138">
        <f>O139*H139</f>
        <v>0</v>
      </c>
      <c r="Q139" s="138">
        <v>5.9999999999999995E-4</v>
      </c>
      <c r="R139" s="138">
        <f>Q139*H139</f>
        <v>2.9999999999999997E-4</v>
      </c>
      <c r="S139" s="138">
        <v>0</v>
      </c>
      <c r="T139" s="139">
        <f>S139*H139</f>
        <v>0</v>
      </c>
      <c r="AR139" s="140" t="s">
        <v>146</v>
      </c>
      <c r="AT139" s="140" t="s">
        <v>143</v>
      </c>
      <c r="AU139" s="140" t="s">
        <v>84</v>
      </c>
      <c r="AY139" s="13" t="s">
        <v>132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</v>
      </c>
      <c r="BK139" s="141">
        <f>ROUND(I139*H139,0)</f>
        <v>0</v>
      </c>
      <c r="BL139" s="13" t="s">
        <v>139</v>
      </c>
      <c r="BM139" s="140" t="s">
        <v>647</v>
      </c>
    </row>
    <row r="140" spans="2:65" s="1" customFormat="1" ht="49.15" customHeight="1">
      <c r="B140" s="28"/>
      <c r="C140" s="129" t="s">
        <v>175</v>
      </c>
      <c r="D140" s="129" t="s">
        <v>135</v>
      </c>
      <c r="E140" s="130" t="s">
        <v>648</v>
      </c>
      <c r="F140" s="131" t="s">
        <v>649</v>
      </c>
      <c r="G140" s="132" t="s">
        <v>138</v>
      </c>
      <c r="H140" s="133">
        <v>1</v>
      </c>
      <c r="I140" s="134"/>
      <c r="J140" s="133">
        <f>ROUND(I140*H140,0)</f>
        <v>0</v>
      </c>
      <c r="K140" s="135"/>
      <c r="L140" s="28"/>
      <c r="M140" s="136" t="s">
        <v>1</v>
      </c>
      <c r="N140" s="137" t="s">
        <v>40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139</v>
      </c>
      <c r="AT140" s="140" t="s">
        <v>135</v>
      </c>
      <c r="AU140" s="140" t="s">
        <v>84</v>
      </c>
      <c r="AY140" s="13" t="s">
        <v>132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</v>
      </c>
      <c r="BK140" s="141">
        <f>ROUND(I140*H140,0)</f>
        <v>0</v>
      </c>
      <c r="BL140" s="13" t="s">
        <v>139</v>
      </c>
      <c r="BM140" s="140" t="s">
        <v>650</v>
      </c>
    </row>
    <row r="141" spans="2:65" s="1" customFormat="1" ht="11.25">
      <c r="B141" s="28"/>
      <c r="D141" s="156" t="s">
        <v>152</v>
      </c>
      <c r="F141" s="157" t="s">
        <v>651</v>
      </c>
      <c r="I141" s="144"/>
      <c r="L141" s="28"/>
      <c r="M141" s="145"/>
      <c r="T141" s="52"/>
      <c r="AT141" s="13" t="s">
        <v>152</v>
      </c>
      <c r="AU141" s="13" t="s">
        <v>84</v>
      </c>
    </row>
    <row r="142" spans="2:65" s="1" customFormat="1" ht="19.5">
      <c r="B142" s="28"/>
      <c r="D142" s="142" t="s">
        <v>141</v>
      </c>
      <c r="F142" s="143" t="s">
        <v>652</v>
      </c>
      <c r="I142" s="144"/>
      <c r="L142" s="28"/>
      <c r="M142" s="145"/>
      <c r="T142" s="52"/>
      <c r="AT142" s="13" t="s">
        <v>141</v>
      </c>
      <c r="AU142" s="13" t="s">
        <v>84</v>
      </c>
    </row>
    <row r="143" spans="2:65" s="1" customFormat="1" ht="24.2" customHeight="1">
      <c r="B143" s="28"/>
      <c r="C143" s="146" t="s">
        <v>179</v>
      </c>
      <c r="D143" s="146" t="s">
        <v>143</v>
      </c>
      <c r="E143" s="147" t="s">
        <v>653</v>
      </c>
      <c r="F143" s="148" t="s">
        <v>654</v>
      </c>
      <c r="G143" s="149" t="s">
        <v>138</v>
      </c>
      <c r="H143" s="150">
        <v>1</v>
      </c>
      <c r="I143" s="151"/>
      <c r="J143" s="150">
        <f>ROUND(I143*H143,0)</f>
        <v>0</v>
      </c>
      <c r="K143" s="152"/>
      <c r="L143" s="153"/>
      <c r="M143" s="154" t="s">
        <v>1</v>
      </c>
      <c r="N143" s="155" t="s">
        <v>40</v>
      </c>
      <c r="P143" s="138">
        <f>O143*H143</f>
        <v>0</v>
      </c>
      <c r="Q143" s="138">
        <v>4.0000000000000003E-5</v>
      </c>
      <c r="R143" s="138">
        <f>Q143*H143</f>
        <v>4.0000000000000003E-5</v>
      </c>
      <c r="S143" s="138">
        <v>0</v>
      </c>
      <c r="T143" s="139">
        <f>S143*H143</f>
        <v>0</v>
      </c>
      <c r="AR143" s="140" t="s">
        <v>146</v>
      </c>
      <c r="AT143" s="140" t="s">
        <v>143</v>
      </c>
      <c r="AU143" s="140" t="s">
        <v>84</v>
      </c>
      <c r="AY143" s="13" t="s">
        <v>132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</v>
      </c>
      <c r="BK143" s="141">
        <f>ROUND(I143*H143,0)</f>
        <v>0</v>
      </c>
      <c r="BL143" s="13" t="s">
        <v>139</v>
      </c>
      <c r="BM143" s="140" t="s">
        <v>655</v>
      </c>
    </row>
    <row r="144" spans="2:65" s="1" customFormat="1" ht="49.15" customHeight="1">
      <c r="B144" s="28"/>
      <c r="C144" s="129" t="s">
        <v>183</v>
      </c>
      <c r="D144" s="129" t="s">
        <v>135</v>
      </c>
      <c r="E144" s="130" t="s">
        <v>656</v>
      </c>
      <c r="F144" s="131" t="s">
        <v>657</v>
      </c>
      <c r="G144" s="132" t="s">
        <v>138</v>
      </c>
      <c r="H144" s="133">
        <v>1</v>
      </c>
      <c r="I144" s="134"/>
      <c r="J144" s="133">
        <f>ROUND(I144*H144,0)</f>
        <v>0</v>
      </c>
      <c r="K144" s="135"/>
      <c r="L144" s="28"/>
      <c r="M144" s="136" t="s">
        <v>1</v>
      </c>
      <c r="N144" s="137" t="s">
        <v>40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139</v>
      </c>
      <c r="AT144" s="140" t="s">
        <v>135</v>
      </c>
      <c r="AU144" s="140" t="s">
        <v>84</v>
      </c>
      <c r="AY144" s="13" t="s">
        <v>132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</v>
      </c>
      <c r="BK144" s="141">
        <f>ROUND(I144*H144,0)</f>
        <v>0</v>
      </c>
      <c r="BL144" s="13" t="s">
        <v>139</v>
      </c>
      <c r="BM144" s="140" t="s">
        <v>658</v>
      </c>
    </row>
    <row r="145" spans="2:65" s="1" customFormat="1" ht="11.25">
      <c r="B145" s="28"/>
      <c r="D145" s="156" t="s">
        <v>152</v>
      </c>
      <c r="F145" s="157" t="s">
        <v>659</v>
      </c>
      <c r="I145" s="144"/>
      <c r="L145" s="28"/>
      <c r="M145" s="145"/>
      <c r="T145" s="52"/>
      <c r="AT145" s="13" t="s">
        <v>152</v>
      </c>
      <c r="AU145" s="13" t="s">
        <v>84</v>
      </c>
    </row>
    <row r="146" spans="2:65" s="1" customFormat="1" ht="19.5">
      <c r="B146" s="28"/>
      <c r="D146" s="142" t="s">
        <v>141</v>
      </c>
      <c r="F146" s="143" t="s">
        <v>154</v>
      </c>
      <c r="I146" s="144"/>
      <c r="L146" s="28"/>
      <c r="M146" s="145"/>
      <c r="T146" s="52"/>
      <c r="AT146" s="13" t="s">
        <v>141</v>
      </c>
      <c r="AU146" s="13" t="s">
        <v>84</v>
      </c>
    </row>
    <row r="147" spans="2:65" s="1" customFormat="1" ht="16.5" customHeight="1">
      <c r="B147" s="28"/>
      <c r="C147" s="146" t="s">
        <v>189</v>
      </c>
      <c r="D147" s="146" t="s">
        <v>143</v>
      </c>
      <c r="E147" s="147" t="s">
        <v>660</v>
      </c>
      <c r="F147" s="148" t="s">
        <v>661</v>
      </c>
      <c r="G147" s="149" t="s">
        <v>138</v>
      </c>
      <c r="H147" s="150">
        <v>1</v>
      </c>
      <c r="I147" s="151"/>
      <c r="J147" s="150">
        <f>ROUND(I147*H147,0)</f>
        <v>0</v>
      </c>
      <c r="K147" s="152"/>
      <c r="L147" s="153"/>
      <c r="M147" s="154" t="s">
        <v>1</v>
      </c>
      <c r="N147" s="155" t="s">
        <v>40</v>
      </c>
      <c r="P147" s="138">
        <f>O147*H147</f>
        <v>0</v>
      </c>
      <c r="Q147" s="138">
        <v>8.0000000000000007E-5</v>
      </c>
      <c r="R147" s="138">
        <f>Q147*H147</f>
        <v>8.0000000000000007E-5</v>
      </c>
      <c r="S147" s="138">
        <v>0</v>
      </c>
      <c r="T147" s="139">
        <f>S147*H147</f>
        <v>0</v>
      </c>
      <c r="AR147" s="140" t="s">
        <v>146</v>
      </c>
      <c r="AT147" s="140" t="s">
        <v>143</v>
      </c>
      <c r="AU147" s="140" t="s">
        <v>84</v>
      </c>
      <c r="AY147" s="13" t="s">
        <v>132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</v>
      </c>
      <c r="BK147" s="141">
        <f>ROUND(I147*H147,0)</f>
        <v>0</v>
      </c>
      <c r="BL147" s="13" t="s">
        <v>139</v>
      </c>
      <c r="BM147" s="140" t="s">
        <v>662</v>
      </c>
    </row>
    <row r="148" spans="2:65" s="1" customFormat="1" ht="16.5" customHeight="1">
      <c r="B148" s="28"/>
      <c r="C148" s="146" t="s">
        <v>9</v>
      </c>
      <c r="D148" s="146" t="s">
        <v>143</v>
      </c>
      <c r="E148" s="147" t="s">
        <v>501</v>
      </c>
      <c r="F148" s="148" t="s">
        <v>502</v>
      </c>
      <c r="G148" s="149" t="s">
        <v>138</v>
      </c>
      <c r="H148" s="150">
        <v>1</v>
      </c>
      <c r="I148" s="151"/>
      <c r="J148" s="150">
        <f>ROUND(I148*H148,0)</f>
        <v>0</v>
      </c>
      <c r="K148" s="152"/>
      <c r="L148" s="153"/>
      <c r="M148" s="154" t="s">
        <v>1</v>
      </c>
      <c r="N148" s="155" t="s">
        <v>40</v>
      </c>
      <c r="P148" s="138">
        <f>O148*H148</f>
        <v>0</v>
      </c>
      <c r="Q148" s="138">
        <v>3.0000000000000001E-5</v>
      </c>
      <c r="R148" s="138">
        <f>Q148*H148</f>
        <v>3.0000000000000001E-5</v>
      </c>
      <c r="S148" s="138">
        <v>0</v>
      </c>
      <c r="T148" s="139">
        <f>S148*H148</f>
        <v>0</v>
      </c>
      <c r="AR148" s="140" t="s">
        <v>146</v>
      </c>
      <c r="AT148" s="140" t="s">
        <v>143</v>
      </c>
      <c r="AU148" s="140" t="s">
        <v>84</v>
      </c>
      <c r="AY148" s="13" t="s">
        <v>132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</v>
      </c>
      <c r="BK148" s="141">
        <f>ROUND(I148*H148,0)</f>
        <v>0</v>
      </c>
      <c r="BL148" s="13" t="s">
        <v>139</v>
      </c>
      <c r="BM148" s="140" t="s">
        <v>663</v>
      </c>
    </row>
    <row r="149" spans="2:65" s="1" customFormat="1" ht="49.15" customHeight="1">
      <c r="B149" s="28"/>
      <c r="C149" s="129" t="s">
        <v>197</v>
      </c>
      <c r="D149" s="129" t="s">
        <v>135</v>
      </c>
      <c r="E149" s="130" t="s">
        <v>664</v>
      </c>
      <c r="F149" s="131" t="s">
        <v>665</v>
      </c>
      <c r="G149" s="132" t="s">
        <v>138</v>
      </c>
      <c r="H149" s="133">
        <v>1</v>
      </c>
      <c r="I149" s="134"/>
      <c r="J149" s="133">
        <f>ROUND(I149*H149,0)</f>
        <v>0</v>
      </c>
      <c r="K149" s="135"/>
      <c r="L149" s="28"/>
      <c r="M149" s="136" t="s">
        <v>1</v>
      </c>
      <c r="N149" s="137" t="s">
        <v>40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139</v>
      </c>
      <c r="AT149" s="140" t="s">
        <v>135</v>
      </c>
      <c r="AU149" s="140" t="s">
        <v>84</v>
      </c>
      <c r="AY149" s="13" t="s">
        <v>132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</v>
      </c>
      <c r="BK149" s="141">
        <f>ROUND(I149*H149,0)</f>
        <v>0</v>
      </c>
      <c r="BL149" s="13" t="s">
        <v>139</v>
      </c>
      <c r="BM149" s="140" t="s">
        <v>666</v>
      </c>
    </row>
    <row r="150" spans="2:65" s="1" customFormat="1" ht="11.25">
      <c r="B150" s="28"/>
      <c r="D150" s="156" t="s">
        <v>152</v>
      </c>
      <c r="F150" s="157" t="s">
        <v>667</v>
      </c>
      <c r="I150" s="144"/>
      <c r="L150" s="28"/>
      <c r="M150" s="145"/>
      <c r="T150" s="52"/>
      <c r="AT150" s="13" t="s">
        <v>152</v>
      </c>
      <c r="AU150" s="13" t="s">
        <v>84</v>
      </c>
    </row>
    <row r="151" spans="2:65" s="1" customFormat="1" ht="19.5">
      <c r="B151" s="28"/>
      <c r="D151" s="142" t="s">
        <v>141</v>
      </c>
      <c r="F151" s="143" t="s">
        <v>208</v>
      </c>
      <c r="I151" s="144"/>
      <c r="L151" s="28"/>
      <c r="M151" s="145"/>
      <c r="T151" s="52"/>
      <c r="AT151" s="13" t="s">
        <v>141</v>
      </c>
      <c r="AU151" s="13" t="s">
        <v>84</v>
      </c>
    </row>
    <row r="152" spans="2:65" s="1" customFormat="1" ht="16.5" customHeight="1">
      <c r="B152" s="28"/>
      <c r="C152" s="146" t="s">
        <v>203</v>
      </c>
      <c r="D152" s="146" t="s">
        <v>143</v>
      </c>
      <c r="E152" s="147" t="s">
        <v>668</v>
      </c>
      <c r="F152" s="148" t="s">
        <v>669</v>
      </c>
      <c r="G152" s="149" t="s">
        <v>138</v>
      </c>
      <c r="H152" s="150">
        <v>1</v>
      </c>
      <c r="I152" s="151"/>
      <c r="J152" s="150">
        <f>ROUND(I152*H152,0)</f>
        <v>0</v>
      </c>
      <c r="K152" s="152"/>
      <c r="L152" s="153"/>
      <c r="M152" s="154" t="s">
        <v>1</v>
      </c>
      <c r="N152" s="155" t="s">
        <v>40</v>
      </c>
      <c r="P152" s="138">
        <f>O152*H152</f>
        <v>0</v>
      </c>
      <c r="Q152" s="138">
        <v>6.0000000000000002E-5</v>
      </c>
      <c r="R152" s="138">
        <f>Q152*H152</f>
        <v>6.0000000000000002E-5</v>
      </c>
      <c r="S152" s="138">
        <v>0</v>
      </c>
      <c r="T152" s="139">
        <f>S152*H152</f>
        <v>0</v>
      </c>
      <c r="AR152" s="140" t="s">
        <v>146</v>
      </c>
      <c r="AT152" s="140" t="s">
        <v>143</v>
      </c>
      <c r="AU152" s="140" t="s">
        <v>84</v>
      </c>
      <c r="AY152" s="13" t="s">
        <v>132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139</v>
      </c>
      <c r="BM152" s="140" t="s">
        <v>670</v>
      </c>
    </row>
    <row r="153" spans="2:65" s="1" customFormat="1" ht="49.15" customHeight="1">
      <c r="B153" s="28"/>
      <c r="C153" s="129" t="s">
        <v>209</v>
      </c>
      <c r="D153" s="129" t="s">
        <v>135</v>
      </c>
      <c r="E153" s="130" t="s">
        <v>671</v>
      </c>
      <c r="F153" s="131" t="s">
        <v>672</v>
      </c>
      <c r="G153" s="132" t="s">
        <v>138</v>
      </c>
      <c r="H153" s="133">
        <v>1</v>
      </c>
      <c r="I153" s="134"/>
      <c r="J153" s="133">
        <f>ROUND(I153*H153,0)</f>
        <v>0</v>
      </c>
      <c r="K153" s="135"/>
      <c r="L153" s="28"/>
      <c r="M153" s="136" t="s">
        <v>1</v>
      </c>
      <c r="N153" s="137" t="s">
        <v>40</v>
      </c>
      <c r="P153" s="138">
        <f>O153*H153</f>
        <v>0</v>
      </c>
      <c r="Q153" s="138">
        <v>0</v>
      </c>
      <c r="R153" s="138">
        <f>Q153*H153</f>
        <v>0</v>
      </c>
      <c r="S153" s="138">
        <v>5.0000000000000002E-5</v>
      </c>
      <c r="T153" s="139">
        <f>S153*H153</f>
        <v>5.0000000000000002E-5</v>
      </c>
      <c r="AR153" s="140" t="s">
        <v>139</v>
      </c>
      <c r="AT153" s="140" t="s">
        <v>135</v>
      </c>
      <c r="AU153" s="140" t="s">
        <v>84</v>
      </c>
      <c r="AY153" s="13" t="s">
        <v>132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3" t="s">
        <v>8</v>
      </c>
      <c r="BK153" s="141">
        <f>ROUND(I153*H153,0)</f>
        <v>0</v>
      </c>
      <c r="BL153" s="13" t="s">
        <v>139</v>
      </c>
      <c r="BM153" s="140" t="s">
        <v>673</v>
      </c>
    </row>
    <row r="154" spans="2:65" s="1" customFormat="1" ht="11.25">
      <c r="B154" s="28"/>
      <c r="D154" s="156" t="s">
        <v>152</v>
      </c>
      <c r="F154" s="157" t="s">
        <v>674</v>
      </c>
      <c r="I154" s="144"/>
      <c r="L154" s="28"/>
      <c r="M154" s="145"/>
      <c r="T154" s="52"/>
      <c r="AT154" s="13" t="s">
        <v>152</v>
      </c>
      <c r="AU154" s="13" t="s">
        <v>84</v>
      </c>
    </row>
    <row r="155" spans="2:65" s="1" customFormat="1" ht="19.5">
      <c r="B155" s="28"/>
      <c r="D155" s="142" t="s">
        <v>141</v>
      </c>
      <c r="F155" s="143" t="s">
        <v>208</v>
      </c>
      <c r="I155" s="144"/>
      <c r="L155" s="28"/>
      <c r="M155" s="145"/>
      <c r="T155" s="52"/>
      <c r="AT155" s="13" t="s">
        <v>141</v>
      </c>
      <c r="AU155" s="13" t="s">
        <v>84</v>
      </c>
    </row>
    <row r="156" spans="2:65" s="1" customFormat="1" ht="49.15" customHeight="1">
      <c r="B156" s="28"/>
      <c r="C156" s="129" t="s">
        <v>139</v>
      </c>
      <c r="D156" s="129" t="s">
        <v>135</v>
      </c>
      <c r="E156" s="130" t="s">
        <v>489</v>
      </c>
      <c r="F156" s="131" t="s">
        <v>490</v>
      </c>
      <c r="G156" s="132" t="s">
        <v>138</v>
      </c>
      <c r="H156" s="133">
        <v>1</v>
      </c>
      <c r="I156" s="134"/>
      <c r="J156" s="133">
        <f>ROUND(I156*H156,0)</f>
        <v>0</v>
      </c>
      <c r="K156" s="135"/>
      <c r="L156" s="28"/>
      <c r="M156" s="136" t="s">
        <v>1</v>
      </c>
      <c r="N156" s="137" t="s">
        <v>40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139</v>
      </c>
      <c r="AT156" s="140" t="s">
        <v>135</v>
      </c>
      <c r="AU156" s="140" t="s">
        <v>84</v>
      </c>
      <c r="AY156" s="13" t="s">
        <v>132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8</v>
      </c>
      <c r="BK156" s="141">
        <f>ROUND(I156*H156,0)</f>
        <v>0</v>
      </c>
      <c r="BL156" s="13" t="s">
        <v>139</v>
      </c>
      <c r="BM156" s="140" t="s">
        <v>675</v>
      </c>
    </row>
    <row r="157" spans="2:65" s="1" customFormat="1" ht="11.25">
      <c r="B157" s="28"/>
      <c r="D157" s="156" t="s">
        <v>152</v>
      </c>
      <c r="F157" s="157" t="s">
        <v>492</v>
      </c>
      <c r="I157" s="144"/>
      <c r="L157" s="28"/>
      <c r="M157" s="145"/>
      <c r="T157" s="52"/>
      <c r="AT157" s="13" t="s">
        <v>152</v>
      </c>
      <c r="AU157" s="13" t="s">
        <v>84</v>
      </c>
    </row>
    <row r="158" spans="2:65" s="1" customFormat="1" ht="19.5">
      <c r="B158" s="28"/>
      <c r="D158" s="142" t="s">
        <v>141</v>
      </c>
      <c r="F158" s="143" t="s">
        <v>676</v>
      </c>
      <c r="I158" s="144"/>
      <c r="L158" s="28"/>
      <c r="M158" s="145"/>
      <c r="T158" s="52"/>
      <c r="AT158" s="13" t="s">
        <v>141</v>
      </c>
      <c r="AU158" s="13" t="s">
        <v>84</v>
      </c>
    </row>
    <row r="159" spans="2:65" s="1" customFormat="1" ht="16.5" customHeight="1">
      <c r="B159" s="28"/>
      <c r="C159" s="146" t="s">
        <v>218</v>
      </c>
      <c r="D159" s="146" t="s">
        <v>143</v>
      </c>
      <c r="E159" s="147" t="s">
        <v>512</v>
      </c>
      <c r="F159" s="148" t="s">
        <v>513</v>
      </c>
      <c r="G159" s="149" t="s">
        <v>138</v>
      </c>
      <c r="H159" s="150">
        <v>1</v>
      </c>
      <c r="I159" s="151"/>
      <c r="J159" s="150">
        <f>ROUND(I159*H159,0)</f>
        <v>0</v>
      </c>
      <c r="K159" s="152"/>
      <c r="L159" s="153"/>
      <c r="M159" s="154" t="s">
        <v>1</v>
      </c>
      <c r="N159" s="155" t="s">
        <v>40</v>
      </c>
      <c r="P159" s="138">
        <f>O159*H159</f>
        <v>0</v>
      </c>
      <c r="Q159" s="138">
        <v>1E-4</v>
      </c>
      <c r="R159" s="138">
        <f>Q159*H159</f>
        <v>1E-4</v>
      </c>
      <c r="S159" s="138">
        <v>0</v>
      </c>
      <c r="T159" s="139">
        <f>S159*H159</f>
        <v>0</v>
      </c>
      <c r="AR159" s="140" t="s">
        <v>146</v>
      </c>
      <c r="AT159" s="140" t="s">
        <v>143</v>
      </c>
      <c r="AU159" s="140" t="s">
        <v>84</v>
      </c>
      <c r="AY159" s="13" t="s">
        <v>132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</v>
      </c>
      <c r="BK159" s="141">
        <f>ROUND(I159*H159,0)</f>
        <v>0</v>
      </c>
      <c r="BL159" s="13" t="s">
        <v>139</v>
      </c>
      <c r="BM159" s="140" t="s">
        <v>677</v>
      </c>
    </row>
    <row r="160" spans="2:65" s="1" customFormat="1" ht="37.9" customHeight="1">
      <c r="B160" s="28"/>
      <c r="C160" s="129" t="s">
        <v>224</v>
      </c>
      <c r="D160" s="129" t="s">
        <v>135</v>
      </c>
      <c r="E160" s="130" t="s">
        <v>493</v>
      </c>
      <c r="F160" s="131" t="s">
        <v>494</v>
      </c>
      <c r="G160" s="132" t="s">
        <v>138</v>
      </c>
      <c r="H160" s="133">
        <v>1</v>
      </c>
      <c r="I160" s="134"/>
      <c r="J160" s="133">
        <f>ROUND(I160*H160,0)</f>
        <v>0</v>
      </c>
      <c r="K160" s="135"/>
      <c r="L160" s="28"/>
      <c r="M160" s="136" t="s">
        <v>1</v>
      </c>
      <c r="N160" s="137" t="s">
        <v>40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139</v>
      </c>
      <c r="AT160" s="140" t="s">
        <v>135</v>
      </c>
      <c r="AU160" s="140" t="s">
        <v>84</v>
      </c>
      <c r="AY160" s="13" t="s">
        <v>132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3" t="s">
        <v>8</v>
      </c>
      <c r="BK160" s="141">
        <f>ROUND(I160*H160,0)</f>
        <v>0</v>
      </c>
      <c r="BL160" s="13" t="s">
        <v>139</v>
      </c>
      <c r="BM160" s="140" t="s">
        <v>678</v>
      </c>
    </row>
    <row r="161" spans="2:65" s="1" customFormat="1" ht="11.25">
      <c r="B161" s="28"/>
      <c r="D161" s="156" t="s">
        <v>152</v>
      </c>
      <c r="F161" s="157" t="s">
        <v>496</v>
      </c>
      <c r="I161" s="144"/>
      <c r="L161" s="28"/>
      <c r="M161" s="145"/>
      <c r="T161" s="52"/>
      <c r="AT161" s="13" t="s">
        <v>152</v>
      </c>
      <c r="AU161" s="13" t="s">
        <v>84</v>
      </c>
    </row>
    <row r="162" spans="2:65" s="1" customFormat="1" ht="19.5">
      <c r="B162" s="28"/>
      <c r="D162" s="142" t="s">
        <v>141</v>
      </c>
      <c r="F162" s="143" t="s">
        <v>357</v>
      </c>
      <c r="I162" s="144"/>
      <c r="L162" s="28"/>
      <c r="M162" s="145"/>
      <c r="T162" s="52"/>
      <c r="AT162" s="13" t="s">
        <v>141</v>
      </c>
      <c r="AU162" s="13" t="s">
        <v>84</v>
      </c>
    </row>
    <row r="163" spans="2:65" s="1" customFormat="1" ht="24.2" customHeight="1">
      <c r="B163" s="28"/>
      <c r="C163" s="129" t="s">
        <v>228</v>
      </c>
      <c r="D163" s="129" t="s">
        <v>135</v>
      </c>
      <c r="E163" s="130" t="s">
        <v>219</v>
      </c>
      <c r="F163" s="131" t="s">
        <v>220</v>
      </c>
      <c r="G163" s="132" t="s">
        <v>138</v>
      </c>
      <c r="H163" s="133">
        <v>2</v>
      </c>
      <c r="I163" s="134"/>
      <c r="J163" s="133">
        <f>ROUND(I163*H163,0)</f>
        <v>0</v>
      </c>
      <c r="K163" s="135"/>
      <c r="L163" s="28"/>
      <c r="M163" s="136" t="s">
        <v>1</v>
      </c>
      <c r="N163" s="137" t="s">
        <v>40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139</v>
      </c>
      <c r="AT163" s="140" t="s">
        <v>135</v>
      </c>
      <c r="AU163" s="140" t="s">
        <v>84</v>
      </c>
      <c r="AY163" s="13" t="s">
        <v>132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</v>
      </c>
      <c r="BK163" s="141">
        <f>ROUND(I163*H163,0)</f>
        <v>0</v>
      </c>
      <c r="BL163" s="13" t="s">
        <v>139</v>
      </c>
      <c r="BM163" s="140" t="s">
        <v>679</v>
      </c>
    </row>
    <row r="164" spans="2:65" s="1" customFormat="1" ht="11.25">
      <c r="B164" s="28"/>
      <c r="D164" s="156" t="s">
        <v>152</v>
      </c>
      <c r="F164" s="157" t="s">
        <v>222</v>
      </c>
      <c r="I164" s="144"/>
      <c r="L164" s="28"/>
      <c r="M164" s="145"/>
      <c r="T164" s="52"/>
      <c r="AT164" s="13" t="s">
        <v>152</v>
      </c>
      <c r="AU164" s="13" t="s">
        <v>84</v>
      </c>
    </row>
    <row r="165" spans="2:65" s="1" customFormat="1" ht="19.5">
      <c r="B165" s="28"/>
      <c r="D165" s="142" t="s">
        <v>141</v>
      </c>
      <c r="F165" s="143" t="s">
        <v>680</v>
      </c>
      <c r="I165" s="144"/>
      <c r="L165" s="28"/>
      <c r="M165" s="145"/>
      <c r="T165" s="52"/>
      <c r="AT165" s="13" t="s">
        <v>141</v>
      </c>
      <c r="AU165" s="13" t="s">
        <v>84</v>
      </c>
    </row>
    <row r="166" spans="2:65" s="1" customFormat="1" ht="16.5" customHeight="1">
      <c r="B166" s="28"/>
      <c r="C166" s="146" t="s">
        <v>232</v>
      </c>
      <c r="D166" s="146" t="s">
        <v>143</v>
      </c>
      <c r="E166" s="147" t="s">
        <v>681</v>
      </c>
      <c r="F166" s="148" t="s">
        <v>682</v>
      </c>
      <c r="G166" s="149" t="s">
        <v>138</v>
      </c>
      <c r="H166" s="150">
        <v>2</v>
      </c>
      <c r="I166" s="151"/>
      <c r="J166" s="150">
        <f>ROUND(I166*H166,0)</f>
        <v>0</v>
      </c>
      <c r="K166" s="152"/>
      <c r="L166" s="153"/>
      <c r="M166" s="154" t="s">
        <v>1</v>
      </c>
      <c r="N166" s="155" t="s">
        <v>40</v>
      </c>
      <c r="P166" s="138">
        <f>O166*H166</f>
        <v>0</v>
      </c>
      <c r="Q166" s="138">
        <v>4.0000000000000003E-5</v>
      </c>
      <c r="R166" s="138">
        <f>Q166*H166</f>
        <v>8.0000000000000007E-5</v>
      </c>
      <c r="S166" s="138">
        <v>0</v>
      </c>
      <c r="T166" s="139">
        <f>S166*H166</f>
        <v>0</v>
      </c>
      <c r="AR166" s="140" t="s">
        <v>146</v>
      </c>
      <c r="AT166" s="140" t="s">
        <v>143</v>
      </c>
      <c r="AU166" s="140" t="s">
        <v>84</v>
      </c>
      <c r="AY166" s="13" t="s">
        <v>132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8</v>
      </c>
      <c r="BK166" s="141">
        <f>ROUND(I166*H166,0)</f>
        <v>0</v>
      </c>
      <c r="BL166" s="13" t="s">
        <v>139</v>
      </c>
      <c r="BM166" s="140" t="s">
        <v>683</v>
      </c>
    </row>
    <row r="167" spans="2:65" s="1" customFormat="1" ht="16.5" customHeight="1">
      <c r="B167" s="28"/>
      <c r="C167" s="146" t="s">
        <v>7</v>
      </c>
      <c r="D167" s="146" t="s">
        <v>143</v>
      </c>
      <c r="E167" s="147" t="s">
        <v>229</v>
      </c>
      <c r="F167" s="148" t="s">
        <v>230</v>
      </c>
      <c r="G167" s="149" t="s">
        <v>138</v>
      </c>
      <c r="H167" s="150">
        <v>2</v>
      </c>
      <c r="I167" s="151"/>
      <c r="J167" s="150">
        <f>ROUND(I167*H167,0)</f>
        <v>0</v>
      </c>
      <c r="K167" s="152"/>
      <c r="L167" s="153"/>
      <c r="M167" s="154" t="s">
        <v>1</v>
      </c>
      <c r="N167" s="155" t="s">
        <v>40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146</v>
      </c>
      <c r="AT167" s="140" t="s">
        <v>143</v>
      </c>
      <c r="AU167" s="140" t="s">
        <v>84</v>
      </c>
      <c r="AY167" s="13" t="s">
        <v>132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3" t="s">
        <v>8</v>
      </c>
      <c r="BK167" s="141">
        <f>ROUND(I167*H167,0)</f>
        <v>0</v>
      </c>
      <c r="BL167" s="13" t="s">
        <v>139</v>
      </c>
      <c r="BM167" s="140" t="s">
        <v>684</v>
      </c>
    </row>
    <row r="168" spans="2:65" s="1" customFormat="1" ht="44.25" customHeight="1">
      <c r="B168" s="28"/>
      <c r="C168" s="129" t="s">
        <v>242</v>
      </c>
      <c r="D168" s="129" t="s">
        <v>135</v>
      </c>
      <c r="E168" s="130" t="s">
        <v>233</v>
      </c>
      <c r="F168" s="131" t="s">
        <v>234</v>
      </c>
      <c r="G168" s="132" t="s">
        <v>138</v>
      </c>
      <c r="H168" s="133">
        <v>1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40</v>
      </c>
      <c r="P168" s="138">
        <f>O168*H168</f>
        <v>0</v>
      </c>
      <c r="Q168" s="138">
        <v>0</v>
      </c>
      <c r="R168" s="138">
        <f>Q168*H168</f>
        <v>0</v>
      </c>
      <c r="S168" s="138">
        <v>5.0000000000000002E-5</v>
      </c>
      <c r="T168" s="139">
        <f>S168*H168</f>
        <v>5.0000000000000002E-5</v>
      </c>
      <c r="AR168" s="140" t="s">
        <v>139</v>
      </c>
      <c r="AT168" s="140" t="s">
        <v>135</v>
      </c>
      <c r="AU168" s="140" t="s">
        <v>84</v>
      </c>
      <c r="AY168" s="13" t="s">
        <v>132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139</v>
      </c>
      <c r="BM168" s="140" t="s">
        <v>685</v>
      </c>
    </row>
    <row r="169" spans="2:65" s="1" customFormat="1" ht="11.25">
      <c r="B169" s="28"/>
      <c r="D169" s="156" t="s">
        <v>152</v>
      </c>
      <c r="F169" s="157" t="s">
        <v>236</v>
      </c>
      <c r="I169" s="144"/>
      <c r="L169" s="28"/>
      <c r="M169" s="145"/>
      <c r="T169" s="52"/>
      <c r="AT169" s="13" t="s">
        <v>152</v>
      </c>
      <c r="AU169" s="13" t="s">
        <v>84</v>
      </c>
    </row>
    <row r="170" spans="2:65" s="1" customFormat="1" ht="19.5">
      <c r="B170" s="28"/>
      <c r="D170" s="142" t="s">
        <v>141</v>
      </c>
      <c r="F170" s="143" t="s">
        <v>357</v>
      </c>
      <c r="I170" s="144"/>
      <c r="L170" s="28"/>
      <c r="M170" s="145"/>
      <c r="T170" s="52"/>
      <c r="AT170" s="13" t="s">
        <v>141</v>
      </c>
      <c r="AU170" s="13" t="s">
        <v>84</v>
      </c>
    </row>
    <row r="171" spans="2:65" s="1" customFormat="1" ht="37.9" customHeight="1">
      <c r="B171" s="28"/>
      <c r="C171" s="129" t="s">
        <v>248</v>
      </c>
      <c r="D171" s="129" t="s">
        <v>135</v>
      </c>
      <c r="E171" s="130" t="s">
        <v>686</v>
      </c>
      <c r="F171" s="131" t="s">
        <v>687</v>
      </c>
      <c r="G171" s="132" t="s">
        <v>138</v>
      </c>
      <c r="H171" s="133">
        <v>3</v>
      </c>
      <c r="I171" s="134"/>
      <c r="J171" s="133">
        <f>ROUND(I171*H171,0)</f>
        <v>0</v>
      </c>
      <c r="K171" s="135"/>
      <c r="L171" s="28"/>
      <c r="M171" s="136" t="s">
        <v>1</v>
      </c>
      <c r="N171" s="137" t="s">
        <v>40</v>
      </c>
      <c r="P171" s="138">
        <f>O171*H171</f>
        <v>0</v>
      </c>
      <c r="Q171" s="138">
        <v>0</v>
      </c>
      <c r="R171" s="138">
        <f>Q171*H171</f>
        <v>0</v>
      </c>
      <c r="S171" s="138">
        <v>8.0000000000000007E-5</v>
      </c>
      <c r="T171" s="139">
        <f>S171*H171</f>
        <v>2.4000000000000003E-4</v>
      </c>
      <c r="AR171" s="140" t="s">
        <v>139</v>
      </c>
      <c r="AT171" s="140" t="s">
        <v>135</v>
      </c>
      <c r="AU171" s="140" t="s">
        <v>84</v>
      </c>
      <c r="AY171" s="13" t="s">
        <v>132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</v>
      </c>
      <c r="BK171" s="141">
        <f>ROUND(I171*H171,0)</f>
        <v>0</v>
      </c>
      <c r="BL171" s="13" t="s">
        <v>139</v>
      </c>
      <c r="BM171" s="140" t="s">
        <v>688</v>
      </c>
    </row>
    <row r="172" spans="2:65" s="1" customFormat="1" ht="11.25">
      <c r="B172" s="28"/>
      <c r="D172" s="156" t="s">
        <v>152</v>
      </c>
      <c r="F172" s="157" t="s">
        <v>689</v>
      </c>
      <c r="I172" s="144"/>
      <c r="L172" s="28"/>
      <c r="M172" s="145"/>
      <c r="T172" s="52"/>
      <c r="AT172" s="13" t="s">
        <v>152</v>
      </c>
      <c r="AU172" s="13" t="s">
        <v>84</v>
      </c>
    </row>
    <row r="173" spans="2:65" s="1" customFormat="1" ht="19.5">
      <c r="B173" s="28"/>
      <c r="D173" s="142" t="s">
        <v>141</v>
      </c>
      <c r="F173" s="143" t="s">
        <v>690</v>
      </c>
      <c r="I173" s="144"/>
      <c r="L173" s="28"/>
      <c r="M173" s="145"/>
      <c r="T173" s="52"/>
      <c r="AT173" s="13" t="s">
        <v>141</v>
      </c>
      <c r="AU173" s="13" t="s">
        <v>84</v>
      </c>
    </row>
    <row r="174" spans="2:65" s="1" customFormat="1" ht="49.15" customHeight="1">
      <c r="B174" s="28"/>
      <c r="C174" s="129" t="s">
        <v>253</v>
      </c>
      <c r="D174" s="129" t="s">
        <v>135</v>
      </c>
      <c r="E174" s="130" t="s">
        <v>243</v>
      </c>
      <c r="F174" s="131" t="s">
        <v>244</v>
      </c>
      <c r="G174" s="132" t="s">
        <v>138</v>
      </c>
      <c r="H174" s="133">
        <v>1</v>
      </c>
      <c r="I174" s="134"/>
      <c r="J174" s="133">
        <f>ROUND(I174*H174,0)</f>
        <v>0</v>
      </c>
      <c r="K174" s="135"/>
      <c r="L174" s="28"/>
      <c r="M174" s="136" t="s">
        <v>1</v>
      </c>
      <c r="N174" s="137" t="s">
        <v>40</v>
      </c>
      <c r="P174" s="138">
        <f>O174*H174</f>
        <v>0</v>
      </c>
      <c r="Q174" s="138">
        <v>0</v>
      </c>
      <c r="R174" s="138">
        <f>Q174*H174</f>
        <v>0</v>
      </c>
      <c r="S174" s="138">
        <v>8.0000000000000007E-5</v>
      </c>
      <c r="T174" s="139">
        <f>S174*H174</f>
        <v>8.0000000000000007E-5</v>
      </c>
      <c r="AR174" s="140" t="s">
        <v>139</v>
      </c>
      <c r="AT174" s="140" t="s">
        <v>135</v>
      </c>
      <c r="AU174" s="140" t="s">
        <v>84</v>
      </c>
      <c r="AY174" s="13" t="s">
        <v>132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8</v>
      </c>
      <c r="BK174" s="141">
        <f>ROUND(I174*H174,0)</f>
        <v>0</v>
      </c>
      <c r="BL174" s="13" t="s">
        <v>139</v>
      </c>
      <c r="BM174" s="140" t="s">
        <v>691</v>
      </c>
    </row>
    <row r="175" spans="2:65" s="1" customFormat="1" ht="11.25">
      <c r="B175" s="28"/>
      <c r="D175" s="156" t="s">
        <v>152</v>
      </c>
      <c r="F175" s="157" t="s">
        <v>246</v>
      </c>
      <c r="I175" s="144"/>
      <c r="L175" s="28"/>
      <c r="M175" s="145"/>
      <c r="T175" s="52"/>
      <c r="AT175" s="13" t="s">
        <v>152</v>
      </c>
      <c r="AU175" s="13" t="s">
        <v>84</v>
      </c>
    </row>
    <row r="176" spans="2:65" s="1" customFormat="1" ht="19.5">
      <c r="B176" s="28"/>
      <c r="D176" s="142" t="s">
        <v>141</v>
      </c>
      <c r="F176" s="143" t="s">
        <v>636</v>
      </c>
      <c r="I176" s="144"/>
      <c r="L176" s="28"/>
      <c r="M176" s="145"/>
      <c r="T176" s="52"/>
      <c r="AT176" s="13" t="s">
        <v>141</v>
      </c>
      <c r="AU176" s="13" t="s">
        <v>84</v>
      </c>
    </row>
    <row r="177" spans="2:65" s="1" customFormat="1" ht="24.2" customHeight="1">
      <c r="B177" s="28"/>
      <c r="C177" s="129" t="s">
        <v>259</v>
      </c>
      <c r="D177" s="129" t="s">
        <v>135</v>
      </c>
      <c r="E177" s="130" t="s">
        <v>692</v>
      </c>
      <c r="F177" s="131" t="s">
        <v>693</v>
      </c>
      <c r="G177" s="132" t="s">
        <v>138</v>
      </c>
      <c r="H177" s="133">
        <v>1</v>
      </c>
      <c r="I177" s="134"/>
      <c r="J177" s="133">
        <f>ROUND(I177*H177,0)</f>
        <v>0</v>
      </c>
      <c r="K177" s="135"/>
      <c r="L177" s="28"/>
      <c r="M177" s="136" t="s">
        <v>1</v>
      </c>
      <c r="N177" s="137" t="s">
        <v>40</v>
      </c>
      <c r="P177" s="138">
        <f>O177*H177</f>
        <v>0</v>
      </c>
      <c r="Q177" s="138">
        <v>0</v>
      </c>
      <c r="R177" s="138">
        <f>Q177*H177</f>
        <v>0</v>
      </c>
      <c r="S177" s="138">
        <v>0</v>
      </c>
      <c r="T177" s="139">
        <f>S177*H177</f>
        <v>0</v>
      </c>
      <c r="AR177" s="140" t="s">
        <v>139</v>
      </c>
      <c r="AT177" s="140" t="s">
        <v>135</v>
      </c>
      <c r="AU177" s="140" t="s">
        <v>84</v>
      </c>
      <c r="AY177" s="13" t="s">
        <v>132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3" t="s">
        <v>8</v>
      </c>
      <c r="BK177" s="141">
        <f>ROUND(I177*H177,0)</f>
        <v>0</v>
      </c>
      <c r="BL177" s="13" t="s">
        <v>139</v>
      </c>
      <c r="BM177" s="140" t="s">
        <v>694</v>
      </c>
    </row>
    <row r="178" spans="2:65" s="1" customFormat="1" ht="11.25">
      <c r="B178" s="28"/>
      <c r="D178" s="156" t="s">
        <v>152</v>
      </c>
      <c r="F178" s="157" t="s">
        <v>695</v>
      </c>
      <c r="I178" s="144"/>
      <c r="L178" s="28"/>
      <c r="M178" s="145"/>
      <c r="T178" s="52"/>
      <c r="AT178" s="13" t="s">
        <v>152</v>
      </c>
      <c r="AU178" s="13" t="s">
        <v>84</v>
      </c>
    </row>
    <row r="179" spans="2:65" s="1" customFormat="1" ht="19.5">
      <c r="B179" s="28"/>
      <c r="D179" s="142" t="s">
        <v>141</v>
      </c>
      <c r="F179" s="143" t="s">
        <v>646</v>
      </c>
      <c r="I179" s="144"/>
      <c r="L179" s="28"/>
      <c r="M179" s="145"/>
      <c r="T179" s="52"/>
      <c r="AT179" s="13" t="s">
        <v>141</v>
      </c>
      <c r="AU179" s="13" t="s">
        <v>84</v>
      </c>
    </row>
    <row r="180" spans="2:65" s="1" customFormat="1" ht="24.2" customHeight="1">
      <c r="B180" s="28"/>
      <c r="C180" s="146" t="s">
        <v>263</v>
      </c>
      <c r="D180" s="146" t="s">
        <v>143</v>
      </c>
      <c r="E180" s="147" t="s">
        <v>696</v>
      </c>
      <c r="F180" s="148" t="s">
        <v>697</v>
      </c>
      <c r="G180" s="149" t="s">
        <v>138</v>
      </c>
      <c r="H180" s="150">
        <v>1</v>
      </c>
      <c r="I180" s="151"/>
      <c r="J180" s="150">
        <f>ROUND(I180*H180,0)</f>
        <v>0</v>
      </c>
      <c r="K180" s="152"/>
      <c r="L180" s="153"/>
      <c r="M180" s="154" t="s">
        <v>1</v>
      </c>
      <c r="N180" s="155" t="s">
        <v>40</v>
      </c>
      <c r="P180" s="138">
        <f>O180*H180</f>
        <v>0</v>
      </c>
      <c r="Q180" s="138">
        <v>1.0499999999999999E-3</v>
      </c>
      <c r="R180" s="138">
        <f>Q180*H180</f>
        <v>1.0499999999999999E-3</v>
      </c>
      <c r="S180" s="138">
        <v>0</v>
      </c>
      <c r="T180" s="139">
        <f>S180*H180</f>
        <v>0</v>
      </c>
      <c r="AR180" s="140" t="s">
        <v>146</v>
      </c>
      <c r="AT180" s="140" t="s">
        <v>143</v>
      </c>
      <c r="AU180" s="140" t="s">
        <v>84</v>
      </c>
      <c r="AY180" s="13" t="s">
        <v>132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3" t="s">
        <v>8</v>
      </c>
      <c r="BK180" s="141">
        <f>ROUND(I180*H180,0)</f>
        <v>0</v>
      </c>
      <c r="BL180" s="13" t="s">
        <v>139</v>
      </c>
      <c r="BM180" s="140" t="s">
        <v>698</v>
      </c>
    </row>
    <row r="181" spans="2:65" s="1" customFormat="1" ht="49.15" customHeight="1">
      <c r="B181" s="28"/>
      <c r="C181" s="129" t="s">
        <v>268</v>
      </c>
      <c r="D181" s="129" t="s">
        <v>135</v>
      </c>
      <c r="E181" s="130" t="s">
        <v>283</v>
      </c>
      <c r="F181" s="131" t="s">
        <v>284</v>
      </c>
      <c r="G181" s="132" t="s">
        <v>138</v>
      </c>
      <c r="H181" s="133">
        <v>1</v>
      </c>
      <c r="I181" s="134"/>
      <c r="J181" s="133">
        <f>ROUND(I181*H181,0)</f>
        <v>0</v>
      </c>
      <c r="K181" s="135"/>
      <c r="L181" s="28"/>
      <c r="M181" s="136" t="s">
        <v>1</v>
      </c>
      <c r="N181" s="137" t="s">
        <v>40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139</v>
      </c>
      <c r="AT181" s="140" t="s">
        <v>135</v>
      </c>
      <c r="AU181" s="140" t="s">
        <v>84</v>
      </c>
      <c r="AY181" s="13" t="s">
        <v>132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139</v>
      </c>
      <c r="BM181" s="140" t="s">
        <v>699</v>
      </c>
    </row>
    <row r="182" spans="2:65" s="1" customFormat="1" ht="11.25">
      <c r="B182" s="28"/>
      <c r="D182" s="156" t="s">
        <v>152</v>
      </c>
      <c r="F182" s="157" t="s">
        <v>286</v>
      </c>
      <c r="I182" s="144"/>
      <c r="L182" s="28"/>
      <c r="M182" s="145"/>
      <c r="T182" s="52"/>
      <c r="AT182" s="13" t="s">
        <v>152</v>
      </c>
      <c r="AU182" s="13" t="s">
        <v>84</v>
      </c>
    </row>
    <row r="183" spans="2:65" s="1" customFormat="1" ht="19.5">
      <c r="B183" s="28"/>
      <c r="D183" s="142" t="s">
        <v>141</v>
      </c>
      <c r="F183" s="143" t="s">
        <v>616</v>
      </c>
      <c r="I183" s="144"/>
      <c r="L183" s="28"/>
      <c r="M183" s="145"/>
      <c r="T183" s="52"/>
      <c r="AT183" s="13" t="s">
        <v>141</v>
      </c>
      <c r="AU183" s="13" t="s">
        <v>84</v>
      </c>
    </row>
    <row r="184" spans="2:65" s="1" customFormat="1" ht="21.75" customHeight="1">
      <c r="B184" s="28"/>
      <c r="C184" s="146" t="s">
        <v>272</v>
      </c>
      <c r="D184" s="146" t="s">
        <v>143</v>
      </c>
      <c r="E184" s="147" t="s">
        <v>700</v>
      </c>
      <c r="F184" s="148" t="s">
        <v>299</v>
      </c>
      <c r="G184" s="149" t="s">
        <v>138</v>
      </c>
      <c r="H184" s="150">
        <v>1</v>
      </c>
      <c r="I184" s="151"/>
      <c r="J184" s="150">
        <f>ROUND(I184*H184,0)</f>
        <v>0</v>
      </c>
      <c r="K184" s="152"/>
      <c r="L184" s="153"/>
      <c r="M184" s="154" t="s">
        <v>1</v>
      </c>
      <c r="N184" s="155" t="s">
        <v>40</v>
      </c>
      <c r="P184" s="138">
        <f>O184*H184</f>
        <v>0</v>
      </c>
      <c r="Q184" s="138">
        <v>6.9999999999999994E-5</v>
      </c>
      <c r="R184" s="138">
        <f>Q184*H184</f>
        <v>6.9999999999999994E-5</v>
      </c>
      <c r="S184" s="138">
        <v>0</v>
      </c>
      <c r="T184" s="139">
        <f>S184*H184</f>
        <v>0</v>
      </c>
      <c r="AR184" s="140" t="s">
        <v>146</v>
      </c>
      <c r="AT184" s="140" t="s">
        <v>143</v>
      </c>
      <c r="AU184" s="140" t="s">
        <v>84</v>
      </c>
      <c r="AY184" s="13" t="s">
        <v>132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</v>
      </c>
      <c r="BK184" s="141">
        <f>ROUND(I184*H184,0)</f>
        <v>0</v>
      </c>
      <c r="BL184" s="13" t="s">
        <v>139</v>
      </c>
      <c r="BM184" s="140" t="s">
        <v>701</v>
      </c>
    </row>
    <row r="185" spans="2:65" s="1" customFormat="1" ht="49.15" customHeight="1">
      <c r="B185" s="28"/>
      <c r="C185" s="129" t="s">
        <v>278</v>
      </c>
      <c r="D185" s="129" t="s">
        <v>135</v>
      </c>
      <c r="E185" s="130" t="s">
        <v>303</v>
      </c>
      <c r="F185" s="131" t="s">
        <v>304</v>
      </c>
      <c r="G185" s="132" t="s">
        <v>138</v>
      </c>
      <c r="H185" s="133">
        <v>4</v>
      </c>
      <c r="I185" s="134"/>
      <c r="J185" s="133">
        <f>ROUND(I185*H185,0)</f>
        <v>0</v>
      </c>
      <c r="K185" s="135"/>
      <c r="L185" s="28"/>
      <c r="M185" s="136" t="s">
        <v>1</v>
      </c>
      <c r="N185" s="137" t="s">
        <v>40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139</v>
      </c>
      <c r="AT185" s="140" t="s">
        <v>135</v>
      </c>
      <c r="AU185" s="140" t="s">
        <v>84</v>
      </c>
      <c r="AY185" s="13" t="s">
        <v>132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3" t="s">
        <v>8</v>
      </c>
      <c r="BK185" s="141">
        <f>ROUND(I185*H185,0)</f>
        <v>0</v>
      </c>
      <c r="BL185" s="13" t="s">
        <v>139</v>
      </c>
      <c r="BM185" s="140" t="s">
        <v>702</v>
      </c>
    </row>
    <row r="186" spans="2:65" s="1" customFormat="1" ht="11.25">
      <c r="B186" s="28"/>
      <c r="D186" s="156" t="s">
        <v>152</v>
      </c>
      <c r="F186" s="157" t="s">
        <v>306</v>
      </c>
      <c r="I186" s="144"/>
      <c r="L186" s="28"/>
      <c r="M186" s="145"/>
      <c r="T186" s="52"/>
      <c r="AT186" s="13" t="s">
        <v>152</v>
      </c>
      <c r="AU186" s="13" t="s">
        <v>84</v>
      </c>
    </row>
    <row r="187" spans="2:65" s="1" customFormat="1" ht="19.5">
      <c r="B187" s="28"/>
      <c r="D187" s="142" t="s">
        <v>141</v>
      </c>
      <c r="F187" s="143" t="s">
        <v>703</v>
      </c>
      <c r="I187" s="144"/>
      <c r="L187" s="28"/>
      <c r="M187" s="145"/>
      <c r="T187" s="52"/>
      <c r="AT187" s="13" t="s">
        <v>141</v>
      </c>
      <c r="AU187" s="13" t="s">
        <v>84</v>
      </c>
    </row>
    <row r="188" spans="2:65" s="1" customFormat="1" ht="16.5" customHeight="1">
      <c r="B188" s="28"/>
      <c r="C188" s="146" t="s">
        <v>282</v>
      </c>
      <c r="D188" s="146" t="s">
        <v>143</v>
      </c>
      <c r="E188" s="147" t="s">
        <v>548</v>
      </c>
      <c r="F188" s="148" t="s">
        <v>549</v>
      </c>
      <c r="G188" s="149" t="s">
        <v>138</v>
      </c>
      <c r="H188" s="150">
        <v>1</v>
      </c>
      <c r="I188" s="151"/>
      <c r="J188" s="150">
        <f>ROUND(I188*H188,0)</f>
        <v>0</v>
      </c>
      <c r="K188" s="152"/>
      <c r="L188" s="153"/>
      <c r="M188" s="154" t="s">
        <v>1</v>
      </c>
      <c r="N188" s="155" t="s">
        <v>40</v>
      </c>
      <c r="P188" s="138">
        <f>O188*H188</f>
        <v>0</v>
      </c>
      <c r="Q188" s="138">
        <v>3.0000000000000001E-5</v>
      </c>
      <c r="R188" s="138">
        <f>Q188*H188</f>
        <v>3.0000000000000001E-5</v>
      </c>
      <c r="S188" s="138">
        <v>0</v>
      </c>
      <c r="T188" s="139">
        <f>S188*H188</f>
        <v>0</v>
      </c>
      <c r="AR188" s="140" t="s">
        <v>146</v>
      </c>
      <c r="AT188" s="140" t="s">
        <v>143</v>
      </c>
      <c r="AU188" s="140" t="s">
        <v>84</v>
      </c>
      <c r="AY188" s="13" t="s">
        <v>132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3" t="s">
        <v>8</v>
      </c>
      <c r="BK188" s="141">
        <f>ROUND(I188*H188,0)</f>
        <v>0</v>
      </c>
      <c r="BL188" s="13" t="s">
        <v>139</v>
      </c>
      <c r="BM188" s="140" t="s">
        <v>704</v>
      </c>
    </row>
    <row r="189" spans="2:65" s="1" customFormat="1" ht="16.5" customHeight="1">
      <c r="B189" s="28"/>
      <c r="C189" s="146" t="s">
        <v>288</v>
      </c>
      <c r="D189" s="146" t="s">
        <v>143</v>
      </c>
      <c r="E189" s="147" t="s">
        <v>313</v>
      </c>
      <c r="F189" s="148" t="s">
        <v>314</v>
      </c>
      <c r="G189" s="149" t="s">
        <v>138</v>
      </c>
      <c r="H189" s="150">
        <v>3</v>
      </c>
      <c r="I189" s="151"/>
      <c r="J189" s="150">
        <f>ROUND(I189*H189,0)</f>
        <v>0</v>
      </c>
      <c r="K189" s="152"/>
      <c r="L189" s="153"/>
      <c r="M189" s="154" t="s">
        <v>1</v>
      </c>
      <c r="N189" s="155" t="s">
        <v>40</v>
      </c>
      <c r="P189" s="138">
        <f>O189*H189</f>
        <v>0</v>
      </c>
      <c r="Q189" s="138">
        <v>3.0000000000000001E-5</v>
      </c>
      <c r="R189" s="138">
        <f>Q189*H189</f>
        <v>9.0000000000000006E-5</v>
      </c>
      <c r="S189" s="138">
        <v>0</v>
      </c>
      <c r="T189" s="139">
        <f>S189*H189</f>
        <v>0</v>
      </c>
      <c r="AR189" s="140" t="s">
        <v>146</v>
      </c>
      <c r="AT189" s="140" t="s">
        <v>143</v>
      </c>
      <c r="AU189" s="140" t="s">
        <v>84</v>
      </c>
      <c r="AY189" s="13" t="s">
        <v>132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3" t="s">
        <v>8</v>
      </c>
      <c r="BK189" s="141">
        <f>ROUND(I189*H189,0)</f>
        <v>0</v>
      </c>
      <c r="BL189" s="13" t="s">
        <v>139</v>
      </c>
      <c r="BM189" s="140" t="s">
        <v>705</v>
      </c>
    </row>
    <row r="190" spans="2:65" s="1" customFormat="1" ht="49.15" customHeight="1">
      <c r="B190" s="28"/>
      <c r="C190" s="129" t="s">
        <v>146</v>
      </c>
      <c r="D190" s="129" t="s">
        <v>135</v>
      </c>
      <c r="E190" s="130" t="s">
        <v>325</v>
      </c>
      <c r="F190" s="131" t="s">
        <v>326</v>
      </c>
      <c r="G190" s="132" t="s">
        <v>138</v>
      </c>
      <c r="H190" s="133">
        <v>19</v>
      </c>
      <c r="I190" s="134"/>
      <c r="J190" s="133">
        <f>ROUND(I190*H190,0)</f>
        <v>0</v>
      </c>
      <c r="K190" s="135"/>
      <c r="L190" s="28"/>
      <c r="M190" s="136" t="s">
        <v>1</v>
      </c>
      <c r="N190" s="137" t="s">
        <v>40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139</v>
      </c>
      <c r="AT190" s="140" t="s">
        <v>135</v>
      </c>
      <c r="AU190" s="140" t="s">
        <v>84</v>
      </c>
      <c r="AY190" s="13" t="s">
        <v>132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3" t="s">
        <v>8</v>
      </c>
      <c r="BK190" s="141">
        <f>ROUND(I190*H190,0)</f>
        <v>0</v>
      </c>
      <c r="BL190" s="13" t="s">
        <v>139</v>
      </c>
      <c r="BM190" s="140" t="s">
        <v>706</v>
      </c>
    </row>
    <row r="191" spans="2:65" s="1" customFormat="1" ht="11.25">
      <c r="B191" s="28"/>
      <c r="D191" s="156" t="s">
        <v>152</v>
      </c>
      <c r="F191" s="157" t="s">
        <v>328</v>
      </c>
      <c r="I191" s="144"/>
      <c r="L191" s="28"/>
      <c r="M191" s="145"/>
      <c r="T191" s="52"/>
      <c r="AT191" s="13" t="s">
        <v>152</v>
      </c>
      <c r="AU191" s="13" t="s">
        <v>84</v>
      </c>
    </row>
    <row r="192" spans="2:65" s="1" customFormat="1" ht="19.5">
      <c r="B192" s="28"/>
      <c r="D192" s="142" t="s">
        <v>141</v>
      </c>
      <c r="F192" s="143" t="s">
        <v>707</v>
      </c>
      <c r="I192" s="144"/>
      <c r="L192" s="28"/>
      <c r="M192" s="145"/>
      <c r="T192" s="52"/>
      <c r="AT192" s="13" t="s">
        <v>141</v>
      </c>
      <c r="AU192" s="13" t="s">
        <v>84</v>
      </c>
    </row>
    <row r="193" spans="2:65" s="1" customFormat="1" ht="16.5" customHeight="1">
      <c r="B193" s="28"/>
      <c r="C193" s="146" t="s">
        <v>297</v>
      </c>
      <c r="D193" s="146" t="s">
        <v>143</v>
      </c>
      <c r="E193" s="147" t="s">
        <v>269</v>
      </c>
      <c r="F193" s="148" t="s">
        <v>270</v>
      </c>
      <c r="G193" s="149" t="s">
        <v>138</v>
      </c>
      <c r="H193" s="150">
        <v>19</v>
      </c>
      <c r="I193" s="151"/>
      <c r="J193" s="150">
        <f>ROUND(I193*H193,0)</f>
        <v>0</v>
      </c>
      <c r="K193" s="152"/>
      <c r="L193" s="153"/>
      <c r="M193" s="154" t="s">
        <v>1</v>
      </c>
      <c r="N193" s="155" t="s">
        <v>40</v>
      </c>
      <c r="P193" s="138">
        <f>O193*H193</f>
        <v>0</v>
      </c>
      <c r="Q193" s="138">
        <v>5.0000000000000002E-5</v>
      </c>
      <c r="R193" s="138">
        <f>Q193*H193</f>
        <v>9.5E-4</v>
      </c>
      <c r="S193" s="138">
        <v>0</v>
      </c>
      <c r="T193" s="139">
        <f>S193*H193</f>
        <v>0</v>
      </c>
      <c r="AR193" s="140" t="s">
        <v>146</v>
      </c>
      <c r="AT193" s="140" t="s">
        <v>143</v>
      </c>
      <c r="AU193" s="140" t="s">
        <v>84</v>
      </c>
      <c r="AY193" s="13" t="s">
        <v>132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3" t="s">
        <v>8</v>
      </c>
      <c r="BK193" s="141">
        <f>ROUND(I193*H193,0)</f>
        <v>0</v>
      </c>
      <c r="BL193" s="13" t="s">
        <v>139</v>
      </c>
      <c r="BM193" s="140" t="s">
        <v>708</v>
      </c>
    </row>
    <row r="194" spans="2:65" s="1" customFormat="1" ht="24.2" customHeight="1">
      <c r="B194" s="28"/>
      <c r="C194" s="129" t="s">
        <v>302</v>
      </c>
      <c r="D194" s="129" t="s">
        <v>135</v>
      </c>
      <c r="E194" s="130" t="s">
        <v>709</v>
      </c>
      <c r="F194" s="131" t="s">
        <v>710</v>
      </c>
      <c r="G194" s="132" t="s">
        <v>138</v>
      </c>
      <c r="H194" s="133">
        <v>3</v>
      </c>
      <c r="I194" s="134"/>
      <c r="J194" s="133">
        <f>ROUND(I194*H194,0)</f>
        <v>0</v>
      </c>
      <c r="K194" s="135"/>
      <c r="L194" s="28"/>
      <c r="M194" s="136" t="s">
        <v>1</v>
      </c>
      <c r="N194" s="137" t="s">
        <v>40</v>
      </c>
      <c r="P194" s="138">
        <f>O194*H194</f>
        <v>0</v>
      </c>
      <c r="Q194" s="138">
        <v>0</v>
      </c>
      <c r="R194" s="138">
        <f>Q194*H194</f>
        <v>0</v>
      </c>
      <c r="S194" s="138">
        <v>3.5E-4</v>
      </c>
      <c r="T194" s="139">
        <f>S194*H194</f>
        <v>1.0499999999999999E-3</v>
      </c>
      <c r="AR194" s="140" t="s">
        <v>139</v>
      </c>
      <c r="AT194" s="140" t="s">
        <v>135</v>
      </c>
      <c r="AU194" s="140" t="s">
        <v>84</v>
      </c>
      <c r="AY194" s="13" t="s">
        <v>132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3" t="s">
        <v>8</v>
      </c>
      <c r="BK194" s="141">
        <f>ROUND(I194*H194,0)</f>
        <v>0</v>
      </c>
      <c r="BL194" s="13" t="s">
        <v>139</v>
      </c>
      <c r="BM194" s="140" t="s">
        <v>711</v>
      </c>
    </row>
    <row r="195" spans="2:65" s="1" customFormat="1" ht="11.25">
      <c r="B195" s="28"/>
      <c r="D195" s="156" t="s">
        <v>152</v>
      </c>
      <c r="F195" s="157" t="s">
        <v>712</v>
      </c>
      <c r="I195" s="144"/>
      <c r="L195" s="28"/>
      <c r="M195" s="145"/>
      <c r="T195" s="52"/>
      <c r="AT195" s="13" t="s">
        <v>152</v>
      </c>
      <c r="AU195" s="13" t="s">
        <v>84</v>
      </c>
    </row>
    <row r="196" spans="2:65" s="1" customFormat="1" ht="19.5">
      <c r="B196" s="28"/>
      <c r="D196" s="142" t="s">
        <v>141</v>
      </c>
      <c r="F196" s="143" t="s">
        <v>646</v>
      </c>
      <c r="I196" s="144"/>
      <c r="L196" s="28"/>
      <c r="M196" s="145"/>
      <c r="T196" s="52"/>
      <c r="AT196" s="13" t="s">
        <v>141</v>
      </c>
      <c r="AU196" s="13" t="s">
        <v>84</v>
      </c>
    </row>
    <row r="197" spans="2:65" s="1" customFormat="1" ht="37.9" customHeight="1">
      <c r="B197" s="28"/>
      <c r="C197" s="129" t="s">
        <v>308</v>
      </c>
      <c r="D197" s="129" t="s">
        <v>135</v>
      </c>
      <c r="E197" s="130" t="s">
        <v>713</v>
      </c>
      <c r="F197" s="131" t="s">
        <v>714</v>
      </c>
      <c r="G197" s="132" t="s">
        <v>138</v>
      </c>
      <c r="H197" s="133">
        <v>3</v>
      </c>
      <c r="I197" s="134"/>
      <c r="J197" s="133">
        <f>ROUND(I197*H197,0)</f>
        <v>0</v>
      </c>
      <c r="K197" s="135"/>
      <c r="L197" s="28"/>
      <c r="M197" s="136" t="s">
        <v>1</v>
      </c>
      <c r="N197" s="137" t="s">
        <v>40</v>
      </c>
      <c r="P197" s="138">
        <f>O197*H197</f>
        <v>0</v>
      </c>
      <c r="Q197" s="138">
        <v>0</v>
      </c>
      <c r="R197" s="138">
        <f>Q197*H197</f>
        <v>0</v>
      </c>
      <c r="S197" s="138">
        <v>0</v>
      </c>
      <c r="T197" s="139">
        <f>S197*H197</f>
        <v>0</v>
      </c>
      <c r="AR197" s="140" t="s">
        <v>139</v>
      </c>
      <c r="AT197" s="140" t="s">
        <v>135</v>
      </c>
      <c r="AU197" s="140" t="s">
        <v>84</v>
      </c>
      <c r="AY197" s="13" t="s">
        <v>132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3" t="s">
        <v>8</v>
      </c>
      <c r="BK197" s="141">
        <f>ROUND(I197*H197,0)</f>
        <v>0</v>
      </c>
      <c r="BL197" s="13" t="s">
        <v>139</v>
      </c>
      <c r="BM197" s="140" t="s">
        <v>715</v>
      </c>
    </row>
    <row r="198" spans="2:65" s="1" customFormat="1" ht="11.25">
      <c r="B198" s="28"/>
      <c r="D198" s="156" t="s">
        <v>152</v>
      </c>
      <c r="F198" s="157" t="s">
        <v>716</v>
      </c>
      <c r="I198" s="144"/>
      <c r="L198" s="28"/>
      <c r="M198" s="145"/>
      <c r="T198" s="52"/>
      <c r="AT198" s="13" t="s">
        <v>152</v>
      </c>
      <c r="AU198" s="13" t="s">
        <v>84</v>
      </c>
    </row>
    <row r="199" spans="2:65" s="1" customFormat="1" ht="19.5">
      <c r="B199" s="28"/>
      <c r="D199" s="142" t="s">
        <v>141</v>
      </c>
      <c r="F199" s="143" t="s">
        <v>717</v>
      </c>
      <c r="I199" s="144"/>
      <c r="L199" s="28"/>
      <c r="M199" s="145"/>
      <c r="T199" s="52"/>
      <c r="AT199" s="13" t="s">
        <v>141</v>
      </c>
      <c r="AU199" s="13" t="s">
        <v>84</v>
      </c>
    </row>
    <row r="200" spans="2:65" s="1" customFormat="1" ht="16.5" customHeight="1">
      <c r="B200" s="28"/>
      <c r="C200" s="146" t="s">
        <v>312</v>
      </c>
      <c r="D200" s="146" t="s">
        <v>143</v>
      </c>
      <c r="E200" s="147" t="s">
        <v>718</v>
      </c>
      <c r="F200" s="148" t="s">
        <v>719</v>
      </c>
      <c r="G200" s="149" t="s">
        <v>138</v>
      </c>
      <c r="H200" s="150">
        <v>3</v>
      </c>
      <c r="I200" s="151"/>
      <c r="J200" s="150">
        <f>ROUND(I200*H200,0)</f>
        <v>0</v>
      </c>
      <c r="K200" s="152"/>
      <c r="L200" s="153"/>
      <c r="M200" s="154" t="s">
        <v>1</v>
      </c>
      <c r="N200" s="155" t="s">
        <v>40</v>
      </c>
      <c r="P200" s="138">
        <f>O200*H200</f>
        <v>0</v>
      </c>
      <c r="Q200" s="138">
        <v>6.9999999999999999E-4</v>
      </c>
      <c r="R200" s="138">
        <f>Q200*H200</f>
        <v>2.0999999999999999E-3</v>
      </c>
      <c r="S200" s="138">
        <v>0</v>
      </c>
      <c r="T200" s="139">
        <f>S200*H200</f>
        <v>0</v>
      </c>
      <c r="AR200" s="140" t="s">
        <v>146</v>
      </c>
      <c r="AT200" s="140" t="s">
        <v>143</v>
      </c>
      <c r="AU200" s="140" t="s">
        <v>84</v>
      </c>
      <c r="AY200" s="13" t="s">
        <v>132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3" t="s">
        <v>8</v>
      </c>
      <c r="BK200" s="141">
        <f>ROUND(I200*H200,0)</f>
        <v>0</v>
      </c>
      <c r="BL200" s="13" t="s">
        <v>139</v>
      </c>
      <c r="BM200" s="140" t="s">
        <v>720</v>
      </c>
    </row>
    <row r="201" spans="2:65" s="1" customFormat="1" ht="16.5" customHeight="1">
      <c r="B201" s="28"/>
      <c r="C201" s="146" t="s">
        <v>316</v>
      </c>
      <c r="D201" s="146" t="s">
        <v>143</v>
      </c>
      <c r="E201" s="147" t="s">
        <v>363</v>
      </c>
      <c r="F201" s="148" t="s">
        <v>570</v>
      </c>
      <c r="G201" s="149" t="s">
        <v>138</v>
      </c>
      <c r="H201" s="150">
        <v>3</v>
      </c>
      <c r="I201" s="151"/>
      <c r="J201" s="150">
        <f>ROUND(I201*H201,0)</f>
        <v>0</v>
      </c>
      <c r="K201" s="152"/>
      <c r="L201" s="153"/>
      <c r="M201" s="154" t="s">
        <v>1</v>
      </c>
      <c r="N201" s="155" t="s">
        <v>40</v>
      </c>
      <c r="P201" s="138">
        <f>O201*H201</f>
        <v>0</v>
      </c>
      <c r="Q201" s="138">
        <v>2.5999999999999998E-4</v>
      </c>
      <c r="R201" s="138">
        <f>Q201*H201</f>
        <v>7.7999999999999988E-4</v>
      </c>
      <c r="S201" s="138">
        <v>0</v>
      </c>
      <c r="T201" s="139">
        <f>S201*H201</f>
        <v>0</v>
      </c>
      <c r="AR201" s="140" t="s">
        <v>146</v>
      </c>
      <c r="AT201" s="140" t="s">
        <v>143</v>
      </c>
      <c r="AU201" s="140" t="s">
        <v>84</v>
      </c>
      <c r="AY201" s="13" t="s">
        <v>132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3" t="s">
        <v>8</v>
      </c>
      <c r="BK201" s="141">
        <f>ROUND(I201*H201,0)</f>
        <v>0</v>
      </c>
      <c r="BL201" s="13" t="s">
        <v>139</v>
      </c>
      <c r="BM201" s="140" t="s">
        <v>721</v>
      </c>
    </row>
    <row r="202" spans="2:65" s="1" customFormat="1" ht="37.9" customHeight="1">
      <c r="B202" s="28"/>
      <c r="C202" s="129" t="s">
        <v>320</v>
      </c>
      <c r="D202" s="129" t="s">
        <v>135</v>
      </c>
      <c r="E202" s="130" t="s">
        <v>367</v>
      </c>
      <c r="F202" s="131" t="s">
        <v>368</v>
      </c>
      <c r="G202" s="132" t="s">
        <v>138</v>
      </c>
      <c r="H202" s="133">
        <v>3</v>
      </c>
      <c r="I202" s="134"/>
      <c r="J202" s="133">
        <f>ROUND(I202*H202,0)</f>
        <v>0</v>
      </c>
      <c r="K202" s="135"/>
      <c r="L202" s="28"/>
      <c r="M202" s="136" t="s">
        <v>1</v>
      </c>
      <c r="N202" s="137" t="s">
        <v>40</v>
      </c>
      <c r="P202" s="138">
        <f>O202*H202</f>
        <v>0</v>
      </c>
      <c r="Q202" s="138">
        <v>0</v>
      </c>
      <c r="R202" s="138">
        <f>Q202*H202</f>
        <v>0</v>
      </c>
      <c r="S202" s="138">
        <v>1.2999999999999999E-3</v>
      </c>
      <c r="T202" s="139">
        <f>S202*H202</f>
        <v>3.8999999999999998E-3</v>
      </c>
      <c r="AR202" s="140" t="s">
        <v>139</v>
      </c>
      <c r="AT202" s="140" t="s">
        <v>135</v>
      </c>
      <c r="AU202" s="140" t="s">
        <v>84</v>
      </c>
      <c r="AY202" s="13" t="s">
        <v>132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3" t="s">
        <v>8</v>
      </c>
      <c r="BK202" s="141">
        <f>ROUND(I202*H202,0)</f>
        <v>0</v>
      </c>
      <c r="BL202" s="13" t="s">
        <v>139</v>
      </c>
      <c r="BM202" s="140" t="s">
        <v>722</v>
      </c>
    </row>
    <row r="203" spans="2:65" s="1" customFormat="1" ht="11.25">
      <c r="B203" s="28"/>
      <c r="D203" s="156" t="s">
        <v>152</v>
      </c>
      <c r="F203" s="157" t="s">
        <v>370</v>
      </c>
      <c r="I203" s="144"/>
      <c r="L203" s="28"/>
      <c r="M203" s="145"/>
      <c r="T203" s="52"/>
      <c r="AT203" s="13" t="s">
        <v>152</v>
      </c>
      <c r="AU203" s="13" t="s">
        <v>84</v>
      </c>
    </row>
    <row r="204" spans="2:65" s="1" customFormat="1" ht="19.5">
      <c r="B204" s="28"/>
      <c r="D204" s="142" t="s">
        <v>141</v>
      </c>
      <c r="F204" s="143" t="s">
        <v>717</v>
      </c>
      <c r="I204" s="144"/>
      <c r="L204" s="28"/>
      <c r="M204" s="145"/>
      <c r="T204" s="52"/>
      <c r="AT204" s="13" t="s">
        <v>141</v>
      </c>
      <c r="AU204" s="13" t="s">
        <v>84</v>
      </c>
    </row>
    <row r="205" spans="2:65" s="1" customFormat="1" ht="49.15" customHeight="1">
      <c r="B205" s="28"/>
      <c r="C205" s="129" t="s">
        <v>324</v>
      </c>
      <c r="D205" s="129" t="s">
        <v>135</v>
      </c>
      <c r="E205" s="130" t="s">
        <v>723</v>
      </c>
      <c r="F205" s="131" t="s">
        <v>724</v>
      </c>
      <c r="G205" s="132" t="s">
        <v>138</v>
      </c>
      <c r="H205" s="133">
        <v>2</v>
      </c>
      <c r="I205" s="134"/>
      <c r="J205" s="133">
        <f>ROUND(I205*H205,0)</f>
        <v>0</v>
      </c>
      <c r="K205" s="135"/>
      <c r="L205" s="28"/>
      <c r="M205" s="136" t="s">
        <v>1</v>
      </c>
      <c r="N205" s="137" t="s">
        <v>40</v>
      </c>
      <c r="P205" s="138">
        <f>O205*H205</f>
        <v>0</v>
      </c>
      <c r="Q205" s="138">
        <v>0</v>
      </c>
      <c r="R205" s="138">
        <f>Q205*H205</f>
        <v>0</v>
      </c>
      <c r="S205" s="138">
        <v>0</v>
      </c>
      <c r="T205" s="139">
        <f>S205*H205</f>
        <v>0</v>
      </c>
      <c r="AR205" s="140" t="s">
        <v>139</v>
      </c>
      <c r="AT205" s="140" t="s">
        <v>135</v>
      </c>
      <c r="AU205" s="140" t="s">
        <v>84</v>
      </c>
      <c r="AY205" s="13" t="s">
        <v>132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3" t="s">
        <v>8</v>
      </c>
      <c r="BK205" s="141">
        <f>ROUND(I205*H205,0)</f>
        <v>0</v>
      </c>
      <c r="BL205" s="13" t="s">
        <v>139</v>
      </c>
      <c r="BM205" s="140" t="s">
        <v>725</v>
      </c>
    </row>
    <row r="206" spans="2:65" s="1" customFormat="1" ht="11.25">
      <c r="B206" s="28"/>
      <c r="D206" s="156" t="s">
        <v>152</v>
      </c>
      <c r="F206" s="157" t="s">
        <v>726</v>
      </c>
      <c r="I206" s="144"/>
      <c r="L206" s="28"/>
      <c r="M206" s="145"/>
      <c r="T206" s="52"/>
      <c r="AT206" s="13" t="s">
        <v>152</v>
      </c>
      <c r="AU206" s="13" t="s">
        <v>84</v>
      </c>
    </row>
    <row r="207" spans="2:65" s="1" customFormat="1" ht="19.5">
      <c r="B207" s="28"/>
      <c r="D207" s="142" t="s">
        <v>141</v>
      </c>
      <c r="F207" s="143" t="s">
        <v>727</v>
      </c>
      <c r="I207" s="144"/>
      <c r="L207" s="28"/>
      <c r="M207" s="145"/>
      <c r="T207" s="52"/>
      <c r="AT207" s="13" t="s">
        <v>141</v>
      </c>
      <c r="AU207" s="13" t="s">
        <v>84</v>
      </c>
    </row>
    <row r="208" spans="2:65" s="1" customFormat="1" ht="21.75" customHeight="1">
      <c r="B208" s="28"/>
      <c r="C208" s="146" t="s">
        <v>330</v>
      </c>
      <c r="D208" s="146" t="s">
        <v>143</v>
      </c>
      <c r="E208" s="147" t="s">
        <v>586</v>
      </c>
      <c r="F208" s="148" t="s">
        <v>587</v>
      </c>
      <c r="G208" s="149" t="s">
        <v>138</v>
      </c>
      <c r="H208" s="150">
        <v>2</v>
      </c>
      <c r="I208" s="151"/>
      <c r="J208" s="150">
        <f>ROUND(I208*H208,0)</f>
        <v>0</v>
      </c>
      <c r="K208" s="152"/>
      <c r="L208" s="153"/>
      <c r="M208" s="154" t="s">
        <v>1</v>
      </c>
      <c r="N208" s="155" t="s">
        <v>40</v>
      </c>
      <c r="P208" s="138">
        <f>O208*H208</f>
        <v>0</v>
      </c>
      <c r="Q208" s="138">
        <v>3.0000000000000001E-5</v>
      </c>
      <c r="R208" s="138">
        <f>Q208*H208</f>
        <v>6.0000000000000002E-5</v>
      </c>
      <c r="S208" s="138">
        <v>0</v>
      </c>
      <c r="T208" s="139">
        <f>S208*H208</f>
        <v>0</v>
      </c>
      <c r="AR208" s="140" t="s">
        <v>146</v>
      </c>
      <c r="AT208" s="140" t="s">
        <v>143</v>
      </c>
      <c r="AU208" s="140" t="s">
        <v>84</v>
      </c>
      <c r="AY208" s="13" t="s">
        <v>132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3" t="s">
        <v>8</v>
      </c>
      <c r="BK208" s="141">
        <f>ROUND(I208*H208,0)</f>
        <v>0</v>
      </c>
      <c r="BL208" s="13" t="s">
        <v>139</v>
      </c>
      <c r="BM208" s="140" t="s">
        <v>728</v>
      </c>
    </row>
    <row r="209" spans="2:65" s="1" customFormat="1" ht="44.25" customHeight="1">
      <c r="B209" s="28"/>
      <c r="C209" s="129" t="s">
        <v>334</v>
      </c>
      <c r="D209" s="129" t="s">
        <v>135</v>
      </c>
      <c r="E209" s="130" t="s">
        <v>589</v>
      </c>
      <c r="F209" s="131" t="s">
        <v>590</v>
      </c>
      <c r="G209" s="132" t="s">
        <v>138</v>
      </c>
      <c r="H209" s="133">
        <v>2</v>
      </c>
      <c r="I209" s="134"/>
      <c r="J209" s="133">
        <f>ROUND(I209*H209,0)</f>
        <v>0</v>
      </c>
      <c r="K209" s="135"/>
      <c r="L209" s="28"/>
      <c r="M209" s="136" t="s">
        <v>1</v>
      </c>
      <c r="N209" s="137" t="s">
        <v>40</v>
      </c>
      <c r="P209" s="138">
        <f>O209*H209</f>
        <v>0</v>
      </c>
      <c r="Q209" s="138">
        <v>0</v>
      </c>
      <c r="R209" s="138">
        <f>Q209*H209</f>
        <v>0</v>
      </c>
      <c r="S209" s="138">
        <v>0</v>
      </c>
      <c r="T209" s="139">
        <f>S209*H209</f>
        <v>0</v>
      </c>
      <c r="AR209" s="140" t="s">
        <v>139</v>
      </c>
      <c r="AT209" s="140" t="s">
        <v>135</v>
      </c>
      <c r="AU209" s="140" t="s">
        <v>84</v>
      </c>
      <c r="AY209" s="13" t="s">
        <v>132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3" t="s">
        <v>8</v>
      </c>
      <c r="BK209" s="141">
        <f>ROUND(I209*H209,0)</f>
        <v>0</v>
      </c>
      <c r="BL209" s="13" t="s">
        <v>139</v>
      </c>
      <c r="BM209" s="140" t="s">
        <v>729</v>
      </c>
    </row>
    <row r="210" spans="2:65" s="1" customFormat="1" ht="11.25">
      <c r="B210" s="28"/>
      <c r="D210" s="156" t="s">
        <v>152</v>
      </c>
      <c r="F210" s="157" t="s">
        <v>592</v>
      </c>
      <c r="I210" s="144"/>
      <c r="L210" s="28"/>
      <c r="M210" s="145"/>
      <c r="T210" s="52"/>
      <c r="AT210" s="13" t="s">
        <v>152</v>
      </c>
      <c r="AU210" s="13" t="s">
        <v>84</v>
      </c>
    </row>
    <row r="211" spans="2:65" s="1" customFormat="1" ht="19.5">
      <c r="B211" s="28"/>
      <c r="D211" s="142" t="s">
        <v>141</v>
      </c>
      <c r="F211" s="143" t="s">
        <v>407</v>
      </c>
      <c r="I211" s="144"/>
      <c r="L211" s="28"/>
      <c r="M211" s="145"/>
      <c r="T211" s="52"/>
      <c r="AT211" s="13" t="s">
        <v>141</v>
      </c>
      <c r="AU211" s="13" t="s">
        <v>84</v>
      </c>
    </row>
    <row r="212" spans="2:65" s="1" customFormat="1" ht="16.5" customHeight="1">
      <c r="B212" s="28"/>
      <c r="C212" s="146" t="s">
        <v>337</v>
      </c>
      <c r="D212" s="146" t="s">
        <v>143</v>
      </c>
      <c r="E212" s="147" t="s">
        <v>730</v>
      </c>
      <c r="F212" s="148" t="s">
        <v>731</v>
      </c>
      <c r="G212" s="149" t="s">
        <v>138</v>
      </c>
      <c r="H212" s="150">
        <v>2</v>
      </c>
      <c r="I212" s="151"/>
      <c r="J212" s="150">
        <f>ROUND(I212*H212,0)</f>
        <v>0</v>
      </c>
      <c r="K212" s="152"/>
      <c r="L212" s="153"/>
      <c r="M212" s="154" t="s">
        <v>1</v>
      </c>
      <c r="N212" s="155" t="s">
        <v>40</v>
      </c>
      <c r="P212" s="138">
        <f>O212*H212</f>
        <v>0</v>
      </c>
      <c r="Q212" s="138">
        <v>1.2E-4</v>
      </c>
      <c r="R212" s="138">
        <f>Q212*H212</f>
        <v>2.4000000000000001E-4</v>
      </c>
      <c r="S212" s="138">
        <v>0</v>
      </c>
      <c r="T212" s="139">
        <f>S212*H212</f>
        <v>0</v>
      </c>
      <c r="AR212" s="140" t="s">
        <v>146</v>
      </c>
      <c r="AT212" s="140" t="s">
        <v>143</v>
      </c>
      <c r="AU212" s="140" t="s">
        <v>84</v>
      </c>
      <c r="AY212" s="13" t="s">
        <v>132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3" t="s">
        <v>8</v>
      </c>
      <c r="BK212" s="141">
        <f>ROUND(I212*H212,0)</f>
        <v>0</v>
      </c>
      <c r="BL212" s="13" t="s">
        <v>139</v>
      </c>
      <c r="BM212" s="140" t="s">
        <v>732</v>
      </c>
    </row>
    <row r="213" spans="2:65" s="1" customFormat="1" ht="44.25" customHeight="1">
      <c r="B213" s="28"/>
      <c r="C213" s="129" t="s">
        <v>342</v>
      </c>
      <c r="D213" s="129" t="s">
        <v>135</v>
      </c>
      <c r="E213" s="130" t="s">
        <v>594</v>
      </c>
      <c r="F213" s="131" t="s">
        <v>595</v>
      </c>
      <c r="G213" s="132" t="s">
        <v>138</v>
      </c>
      <c r="H213" s="133">
        <v>17</v>
      </c>
      <c r="I213" s="134"/>
      <c r="J213" s="133">
        <f>ROUND(I213*H213,0)</f>
        <v>0</v>
      </c>
      <c r="K213" s="135"/>
      <c r="L213" s="28"/>
      <c r="M213" s="136" t="s">
        <v>1</v>
      </c>
      <c r="N213" s="137" t="s">
        <v>40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139</v>
      </c>
      <c r="AT213" s="140" t="s">
        <v>135</v>
      </c>
      <c r="AU213" s="140" t="s">
        <v>84</v>
      </c>
      <c r="AY213" s="13" t="s">
        <v>132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3" t="s">
        <v>8</v>
      </c>
      <c r="BK213" s="141">
        <f>ROUND(I213*H213,0)</f>
        <v>0</v>
      </c>
      <c r="BL213" s="13" t="s">
        <v>139</v>
      </c>
      <c r="BM213" s="140" t="s">
        <v>733</v>
      </c>
    </row>
    <row r="214" spans="2:65" s="1" customFormat="1" ht="11.25">
      <c r="B214" s="28"/>
      <c r="D214" s="156" t="s">
        <v>152</v>
      </c>
      <c r="F214" s="157" t="s">
        <v>597</v>
      </c>
      <c r="I214" s="144"/>
      <c r="L214" s="28"/>
      <c r="M214" s="145"/>
      <c r="T214" s="52"/>
      <c r="AT214" s="13" t="s">
        <v>152</v>
      </c>
      <c r="AU214" s="13" t="s">
        <v>84</v>
      </c>
    </row>
    <row r="215" spans="2:65" s="1" customFormat="1" ht="19.5">
      <c r="B215" s="28"/>
      <c r="D215" s="142" t="s">
        <v>141</v>
      </c>
      <c r="F215" s="143" t="s">
        <v>734</v>
      </c>
      <c r="I215" s="144"/>
      <c r="L215" s="28"/>
      <c r="M215" s="145"/>
      <c r="T215" s="52"/>
      <c r="AT215" s="13" t="s">
        <v>141</v>
      </c>
      <c r="AU215" s="13" t="s">
        <v>84</v>
      </c>
    </row>
    <row r="216" spans="2:65" s="1" customFormat="1" ht="16.5" customHeight="1">
      <c r="B216" s="28"/>
      <c r="C216" s="146" t="s">
        <v>347</v>
      </c>
      <c r="D216" s="146" t="s">
        <v>143</v>
      </c>
      <c r="E216" s="147" t="s">
        <v>363</v>
      </c>
      <c r="F216" s="148" t="s">
        <v>570</v>
      </c>
      <c r="G216" s="149" t="s">
        <v>138</v>
      </c>
      <c r="H216" s="150">
        <v>17</v>
      </c>
      <c r="I216" s="151"/>
      <c r="J216" s="150">
        <f>ROUND(I216*H216,0)</f>
        <v>0</v>
      </c>
      <c r="K216" s="152"/>
      <c r="L216" s="153"/>
      <c r="M216" s="154" t="s">
        <v>1</v>
      </c>
      <c r="N216" s="155" t="s">
        <v>40</v>
      </c>
      <c r="P216" s="138">
        <f>O216*H216</f>
        <v>0</v>
      </c>
      <c r="Q216" s="138">
        <v>2.5999999999999998E-4</v>
      </c>
      <c r="R216" s="138">
        <f>Q216*H216</f>
        <v>4.4199999999999995E-3</v>
      </c>
      <c r="S216" s="138">
        <v>0</v>
      </c>
      <c r="T216" s="139">
        <f>S216*H216</f>
        <v>0</v>
      </c>
      <c r="AR216" s="140" t="s">
        <v>146</v>
      </c>
      <c r="AT216" s="140" t="s">
        <v>143</v>
      </c>
      <c r="AU216" s="140" t="s">
        <v>84</v>
      </c>
      <c r="AY216" s="13" t="s">
        <v>132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3" t="s">
        <v>8</v>
      </c>
      <c r="BK216" s="141">
        <f>ROUND(I216*H216,0)</f>
        <v>0</v>
      </c>
      <c r="BL216" s="13" t="s">
        <v>139</v>
      </c>
      <c r="BM216" s="140" t="s">
        <v>735</v>
      </c>
    </row>
    <row r="217" spans="2:65" s="11" customFormat="1" ht="25.9" customHeight="1">
      <c r="B217" s="117"/>
      <c r="D217" s="118" t="s">
        <v>74</v>
      </c>
      <c r="E217" s="119" t="s">
        <v>143</v>
      </c>
      <c r="F217" s="119" t="s">
        <v>383</v>
      </c>
      <c r="I217" s="120"/>
      <c r="J217" s="121">
        <f>BK217</f>
        <v>0</v>
      </c>
      <c r="L217" s="117"/>
      <c r="M217" s="122"/>
      <c r="P217" s="123">
        <f>P218+P223</f>
        <v>0</v>
      </c>
      <c r="R217" s="123">
        <f>R218+R223</f>
        <v>0</v>
      </c>
      <c r="T217" s="124">
        <f>T218+T223</f>
        <v>1.72E-3</v>
      </c>
      <c r="AR217" s="118" t="s">
        <v>148</v>
      </c>
      <c r="AT217" s="125" t="s">
        <v>74</v>
      </c>
      <c r="AU217" s="125" t="s">
        <v>75</v>
      </c>
      <c r="AY217" s="118" t="s">
        <v>132</v>
      </c>
      <c r="BK217" s="126">
        <f>BK218+BK223</f>
        <v>0</v>
      </c>
    </row>
    <row r="218" spans="2:65" s="11" customFormat="1" ht="22.9" customHeight="1">
      <c r="B218" s="117"/>
      <c r="D218" s="118" t="s">
        <v>74</v>
      </c>
      <c r="E218" s="127" t="s">
        <v>384</v>
      </c>
      <c r="F218" s="127" t="s">
        <v>385</v>
      </c>
      <c r="I218" s="120"/>
      <c r="J218" s="128">
        <f>BK218</f>
        <v>0</v>
      </c>
      <c r="L218" s="117"/>
      <c r="M218" s="122"/>
      <c r="P218" s="123">
        <f>SUM(P219:P222)</f>
        <v>0</v>
      </c>
      <c r="R218" s="123">
        <f>SUM(R219:R222)</f>
        <v>0</v>
      </c>
      <c r="T218" s="124">
        <f>SUM(T219:T222)</f>
        <v>0</v>
      </c>
      <c r="AR218" s="118" t="s">
        <v>148</v>
      </c>
      <c r="AT218" s="125" t="s">
        <v>74</v>
      </c>
      <c r="AU218" s="125" t="s">
        <v>8</v>
      </c>
      <c r="AY218" s="118" t="s">
        <v>132</v>
      </c>
      <c r="BK218" s="126">
        <f>SUM(BK219:BK222)</f>
        <v>0</v>
      </c>
    </row>
    <row r="219" spans="2:65" s="1" customFormat="1" ht="21.75" customHeight="1">
      <c r="B219" s="28"/>
      <c r="C219" s="129" t="s">
        <v>352</v>
      </c>
      <c r="D219" s="129" t="s">
        <v>135</v>
      </c>
      <c r="E219" s="130" t="s">
        <v>394</v>
      </c>
      <c r="F219" s="131" t="s">
        <v>395</v>
      </c>
      <c r="G219" s="132" t="s">
        <v>138</v>
      </c>
      <c r="H219" s="133">
        <v>5</v>
      </c>
      <c r="I219" s="134"/>
      <c r="J219" s="133">
        <f>ROUND(I219*H219,0)</f>
        <v>0</v>
      </c>
      <c r="K219" s="135"/>
      <c r="L219" s="28"/>
      <c r="M219" s="136" t="s">
        <v>1</v>
      </c>
      <c r="N219" s="137" t="s">
        <v>40</v>
      </c>
      <c r="P219" s="138">
        <f>O219*H219</f>
        <v>0</v>
      </c>
      <c r="Q219" s="138">
        <v>0</v>
      </c>
      <c r="R219" s="138">
        <f>Q219*H219</f>
        <v>0</v>
      </c>
      <c r="S219" s="138">
        <v>0</v>
      </c>
      <c r="T219" s="139">
        <f>S219*H219</f>
        <v>0</v>
      </c>
      <c r="AR219" s="140" t="s">
        <v>390</v>
      </c>
      <c r="AT219" s="140" t="s">
        <v>135</v>
      </c>
      <c r="AU219" s="140" t="s">
        <v>84</v>
      </c>
      <c r="AY219" s="13" t="s">
        <v>132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3" t="s">
        <v>8</v>
      </c>
      <c r="BK219" s="141">
        <f>ROUND(I219*H219,0)</f>
        <v>0</v>
      </c>
      <c r="BL219" s="13" t="s">
        <v>390</v>
      </c>
      <c r="BM219" s="140" t="s">
        <v>736</v>
      </c>
    </row>
    <row r="220" spans="2:65" s="1" customFormat="1" ht="19.5">
      <c r="B220" s="28"/>
      <c r="D220" s="142" t="s">
        <v>141</v>
      </c>
      <c r="F220" s="143" t="s">
        <v>737</v>
      </c>
      <c r="I220" s="144"/>
      <c r="L220" s="28"/>
      <c r="M220" s="145"/>
      <c r="T220" s="52"/>
      <c r="AT220" s="13" t="s">
        <v>141</v>
      </c>
      <c r="AU220" s="13" t="s">
        <v>84</v>
      </c>
    </row>
    <row r="221" spans="2:65" s="1" customFormat="1" ht="24.2" customHeight="1">
      <c r="B221" s="28"/>
      <c r="C221" s="129" t="s">
        <v>358</v>
      </c>
      <c r="D221" s="129" t="s">
        <v>135</v>
      </c>
      <c r="E221" s="130" t="s">
        <v>414</v>
      </c>
      <c r="F221" s="131" t="s">
        <v>415</v>
      </c>
      <c r="G221" s="132" t="s">
        <v>138</v>
      </c>
      <c r="H221" s="133">
        <v>7</v>
      </c>
      <c r="I221" s="134"/>
      <c r="J221" s="133">
        <f>ROUND(I221*H221,0)</f>
        <v>0</v>
      </c>
      <c r="K221" s="135"/>
      <c r="L221" s="28"/>
      <c r="M221" s="136" t="s">
        <v>1</v>
      </c>
      <c r="N221" s="137" t="s">
        <v>40</v>
      </c>
      <c r="P221" s="138">
        <f>O221*H221</f>
        <v>0</v>
      </c>
      <c r="Q221" s="138">
        <v>0</v>
      </c>
      <c r="R221" s="138">
        <f>Q221*H221</f>
        <v>0</v>
      </c>
      <c r="S221" s="138">
        <v>0</v>
      </c>
      <c r="T221" s="139">
        <f>S221*H221</f>
        <v>0</v>
      </c>
      <c r="AR221" s="140" t="s">
        <v>390</v>
      </c>
      <c r="AT221" s="140" t="s">
        <v>135</v>
      </c>
      <c r="AU221" s="140" t="s">
        <v>84</v>
      </c>
      <c r="AY221" s="13" t="s">
        <v>132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3" t="s">
        <v>8</v>
      </c>
      <c r="BK221" s="141">
        <f>ROUND(I221*H221,0)</f>
        <v>0</v>
      </c>
      <c r="BL221" s="13" t="s">
        <v>390</v>
      </c>
      <c r="BM221" s="140" t="s">
        <v>738</v>
      </c>
    </row>
    <row r="222" spans="2:65" s="1" customFormat="1" ht="19.5">
      <c r="B222" s="28"/>
      <c r="D222" s="142" t="s">
        <v>141</v>
      </c>
      <c r="F222" s="143" t="s">
        <v>739</v>
      </c>
      <c r="I222" s="144"/>
      <c r="L222" s="28"/>
      <c r="M222" s="145"/>
      <c r="T222" s="52"/>
      <c r="AT222" s="13" t="s">
        <v>141</v>
      </c>
      <c r="AU222" s="13" t="s">
        <v>84</v>
      </c>
    </row>
    <row r="223" spans="2:65" s="11" customFormat="1" ht="22.9" customHeight="1">
      <c r="B223" s="117"/>
      <c r="D223" s="118" t="s">
        <v>74</v>
      </c>
      <c r="E223" s="127" t="s">
        <v>740</v>
      </c>
      <c r="F223" s="127" t="s">
        <v>741</v>
      </c>
      <c r="I223" s="120"/>
      <c r="J223" s="128">
        <f>BK223</f>
        <v>0</v>
      </c>
      <c r="L223" s="117"/>
      <c r="M223" s="122"/>
      <c r="P223" s="123">
        <f>SUM(P224:P226)</f>
        <v>0</v>
      </c>
      <c r="R223" s="123">
        <f>SUM(R224:R226)</f>
        <v>0</v>
      </c>
      <c r="T223" s="124">
        <f>SUM(T224:T226)</f>
        <v>1.72E-3</v>
      </c>
      <c r="AR223" s="118" t="s">
        <v>148</v>
      </c>
      <c r="AT223" s="125" t="s">
        <v>74</v>
      </c>
      <c r="AU223" s="125" t="s">
        <v>8</v>
      </c>
      <c r="AY223" s="118" t="s">
        <v>132</v>
      </c>
      <c r="BK223" s="126">
        <f>SUM(BK224:BK226)</f>
        <v>0</v>
      </c>
    </row>
    <row r="224" spans="2:65" s="1" customFormat="1" ht="24.2" customHeight="1">
      <c r="B224" s="28"/>
      <c r="C224" s="129" t="s">
        <v>362</v>
      </c>
      <c r="D224" s="129" t="s">
        <v>135</v>
      </c>
      <c r="E224" s="130" t="s">
        <v>742</v>
      </c>
      <c r="F224" s="131" t="s">
        <v>743</v>
      </c>
      <c r="G224" s="132" t="s">
        <v>138</v>
      </c>
      <c r="H224" s="133">
        <v>2</v>
      </c>
      <c r="I224" s="134"/>
      <c r="J224" s="133">
        <f>ROUND(I224*H224,0)</f>
        <v>0</v>
      </c>
      <c r="K224" s="135"/>
      <c r="L224" s="28"/>
      <c r="M224" s="136" t="s">
        <v>1</v>
      </c>
      <c r="N224" s="137" t="s">
        <v>40</v>
      </c>
      <c r="P224" s="138">
        <f>O224*H224</f>
        <v>0</v>
      </c>
      <c r="Q224" s="138">
        <v>0</v>
      </c>
      <c r="R224" s="138">
        <f>Q224*H224</f>
        <v>0</v>
      </c>
      <c r="S224" s="138">
        <v>8.5999999999999998E-4</v>
      </c>
      <c r="T224" s="139">
        <f>S224*H224</f>
        <v>1.72E-3</v>
      </c>
      <c r="AR224" s="140" t="s">
        <v>390</v>
      </c>
      <c r="AT224" s="140" t="s">
        <v>135</v>
      </c>
      <c r="AU224" s="140" t="s">
        <v>84</v>
      </c>
      <c r="AY224" s="13" t="s">
        <v>132</v>
      </c>
      <c r="BE224" s="141">
        <f>IF(N224="základní",J224,0)</f>
        <v>0</v>
      </c>
      <c r="BF224" s="141">
        <f>IF(N224="snížená",J224,0)</f>
        <v>0</v>
      </c>
      <c r="BG224" s="141">
        <f>IF(N224="zákl. přenesená",J224,0)</f>
        <v>0</v>
      </c>
      <c r="BH224" s="141">
        <f>IF(N224="sníž. přenesená",J224,0)</f>
        <v>0</v>
      </c>
      <c r="BI224" s="141">
        <f>IF(N224="nulová",J224,0)</f>
        <v>0</v>
      </c>
      <c r="BJ224" s="13" t="s">
        <v>8</v>
      </c>
      <c r="BK224" s="141">
        <f>ROUND(I224*H224,0)</f>
        <v>0</v>
      </c>
      <c r="BL224" s="13" t="s">
        <v>390</v>
      </c>
      <c r="BM224" s="140" t="s">
        <v>744</v>
      </c>
    </row>
    <row r="225" spans="2:65" s="1" customFormat="1" ht="11.25">
      <c r="B225" s="28"/>
      <c r="D225" s="156" t="s">
        <v>152</v>
      </c>
      <c r="F225" s="157" t="s">
        <v>745</v>
      </c>
      <c r="I225" s="144"/>
      <c r="L225" s="28"/>
      <c r="M225" s="145"/>
      <c r="T225" s="52"/>
      <c r="AT225" s="13" t="s">
        <v>152</v>
      </c>
      <c r="AU225" s="13" t="s">
        <v>84</v>
      </c>
    </row>
    <row r="226" spans="2:65" s="1" customFormat="1" ht="19.5">
      <c r="B226" s="28"/>
      <c r="D226" s="142" t="s">
        <v>141</v>
      </c>
      <c r="F226" s="143" t="s">
        <v>636</v>
      </c>
      <c r="I226" s="144"/>
      <c r="L226" s="28"/>
      <c r="M226" s="145"/>
      <c r="T226" s="52"/>
      <c r="AT226" s="13" t="s">
        <v>141</v>
      </c>
      <c r="AU226" s="13" t="s">
        <v>84</v>
      </c>
    </row>
    <row r="227" spans="2:65" s="11" customFormat="1" ht="25.9" customHeight="1">
      <c r="B227" s="117"/>
      <c r="D227" s="118" t="s">
        <v>74</v>
      </c>
      <c r="E227" s="119" t="s">
        <v>418</v>
      </c>
      <c r="F227" s="119" t="s">
        <v>419</v>
      </c>
      <c r="I227" s="120"/>
      <c r="J227" s="121">
        <f>BK227</f>
        <v>0</v>
      </c>
      <c r="L227" s="117"/>
      <c r="M227" s="122"/>
      <c r="P227" s="123">
        <f>P228</f>
        <v>0</v>
      </c>
      <c r="R227" s="123">
        <f>R228</f>
        <v>0</v>
      </c>
      <c r="T227" s="124">
        <f>T228</f>
        <v>0</v>
      </c>
      <c r="AR227" s="118" t="s">
        <v>159</v>
      </c>
      <c r="AT227" s="125" t="s">
        <v>74</v>
      </c>
      <c r="AU227" s="125" t="s">
        <v>75</v>
      </c>
      <c r="AY227" s="118" t="s">
        <v>132</v>
      </c>
      <c r="BK227" s="126">
        <f>BK228</f>
        <v>0</v>
      </c>
    </row>
    <row r="228" spans="2:65" s="11" customFormat="1" ht="22.9" customHeight="1">
      <c r="B228" s="117"/>
      <c r="D228" s="118" t="s">
        <v>74</v>
      </c>
      <c r="E228" s="127" t="s">
        <v>420</v>
      </c>
      <c r="F228" s="127" t="s">
        <v>421</v>
      </c>
      <c r="I228" s="120"/>
      <c r="J228" s="128">
        <f>BK228</f>
        <v>0</v>
      </c>
      <c r="L228" s="117"/>
      <c r="M228" s="122"/>
      <c r="P228" s="123">
        <f>SUM(P229:P230)</f>
        <v>0</v>
      </c>
      <c r="R228" s="123">
        <f>SUM(R229:R230)</f>
        <v>0</v>
      </c>
      <c r="T228" s="124">
        <f>SUM(T229:T230)</f>
        <v>0</v>
      </c>
      <c r="AR228" s="118" t="s">
        <v>159</v>
      </c>
      <c r="AT228" s="125" t="s">
        <v>74</v>
      </c>
      <c r="AU228" s="125" t="s">
        <v>8</v>
      </c>
      <c r="AY228" s="118" t="s">
        <v>132</v>
      </c>
      <c r="BK228" s="126">
        <f>SUM(BK229:BK230)</f>
        <v>0</v>
      </c>
    </row>
    <row r="229" spans="2:65" s="1" customFormat="1" ht="16.5" customHeight="1">
      <c r="B229" s="28"/>
      <c r="C229" s="129" t="s">
        <v>366</v>
      </c>
      <c r="D229" s="129" t="s">
        <v>135</v>
      </c>
      <c r="E229" s="130" t="s">
        <v>423</v>
      </c>
      <c r="F229" s="131" t="s">
        <v>424</v>
      </c>
      <c r="G229" s="132" t="s">
        <v>389</v>
      </c>
      <c r="H229" s="133">
        <v>1</v>
      </c>
      <c r="I229" s="134"/>
      <c r="J229" s="133">
        <f>ROUND(I229*H229,0)</f>
        <v>0</v>
      </c>
      <c r="K229" s="135"/>
      <c r="L229" s="28"/>
      <c r="M229" s="136" t="s">
        <v>1</v>
      </c>
      <c r="N229" s="137" t="s">
        <v>40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155</v>
      </c>
      <c r="AT229" s="140" t="s">
        <v>135</v>
      </c>
      <c r="AU229" s="140" t="s">
        <v>84</v>
      </c>
      <c r="AY229" s="13" t="s">
        <v>132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3" t="s">
        <v>8</v>
      </c>
      <c r="BK229" s="141">
        <f>ROUND(I229*H229,0)</f>
        <v>0</v>
      </c>
      <c r="BL229" s="13" t="s">
        <v>155</v>
      </c>
      <c r="BM229" s="140" t="s">
        <v>746</v>
      </c>
    </row>
    <row r="230" spans="2:65" s="1" customFormat="1" ht="29.25">
      <c r="B230" s="28"/>
      <c r="D230" s="142" t="s">
        <v>141</v>
      </c>
      <c r="F230" s="143" t="s">
        <v>426</v>
      </c>
      <c r="I230" s="144"/>
      <c r="L230" s="28"/>
      <c r="M230" s="158"/>
      <c r="N230" s="159"/>
      <c r="O230" s="159"/>
      <c r="P230" s="159"/>
      <c r="Q230" s="159"/>
      <c r="R230" s="159"/>
      <c r="S230" s="159"/>
      <c r="T230" s="160"/>
      <c r="AT230" s="13" t="s">
        <v>141</v>
      </c>
      <c r="AU230" s="13" t="s">
        <v>84</v>
      </c>
    </row>
    <row r="231" spans="2:65" s="1" customFormat="1" ht="6.95" customHeight="1">
      <c r="B231" s="40"/>
      <c r="C231" s="41"/>
      <c r="D231" s="41"/>
      <c r="E231" s="41"/>
      <c r="F231" s="41"/>
      <c r="G231" s="41"/>
      <c r="H231" s="41"/>
      <c r="I231" s="41"/>
      <c r="J231" s="41"/>
      <c r="K231" s="41"/>
      <c r="L231" s="28"/>
    </row>
  </sheetData>
  <sheetProtection algorithmName="SHA-512" hashValue="tiH5kudrtQkLX9Pgu023itsbLWUvYzMszQYGnv9FYhLsX50m3I/o4jC9aA948EjiHN9e9tAGeuYovBWSd3OFag==" saltValue="NPrUuWCDBnyzo22adS5n7rT304nzY3ml0zs2OpjqiH1pZYHtp/5YBgOZewGMHVPsYZ9oj+IzItmPT3A9cfJNzA==" spinCount="100000" sheet="1" objects="1" scenarios="1" formatColumns="0" formatRows="0" autoFilter="0"/>
  <autoFilter ref="C122:K230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30" r:id="rId1" xr:uid="{00000000-0004-0000-0400-000000000000}"/>
    <hyperlink ref="F134" r:id="rId2" xr:uid="{00000000-0004-0000-0400-000001000000}"/>
    <hyperlink ref="F137" r:id="rId3" xr:uid="{00000000-0004-0000-0400-000002000000}"/>
    <hyperlink ref="F141" r:id="rId4" xr:uid="{00000000-0004-0000-0400-000003000000}"/>
    <hyperlink ref="F145" r:id="rId5" xr:uid="{00000000-0004-0000-0400-000004000000}"/>
    <hyperlink ref="F150" r:id="rId6" xr:uid="{00000000-0004-0000-0400-000005000000}"/>
    <hyperlink ref="F154" r:id="rId7" xr:uid="{00000000-0004-0000-0400-000006000000}"/>
    <hyperlink ref="F157" r:id="rId8" xr:uid="{00000000-0004-0000-0400-000007000000}"/>
    <hyperlink ref="F161" r:id="rId9" xr:uid="{00000000-0004-0000-0400-000008000000}"/>
    <hyperlink ref="F164" r:id="rId10" xr:uid="{00000000-0004-0000-0400-000009000000}"/>
    <hyperlink ref="F169" r:id="rId11" xr:uid="{00000000-0004-0000-0400-00000A000000}"/>
    <hyperlink ref="F172" r:id="rId12" xr:uid="{00000000-0004-0000-0400-00000B000000}"/>
    <hyperlink ref="F175" r:id="rId13" xr:uid="{00000000-0004-0000-0400-00000C000000}"/>
    <hyperlink ref="F178" r:id="rId14" xr:uid="{00000000-0004-0000-0400-00000D000000}"/>
    <hyperlink ref="F182" r:id="rId15" xr:uid="{00000000-0004-0000-0400-00000E000000}"/>
    <hyperlink ref="F186" r:id="rId16" xr:uid="{00000000-0004-0000-0400-00000F000000}"/>
    <hyperlink ref="F191" r:id="rId17" xr:uid="{00000000-0004-0000-0400-000010000000}"/>
    <hyperlink ref="F195" r:id="rId18" xr:uid="{00000000-0004-0000-0400-000011000000}"/>
    <hyperlink ref="F198" r:id="rId19" xr:uid="{00000000-0004-0000-0400-000012000000}"/>
    <hyperlink ref="F203" r:id="rId20" xr:uid="{00000000-0004-0000-0400-000013000000}"/>
    <hyperlink ref="F206" r:id="rId21" xr:uid="{00000000-0004-0000-0400-000014000000}"/>
    <hyperlink ref="F210" r:id="rId22" xr:uid="{00000000-0004-0000-0400-000015000000}"/>
    <hyperlink ref="F214" r:id="rId23" xr:uid="{00000000-0004-0000-0400-000016000000}"/>
    <hyperlink ref="F225" r:id="rId24" xr:uid="{00000000-0004-0000-04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5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103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revize elektroinstalce objektů TSHK</v>
      </c>
      <c r="F7" s="200"/>
      <c r="G7" s="200"/>
      <c r="H7" s="200"/>
      <c r="L7" s="16"/>
    </row>
    <row r="8" spans="2:46" s="1" customFormat="1" ht="12" customHeight="1">
      <c r="B8" s="28"/>
      <c r="D8" s="23" t="s">
        <v>104</v>
      </c>
      <c r="L8" s="28"/>
    </row>
    <row r="9" spans="2:46" s="1" customFormat="1" ht="16.5" customHeight="1">
      <c r="B9" s="28"/>
      <c r="E9" s="161" t="s">
        <v>747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ROUND(J123, 0)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ROUND((SUM(BE123:BE258)),  0)</f>
        <v>0</v>
      </c>
      <c r="I33" s="88">
        <v>0.21</v>
      </c>
      <c r="J33" s="87">
        <f>ROUND(((SUM(BE123:BE258))*I33),  0)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ROUND((SUM(BF123:BF258)),  0)</f>
        <v>0</v>
      </c>
      <c r="I34" s="88">
        <v>0.12</v>
      </c>
      <c r="J34" s="87">
        <f>ROUND(((SUM(BF123:BF258))*I34),  0)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ROUND((SUM(BG123:BG258)),  0)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ROUND((SUM(BH123:BH258)),  0)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ROUND((SUM(BI123:BI258)),  0)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revize elektroinstalce objektů TSHK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1" t="str">
        <f>E9</f>
        <v>05. - TSHK - budova B, Na Brně 362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0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107</v>
      </c>
      <c r="D94" s="89"/>
      <c r="E94" s="89"/>
      <c r="F94" s="89"/>
      <c r="G94" s="89"/>
      <c r="H94" s="89"/>
      <c r="I94" s="89"/>
      <c r="J94" s="98" t="s">
        <v>108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109</v>
      </c>
      <c r="J96" s="62">
        <f>J123</f>
        <v>0</v>
      </c>
      <c r="L96" s="28"/>
      <c r="AU96" s="13" t="s">
        <v>110</v>
      </c>
    </row>
    <row r="97" spans="2:12" s="8" customFormat="1" ht="24.95" hidden="1" customHeight="1">
      <c r="B97" s="100"/>
      <c r="D97" s="101" t="s">
        <v>111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9" customFormat="1" ht="19.899999999999999" hidden="1" customHeight="1">
      <c r="B98" s="104"/>
      <c r="D98" s="105" t="s">
        <v>112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8" customFormat="1" ht="24.95" hidden="1" customHeight="1">
      <c r="B99" s="100"/>
      <c r="D99" s="101" t="s">
        <v>113</v>
      </c>
      <c r="E99" s="102"/>
      <c r="F99" s="102"/>
      <c r="G99" s="102"/>
      <c r="H99" s="102"/>
      <c r="I99" s="102"/>
      <c r="J99" s="103">
        <f>J239</f>
        <v>0</v>
      </c>
      <c r="L99" s="100"/>
    </row>
    <row r="100" spans="2:12" s="9" customFormat="1" ht="19.899999999999999" hidden="1" customHeight="1">
      <c r="B100" s="104"/>
      <c r="D100" s="105" t="s">
        <v>114</v>
      </c>
      <c r="E100" s="106"/>
      <c r="F100" s="106"/>
      <c r="G100" s="106"/>
      <c r="H100" s="106"/>
      <c r="I100" s="106"/>
      <c r="J100" s="107">
        <f>J240</f>
        <v>0</v>
      </c>
      <c r="L100" s="104"/>
    </row>
    <row r="101" spans="2:12" s="9" customFormat="1" ht="19.899999999999999" hidden="1" customHeight="1">
      <c r="B101" s="104"/>
      <c r="D101" s="105" t="s">
        <v>628</v>
      </c>
      <c r="E101" s="106"/>
      <c r="F101" s="106"/>
      <c r="G101" s="106"/>
      <c r="H101" s="106"/>
      <c r="I101" s="106"/>
      <c r="J101" s="107">
        <f>J251</f>
        <v>0</v>
      </c>
      <c r="L101" s="104"/>
    </row>
    <row r="102" spans="2:12" s="8" customFormat="1" ht="24.95" hidden="1" customHeight="1">
      <c r="B102" s="100"/>
      <c r="D102" s="101" t="s">
        <v>115</v>
      </c>
      <c r="E102" s="102"/>
      <c r="F102" s="102"/>
      <c r="G102" s="102"/>
      <c r="H102" s="102"/>
      <c r="I102" s="102"/>
      <c r="J102" s="103">
        <f>J255</f>
        <v>0</v>
      </c>
      <c r="L102" s="100"/>
    </row>
    <row r="103" spans="2:12" s="9" customFormat="1" ht="19.899999999999999" hidden="1" customHeight="1">
      <c r="B103" s="104"/>
      <c r="D103" s="105" t="s">
        <v>116</v>
      </c>
      <c r="E103" s="106"/>
      <c r="F103" s="106"/>
      <c r="G103" s="106"/>
      <c r="H103" s="106"/>
      <c r="I103" s="106"/>
      <c r="J103" s="107">
        <f>J256</f>
        <v>0</v>
      </c>
      <c r="L103" s="104"/>
    </row>
    <row r="104" spans="2:12" s="1" customFormat="1" ht="21.75" hidden="1" customHeight="1">
      <c r="B104" s="28"/>
      <c r="L104" s="28"/>
    </row>
    <row r="105" spans="2:12" s="1" customFormat="1" ht="6.95" hidden="1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117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16.5" customHeight="1">
      <c r="B113" s="28"/>
      <c r="E113" s="199" t="str">
        <f>E7</f>
        <v>Odstranění závad z revize elektroinstalce objektů TSHK</v>
      </c>
      <c r="F113" s="200"/>
      <c r="G113" s="200"/>
      <c r="H113" s="200"/>
      <c r="L113" s="28"/>
    </row>
    <row r="114" spans="2:65" s="1" customFormat="1" ht="12" customHeight="1">
      <c r="B114" s="28"/>
      <c r="C114" s="23" t="s">
        <v>104</v>
      </c>
      <c r="L114" s="28"/>
    </row>
    <row r="115" spans="2:65" s="1" customFormat="1" ht="16.5" customHeight="1">
      <c r="B115" s="28"/>
      <c r="E115" s="161" t="str">
        <f>E9</f>
        <v>05. - TSHK - budova B, Na Brně 362</v>
      </c>
      <c r="F115" s="201"/>
      <c r="G115" s="201"/>
      <c r="H115" s="201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 xml:space="preserve"> </v>
      </c>
      <c r="I117" s="23" t="s">
        <v>22</v>
      </c>
      <c r="J117" s="48">
        <f>IF(J12="","",J12)</f>
        <v>0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23</v>
      </c>
      <c r="F119" s="21" t="str">
        <f>E15</f>
        <v>TECHNICKÉ SLUŽBY HRADEC KRÁLOVÉ</v>
      </c>
      <c r="I119" s="23" t="s">
        <v>31</v>
      </c>
      <c r="J119" s="26" t="str">
        <f>E21</f>
        <v xml:space="preserve"> </v>
      </c>
      <c r="L119" s="28"/>
    </row>
    <row r="120" spans="2:65" s="1" customFormat="1" ht="15.2" customHeight="1">
      <c r="B120" s="28"/>
      <c r="C120" s="23" t="s">
        <v>29</v>
      </c>
      <c r="F120" s="21" t="str">
        <f>IF(E18="","",E18)</f>
        <v>Vyplň údaj</v>
      </c>
      <c r="I120" s="23" t="s">
        <v>33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08"/>
      <c r="C122" s="109" t="s">
        <v>118</v>
      </c>
      <c r="D122" s="110" t="s">
        <v>60</v>
      </c>
      <c r="E122" s="110" t="s">
        <v>56</v>
      </c>
      <c r="F122" s="110" t="s">
        <v>57</v>
      </c>
      <c r="G122" s="110" t="s">
        <v>119</v>
      </c>
      <c r="H122" s="110" t="s">
        <v>120</v>
      </c>
      <c r="I122" s="110" t="s">
        <v>121</v>
      </c>
      <c r="J122" s="111" t="s">
        <v>108</v>
      </c>
      <c r="K122" s="112" t="s">
        <v>122</v>
      </c>
      <c r="L122" s="108"/>
      <c r="M122" s="55" t="s">
        <v>1</v>
      </c>
      <c r="N122" s="56" t="s">
        <v>39</v>
      </c>
      <c r="O122" s="56" t="s">
        <v>123</v>
      </c>
      <c r="P122" s="56" t="s">
        <v>124</v>
      </c>
      <c r="Q122" s="56" t="s">
        <v>125</v>
      </c>
      <c r="R122" s="56" t="s">
        <v>126</v>
      </c>
      <c r="S122" s="56" t="s">
        <v>127</v>
      </c>
      <c r="T122" s="57" t="s">
        <v>128</v>
      </c>
    </row>
    <row r="123" spans="2:65" s="1" customFormat="1" ht="22.9" customHeight="1">
      <c r="B123" s="28"/>
      <c r="C123" s="60" t="s">
        <v>129</v>
      </c>
      <c r="J123" s="113">
        <f>BK123</f>
        <v>0</v>
      </c>
      <c r="L123" s="28"/>
      <c r="M123" s="58"/>
      <c r="N123" s="49"/>
      <c r="O123" s="49"/>
      <c r="P123" s="114">
        <f>P124+P239+P255</f>
        <v>0</v>
      </c>
      <c r="Q123" s="49"/>
      <c r="R123" s="114">
        <f>R124+R239+R255</f>
        <v>1.0759999999999999E-2</v>
      </c>
      <c r="S123" s="49"/>
      <c r="T123" s="115">
        <f>T124+T239+T255</f>
        <v>5.1700000000000003E-2</v>
      </c>
      <c r="AT123" s="13" t="s">
        <v>74</v>
      </c>
      <c r="AU123" s="13" t="s">
        <v>110</v>
      </c>
      <c r="BK123" s="116">
        <f>BK124+BK239+BK255</f>
        <v>0</v>
      </c>
    </row>
    <row r="124" spans="2:65" s="11" customFormat="1" ht="25.9" customHeight="1">
      <c r="B124" s="117"/>
      <c r="D124" s="118" t="s">
        <v>74</v>
      </c>
      <c r="E124" s="119" t="s">
        <v>130</v>
      </c>
      <c r="F124" s="119" t="s">
        <v>131</v>
      </c>
      <c r="I124" s="120"/>
      <c r="J124" s="121">
        <f>BK124</f>
        <v>0</v>
      </c>
      <c r="L124" s="117"/>
      <c r="M124" s="122"/>
      <c r="P124" s="123">
        <f>P125</f>
        <v>0</v>
      </c>
      <c r="R124" s="123">
        <f>R125</f>
        <v>1.0759999999999999E-2</v>
      </c>
      <c r="T124" s="124">
        <f>T125</f>
        <v>5.0840000000000003E-2</v>
      </c>
      <c r="AR124" s="118" t="s">
        <v>84</v>
      </c>
      <c r="AT124" s="125" t="s">
        <v>74</v>
      </c>
      <c r="AU124" s="125" t="s">
        <v>75</v>
      </c>
      <c r="AY124" s="118" t="s">
        <v>132</v>
      </c>
      <c r="BK124" s="126">
        <f>BK125</f>
        <v>0</v>
      </c>
    </row>
    <row r="125" spans="2:65" s="11" customFormat="1" ht="22.9" customHeight="1">
      <c r="B125" s="117"/>
      <c r="D125" s="118" t="s">
        <v>74</v>
      </c>
      <c r="E125" s="127" t="s">
        <v>133</v>
      </c>
      <c r="F125" s="127" t="s">
        <v>134</v>
      </c>
      <c r="I125" s="120"/>
      <c r="J125" s="128">
        <f>BK125</f>
        <v>0</v>
      </c>
      <c r="L125" s="117"/>
      <c r="M125" s="122"/>
      <c r="P125" s="123">
        <f>SUM(P126:P238)</f>
        <v>0</v>
      </c>
      <c r="R125" s="123">
        <f>SUM(R126:R238)</f>
        <v>1.0759999999999999E-2</v>
      </c>
      <c r="T125" s="124">
        <f>SUM(T126:T238)</f>
        <v>5.0840000000000003E-2</v>
      </c>
      <c r="AR125" s="118" t="s">
        <v>84</v>
      </c>
      <c r="AT125" s="125" t="s">
        <v>74</v>
      </c>
      <c r="AU125" s="125" t="s">
        <v>8</v>
      </c>
      <c r="AY125" s="118" t="s">
        <v>132</v>
      </c>
      <c r="BK125" s="126">
        <f>SUM(BK126:BK238)</f>
        <v>0</v>
      </c>
    </row>
    <row r="126" spans="2:65" s="1" customFormat="1" ht="16.5" customHeight="1">
      <c r="B126" s="28"/>
      <c r="C126" s="129" t="s">
        <v>8</v>
      </c>
      <c r="D126" s="129" t="s">
        <v>135</v>
      </c>
      <c r="E126" s="130" t="s">
        <v>136</v>
      </c>
      <c r="F126" s="131" t="s">
        <v>137</v>
      </c>
      <c r="G126" s="132" t="s">
        <v>138</v>
      </c>
      <c r="H126" s="133">
        <v>9</v>
      </c>
      <c r="I126" s="134"/>
      <c r="J126" s="133">
        <f>ROUND(I126*H126,0)</f>
        <v>0</v>
      </c>
      <c r="K126" s="135"/>
      <c r="L126" s="28"/>
      <c r="M126" s="136" t="s">
        <v>1</v>
      </c>
      <c r="N126" s="137" t="s">
        <v>40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139</v>
      </c>
      <c r="AT126" s="140" t="s">
        <v>135</v>
      </c>
      <c r="AU126" s="140" t="s">
        <v>84</v>
      </c>
      <c r="AY126" s="13" t="s">
        <v>132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</v>
      </c>
      <c r="BK126" s="141">
        <f>ROUND(I126*H126,0)</f>
        <v>0</v>
      </c>
      <c r="BL126" s="13" t="s">
        <v>139</v>
      </c>
      <c r="BM126" s="140" t="s">
        <v>748</v>
      </c>
    </row>
    <row r="127" spans="2:65" s="1" customFormat="1" ht="19.5">
      <c r="B127" s="28"/>
      <c r="D127" s="142" t="s">
        <v>141</v>
      </c>
      <c r="F127" s="143" t="s">
        <v>749</v>
      </c>
      <c r="I127" s="144"/>
      <c r="L127" s="28"/>
      <c r="M127" s="145"/>
      <c r="T127" s="52"/>
      <c r="AT127" s="13" t="s">
        <v>141</v>
      </c>
      <c r="AU127" s="13" t="s">
        <v>84</v>
      </c>
    </row>
    <row r="128" spans="2:65" s="1" customFormat="1" ht="16.5" customHeight="1">
      <c r="B128" s="28"/>
      <c r="C128" s="146" t="s">
        <v>84</v>
      </c>
      <c r="D128" s="146" t="s">
        <v>143</v>
      </c>
      <c r="E128" s="147" t="s">
        <v>144</v>
      </c>
      <c r="F128" s="148" t="s">
        <v>145</v>
      </c>
      <c r="G128" s="149" t="s">
        <v>138</v>
      </c>
      <c r="H128" s="150">
        <v>9</v>
      </c>
      <c r="I128" s="151"/>
      <c r="J128" s="150">
        <f>ROUND(I128*H128,0)</f>
        <v>0</v>
      </c>
      <c r="K128" s="152"/>
      <c r="L128" s="153"/>
      <c r="M128" s="154" t="s">
        <v>1</v>
      </c>
      <c r="N128" s="155" t="s">
        <v>40</v>
      </c>
      <c r="P128" s="138">
        <f>O128*H128</f>
        <v>0</v>
      </c>
      <c r="Q128" s="138">
        <v>2.0000000000000002E-5</v>
      </c>
      <c r="R128" s="138">
        <f>Q128*H128</f>
        <v>1.8000000000000001E-4</v>
      </c>
      <c r="S128" s="138">
        <v>0</v>
      </c>
      <c r="T128" s="139">
        <f>S128*H128</f>
        <v>0</v>
      </c>
      <c r="AR128" s="140" t="s">
        <v>146</v>
      </c>
      <c r="AT128" s="140" t="s">
        <v>143</v>
      </c>
      <c r="AU128" s="140" t="s">
        <v>84</v>
      </c>
      <c r="AY128" s="13" t="s">
        <v>132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139</v>
      </c>
      <c r="BM128" s="140" t="s">
        <v>750</v>
      </c>
    </row>
    <row r="129" spans="2:65" s="1" customFormat="1" ht="49.15" customHeight="1">
      <c r="B129" s="28"/>
      <c r="C129" s="129" t="s">
        <v>148</v>
      </c>
      <c r="D129" s="129" t="s">
        <v>135</v>
      </c>
      <c r="E129" s="130" t="s">
        <v>751</v>
      </c>
      <c r="F129" s="131" t="s">
        <v>752</v>
      </c>
      <c r="G129" s="132" t="s">
        <v>138</v>
      </c>
      <c r="H129" s="133">
        <v>1</v>
      </c>
      <c r="I129" s="134"/>
      <c r="J129" s="133">
        <f>ROUND(I129*H129,0)</f>
        <v>0</v>
      </c>
      <c r="K129" s="135"/>
      <c r="L129" s="28"/>
      <c r="M129" s="136" t="s">
        <v>1</v>
      </c>
      <c r="N129" s="137" t="s">
        <v>40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139</v>
      </c>
      <c r="AT129" s="140" t="s">
        <v>135</v>
      </c>
      <c r="AU129" s="140" t="s">
        <v>84</v>
      </c>
      <c r="AY129" s="13" t="s">
        <v>132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</v>
      </c>
      <c r="BK129" s="141">
        <f>ROUND(I129*H129,0)</f>
        <v>0</v>
      </c>
      <c r="BL129" s="13" t="s">
        <v>139</v>
      </c>
      <c r="BM129" s="140" t="s">
        <v>753</v>
      </c>
    </row>
    <row r="130" spans="2:65" s="1" customFormat="1" ht="11.25">
      <c r="B130" s="28"/>
      <c r="D130" s="156" t="s">
        <v>152</v>
      </c>
      <c r="F130" s="157" t="s">
        <v>754</v>
      </c>
      <c r="I130" s="144"/>
      <c r="L130" s="28"/>
      <c r="M130" s="145"/>
      <c r="T130" s="52"/>
      <c r="AT130" s="13" t="s">
        <v>152</v>
      </c>
      <c r="AU130" s="13" t="s">
        <v>84</v>
      </c>
    </row>
    <row r="131" spans="2:65" s="1" customFormat="1" ht="19.5">
      <c r="B131" s="28"/>
      <c r="D131" s="142" t="s">
        <v>141</v>
      </c>
      <c r="F131" s="143" t="s">
        <v>247</v>
      </c>
      <c r="I131" s="144"/>
      <c r="L131" s="28"/>
      <c r="M131" s="145"/>
      <c r="T131" s="52"/>
      <c r="AT131" s="13" t="s">
        <v>141</v>
      </c>
      <c r="AU131" s="13" t="s">
        <v>84</v>
      </c>
    </row>
    <row r="132" spans="2:65" s="1" customFormat="1" ht="21.75" customHeight="1">
      <c r="B132" s="28"/>
      <c r="C132" s="146" t="s">
        <v>155</v>
      </c>
      <c r="D132" s="146" t="s">
        <v>143</v>
      </c>
      <c r="E132" s="147" t="s">
        <v>755</v>
      </c>
      <c r="F132" s="148" t="s">
        <v>756</v>
      </c>
      <c r="G132" s="149" t="s">
        <v>138</v>
      </c>
      <c r="H132" s="150">
        <v>1</v>
      </c>
      <c r="I132" s="151"/>
      <c r="J132" s="150">
        <f>ROUND(I132*H132,0)</f>
        <v>0</v>
      </c>
      <c r="K132" s="152"/>
      <c r="L132" s="153"/>
      <c r="M132" s="154" t="s">
        <v>1</v>
      </c>
      <c r="N132" s="155" t="s">
        <v>40</v>
      </c>
      <c r="P132" s="138">
        <f>O132*H132</f>
        <v>0</v>
      </c>
      <c r="Q132" s="138">
        <v>4.0000000000000003E-5</v>
      </c>
      <c r="R132" s="138">
        <f>Q132*H132</f>
        <v>4.0000000000000003E-5</v>
      </c>
      <c r="S132" s="138">
        <v>0</v>
      </c>
      <c r="T132" s="139">
        <f>S132*H132</f>
        <v>0</v>
      </c>
      <c r="AR132" s="140" t="s">
        <v>146</v>
      </c>
      <c r="AT132" s="140" t="s">
        <v>143</v>
      </c>
      <c r="AU132" s="140" t="s">
        <v>84</v>
      </c>
      <c r="AY132" s="13" t="s">
        <v>132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139</v>
      </c>
      <c r="BM132" s="140" t="s">
        <v>757</v>
      </c>
    </row>
    <row r="133" spans="2:65" s="1" customFormat="1" ht="33" customHeight="1">
      <c r="B133" s="28"/>
      <c r="C133" s="129" t="s">
        <v>159</v>
      </c>
      <c r="D133" s="129" t="s">
        <v>135</v>
      </c>
      <c r="E133" s="130" t="s">
        <v>758</v>
      </c>
      <c r="F133" s="131" t="s">
        <v>759</v>
      </c>
      <c r="G133" s="132" t="s">
        <v>138</v>
      </c>
      <c r="H133" s="133">
        <v>2</v>
      </c>
      <c r="I133" s="134"/>
      <c r="J133" s="133">
        <f>ROUND(I133*H133,0)</f>
        <v>0</v>
      </c>
      <c r="K133" s="135"/>
      <c r="L133" s="28"/>
      <c r="M133" s="136" t="s">
        <v>1</v>
      </c>
      <c r="N133" s="137" t="s">
        <v>40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139</v>
      </c>
      <c r="AT133" s="140" t="s">
        <v>135</v>
      </c>
      <c r="AU133" s="140" t="s">
        <v>84</v>
      </c>
      <c r="AY133" s="13" t="s">
        <v>132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</v>
      </c>
      <c r="BK133" s="141">
        <f>ROUND(I133*H133,0)</f>
        <v>0</v>
      </c>
      <c r="BL133" s="13" t="s">
        <v>139</v>
      </c>
      <c r="BM133" s="140" t="s">
        <v>760</v>
      </c>
    </row>
    <row r="134" spans="2:65" s="1" customFormat="1" ht="11.25">
      <c r="B134" s="28"/>
      <c r="D134" s="156" t="s">
        <v>152</v>
      </c>
      <c r="F134" s="157" t="s">
        <v>761</v>
      </c>
      <c r="I134" s="144"/>
      <c r="L134" s="28"/>
      <c r="M134" s="145"/>
      <c r="T134" s="52"/>
      <c r="AT134" s="13" t="s">
        <v>152</v>
      </c>
      <c r="AU134" s="13" t="s">
        <v>84</v>
      </c>
    </row>
    <row r="135" spans="2:65" s="1" customFormat="1" ht="19.5">
      <c r="B135" s="28"/>
      <c r="D135" s="142" t="s">
        <v>141</v>
      </c>
      <c r="F135" s="143" t="s">
        <v>762</v>
      </c>
      <c r="I135" s="144"/>
      <c r="L135" s="28"/>
      <c r="M135" s="145"/>
      <c r="T135" s="52"/>
      <c r="AT135" s="13" t="s">
        <v>141</v>
      </c>
      <c r="AU135" s="13" t="s">
        <v>84</v>
      </c>
    </row>
    <row r="136" spans="2:65" s="1" customFormat="1" ht="21.75" customHeight="1">
      <c r="B136" s="28"/>
      <c r="C136" s="146" t="s">
        <v>164</v>
      </c>
      <c r="D136" s="146" t="s">
        <v>143</v>
      </c>
      <c r="E136" s="147" t="s">
        <v>763</v>
      </c>
      <c r="F136" s="148" t="s">
        <v>764</v>
      </c>
      <c r="G136" s="149" t="s">
        <v>138</v>
      </c>
      <c r="H136" s="150">
        <v>1</v>
      </c>
      <c r="I136" s="151"/>
      <c r="J136" s="150">
        <f>ROUND(I136*H136,0)</f>
        <v>0</v>
      </c>
      <c r="K136" s="152"/>
      <c r="L136" s="153"/>
      <c r="M136" s="154" t="s">
        <v>1</v>
      </c>
      <c r="N136" s="155" t="s">
        <v>40</v>
      </c>
      <c r="P136" s="138">
        <f>O136*H136</f>
        <v>0</v>
      </c>
      <c r="Q136" s="138">
        <v>1.2999999999999999E-3</v>
      </c>
      <c r="R136" s="138">
        <f>Q136*H136</f>
        <v>1.2999999999999999E-3</v>
      </c>
      <c r="S136" s="138">
        <v>0</v>
      </c>
      <c r="T136" s="139">
        <f>S136*H136</f>
        <v>0</v>
      </c>
      <c r="AR136" s="140" t="s">
        <v>146</v>
      </c>
      <c r="AT136" s="140" t="s">
        <v>143</v>
      </c>
      <c r="AU136" s="140" t="s">
        <v>84</v>
      </c>
      <c r="AY136" s="13" t="s">
        <v>132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3" t="s">
        <v>8</v>
      </c>
      <c r="BK136" s="141">
        <f>ROUND(I136*H136,0)</f>
        <v>0</v>
      </c>
      <c r="BL136" s="13" t="s">
        <v>139</v>
      </c>
      <c r="BM136" s="140" t="s">
        <v>765</v>
      </c>
    </row>
    <row r="137" spans="2:65" s="1" customFormat="1" ht="16.5" customHeight="1">
      <c r="B137" s="28"/>
      <c r="C137" s="146" t="s">
        <v>169</v>
      </c>
      <c r="D137" s="146" t="s">
        <v>143</v>
      </c>
      <c r="E137" s="147" t="s">
        <v>766</v>
      </c>
      <c r="F137" s="148" t="s">
        <v>767</v>
      </c>
      <c r="G137" s="149" t="s">
        <v>138</v>
      </c>
      <c r="H137" s="150">
        <v>1</v>
      </c>
      <c r="I137" s="151"/>
      <c r="J137" s="150">
        <f>ROUND(I137*H137,0)</f>
        <v>0</v>
      </c>
      <c r="K137" s="152"/>
      <c r="L137" s="153"/>
      <c r="M137" s="154" t="s">
        <v>1</v>
      </c>
      <c r="N137" s="155" t="s">
        <v>40</v>
      </c>
      <c r="P137" s="138">
        <f>O137*H137</f>
        <v>0</v>
      </c>
      <c r="Q137" s="138">
        <v>2.9299999999999999E-3</v>
      </c>
      <c r="R137" s="138">
        <f>Q137*H137</f>
        <v>2.9299999999999999E-3</v>
      </c>
      <c r="S137" s="138">
        <v>0</v>
      </c>
      <c r="T137" s="139">
        <f>S137*H137</f>
        <v>0</v>
      </c>
      <c r="AR137" s="140" t="s">
        <v>146</v>
      </c>
      <c r="AT137" s="140" t="s">
        <v>143</v>
      </c>
      <c r="AU137" s="140" t="s">
        <v>84</v>
      </c>
      <c r="AY137" s="13" t="s">
        <v>132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</v>
      </c>
      <c r="BK137" s="141">
        <f>ROUND(I137*H137,0)</f>
        <v>0</v>
      </c>
      <c r="BL137" s="13" t="s">
        <v>139</v>
      </c>
      <c r="BM137" s="140" t="s">
        <v>768</v>
      </c>
    </row>
    <row r="138" spans="2:65" s="1" customFormat="1" ht="24.2" customHeight="1">
      <c r="B138" s="28"/>
      <c r="C138" s="129" t="s">
        <v>175</v>
      </c>
      <c r="D138" s="129" t="s">
        <v>135</v>
      </c>
      <c r="E138" s="130" t="s">
        <v>769</v>
      </c>
      <c r="F138" s="131" t="s">
        <v>770</v>
      </c>
      <c r="G138" s="132" t="s">
        <v>138</v>
      </c>
      <c r="H138" s="133">
        <v>2</v>
      </c>
      <c r="I138" s="134"/>
      <c r="J138" s="133">
        <f>ROUND(I138*H138,0)</f>
        <v>0</v>
      </c>
      <c r="K138" s="135"/>
      <c r="L138" s="28"/>
      <c r="M138" s="136" t="s">
        <v>1</v>
      </c>
      <c r="N138" s="137" t="s">
        <v>40</v>
      </c>
      <c r="P138" s="138">
        <f>O138*H138</f>
        <v>0</v>
      </c>
      <c r="Q138" s="138">
        <v>0</v>
      </c>
      <c r="R138" s="138">
        <f>Q138*H138</f>
        <v>0</v>
      </c>
      <c r="S138" s="138">
        <v>1.4999999999999999E-2</v>
      </c>
      <c r="T138" s="139">
        <f>S138*H138</f>
        <v>0.03</v>
      </c>
      <c r="AR138" s="140" t="s">
        <v>139</v>
      </c>
      <c r="AT138" s="140" t="s">
        <v>135</v>
      </c>
      <c r="AU138" s="140" t="s">
        <v>84</v>
      </c>
      <c r="AY138" s="13" t="s">
        <v>132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</v>
      </c>
      <c r="BK138" s="141">
        <f>ROUND(I138*H138,0)</f>
        <v>0</v>
      </c>
      <c r="BL138" s="13" t="s">
        <v>139</v>
      </c>
      <c r="BM138" s="140" t="s">
        <v>771</v>
      </c>
    </row>
    <row r="139" spans="2:65" s="1" customFormat="1" ht="11.25">
      <c r="B139" s="28"/>
      <c r="D139" s="156" t="s">
        <v>152</v>
      </c>
      <c r="F139" s="157" t="s">
        <v>772</v>
      </c>
      <c r="I139" s="144"/>
      <c r="L139" s="28"/>
      <c r="M139" s="145"/>
      <c r="T139" s="52"/>
      <c r="AT139" s="13" t="s">
        <v>152</v>
      </c>
      <c r="AU139" s="13" t="s">
        <v>84</v>
      </c>
    </row>
    <row r="140" spans="2:65" s="1" customFormat="1" ht="19.5">
      <c r="B140" s="28"/>
      <c r="D140" s="142" t="s">
        <v>141</v>
      </c>
      <c r="F140" s="143" t="s">
        <v>762</v>
      </c>
      <c r="I140" s="144"/>
      <c r="L140" s="28"/>
      <c r="M140" s="145"/>
      <c r="T140" s="52"/>
      <c r="AT140" s="13" t="s">
        <v>141</v>
      </c>
      <c r="AU140" s="13" t="s">
        <v>84</v>
      </c>
    </row>
    <row r="141" spans="2:65" s="1" customFormat="1" ht="24.2" customHeight="1">
      <c r="B141" s="28"/>
      <c r="C141" s="129" t="s">
        <v>179</v>
      </c>
      <c r="D141" s="129" t="s">
        <v>135</v>
      </c>
      <c r="E141" s="130" t="s">
        <v>773</v>
      </c>
      <c r="F141" s="131" t="s">
        <v>774</v>
      </c>
      <c r="G141" s="132" t="s">
        <v>138</v>
      </c>
      <c r="H141" s="133">
        <v>13</v>
      </c>
      <c r="I141" s="134"/>
      <c r="J141" s="133">
        <f>ROUND(I141*H141,0)</f>
        <v>0</v>
      </c>
      <c r="K141" s="135"/>
      <c r="L141" s="28"/>
      <c r="M141" s="136" t="s">
        <v>1</v>
      </c>
      <c r="N141" s="137" t="s">
        <v>40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139</v>
      </c>
      <c r="AT141" s="140" t="s">
        <v>135</v>
      </c>
      <c r="AU141" s="140" t="s">
        <v>84</v>
      </c>
      <c r="AY141" s="13" t="s">
        <v>132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8</v>
      </c>
      <c r="BK141" s="141">
        <f>ROUND(I141*H141,0)</f>
        <v>0</v>
      </c>
      <c r="BL141" s="13" t="s">
        <v>139</v>
      </c>
      <c r="BM141" s="140" t="s">
        <v>775</v>
      </c>
    </row>
    <row r="142" spans="2:65" s="1" customFormat="1" ht="11.25">
      <c r="B142" s="28"/>
      <c r="D142" s="156" t="s">
        <v>152</v>
      </c>
      <c r="F142" s="157" t="s">
        <v>776</v>
      </c>
      <c r="I142" s="144"/>
      <c r="L142" s="28"/>
      <c r="M142" s="145"/>
      <c r="T142" s="52"/>
      <c r="AT142" s="13" t="s">
        <v>152</v>
      </c>
      <c r="AU142" s="13" t="s">
        <v>84</v>
      </c>
    </row>
    <row r="143" spans="2:65" s="1" customFormat="1" ht="19.5">
      <c r="B143" s="28"/>
      <c r="D143" s="142" t="s">
        <v>141</v>
      </c>
      <c r="F143" s="143" t="s">
        <v>762</v>
      </c>
      <c r="I143" s="144"/>
      <c r="L143" s="28"/>
      <c r="M143" s="145"/>
      <c r="T143" s="52"/>
      <c r="AT143" s="13" t="s">
        <v>141</v>
      </c>
      <c r="AU143" s="13" t="s">
        <v>84</v>
      </c>
    </row>
    <row r="144" spans="2:65" s="1" customFormat="1" ht="44.25" customHeight="1">
      <c r="B144" s="28"/>
      <c r="C144" s="129" t="s">
        <v>183</v>
      </c>
      <c r="D144" s="129" t="s">
        <v>135</v>
      </c>
      <c r="E144" s="130" t="s">
        <v>170</v>
      </c>
      <c r="F144" s="131" t="s">
        <v>171</v>
      </c>
      <c r="G144" s="132" t="s">
        <v>138</v>
      </c>
      <c r="H144" s="133">
        <v>15</v>
      </c>
      <c r="I144" s="134"/>
      <c r="J144" s="133">
        <f>ROUND(I144*H144,0)</f>
        <v>0</v>
      </c>
      <c r="K144" s="135"/>
      <c r="L144" s="28"/>
      <c r="M144" s="136" t="s">
        <v>1</v>
      </c>
      <c r="N144" s="137" t="s">
        <v>40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139</v>
      </c>
      <c r="AT144" s="140" t="s">
        <v>135</v>
      </c>
      <c r="AU144" s="140" t="s">
        <v>84</v>
      </c>
      <c r="AY144" s="13" t="s">
        <v>132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</v>
      </c>
      <c r="BK144" s="141">
        <f>ROUND(I144*H144,0)</f>
        <v>0</v>
      </c>
      <c r="BL144" s="13" t="s">
        <v>139</v>
      </c>
      <c r="BM144" s="140" t="s">
        <v>777</v>
      </c>
    </row>
    <row r="145" spans="2:65" s="1" customFormat="1" ht="11.25">
      <c r="B145" s="28"/>
      <c r="D145" s="156" t="s">
        <v>152</v>
      </c>
      <c r="F145" s="157" t="s">
        <v>173</v>
      </c>
      <c r="I145" s="144"/>
      <c r="L145" s="28"/>
      <c r="M145" s="145"/>
      <c r="T145" s="52"/>
      <c r="AT145" s="13" t="s">
        <v>152</v>
      </c>
      <c r="AU145" s="13" t="s">
        <v>84</v>
      </c>
    </row>
    <row r="146" spans="2:65" s="1" customFormat="1" ht="19.5">
      <c r="B146" s="28"/>
      <c r="D146" s="142" t="s">
        <v>141</v>
      </c>
      <c r="F146" s="143" t="s">
        <v>762</v>
      </c>
      <c r="I146" s="144"/>
      <c r="L146" s="28"/>
      <c r="M146" s="145"/>
      <c r="T146" s="52"/>
      <c r="AT146" s="13" t="s">
        <v>141</v>
      </c>
      <c r="AU146" s="13" t="s">
        <v>84</v>
      </c>
    </row>
    <row r="147" spans="2:65" s="1" customFormat="1" ht="16.5" customHeight="1">
      <c r="B147" s="28"/>
      <c r="C147" s="146" t="s">
        <v>189</v>
      </c>
      <c r="D147" s="146" t="s">
        <v>143</v>
      </c>
      <c r="E147" s="147" t="s">
        <v>778</v>
      </c>
      <c r="F147" s="148" t="s">
        <v>779</v>
      </c>
      <c r="G147" s="149" t="s">
        <v>138</v>
      </c>
      <c r="H147" s="150">
        <v>15</v>
      </c>
      <c r="I147" s="151"/>
      <c r="J147" s="150">
        <f>ROUND(I147*H147,0)</f>
        <v>0</v>
      </c>
      <c r="K147" s="152"/>
      <c r="L147" s="153"/>
      <c r="M147" s="154" t="s">
        <v>1</v>
      </c>
      <c r="N147" s="155" t="s">
        <v>40</v>
      </c>
      <c r="P147" s="138">
        <f>O147*H147</f>
        <v>0</v>
      </c>
      <c r="Q147" s="138">
        <v>2.0000000000000002E-5</v>
      </c>
      <c r="R147" s="138">
        <f>Q147*H147</f>
        <v>3.0000000000000003E-4</v>
      </c>
      <c r="S147" s="138">
        <v>0</v>
      </c>
      <c r="T147" s="139">
        <f>S147*H147</f>
        <v>0</v>
      </c>
      <c r="AR147" s="140" t="s">
        <v>146</v>
      </c>
      <c r="AT147" s="140" t="s">
        <v>143</v>
      </c>
      <c r="AU147" s="140" t="s">
        <v>84</v>
      </c>
      <c r="AY147" s="13" t="s">
        <v>132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3" t="s">
        <v>8</v>
      </c>
      <c r="BK147" s="141">
        <f>ROUND(I147*H147,0)</f>
        <v>0</v>
      </c>
      <c r="BL147" s="13" t="s">
        <v>139</v>
      </c>
      <c r="BM147" s="140" t="s">
        <v>780</v>
      </c>
    </row>
    <row r="148" spans="2:65" s="1" customFormat="1" ht="66.75" customHeight="1">
      <c r="B148" s="28"/>
      <c r="C148" s="129" t="s">
        <v>9</v>
      </c>
      <c r="D148" s="129" t="s">
        <v>135</v>
      </c>
      <c r="E148" s="130" t="s">
        <v>781</v>
      </c>
      <c r="F148" s="131" t="s">
        <v>782</v>
      </c>
      <c r="G148" s="132" t="s">
        <v>138</v>
      </c>
      <c r="H148" s="133">
        <v>15</v>
      </c>
      <c r="I148" s="134"/>
      <c r="J148" s="133">
        <f>ROUND(I148*H148,0)</f>
        <v>0</v>
      </c>
      <c r="K148" s="135"/>
      <c r="L148" s="28"/>
      <c r="M148" s="136" t="s">
        <v>1</v>
      </c>
      <c r="N148" s="137" t="s">
        <v>40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139</v>
      </c>
      <c r="AT148" s="140" t="s">
        <v>135</v>
      </c>
      <c r="AU148" s="140" t="s">
        <v>84</v>
      </c>
      <c r="AY148" s="13" t="s">
        <v>132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</v>
      </c>
      <c r="BK148" s="141">
        <f>ROUND(I148*H148,0)</f>
        <v>0</v>
      </c>
      <c r="BL148" s="13" t="s">
        <v>139</v>
      </c>
      <c r="BM148" s="140" t="s">
        <v>783</v>
      </c>
    </row>
    <row r="149" spans="2:65" s="1" customFormat="1" ht="11.25">
      <c r="B149" s="28"/>
      <c r="D149" s="156" t="s">
        <v>152</v>
      </c>
      <c r="F149" s="157" t="s">
        <v>784</v>
      </c>
      <c r="I149" s="144"/>
      <c r="L149" s="28"/>
      <c r="M149" s="145"/>
      <c r="T149" s="52"/>
      <c r="AT149" s="13" t="s">
        <v>152</v>
      </c>
      <c r="AU149" s="13" t="s">
        <v>84</v>
      </c>
    </row>
    <row r="150" spans="2:65" s="1" customFormat="1" ht="19.5">
      <c r="B150" s="28"/>
      <c r="D150" s="142" t="s">
        <v>141</v>
      </c>
      <c r="F150" s="143" t="s">
        <v>762</v>
      </c>
      <c r="I150" s="144"/>
      <c r="L150" s="28"/>
      <c r="M150" s="145"/>
      <c r="T150" s="52"/>
      <c r="AT150" s="13" t="s">
        <v>141</v>
      </c>
      <c r="AU150" s="13" t="s">
        <v>84</v>
      </c>
    </row>
    <row r="151" spans="2:65" s="1" customFormat="1" ht="16.5" customHeight="1">
      <c r="B151" s="28"/>
      <c r="C151" s="129" t="s">
        <v>197</v>
      </c>
      <c r="D151" s="129" t="s">
        <v>135</v>
      </c>
      <c r="E151" s="130" t="s">
        <v>474</v>
      </c>
      <c r="F151" s="131" t="s">
        <v>475</v>
      </c>
      <c r="G151" s="132" t="s">
        <v>138</v>
      </c>
      <c r="H151" s="133">
        <v>1</v>
      </c>
      <c r="I151" s="134"/>
      <c r="J151" s="133">
        <f>ROUND(I151*H151,0)</f>
        <v>0</v>
      </c>
      <c r="K151" s="135"/>
      <c r="L151" s="28"/>
      <c r="M151" s="136" t="s">
        <v>1</v>
      </c>
      <c r="N151" s="137" t="s">
        <v>40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139</v>
      </c>
      <c r="AT151" s="140" t="s">
        <v>135</v>
      </c>
      <c r="AU151" s="140" t="s">
        <v>84</v>
      </c>
      <c r="AY151" s="13" t="s">
        <v>132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3" t="s">
        <v>8</v>
      </c>
      <c r="BK151" s="141">
        <f>ROUND(I151*H151,0)</f>
        <v>0</v>
      </c>
      <c r="BL151" s="13" t="s">
        <v>139</v>
      </c>
      <c r="BM151" s="140" t="s">
        <v>785</v>
      </c>
    </row>
    <row r="152" spans="2:65" s="1" customFormat="1" ht="11.25">
      <c r="B152" s="28"/>
      <c r="D152" s="156" t="s">
        <v>152</v>
      </c>
      <c r="F152" s="157" t="s">
        <v>477</v>
      </c>
      <c r="I152" s="144"/>
      <c r="L152" s="28"/>
      <c r="M152" s="145"/>
      <c r="T152" s="52"/>
      <c r="AT152" s="13" t="s">
        <v>152</v>
      </c>
      <c r="AU152" s="13" t="s">
        <v>84</v>
      </c>
    </row>
    <row r="153" spans="2:65" s="1" customFormat="1" ht="19.5">
      <c r="B153" s="28"/>
      <c r="D153" s="142" t="s">
        <v>141</v>
      </c>
      <c r="F153" s="143" t="s">
        <v>786</v>
      </c>
      <c r="I153" s="144"/>
      <c r="L153" s="28"/>
      <c r="M153" s="145"/>
      <c r="T153" s="52"/>
      <c r="AT153" s="13" t="s">
        <v>141</v>
      </c>
      <c r="AU153" s="13" t="s">
        <v>84</v>
      </c>
    </row>
    <row r="154" spans="2:65" s="1" customFormat="1" ht="24.2" customHeight="1">
      <c r="B154" s="28"/>
      <c r="C154" s="146" t="s">
        <v>203</v>
      </c>
      <c r="D154" s="146" t="s">
        <v>143</v>
      </c>
      <c r="E154" s="147" t="s">
        <v>478</v>
      </c>
      <c r="F154" s="148" t="s">
        <v>479</v>
      </c>
      <c r="G154" s="149" t="s">
        <v>438</v>
      </c>
      <c r="H154" s="150">
        <v>1</v>
      </c>
      <c r="I154" s="151"/>
      <c r="J154" s="150">
        <f>ROUND(I154*H154,0)</f>
        <v>0</v>
      </c>
      <c r="K154" s="152"/>
      <c r="L154" s="153"/>
      <c r="M154" s="154" t="s">
        <v>1</v>
      </c>
      <c r="N154" s="155" t="s">
        <v>40</v>
      </c>
      <c r="P154" s="138">
        <f>O154*H154</f>
        <v>0</v>
      </c>
      <c r="Q154" s="138">
        <v>5.9999999999999995E-4</v>
      </c>
      <c r="R154" s="138">
        <f>Q154*H154</f>
        <v>5.9999999999999995E-4</v>
      </c>
      <c r="S154" s="138">
        <v>0</v>
      </c>
      <c r="T154" s="139">
        <f>S154*H154</f>
        <v>0</v>
      </c>
      <c r="AR154" s="140" t="s">
        <v>146</v>
      </c>
      <c r="AT154" s="140" t="s">
        <v>143</v>
      </c>
      <c r="AU154" s="140" t="s">
        <v>84</v>
      </c>
      <c r="AY154" s="13" t="s">
        <v>132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</v>
      </c>
      <c r="BK154" s="141">
        <f>ROUND(I154*H154,0)</f>
        <v>0</v>
      </c>
      <c r="BL154" s="13" t="s">
        <v>139</v>
      </c>
      <c r="BM154" s="140" t="s">
        <v>787</v>
      </c>
    </row>
    <row r="155" spans="2:65" s="1" customFormat="1" ht="49.15" customHeight="1">
      <c r="B155" s="28"/>
      <c r="C155" s="129" t="s">
        <v>209</v>
      </c>
      <c r="D155" s="129" t="s">
        <v>135</v>
      </c>
      <c r="E155" s="130" t="s">
        <v>648</v>
      </c>
      <c r="F155" s="131" t="s">
        <v>649</v>
      </c>
      <c r="G155" s="132" t="s">
        <v>138</v>
      </c>
      <c r="H155" s="133">
        <v>1</v>
      </c>
      <c r="I155" s="134"/>
      <c r="J155" s="133">
        <f>ROUND(I155*H155,0)</f>
        <v>0</v>
      </c>
      <c r="K155" s="135"/>
      <c r="L155" s="28"/>
      <c r="M155" s="136" t="s">
        <v>1</v>
      </c>
      <c r="N155" s="137" t="s">
        <v>40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139</v>
      </c>
      <c r="AT155" s="140" t="s">
        <v>135</v>
      </c>
      <c r="AU155" s="140" t="s">
        <v>84</v>
      </c>
      <c r="AY155" s="13" t="s">
        <v>132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139</v>
      </c>
      <c r="BM155" s="140" t="s">
        <v>788</v>
      </c>
    </row>
    <row r="156" spans="2:65" s="1" customFormat="1" ht="11.25">
      <c r="B156" s="28"/>
      <c r="D156" s="156" t="s">
        <v>152</v>
      </c>
      <c r="F156" s="157" t="s">
        <v>651</v>
      </c>
      <c r="I156" s="144"/>
      <c r="L156" s="28"/>
      <c r="M156" s="145"/>
      <c r="T156" s="52"/>
      <c r="AT156" s="13" t="s">
        <v>152</v>
      </c>
      <c r="AU156" s="13" t="s">
        <v>84</v>
      </c>
    </row>
    <row r="157" spans="2:65" s="1" customFormat="1" ht="19.5">
      <c r="B157" s="28"/>
      <c r="D157" s="142" t="s">
        <v>141</v>
      </c>
      <c r="F157" s="143" t="s">
        <v>247</v>
      </c>
      <c r="I157" s="144"/>
      <c r="L157" s="28"/>
      <c r="M157" s="145"/>
      <c r="T157" s="52"/>
      <c r="AT157" s="13" t="s">
        <v>141</v>
      </c>
      <c r="AU157" s="13" t="s">
        <v>84</v>
      </c>
    </row>
    <row r="158" spans="2:65" s="1" customFormat="1" ht="24.2" customHeight="1">
      <c r="B158" s="28"/>
      <c r="C158" s="146" t="s">
        <v>139</v>
      </c>
      <c r="D158" s="146" t="s">
        <v>143</v>
      </c>
      <c r="E158" s="147" t="s">
        <v>653</v>
      </c>
      <c r="F158" s="148" t="s">
        <v>654</v>
      </c>
      <c r="G158" s="149" t="s">
        <v>138</v>
      </c>
      <c r="H158" s="150">
        <v>1</v>
      </c>
      <c r="I158" s="151"/>
      <c r="J158" s="150">
        <f>ROUND(I158*H158,0)</f>
        <v>0</v>
      </c>
      <c r="K158" s="152"/>
      <c r="L158" s="153"/>
      <c r="M158" s="154" t="s">
        <v>1</v>
      </c>
      <c r="N158" s="155" t="s">
        <v>40</v>
      </c>
      <c r="P158" s="138">
        <f>O158*H158</f>
        <v>0</v>
      </c>
      <c r="Q158" s="138">
        <v>4.0000000000000003E-5</v>
      </c>
      <c r="R158" s="138">
        <f>Q158*H158</f>
        <v>4.0000000000000003E-5</v>
      </c>
      <c r="S158" s="138">
        <v>0</v>
      </c>
      <c r="T158" s="139">
        <f>S158*H158</f>
        <v>0</v>
      </c>
      <c r="AR158" s="140" t="s">
        <v>146</v>
      </c>
      <c r="AT158" s="140" t="s">
        <v>143</v>
      </c>
      <c r="AU158" s="140" t="s">
        <v>84</v>
      </c>
      <c r="AY158" s="13" t="s">
        <v>132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139</v>
      </c>
      <c r="BM158" s="140" t="s">
        <v>789</v>
      </c>
    </row>
    <row r="159" spans="2:65" s="1" customFormat="1" ht="37.9" customHeight="1">
      <c r="B159" s="28"/>
      <c r="C159" s="129" t="s">
        <v>218</v>
      </c>
      <c r="D159" s="129" t="s">
        <v>135</v>
      </c>
      <c r="E159" s="130" t="s">
        <v>493</v>
      </c>
      <c r="F159" s="131" t="s">
        <v>494</v>
      </c>
      <c r="G159" s="132" t="s">
        <v>138</v>
      </c>
      <c r="H159" s="133">
        <v>1</v>
      </c>
      <c r="I159" s="134"/>
      <c r="J159" s="133">
        <f>ROUND(I159*H159,0)</f>
        <v>0</v>
      </c>
      <c r="K159" s="135"/>
      <c r="L159" s="28"/>
      <c r="M159" s="136" t="s">
        <v>1</v>
      </c>
      <c r="N159" s="137" t="s">
        <v>40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139</v>
      </c>
      <c r="AT159" s="140" t="s">
        <v>135</v>
      </c>
      <c r="AU159" s="140" t="s">
        <v>84</v>
      </c>
      <c r="AY159" s="13" t="s">
        <v>132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</v>
      </c>
      <c r="BK159" s="141">
        <f>ROUND(I159*H159,0)</f>
        <v>0</v>
      </c>
      <c r="BL159" s="13" t="s">
        <v>139</v>
      </c>
      <c r="BM159" s="140" t="s">
        <v>790</v>
      </c>
    </row>
    <row r="160" spans="2:65" s="1" customFormat="1" ht="11.25">
      <c r="B160" s="28"/>
      <c r="D160" s="156" t="s">
        <v>152</v>
      </c>
      <c r="F160" s="157" t="s">
        <v>496</v>
      </c>
      <c r="I160" s="144"/>
      <c r="L160" s="28"/>
      <c r="M160" s="145"/>
      <c r="T160" s="52"/>
      <c r="AT160" s="13" t="s">
        <v>152</v>
      </c>
      <c r="AU160" s="13" t="s">
        <v>84</v>
      </c>
    </row>
    <row r="161" spans="2:65" s="1" customFormat="1" ht="19.5">
      <c r="B161" s="28"/>
      <c r="D161" s="142" t="s">
        <v>141</v>
      </c>
      <c r="F161" s="143" t="s">
        <v>791</v>
      </c>
      <c r="I161" s="144"/>
      <c r="L161" s="28"/>
      <c r="M161" s="145"/>
      <c r="T161" s="52"/>
      <c r="AT161" s="13" t="s">
        <v>141</v>
      </c>
      <c r="AU161" s="13" t="s">
        <v>84</v>
      </c>
    </row>
    <row r="162" spans="2:65" s="1" customFormat="1" ht="44.25" customHeight="1">
      <c r="B162" s="28"/>
      <c r="C162" s="129" t="s">
        <v>224</v>
      </c>
      <c r="D162" s="129" t="s">
        <v>135</v>
      </c>
      <c r="E162" s="130" t="s">
        <v>504</v>
      </c>
      <c r="F162" s="131" t="s">
        <v>505</v>
      </c>
      <c r="G162" s="132" t="s">
        <v>138</v>
      </c>
      <c r="H162" s="133">
        <v>1</v>
      </c>
      <c r="I162" s="134"/>
      <c r="J162" s="133">
        <f>ROUND(I162*H162,0)</f>
        <v>0</v>
      </c>
      <c r="K162" s="135"/>
      <c r="L162" s="28"/>
      <c r="M162" s="136" t="s">
        <v>1</v>
      </c>
      <c r="N162" s="137" t="s">
        <v>40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139</v>
      </c>
      <c r="AT162" s="140" t="s">
        <v>135</v>
      </c>
      <c r="AU162" s="140" t="s">
        <v>84</v>
      </c>
      <c r="AY162" s="13" t="s">
        <v>132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</v>
      </c>
      <c r="BK162" s="141">
        <f>ROUND(I162*H162,0)</f>
        <v>0</v>
      </c>
      <c r="BL162" s="13" t="s">
        <v>139</v>
      </c>
      <c r="BM162" s="140" t="s">
        <v>792</v>
      </c>
    </row>
    <row r="163" spans="2:65" s="1" customFormat="1" ht="11.25">
      <c r="B163" s="28"/>
      <c r="D163" s="156" t="s">
        <v>152</v>
      </c>
      <c r="F163" s="157" t="s">
        <v>507</v>
      </c>
      <c r="I163" s="144"/>
      <c r="L163" s="28"/>
      <c r="M163" s="145"/>
      <c r="T163" s="52"/>
      <c r="AT163" s="13" t="s">
        <v>152</v>
      </c>
      <c r="AU163" s="13" t="s">
        <v>84</v>
      </c>
    </row>
    <row r="164" spans="2:65" s="1" customFormat="1" ht="19.5">
      <c r="B164" s="28"/>
      <c r="D164" s="142" t="s">
        <v>141</v>
      </c>
      <c r="F164" s="143" t="s">
        <v>412</v>
      </c>
      <c r="I164" s="144"/>
      <c r="L164" s="28"/>
      <c r="M164" s="145"/>
      <c r="T164" s="52"/>
      <c r="AT164" s="13" t="s">
        <v>141</v>
      </c>
      <c r="AU164" s="13" t="s">
        <v>84</v>
      </c>
    </row>
    <row r="165" spans="2:65" s="1" customFormat="1" ht="16.5" customHeight="1">
      <c r="B165" s="28"/>
      <c r="C165" s="146" t="s">
        <v>228</v>
      </c>
      <c r="D165" s="146" t="s">
        <v>143</v>
      </c>
      <c r="E165" s="147" t="s">
        <v>793</v>
      </c>
      <c r="F165" s="148" t="s">
        <v>794</v>
      </c>
      <c r="G165" s="149" t="s">
        <v>795</v>
      </c>
      <c r="H165" s="150">
        <v>1</v>
      </c>
      <c r="I165" s="151"/>
      <c r="J165" s="150">
        <f>ROUND(I165*H165,0)</f>
        <v>0</v>
      </c>
      <c r="K165" s="152"/>
      <c r="L165" s="153"/>
      <c r="M165" s="154" t="s">
        <v>1</v>
      </c>
      <c r="N165" s="155" t="s">
        <v>40</v>
      </c>
      <c r="P165" s="138">
        <f>O165*H165</f>
        <v>0</v>
      </c>
      <c r="Q165" s="138">
        <v>1.1999999999999999E-3</v>
      </c>
      <c r="R165" s="138">
        <f>Q165*H165</f>
        <v>1.1999999999999999E-3</v>
      </c>
      <c r="S165" s="138">
        <v>0</v>
      </c>
      <c r="T165" s="139">
        <f>S165*H165</f>
        <v>0</v>
      </c>
      <c r="AR165" s="140" t="s">
        <v>146</v>
      </c>
      <c r="AT165" s="140" t="s">
        <v>143</v>
      </c>
      <c r="AU165" s="140" t="s">
        <v>84</v>
      </c>
      <c r="AY165" s="13" t="s">
        <v>132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</v>
      </c>
      <c r="BK165" s="141">
        <f>ROUND(I165*H165,0)</f>
        <v>0</v>
      </c>
      <c r="BL165" s="13" t="s">
        <v>139</v>
      </c>
      <c r="BM165" s="140" t="s">
        <v>796</v>
      </c>
    </row>
    <row r="166" spans="2:65" s="1" customFormat="1" ht="33" customHeight="1">
      <c r="B166" s="28"/>
      <c r="C166" s="129" t="s">
        <v>232</v>
      </c>
      <c r="D166" s="129" t="s">
        <v>135</v>
      </c>
      <c r="E166" s="130" t="s">
        <v>515</v>
      </c>
      <c r="F166" s="131" t="s">
        <v>516</v>
      </c>
      <c r="G166" s="132" t="s">
        <v>138</v>
      </c>
      <c r="H166" s="133">
        <v>3</v>
      </c>
      <c r="I166" s="134"/>
      <c r="J166" s="133">
        <f>ROUND(I166*H166,0)</f>
        <v>0</v>
      </c>
      <c r="K166" s="135"/>
      <c r="L166" s="28"/>
      <c r="M166" s="136" t="s">
        <v>1</v>
      </c>
      <c r="N166" s="137" t="s">
        <v>40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139</v>
      </c>
      <c r="AT166" s="140" t="s">
        <v>135</v>
      </c>
      <c r="AU166" s="140" t="s">
        <v>84</v>
      </c>
      <c r="AY166" s="13" t="s">
        <v>132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8</v>
      </c>
      <c r="BK166" s="141">
        <f>ROUND(I166*H166,0)</f>
        <v>0</v>
      </c>
      <c r="BL166" s="13" t="s">
        <v>139</v>
      </c>
      <c r="BM166" s="140" t="s">
        <v>797</v>
      </c>
    </row>
    <row r="167" spans="2:65" s="1" customFormat="1" ht="11.25">
      <c r="B167" s="28"/>
      <c r="D167" s="156" t="s">
        <v>152</v>
      </c>
      <c r="F167" s="157" t="s">
        <v>518</v>
      </c>
      <c r="I167" s="144"/>
      <c r="L167" s="28"/>
      <c r="M167" s="145"/>
      <c r="T167" s="52"/>
      <c r="AT167" s="13" t="s">
        <v>152</v>
      </c>
      <c r="AU167" s="13" t="s">
        <v>84</v>
      </c>
    </row>
    <row r="168" spans="2:65" s="1" customFormat="1" ht="19.5">
      <c r="B168" s="28"/>
      <c r="D168" s="142" t="s">
        <v>141</v>
      </c>
      <c r="F168" s="143" t="s">
        <v>798</v>
      </c>
      <c r="I168" s="144"/>
      <c r="L168" s="28"/>
      <c r="M168" s="145"/>
      <c r="T168" s="52"/>
      <c r="AT168" s="13" t="s">
        <v>141</v>
      </c>
      <c r="AU168" s="13" t="s">
        <v>84</v>
      </c>
    </row>
    <row r="169" spans="2:65" s="1" customFormat="1" ht="16.5" customHeight="1">
      <c r="B169" s="28"/>
      <c r="C169" s="146" t="s">
        <v>7</v>
      </c>
      <c r="D169" s="146" t="s">
        <v>143</v>
      </c>
      <c r="E169" s="147" t="s">
        <v>520</v>
      </c>
      <c r="F169" s="148" t="s">
        <v>521</v>
      </c>
      <c r="G169" s="149" t="s">
        <v>138</v>
      </c>
      <c r="H169" s="150">
        <v>3</v>
      </c>
      <c r="I169" s="151"/>
      <c r="J169" s="150">
        <f>ROUND(I169*H169,0)</f>
        <v>0</v>
      </c>
      <c r="K169" s="152"/>
      <c r="L169" s="153"/>
      <c r="M169" s="154" t="s">
        <v>1</v>
      </c>
      <c r="N169" s="155" t="s">
        <v>40</v>
      </c>
      <c r="P169" s="138">
        <f>O169*H169</f>
        <v>0</v>
      </c>
      <c r="Q169" s="138">
        <v>1.1E-4</v>
      </c>
      <c r="R169" s="138">
        <f>Q169*H169</f>
        <v>3.3E-4</v>
      </c>
      <c r="S169" s="138">
        <v>0</v>
      </c>
      <c r="T169" s="139">
        <f>S169*H169</f>
        <v>0</v>
      </c>
      <c r="AR169" s="140" t="s">
        <v>146</v>
      </c>
      <c r="AT169" s="140" t="s">
        <v>143</v>
      </c>
      <c r="AU169" s="140" t="s">
        <v>84</v>
      </c>
      <c r="AY169" s="13" t="s">
        <v>132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3" t="s">
        <v>8</v>
      </c>
      <c r="BK169" s="141">
        <f>ROUND(I169*H169,0)</f>
        <v>0</v>
      </c>
      <c r="BL169" s="13" t="s">
        <v>139</v>
      </c>
      <c r="BM169" s="140" t="s">
        <v>799</v>
      </c>
    </row>
    <row r="170" spans="2:65" s="1" customFormat="1" ht="24.2" customHeight="1">
      <c r="B170" s="28"/>
      <c r="C170" s="129" t="s">
        <v>242</v>
      </c>
      <c r="D170" s="129" t="s">
        <v>135</v>
      </c>
      <c r="E170" s="130" t="s">
        <v>219</v>
      </c>
      <c r="F170" s="131" t="s">
        <v>220</v>
      </c>
      <c r="G170" s="132" t="s">
        <v>138</v>
      </c>
      <c r="H170" s="133">
        <v>2</v>
      </c>
      <c r="I170" s="134"/>
      <c r="J170" s="133">
        <f>ROUND(I170*H170,0)</f>
        <v>0</v>
      </c>
      <c r="K170" s="135"/>
      <c r="L170" s="28"/>
      <c r="M170" s="136" t="s">
        <v>1</v>
      </c>
      <c r="N170" s="137" t="s">
        <v>40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139</v>
      </c>
      <c r="AT170" s="140" t="s">
        <v>135</v>
      </c>
      <c r="AU170" s="140" t="s">
        <v>84</v>
      </c>
      <c r="AY170" s="13" t="s">
        <v>132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3" t="s">
        <v>8</v>
      </c>
      <c r="BK170" s="141">
        <f>ROUND(I170*H170,0)</f>
        <v>0</v>
      </c>
      <c r="BL170" s="13" t="s">
        <v>139</v>
      </c>
      <c r="BM170" s="140" t="s">
        <v>800</v>
      </c>
    </row>
    <row r="171" spans="2:65" s="1" customFormat="1" ht="11.25">
      <c r="B171" s="28"/>
      <c r="D171" s="156" t="s">
        <v>152</v>
      </c>
      <c r="F171" s="157" t="s">
        <v>222</v>
      </c>
      <c r="I171" s="144"/>
      <c r="L171" s="28"/>
      <c r="M171" s="145"/>
      <c r="T171" s="52"/>
      <c r="AT171" s="13" t="s">
        <v>152</v>
      </c>
      <c r="AU171" s="13" t="s">
        <v>84</v>
      </c>
    </row>
    <row r="172" spans="2:65" s="1" customFormat="1" ht="19.5">
      <c r="B172" s="28"/>
      <c r="D172" s="142" t="s">
        <v>141</v>
      </c>
      <c r="F172" s="143" t="s">
        <v>801</v>
      </c>
      <c r="I172" s="144"/>
      <c r="L172" s="28"/>
      <c r="M172" s="145"/>
      <c r="T172" s="52"/>
      <c r="AT172" s="13" t="s">
        <v>141</v>
      </c>
      <c r="AU172" s="13" t="s">
        <v>84</v>
      </c>
    </row>
    <row r="173" spans="2:65" s="1" customFormat="1" ht="21.75" customHeight="1">
      <c r="B173" s="28"/>
      <c r="C173" s="146" t="s">
        <v>248</v>
      </c>
      <c r="D173" s="146" t="s">
        <v>143</v>
      </c>
      <c r="E173" s="147" t="s">
        <v>225</v>
      </c>
      <c r="F173" s="148" t="s">
        <v>226</v>
      </c>
      <c r="G173" s="149" t="s">
        <v>138</v>
      </c>
      <c r="H173" s="150">
        <v>2</v>
      </c>
      <c r="I173" s="151"/>
      <c r="J173" s="150">
        <f>ROUND(I173*H173,0)</f>
        <v>0</v>
      </c>
      <c r="K173" s="152"/>
      <c r="L173" s="153"/>
      <c r="M173" s="154" t="s">
        <v>1</v>
      </c>
      <c r="N173" s="155" t="s">
        <v>40</v>
      </c>
      <c r="P173" s="138">
        <f>O173*H173</f>
        <v>0</v>
      </c>
      <c r="Q173" s="138">
        <v>5.0000000000000002E-5</v>
      </c>
      <c r="R173" s="138">
        <f>Q173*H173</f>
        <v>1E-4</v>
      </c>
      <c r="S173" s="138">
        <v>0</v>
      </c>
      <c r="T173" s="139">
        <f>S173*H173</f>
        <v>0</v>
      </c>
      <c r="AR173" s="140" t="s">
        <v>146</v>
      </c>
      <c r="AT173" s="140" t="s">
        <v>143</v>
      </c>
      <c r="AU173" s="140" t="s">
        <v>84</v>
      </c>
      <c r="AY173" s="13" t="s">
        <v>132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3" t="s">
        <v>8</v>
      </c>
      <c r="BK173" s="141">
        <f>ROUND(I173*H173,0)</f>
        <v>0</v>
      </c>
      <c r="BL173" s="13" t="s">
        <v>139</v>
      </c>
      <c r="BM173" s="140" t="s">
        <v>802</v>
      </c>
    </row>
    <row r="174" spans="2:65" s="1" customFormat="1" ht="16.5" customHeight="1">
      <c r="B174" s="28"/>
      <c r="C174" s="146" t="s">
        <v>253</v>
      </c>
      <c r="D174" s="146" t="s">
        <v>143</v>
      </c>
      <c r="E174" s="147" t="s">
        <v>229</v>
      </c>
      <c r="F174" s="148" t="s">
        <v>230</v>
      </c>
      <c r="G174" s="149" t="s">
        <v>138</v>
      </c>
      <c r="H174" s="150">
        <v>2</v>
      </c>
      <c r="I174" s="151"/>
      <c r="J174" s="150">
        <f>ROUND(I174*H174,0)</f>
        <v>0</v>
      </c>
      <c r="K174" s="152"/>
      <c r="L174" s="153"/>
      <c r="M174" s="154" t="s">
        <v>1</v>
      </c>
      <c r="N174" s="155" t="s">
        <v>40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146</v>
      </c>
      <c r="AT174" s="140" t="s">
        <v>143</v>
      </c>
      <c r="AU174" s="140" t="s">
        <v>84</v>
      </c>
      <c r="AY174" s="13" t="s">
        <v>132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8</v>
      </c>
      <c r="BK174" s="141">
        <f>ROUND(I174*H174,0)</f>
        <v>0</v>
      </c>
      <c r="BL174" s="13" t="s">
        <v>139</v>
      </c>
      <c r="BM174" s="140" t="s">
        <v>803</v>
      </c>
    </row>
    <row r="175" spans="2:65" s="1" customFormat="1" ht="44.25" customHeight="1">
      <c r="B175" s="28"/>
      <c r="C175" s="129" t="s">
        <v>259</v>
      </c>
      <c r="D175" s="129" t="s">
        <v>135</v>
      </c>
      <c r="E175" s="130" t="s">
        <v>233</v>
      </c>
      <c r="F175" s="131" t="s">
        <v>234</v>
      </c>
      <c r="G175" s="132" t="s">
        <v>138</v>
      </c>
      <c r="H175" s="133">
        <v>1</v>
      </c>
      <c r="I175" s="134"/>
      <c r="J175" s="133">
        <f>ROUND(I175*H175,0)</f>
        <v>0</v>
      </c>
      <c r="K175" s="135"/>
      <c r="L175" s="28"/>
      <c r="M175" s="136" t="s">
        <v>1</v>
      </c>
      <c r="N175" s="137" t="s">
        <v>40</v>
      </c>
      <c r="P175" s="138">
        <f>O175*H175</f>
        <v>0</v>
      </c>
      <c r="Q175" s="138">
        <v>0</v>
      </c>
      <c r="R175" s="138">
        <f>Q175*H175</f>
        <v>0</v>
      </c>
      <c r="S175" s="138">
        <v>5.0000000000000002E-5</v>
      </c>
      <c r="T175" s="139">
        <f>S175*H175</f>
        <v>5.0000000000000002E-5</v>
      </c>
      <c r="AR175" s="140" t="s">
        <v>139</v>
      </c>
      <c r="AT175" s="140" t="s">
        <v>135</v>
      </c>
      <c r="AU175" s="140" t="s">
        <v>84</v>
      </c>
      <c r="AY175" s="13" t="s">
        <v>132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3" t="s">
        <v>8</v>
      </c>
      <c r="BK175" s="141">
        <f>ROUND(I175*H175,0)</f>
        <v>0</v>
      </c>
      <c r="BL175" s="13" t="s">
        <v>139</v>
      </c>
      <c r="BM175" s="140" t="s">
        <v>804</v>
      </c>
    </row>
    <row r="176" spans="2:65" s="1" customFormat="1" ht="11.25">
      <c r="B176" s="28"/>
      <c r="D176" s="156" t="s">
        <v>152</v>
      </c>
      <c r="F176" s="157" t="s">
        <v>236</v>
      </c>
      <c r="I176" s="144"/>
      <c r="L176" s="28"/>
      <c r="M176" s="145"/>
      <c r="T176" s="52"/>
      <c r="AT176" s="13" t="s">
        <v>152</v>
      </c>
      <c r="AU176" s="13" t="s">
        <v>84</v>
      </c>
    </row>
    <row r="177" spans="2:65" s="1" customFormat="1" ht="19.5">
      <c r="B177" s="28"/>
      <c r="D177" s="142" t="s">
        <v>141</v>
      </c>
      <c r="F177" s="143" t="s">
        <v>412</v>
      </c>
      <c r="I177" s="144"/>
      <c r="L177" s="28"/>
      <c r="M177" s="145"/>
      <c r="T177" s="52"/>
      <c r="AT177" s="13" t="s">
        <v>141</v>
      </c>
      <c r="AU177" s="13" t="s">
        <v>84</v>
      </c>
    </row>
    <row r="178" spans="2:65" s="1" customFormat="1" ht="37.9" customHeight="1">
      <c r="B178" s="28"/>
      <c r="C178" s="129" t="s">
        <v>263</v>
      </c>
      <c r="D178" s="129" t="s">
        <v>135</v>
      </c>
      <c r="E178" s="130" t="s">
        <v>237</v>
      </c>
      <c r="F178" s="131" t="s">
        <v>238</v>
      </c>
      <c r="G178" s="132" t="s">
        <v>138</v>
      </c>
      <c r="H178" s="133">
        <v>3</v>
      </c>
      <c r="I178" s="134"/>
      <c r="J178" s="133">
        <f>ROUND(I178*H178,0)</f>
        <v>0</v>
      </c>
      <c r="K178" s="135"/>
      <c r="L178" s="28"/>
      <c r="M178" s="136" t="s">
        <v>1</v>
      </c>
      <c r="N178" s="137" t="s">
        <v>40</v>
      </c>
      <c r="P178" s="138">
        <f>O178*H178</f>
        <v>0</v>
      </c>
      <c r="Q178" s="138">
        <v>0</v>
      </c>
      <c r="R178" s="138">
        <f>Q178*H178</f>
        <v>0</v>
      </c>
      <c r="S178" s="138">
        <v>1E-4</v>
      </c>
      <c r="T178" s="139">
        <f>S178*H178</f>
        <v>3.0000000000000003E-4</v>
      </c>
      <c r="AR178" s="140" t="s">
        <v>139</v>
      </c>
      <c r="AT178" s="140" t="s">
        <v>135</v>
      </c>
      <c r="AU178" s="140" t="s">
        <v>84</v>
      </c>
      <c r="AY178" s="13" t="s">
        <v>132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3" t="s">
        <v>8</v>
      </c>
      <c r="BK178" s="141">
        <f>ROUND(I178*H178,0)</f>
        <v>0</v>
      </c>
      <c r="BL178" s="13" t="s">
        <v>139</v>
      </c>
      <c r="BM178" s="140" t="s">
        <v>805</v>
      </c>
    </row>
    <row r="179" spans="2:65" s="1" customFormat="1" ht="11.25">
      <c r="B179" s="28"/>
      <c r="D179" s="156" t="s">
        <v>152</v>
      </c>
      <c r="F179" s="157" t="s">
        <v>240</v>
      </c>
      <c r="I179" s="144"/>
      <c r="L179" s="28"/>
      <c r="M179" s="145"/>
      <c r="T179" s="52"/>
      <c r="AT179" s="13" t="s">
        <v>152</v>
      </c>
      <c r="AU179" s="13" t="s">
        <v>84</v>
      </c>
    </row>
    <row r="180" spans="2:65" s="1" customFormat="1" ht="19.5">
      <c r="B180" s="28"/>
      <c r="D180" s="142" t="s">
        <v>141</v>
      </c>
      <c r="F180" s="143" t="s">
        <v>798</v>
      </c>
      <c r="I180" s="144"/>
      <c r="L180" s="28"/>
      <c r="M180" s="145"/>
      <c r="T180" s="52"/>
      <c r="AT180" s="13" t="s">
        <v>141</v>
      </c>
      <c r="AU180" s="13" t="s">
        <v>84</v>
      </c>
    </row>
    <row r="181" spans="2:65" s="1" customFormat="1" ht="49.15" customHeight="1">
      <c r="B181" s="28"/>
      <c r="C181" s="129" t="s">
        <v>268</v>
      </c>
      <c r="D181" s="129" t="s">
        <v>135</v>
      </c>
      <c r="E181" s="130" t="s">
        <v>243</v>
      </c>
      <c r="F181" s="131" t="s">
        <v>244</v>
      </c>
      <c r="G181" s="132" t="s">
        <v>138</v>
      </c>
      <c r="H181" s="133">
        <v>3</v>
      </c>
      <c r="I181" s="134"/>
      <c r="J181" s="133">
        <f>ROUND(I181*H181,0)</f>
        <v>0</v>
      </c>
      <c r="K181" s="135"/>
      <c r="L181" s="28"/>
      <c r="M181" s="136" t="s">
        <v>1</v>
      </c>
      <c r="N181" s="137" t="s">
        <v>40</v>
      </c>
      <c r="P181" s="138">
        <f>O181*H181</f>
        <v>0</v>
      </c>
      <c r="Q181" s="138">
        <v>0</v>
      </c>
      <c r="R181" s="138">
        <f>Q181*H181</f>
        <v>0</v>
      </c>
      <c r="S181" s="138">
        <v>8.0000000000000007E-5</v>
      </c>
      <c r="T181" s="139">
        <f>S181*H181</f>
        <v>2.4000000000000003E-4</v>
      </c>
      <c r="AR181" s="140" t="s">
        <v>139</v>
      </c>
      <c r="AT181" s="140" t="s">
        <v>135</v>
      </c>
      <c r="AU181" s="140" t="s">
        <v>84</v>
      </c>
      <c r="AY181" s="13" t="s">
        <v>132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139</v>
      </c>
      <c r="BM181" s="140" t="s">
        <v>806</v>
      </c>
    </row>
    <row r="182" spans="2:65" s="1" customFormat="1" ht="11.25">
      <c r="B182" s="28"/>
      <c r="D182" s="156" t="s">
        <v>152</v>
      </c>
      <c r="F182" s="157" t="s">
        <v>246</v>
      </c>
      <c r="I182" s="144"/>
      <c r="L182" s="28"/>
      <c r="M182" s="145"/>
      <c r="T182" s="52"/>
      <c r="AT182" s="13" t="s">
        <v>152</v>
      </c>
      <c r="AU182" s="13" t="s">
        <v>84</v>
      </c>
    </row>
    <row r="183" spans="2:65" s="1" customFormat="1" ht="19.5">
      <c r="B183" s="28"/>
      <c r="D183" s="142" t="s">
        <v>141</v>
      </c>
      <c r="F183" s="143" t="s">
        <v>807</v>
      </c>
      <c r="I183" s="144"/>
      <c r="L183" s="28"/>
      <c r="M183" s="145"/>
      <c r="T183" s="52"/>
      <c r="AT183" s="13" t="s">
        <v>141</v>
      </c>
      <c r="AU183" s="13" t="s">
        <v>84</v>
      </c>
    </row>
    <row r="184" spans="2:65" s="1" customFormat="1" ht="44.25" customHeight="1">
      <c r="B184" s="28"/>
      <c r="C184" s="129" t="s">
        <v>272</v>
      </c>
      <c r="D184" s="129" t="s">
        <v>135</v>
      </c>
      <c r="E184" s="130" t="s">
        <v>536</v>
      </c>
      <c r="F184" s="131" t="s">
        <v>537</v>
      </c>
      <c r="G184" s="132" t="s">
        <v>138</v>
      </c>
      <c r="H184" s="133">
        <v>1</v>
      </c>
      <c r="I184" s="134"/>
      <c r="J184" s="133">
        <f>ROUND(I184*H184,0)</f>
        <v>0</v>
      </c>
      <c r="K184" s="135"/>
      <c r="L184" s="28"/>
      <c r="M184" s="136" t="s">
        <v>1</v>
      </c>
      <c r="N184" s="137" t="s">
        <v>40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139</v>
      </c>
      <c r="AT184" s="140" t="s">
        <v>135</v>
      </c>
      <c r="AU184" s="140" t="s">
        <v>84</v>
      </c>
      <c r="AY184" s="13" t="s">
        <v>132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</v>
      </c>
      <c r="BK184" s="141">
        <f>ROUND(I184*H184,0)</f>
        <v>0</v>
      </c>
      <c r="BL184" s="13" t="s">
        <v>139</v>
      </c>
      <c r="BM184" s="140" t="s">
        <v>808</v>
      </c>
    </row>
    <row r="185" spans="2:65" s="1" customFormat="1" ht="11.25">
      <c r="B185" s="28"/>
      <c r="D185" s="156" t="s">
        <v>152</v>
      </c>
      <c r="F185" s="157" t="s">
        <v>539</v>
      </c>
      <c r="I185" s="144"/>
      <c r="L185" s="28"/>
      <c r="M185" s="145"/>
      <c r="T185" s="52"/>
      <c r="AT185" s="13" t="s">
        <v>152</v>
      </c>
      <c r="AU185" s="13" t="s">
        <v>84</v>
      </c>
    </row>
    <row r="186" spans="2:65" s="1" customFormat="1" ht="19.5">
      <c r="B186" s="28"/>
      <c r="D186" s="142" t="s">
        <v>141</v>
      </c>
      <c r="F186" s="143" t="s">
        <v>791</v>
      </c>
      <c r="I186" s="144"/>
      <c r="L186" s="28"/>
      <c r="M186" s="145"/>
      <c r="T186" s="52"/>
      <c r="AT186" s="13" t="s">
        <v>141</v>
      </c>
      <c r="AU186" s="13" t="s">
        <v>84</v>
      </c>
    </row>
    <row r="187" spans="2:65" s="1" customFormat="1" ht="24.2" customHeight="1">
      <c r="B187" s="28"/>
      <c r="C187" s="129" t="s">
        <v>278</v>
      </c>
      <c r="D187" s="129" t="s">
        <v>135</v>
      </c>
      <c r="E187" s="130" t="s">
        <v>273</v>
      </c>
      <c r="F187" s="131" t="s">
        <v>274</v>
      </c>
      <c r="G187" s="132" t="s">
        <v>138</v>
      </c>
      <c r="H187" s="133">
        <v>15</v>
      </c>
      <c r="I187" s="134"/>
      <c r="J187" s="133">
        <f>ROUND(I187*H187,0)</f>
        <v>0</v>
      </c>
      <c r="K187" s="135"/>
      <c r="L187" s="28"/>
      <c r="M187" s="136" t="s">
        <v>1</v>
      </c>
      <c r="N187" s="137" t="s">
        <v>40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139</v>
      </c>
      <c r="AT187" s="140" t="s">
        <v>135</v>
      </c>
      <c r="AU187" s="140" t="s">
        <v>84</v>
      </c>
      <c r="AY187" s="13" t="s">
        <v>132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3" t="s">
        <v>8</v>
      </c>
      <c r="BK187" s="141">
        <f>ROUND(I187*H187,0)</f>
        <v>0</v>
      </c>
      <c r="BL187" s="13" t="s">
        <v>139</v>
      </c>
      <c r="BM187" s="140" t="s">
        <v>809</v>
      </c>
    </row>
    <row r="188" spans="2:65" s="1" customFormat="1" ht="11.25">
      <c r="B188" s="28"/>
      <c r="D188" s="156" t="s">
        <v>152</v>
      </c>
      <c r="F188" s="157" t="s">
        <v>276</v>
      </c>
      <c r="I188" s="144"/>
      <c r="L188" s="28"/>
      <c r="M188" s="145"/>
      <c r="T188" s="52"/>
      <c r="AT188" s="13" t="s">
        <v>152</v>
      </c>
      <c r="AU188" s="13" t="s">
        <v>84</v>
      </c>
    </row>
    <row r="189" spans="2:65" s="1" customFormat="1" ht="19.5">
      <c r="B189" s="28"/>
      <c r="D189" s="142" t="s">
        <v>141</v>
      </c>
      <c r="F189" s="143" t="s">
        <v>810</v>
      </c>
      <c r="I189" s="144"/>
      <c r="L189" s="28"/>
      <c r="M189" s="145"/>
      <c r="T189" s="52"/>
      <c r="AT189" s="13" t="s">
        <v>141</v>
      </c>
      <c r="AU189" s="13" t="s">
        <v>84</v>
      </c>
    </row>
    <row r="190" spans="2:65" s="1" customFormat="1" ht="24.2" customHeight="1">
      <c r="B190" s="28"/>
      <c r="C190" s="146" t="s">
        <v>282</v>
      </c>
      <c r="D190" s="146" t="s">
        <v>143</v>
      </c>
      <c r="E190" s="147" t="s">
        <v>543</v>
      </c>
      <c r="F190" s="148" t="s">
        <v>544</v>
      </c>
      <c r="G190" s="149" t="s">
        <v>138</v>
      </c>
      <c r="H190" s="150">
        <v>5</v>
      </c>
      <c r="I190" s="151"/>
      <c r="J190" s="150">
        <f>ROUND(I190*H190,0)</f>
        <v>0</v>
      </c>
      <c r="K190" s="152"/>
      <c r="L190" s="153"/>
      <c r="M190" s="154" t="s">
        <v>1</v>
      </c>
      <c r="N190" s="155" t="s">
        <v>40</v>
      </c>
      <c r="P190" s="138">
        <f>O190*H190</f>
        <v>0</v>
      </c>
      <c r="Q190" s="138">
        <v>4.0000000000000002E-4</v>
      </c>
      <c r="R190" s="138">
        <f>Q190*H190</f>
        <v>2E-3</v>
      </c>
      <c r="S190" s="138">
        <v>0</v>
      </c>
      <c r="T190" s="139">
        <f>S190*H190</f>
        <v>0</v>
      </c>
      <c r="AR190" s="140" t="s">
        <v>146</v>
      </c>
      <c r="AT190" s="140" t="s">
        <v>143</v>
      </c>
      <c r="AU190" s="140" t="s">
        <v>84</v>
      </c>
      <c r="AY190" s="13" t="s">
        <v>132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3" t="s">
        <v>8</v>
      </c>
      <c r="BK190" s="141">
        <f>ROUND(I190*H190,0)</f>
        <v>0</v>
      </c>
      <c r="BL190" s="13" t="s">
        <v>139</v>
      </c>
      <c r="BM190" s="140" t="s">
        <v>811</v>
      </c>
    </row>
    <row r="191" spans="2:65" s="1" customFormat="1" ht="24.2" customHeight="1">
      <c r="B191" s="28"/>
      <c r="C191" s="129" t="s">
        <v>288</v>
      </c>
      <c r="D191" s="129" t="s">
        <v>135</v>
      </c>
      <c r="E191" s="130" t="s">
        <v>692</v>
      </c>
      <c r="F191" s="131" t="s">
        <v>693</v>
      </c>
      <c r="G191" s="132" t="s">
        <v>138</v>
      </c>
      <c r="H191" s="133">
        <v>3</v>
      </c>
      <c r="I191" s="134"/>
      <c r="J191" s="133">
        <f>ROUND(I191*H191,0)</f>
        <v>0</v>
      </c>
      <c r="K191" s="135"/>
      <c r="L191" s="28"/>
      <c r="M191" s="136" t="s">
        <v>1</v>
      </c>
      <c r="N191" s="137" t="s">
        <v>40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139</v>
      </c>
      <c r="AT191" s="140" t="s">
        <v>135</v>
      </c>
      <c r="AU191" s="140" t="s">
        <v>84</v>
      </c>
      <c r="AY191" s="13" t="s">
        <v>132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3" t="s">
        <v>8</v>
      </c>
      <c r="BK191" s="141">
        <f>ROUND(I191*H191,0)</f>
        <v>0</v>
      </c>
      <c r="BL191" s="13" t="s">
        <v>139</v>
      </c>
      <c r="BM191" s="140" t="s">
        <v>812</v>
      </c>
    </row>
    <row r="192" spans="2:65" s="1" customFormat="1" ht="11.25">
      <c r="B192" s="28"/>
      <c r="D192" s="156" t="s">
        <v>152</v>
      </c>
      <c r="F192" s="157" t="s">
        <v>695</v>
      </c>
      <c r="I192" s="144"/>
      <c r="L192" s="28"/>
      <c r="M192" s="145"/>
      <c r="T192" s="52"/>
      <c r="AT192" s="13" t="s">
        <v>152</v>
      </c>
      <c r="AU192" s="13" t="s">
        <v>84</v>
      </c>
    </row>
    <row r="193" spans="2:65" s="1" customFormat="1" ht="19.5">
      <c r="B193" s="28"/>
      <c r="D193" s="142" t="s">
        <v>141</v>
      </c>
      <c r="F193" s="143" t="s">
        <v>813</v>
      </c>
      <c r="I193" s="144"/>
      <c r="L193" s="28"/>
      <c r="M193" s="145"/>
      <c r="T193" s="52"/>
      <c r="AT193" s="13" t="s">
        <v>141</v>
      </c>
      <c r="AU193" s="13" t="s">
        <v>84</v>
      </c>
    </row>
    <row r="194" spans="2:65" s="1" customFormat="1" ht="24.2" customHeight="1">
      <c r="B194" s="28"/>
      <c r="C194" s="129" t="s">
        <v>146</v>
      </c>
      <c r="D194" s="129" t="s">
        <v>135</v>
      </c>
      <c r="E194" s="130" t="s">
        <v>814</v>
      </c>
      <c r="F194" s="131" t="s">
        <v>815</v>
      </c>
      <c r="G194" s="132" t="s">
        <v>138</v>
      </c>
      <c r="H194" s="133">
        <v>1</v>
      </c>
      <c r="I194" s="134"/>
      <c r="J194" s="133">
        <f>ROUND(I194*H194,0)</f>
        <v>0</v>
      </c>
      <c r="K194" s="135"/>
      <c r="L194" s="28"/>
      <c r="M194" s="136" t="s">
        <v>1</v>
      </c>
      <c r="N194" s="137" t="s">
        <v>40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139</v>
      </c>
      <c r="AT194" s="140" t="s">
        <v>135</v>
      </c>
      <c r="AU194" s="140" t="s">
        <v>84</v>
      </c>
      <c r="AY194" s="13" t="s">
        <v>132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3" t="s">
        <v>8</v>
      </c>
      <c r="BK194" s="141">
        <f>ROUND(I194*H194,0)</f>
        <v>0</v>
      </c>
      <c r="BL194" s="13" t="s">
        <v>139</v>
      </c>
      <c r="BM194" s="140" t="s">
        <v>816</v>
      </c>
    </row>
    <row r="195" spans="2:65" s="1" customFormat="1" ht="11.25">
      <c r="B195" s="28"/>
      <c r="D195" s="156" t="s">
        <v>152</v>
      </c>
      <c r="F195" s="157" t="s">
        <v>817</v>
      </c>
      <c r="I195" s="144"/>
      <c r="L195" s="28"/>
      <c r="M195" s="145"/>
      <c r="T195" s="52"/>
      <c r="AT195" s="13" t="s">
        <v>152</v>
      </c>
      <c r="AU195" s="13" t="s">
        <v>84</v>
      </c>
    </row>
    <row r="196" spans="2:65" s="1" customFormat="1" ht="19.5">
      <c r="B196" s="28"/>
      <c r="D196" s="142" t="s">
        <v>141</v>
      </c>
      <c r="F196" s="143" t="s">
        <v>786</v>
      </c>
      <c r="I196" s="144"/>
      <c r="L196" s="28"/>
      <c r="M196" s="145"/>
      <c r="T196" s="52"/>
      <c r="AT196" s="13" t="s">
        <v>141</v>
      </c>
      <c r="AU196" s="13" t="s">
        <v>84</v>
      </c>
    </row>
    <row r="197" spans="2:65" s="1" customFormat="1" ht="24.2" customHeight="1">
      <c r="B197" s="28"/>
      <c r="C197" s="146" t="s">
        <v>297</v>
      </c>
      <c r="D197" s="146" t="s">
        <v>143</v>
      </c>
      <c r="E197" s="147" t="s">
        <v>696</v>
      </c>
      <c r="F197" s="148" t="s">
        <v>697</v>
      </c>
      <c r="G197" s="149" t="s">
        <v>138</v>
      </c>
      <c r="H197" s="150">
        <v>1</v>
      </c>
      <c r="I197" s="151"/>
      <c r="J197" s="150">
        <f>ROUND(I197*H197,0)</f>
        <v>0</v>
      </c>
      <c r="K197" s="152"/>
      <c r="L197" s="153"/>
      <c r="M197" s="154" t="s">
        <v>1</v>
      </c>
      <c r="N197" s="155" t="s">
        <v>40</v>
      </c>
      <c r="P197" s="138">
        <f>O197*H197</f>
        <v>0</v>
      </c>
      <c r="Q197" s="138">
        <v>1.0499999999999999E-3</v>
      </c>
      <c r="R197" s="138">
        <f>Q197*H197</f>
        <v>1.0499999999999999E-3</v>
      </c>
      <c r="S197" s="138">
        <v>0</v>
      </c>
      <c r="T197" s="139">
        <f>S197*H197</f>
        <v>0</v>
      </c>
      <c r="AR197" s="140" t="s">
        <v>146</v>
      </c>
      <c r="AT197" s="140" t="s">
        <v>143</v>
      </c>
      <c r="AU197" s="140" t="s">
        <v>84</v>
      </c>
      <c r="AY197" s="13" t="s">
        <v>132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3" t="s">
        <v>8</v>
      </c>
      <c r="BK197" s="141">
        <f>ROUND(I197*H197,0)</f>
        <v>0</v>
      </c>
      <c r="BL197" s="13" t="s">
        <v>139</v>
      </c>
      <c r="BM197" s="140" t="s">
        <v>818</v>
      </c>
    </row>
    <row r="198" spans="2:65" s="1" customFormat="1" ht="49.15" customHeight="1">
      <c r="B198" s="28"/>
      <c r="C198" s="129" t="s">
        <v>302</v>
      </c>
      <c r="D198" s="129" t="s">
        <v>135</v>
      </c>
      <c r="E198" s="130" t="s">
        <v>283</v>
      </c>
      <c r="F198" s="131" t="s">
        <v>284</v>
      </c>
      <c r="G198" s="132" t="s">
        <v>138</v>
      </c>
      <c r="H198" s="133">
        <v>2</v>
      </c>
      <c r="I198" s="134"/>
      <c r="J198" s="133">
        <f>ROUND(I198*H198,0)</f>
        <v>0</v>
      </c>
      <c r="K198" s="135"/>
      <c r="L198" s="28"/>
      <c r="M198" s="136" t="s">
        <v>1</v>
      </c>
      <c r="N198" s="137" t="s">
        <v>40</v>
      </c>
      <c r="P198" s="138">
        <f>O198*H198</f>
        <v>0</v>
      </c>
      <c r="Q198" s="138">
        <v>0</v>
      </c>
      <c r="R198" s="138">
        <f>Q198*H198</f>
        <v>0</v>
      </c>
      <c r="S198" s="138">
        <v>0</v>
      </c>
      <c r="T198" s="139">
        <f>S198*H198</f>
        <v>0</v>
      </c>
      <c r="AR198" s="140" t="s">
        <v>139</v>
      </c>
      <c r="AT198" s="140" t="s">
        <v>135</v>
      </c>
      <c r="AU198" s="140" t="s">
        <v>84</v>
      </c>
      <c r="AY198" s="13" t="s">
        <v>132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3" t="s">
        <v>8</v>
      </c>
      <c r="BK198" s="141">
        <f>ROUND(I198*H198,0)</f>
        <v>0</v>
      </c>
      <c r="BL198" s="13" t="s">
        <v>139</v>
      </c>
      <c r="BM198" s="140" t="s">
        <v>819</v>
      </c>
    </row>
    <row r="199" spans="2:65" s="1" customFormat="1" ht="11.25">
      <c r="B199" s="28"/>
      <c r="D199" s="156" t="s">
        <v>152</v>
      </c>
      <c r="F199" s="157" t="s">
        <v>286</v>
      </c>
      <c r="I199" s="144"/>
      <c r="L199" s="28"/>
      <c r="M199" s="145"/>
      <c r="T199" s="52"/>
      <c r="AT199" s="13" t="s">
        <v>152</v>
      </c>
      <c r="AU199" s="13" t="s">
        <v>84</v>
      </c>
    </row>
    <row r="200" spans="2:65" s="1" customFormat="1" ht="19.5">
      <c r="B200" s="28"/>
      <c r="D200" s="142" t="s">
        <v>141</v>
      </c>
      <c r="F200" s="143" t="s">
        <v>820</v>
      </c>
      <c r="I200" s="144"/>
      <c r="L200" s="28"/>
      <c r="M200" s="145"/>
      <c r="T200" s="52"/>
      <c r="AT200" s="13" t="s">
        <v>141</v>
      </c>
      <c r="AU200" s="13" t="s">
        <v>84</v>
      </c>
    </row>
    <row r="201" spans="2:65" s="1" customFormat="1" ht="16.5" customHeight="1">
      <c r="B201" s="28"/>
      <c r="C201" s="146" t="s">
        <v>308</v>
      </c>
      <c r="D201" s="146" t="s">
        <v>143</v>
      </c>
      <c r="E201" s="147" t="s">
        <v>821</v>
      </c>
      <c r="F201" s="148" t="s">
        <v>822</v>
      </c>
      <c r="G201" s="149" t="s">
        <v>138</v>
      </c>
      <c r="H201" s="150">
        <v>2</v>
      </c>
      <c r="I201" s="151"/>
      <c r="J201" s="150">
        <f>ROUND(I201*H201,0)</f>
        <v>0</v>
      </c>
      <c r="K201" s="152"/>
      <c r="L201" s="153"/>
      <c r="M201" s="154" t="s">
        <v>1</v>
      </c>
      <c r="N201" s="155" t="s">
        <v>40</v>
      </c>
      <c r="P201" s="138">
        <f>O201*H201</f>
        <v>0</v>
      </c>
      <c r="Q201" s="138">
        <v>4.0000000000000003E-5</v>
      </c>
      <c r="R201" s="138">
        <f>Q201*H201</f>
        <v>8.0000000000000007E-5</v>
      </c>
      <c r="S201" s="138">
        <v>0</v>
      </c>
      <c r="T201" s="139">
        <f>S201*H201</f>
        <v>0</v>
      </c>
      <c r="AR201" s="140" t="s">
        <v>146</v>
      </c>
      <c r="AT201" s="140" t="s">
        <v>143</v>
      </c>
      <c r="AU201" s="140" t="s">
        <v>84</v>
      </c>
      <c r="AY201" s="13" t="s">
        <v>132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3" t="s">
        <v>8</v>
      </c>
      <c r="BK201" s="141">
        <f>ROUND(I201*H201,0)</f>
        <v>0</v>
      </c>
      <c r="BL201" s="13" t="s">
        <v>139</v>
      </c>
      <c r="BM201" s="140" t="s">
        <v>823</v>
      </c>
    </row>
    <row r="202" spans="2:65" s="1" customFormat="1" ht="49.15" customHeight="1">
      <c r="B202" s="28"/>
      <c r="C202" s="129" t="s">
        <v>312</v>
      </c>
      <c r="D202" s="129" t="s">
        <v>135</v>
      </c>
      <c r="E202" s="130" t="s">
        <v>303</v>
      </c>
      <c r="F202" s="131" t="s">
        <v>304</v>
      </c>
      <c r="G202" s="132" t="s">
        <v>138</v>
      </c>
      <c r="H202" s="133">
        <v>6</v>
      </c>
      <c r="I202" s="134"/>
      <c r="J202" s="133">
        <f>ROUND(I202*H202,0)</f>
        <v>0</v>
      </c>
      <c r="K202" s="135"/>
      <c r="L202" s="28"/>
      <c r="M202" s="136" t="s">
        <v>1</v>
      </c>
      <c r="N202" s="137" t="s">
        <v>40</v>
      </c>
      <c r="P202" s="138">
        <f>O202*H202</f>
        <v>0</v>
      </c>
      <c r="Q202" s="138">
        <v>0</v>
      </c>
      <c r="R202" s="138">
        <f>Q202*H202</f>
        <v>0</v>
      </c>
      <c r="S202" s="138">
        <v>0</v>
      </c>
      <c r="T202" s="139">
        <f>S202*H202</f>
        <v>0</v>
      </c>
      <c r="AR202" s="140" t="s">
        <v>139</v>
      </c>
      <c r="AT202" s="140" t="s">
        <v>135</v>
      </c>
      <c r="AU202" s="140" t="s">
        <v>84</v>
      </c>
      <c r="AY202" s="13" t="s">
        <v>132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3" t="s">
        <v>8</v>
      </c>
      <c r="BK202" s="141">
        <f>ROUND(I202*H202,0)</f>
        <v>0</v>
      </c>
      <c r="BL202" s="13" t="s">
        <v>139</v>
      </c>
      <c r="BM202" s="140" t="s">
        <v>824</v>
      </c>
    </row>
    <row r="203" spans="2:65" s="1" customFormat="1" ht="11.25">
      <c r="B203" s="28"/>
      <c r="D203" s="156" t="s">
        <v>152</v>
      </c>
      <c r="F203" s="157" t="s">
        <v>306</v>
      </c>
      <c r="I203" s="144"/>
      <c r="L203" s="28"/>
      <c r="M203" s="145"/>
      <c r="T203" s="52"/>
      <c r="AT203" s="13" t="s">
        <v>152</v>
      </c>
      <c r="AU203" s="13" t="s">
        <v>84</v>
      </c>
    </row>
    <row r="204" spans="2:65" s="1" customFormat="1" ht="19.5">
      <c r="B204" s="28"/>
      <c r="D204" s="142" t="s">
        <v>141</v>
      </c>
      <c r="F204" s="143" t="s">
        <v>825</v>
      </c>
      <c r="I204" s="144"/>
      <c r="L204" s="28"/>
      <c r="M204" s="145"/>
      <c r="T204" s="52"/>
      <c r="AT204" s="13" t="s">
        <v>141</v>
      </c>
      <c r="AU204" s="13" t="s">
        <v>84</v>
      </c>
    </row>
    <row r="205" spans="2:65" s="1" customFormat="1" ht="16.5" customHeight="1">
      <c r="B205" s="28"/>
      <c r="C205" s="146" t="s">
        <v>316</v>
      </c>
      <c r="D205" s="146" t="s">
        <v>143</v>
      </c>
      <c r="E205" s="147" t="s">
        <v>826</v>
      </c>
      <c r="F205" s="148" t="s">
        <v>827</v>
      </c>
      <c r="G205" s="149" t="s">
        <v>138</v>
      </c>
      <c r="H205" s="150">
        <v>2</v>
      </c>
      <c r="I205" s="151"/>
      <c r="J205" s="150">
        <f>ROUND(I205*H205,0)</f>
        <v>0</v>
      </c>
      <c r="K205" s="152"/>
      <c r="L205" s="153"/>
      <c r="M205" s="154" t="s">
        <v>1</v>
      </c>
      <c r="N205" s="155" t="s">
        <v>40</v>
      </c>
      <c r="P205" s="138">
        <f>O205*H205</f>
        <v>0</v>
      </c>
      <c r="Q205" s="138">
        <v>3.0000000000000001E-5</v>
      </c>
      <c r="R205" s="138">
        <f>Q205*H205</f>
        <v>6.0000000000000002E-5</v>
      </c>
      <c r="S205" s="138">
        <v>0</v>
      </c>
      <c r="T205" s="139">
        <f>S205*H205</f>
        <v>0</v>
      </c>
      <c r="AR205" s="140" t="s">
        <v>146</v>
      </c>
      <c r="AT205" s="140" t="s">
        <v>143</v>
      </c>
      <c r="AU205" s="140" t="s">
        <v>84</v>
      </c>
      <c r="AY205" s="13" t="s">
        <v>132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3" t="s">
        <v>8</v>
      </c>
      <c r="BK205" s="141">
        <f>ROUND(I205*H205,0)</f>
        <v>0</v>
      </c>
      <c r="BL205" s="13" t="s">
        <v>139</v>
      </c>
      <c r="BM205" s="140" t="s">
        <v>828</v>
      </c>
    </row>
    <row r="206" spans="2:65" s="1" customFormat="1" ht="16.5" customHeight="1">
      <c r="B206" s="28"/>
      <c r="C206" s="146" t="s">
        <v>320</v>
      </c>
      <c r="D206" s="146" t="s">
        <v>143</v>
      </c>
      <c r="E206" s="147" t="s">
        <v>548</v>
      </c>
      <c r="F206" s="148" t="s">
        <v>549</v>
      </c>
      <c r="G206" s="149" t="s">
        <v>138</v>
      </c>
      <c r="H206" s="150">
        <v>2</v>
      </c>
      <c r="I206" s="151"/>
      <c r="J206" s="150">
        <f>ROUND(I206*H206,0)</f>
        <v>0</v>
      </c>
      <c r="K206" s="152"/>
      <c r="L206" s="153"/>
      <c r="M206" s="154" t="s">
        <v>1</v>
      </c>
      <c r="N206" s="155" t="s">
        <v>40</v>
      </c>
      <c r="P206" s="138">
        <f>O206*H206</f>
        <v>0</v>
      </c>
      <c r="Q206" s="138">
        <v>3.0000000000000001E-5</v>
      </c>
      <c r="R206" s="138">
        <f>Q206*H206</f>
        <v>6.0000000000000002E-5</v>
      </c>
      <c r="S206" s="138">
        <v>0</v>
      </c>
      <c r="T206" s="139">
        <f>S206*H206</f>
        <v>0</v>
      </c>
      <c r="AR206" s="140" t="s">
        <v>146</v>
      </c>
      <c r="AT206" s="140" t="s">
        <v>143</v>
      </c>
      <c r="AU206" s="140" t="s">
        <v>84</v>
      </c>
      <c r="AY206" s="13" t="s">
        <v>132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3" t="s">
        <v>8</v>
      </c>
      <c r="BK206" s="141">
        <f>ROUND(I206*H206,0)</f>
        <v>0</v>
      </c>
      <c r="BL206" s="13" t="s">
        <v>139</v>
      </c>
      <c r="BM206" s="140" t="s">
        <v>829</v>
      </c>
    </row>
    <row r="207" spans="2:65" s="1" customFormat="1" ht="16.5" customHeight="1">
      <c r="B207" s="28"/>
      <c r="C207" s="146" t="s">
        <v>324</v>
      </c>
      <c r="D207" s="146" t="s">
        <v>143</v>
      </c>
      <c r="E207" s="147" t="s">
        <v>830</v>
      </c>
      <c r="F207" s="148" t="s">
        <v>831</v>
      </c>
      <c r="G207" s="149" t="s">
        <v>138</v>
      </c>
      <c r="H207" s="150">
        <v>2</v>
      </c>
      <c r="I207" s="151"/>
      <c r="J207" s="150">
        <f>ROUND(I207*H207,0)</f>
        <v>0</v>
      </c>
      <c r="K207" s="152"/>
      <c r="L207" s="153"/>
      <c r="M207" s="154" t="s">
        <v>1</v>
      </c>
      <c r="N207" s="155" t="s">
        <v>40</v>
      </c>
      <c r="P207" s="138">
        <f>O207*H207</f>
        <v>0</v>
      </c>
      <c r="Q207" s="138">
        <v>3.0000000000000001E-5</v>
      </c>
      <c r="R207" s="138">
        <f>Q207*H207</f>
        <v>6.0000000000000002E-5</v>
      </c>
      <c r="S207" s="138">
        <v>0</v>
      </c>
      <c r="T207" s="139">
        <f>S207*H207</f>
        <v>0</v>
      </c>
      <c r="AR207" s="140" t="s">
        <v>146</v>
      </c>
      <c r="AT207" s="140" t="s">
        <v>143</v>
      </c>
      <c r="AU207" s="140" t="s">
        <v>84</v>
      </c>
      <c r="AY207" s="13" t="s">
        <v>132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3" t="s">
        <v>8</v>
      </c>
      <c r="BK207" s="141">
        <f>ROUND(I207*H207,0)</f>
        <v>0</v>
      </c>
      <c r="BL207" s="13" t="s">
        <v>139</v>
      </c>
      <c r="BM207" s="140" t="s">
        <v>832</v>
      </c>
    </row>
    <row r="208" spans="2:65" s="1" customFormat="1" ht="49.15" customHeight="1">
      <c r="B208" s="28"/>
      <c r="C208" s="129" t="s">
        <v>330</v>
      </c>
      <c r="D208" s="129" t="s">
        <v>135</v>
      </c>
      <c r="E208" s="130" t="s">
        <v>325</v>
      </c>
      <c r="F208" s="131" t="s">
        <v>326</v>
      </c>
      <c r="G208" s="132" t="s">
        <v>138</v>
      </c>
      <c r="H208" s="133">
        <v>8</v>
      </c>
      <c r="I208" s="134"/>
      <c r="J208" s="133">
        <f>ROUND(I208*H208,0)</f>
        <v>0</v>
      </c>
      <c r="K208" s="135"/>
      <c r="L208" s="28"/>
      <c r="M208" s="136" t="s">
        <v>1</v>
      </c>
      <c r="N208" s="137" t="s">
        <v>40</v>
      </c>
      <c r="P208" s="138">
        <f>O208*H208</f>
        <v>0</v>
      </c>
      <c r="Q208" s="138">
        <v>0</v>
      </c>
      <c r="R208" s="138">
        <f>Q208*H208</f>
        <v>0</v>
      </c>
      <c r="S208" s="138">
        <v>0</v>
      </c>
      <c r="T208" s="139">
        <f>S208*H208</f>
        <v>0</v>
      </c>
      <c r="AR208" s="140" t="s">
        <v>139</v>
      </c>
      <c r="AT208" s="140" t="s">
        <v>135</v>
      </c>
      <c r="AU208" s="140" t="s">
        <v>84</v>
      </c>
      <c r="AY208" s="13" t="s">
        <v>132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3" t="s">
        <v>8</v>
      </c>
      <c r="BK208" s="141">
        <f>ROUND(I208*H208,0)</f>
        <v>0</v>
      </c>
      <c r="BL208" s="13" t="s">
        <v>139</v>
      </c>
      <c r="BM208" s="140" t="s">
        <v>833</v>
      </c>
    </row>
    <row r="209" spans="2:65" s="1" customFormat="1" ht="11.25">
      <c r="B209" s="28"/>
      <c r="D209" s="156" t="s">
        <v>152</v>
      </c>
      <c r="F209" s="157" t="s">
        <v>328</v>
      </c>
      <c r="I209" s="144"/>
      <c r="L209" s="28"/>
      <c r="M209" s="145"/>
      <c r="T209" s="52"/>
      <c r="AT209" s="13" t="s">
        <v>152</v>
      </c>
      <c r="AU209" s="13" t="s">
        <v>84</v>
      </c>
    </row>
    <row r="210" spans="2:65" s="1" customFormat="1" ht="19.5">
      <c r="B210" s="28"/>
      <c r="D210" s="142" t="s">
        <v>141</v>
      </c>
      <c r="F210" s="143" t="s">
        <v>834</v>
      </c>
      <c r="I210" s="144"/>
      <c r="L210" s="28"/>
      <c r="M210" s="145"/>
      <c r="T210" s="52"/>
      <c r="AT210" s="13" t="s">
        <v>141</v>
      </c>
      <c r="AU210" s="13" t="s">
        <v>84</v>
      </c>
    </row>
    <row r="211" spans="2:65" s="1" customFormat="1" ht="16.5" customHeight="1">
      <c r="B211" s="28"/>
      <c r="C211" s="146" t="s">
        <v>334</v>
      </c>
      <c r="D211" s="146" t="s">
        <v>143</v>
      </c>
      <c r="E211" s="147" t="s">
        <v>835</v>
      </c>
      <c r="F211" s="148" t="s">
        <v>836</v>
      </c>
      <c r="G211" s="149" t="s">
        <v>138</v>
      </c>
      <c r="H211" s="150">
        <v>8</v>
      </c>
      <c r="I211" s="151"/>
      <c r="J211" s="150">
        <f>ROUND(I211*H211,0)</f>
        <v>0</v>
      </c>
      <c r="K211" s="152"/>
      <c r="L211" s="153"/>
      <c r="M211" s="154" t="s">
        <v>1</v>
      </c>
      <c r="N211" s="155" t="s">
        <v>40</v>
      </c>
      <c r="P211" s="138">
        <f>O211*H211</f>
        <v>0</v>
      </c>
      <c r="Q211" s="138">
        <v>5.0000000000000002E-5</v>
      </c>
      <c r="R211" s="138">
        <f>Q211*H211</f>
        <v>4.0000000000000002E-4</v>
      </c>
      <c r="S211" s="138">
        <v>0</v>
      </c>
      <c r="T211" s="139">
        <f>S211*H211</f>
        <v>0</v>
      </c>
      <c r="AR211" s="140" t="s">
        <v>146</v>
      </c>
      <c r="AT211" s="140" t="s">
        <v>143</v>
      </c>
      <c r="AU211" s="140" t="s">
        <v>84</v>
      </c>
      <c r="AY211" s="13" t="s">
        <v>132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3" t="s">
        <v>8</v>
      </c>
      <c r="BK211" s="141">
        <f>ROUND(I211*H211,0)</f>
        <v>0</v>
      </c>
      <c r="BL211" s="13" t="s">
        <v>139</v>
      </c>
      <c r="BM211" s="140" t="s">
        <v>837</v>
      </c>
    </row>
    <row r="212" spans="2:65" s="1" customFormat="1" ht="24.2" customHeight="1">
      <c r="B212" s="28"/>
      <c r="C212" s="129" t="s">
        <v>337</v>
      </c>
      <c r="D212" s="129" t="s">
        <v>135</v>
      </c>
      <c r="E212" s="130" t="s">
        <v>709</v>
      </c>
      <c r="F212" s="131" t="s">
        <v>710</v>
      </c>
      <c r="G212" s="132" t="s">
        <v>138</v>
      </c>
      <c r="H212" s="133">
        <v>3</v>
      </c>
      <c r="I212" s="134"/>
      <c r="J212" s="133">
        <f>ROUND(I212*H212,0)</f>
        <v>0</v>
      </c>
      <c r="K212" s="135"/>
      <c r="L212" s="28"/>
      <c r="M212" s="136" t="s">
        <v>1</v>
      </c>
      <c r="N212" s="137" t="s">
        <v>40</v>
      </c>
      <c r="P212" s="138">
        <f>O212*H212</f>
        <v>0</v>
      </c>
      <c r="Q212" s="138">
        <v>0</v>
      </c>
      <c r="R212" s="138">
        <f>Q212*H212</f>
        <v>0</v>
      </c>
      <c r="S212" s="138">
        <v>3.5E-4</v>
      </c>
      <c r="T212" s="139">
        <f>S212*H212</f>
        <v>1.0499999999999999E-3</v>
      </c>
      <c r="AR212" s="140" t="s">
        <v>139</v>
      </c>
      <c r="AT212" s="140" t="s">
        <v>135</v>
      </c>
      <c r="AU212" s="140" t="s">
        <v>84</v>
      </c>
      <c r="AY212" s="13" t="s">
        <v>132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3" t="s">
        <v>8</v>
      </c>
      <c r="BK212" s="141">
        <f>ROUND(I212*H212,0)</f>
        <v>0</v>
      </c>
      <c r="BL212" s="13" t="s">
        <v>139</v>
      </c>
      <c r="BM212" s="140" t="s">
        <v>838</v>
      </c>
    </row>
    <row r="213" spans="2:65" s="1" customFormat="1" ht="11.25">
      <c r="B213" s="28"/>
      <c r="D213" s="156" t="s">
        <v>152</v>
      </c>
      <c r="F213" s="157" t="s">
        <v>712</v>
      </c>
      <c r="I213" s="144"/>
      <c r="L213" s="28"/>
      <c r="M213" s="145"/>
      <c r="T213" s="52"/>
      <c r="AT213" s="13" t="s">
        <v>152</v>
      </c>
      <c r="AU213" s="13" t="s">
        <v>84</v>
      </c>
    </row>
    <row r="214" spans="2:65" s="1" customFormat="1" ht="19.5">
      <c r="B214" s="28"/>
      <c r="D214" s="142" t="s">
        <v>141</v>
      </c>
      <c r="F214" s="143" t="s">
        <v>786</v>
      </c>
      <c r="I214" s="144"/>
      <c r="L214" s="28"/>
      <c r="M214" s="145"/>
      <c r="T214" s="52"/>
      <c r="AT214" s="13" t="s">
        <v>141</v>
      </c>
      <c r="AU214" s="13" t="s">
        <v>84</v>
      </c>
    </row>
    <row r="215" spans="2:65" s="1" customFormat="1" ht="24.2" customHeight="1">
      <c r="B215" s="28"/>
      <c r="C215" s="129" t="s">
        <v>342</v>
      </c>
      <c r="D215" s="129" t="s">
        <v>135</v>
      </c>
      <c r="E215" s="130" t="s">
        <v>348</v>
      </c>
      <c r="F215" s="131" t="s">
        <v>349</v>
      </c>
      <c r="G215" s="132" t="s">
        <v>138</v>
      </c>
      <c r="H215" s="133">
        <v>15</v>
      </c>
      <c r="I215" s="134"/>
      <c r="J215" s="133">
        <f>ROUND(I215*H215,0)</f>
        <v>0</v>
      </c>
      <c r="K215" s="135"/>
      <c r="L215" s="28"/>
      <c r="M215" s="136" t="s">
        <v>1</v>
      </c>
      <c r="N215" s="137" t="s">
        <v>40</v>
      </c>
      <c r="P215" s="138">
        <f>O215*H215</f>
        <v>0</v>
      </c>
      <c r="Q215" s="138">
        <v>0</v>
      </c>
      <c r="R215" s="138">
        <f>Q215*H215</f>
        <v>0</v>
      </c>
      <c r="S215" s="138">
        <v>4.0000000000000002E-4</v>
      </c>
      <c r="T215" s="139">
        <f>S215*H215</f>
        <v>6.0000000000000001E-3</v>
      </c>
      <c r="AR215" s="140" t="s">
        <v>139</v>
      </c>
      <c r="AT215" s="140" t="s">
        <v>135</v>
      </c>
      <c r="AU215" s="140" t="s">
        <v>84</v>
      </c>
      <c r="AY215" s="13" t="s">
        <v>132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3" t="s">
        <v>8</v>
      </c>
      <c r="BK215" s="141">
        <f>ROUND(I215*H215,0)</f>
        <v>0</v>
      </c>
      <c r="BL215" s="13" t="s">
        <v>139</v>
      </c>
      <c r="BM215" s="140" t="s">
        <v>839</v>
      </c>
    </row>
    <row r="216" spans="2:65" s="1" customFormat="1" ht="11.25">
      <c r="B216" s="28"/>
      <c r="D216" s="156" t="s">
        <v>152</v>
      </c>
      <c r="F216" s="157" t="s">
        <v>351</v>
      </c>
      <c r="I216" s="144"/>
      <c r="L216" s="28"/>
      <c r="M216" s="145"/>
      <c r="T216" s="52"/>
      <c r="AT216" s="13" t="s">
        <v>152</v>
      </c>
      <c r="AU216" s="13" t="s">
        <v>84</v>
      </c>
    </row>
    <row r="217" spans="2:65" s="1" customFormat="1" ht="19.5">
      <c r="B217" s="28"/>
      <c r="D217" s="142" t="s">
        <v>141</v>
      </c>
      <c r="F217" s="143" t="s">
        <v>810</v>
      </c>
      <c r="I217" s="144"/>
      <c r="L217" s="28"/>
      <c r="M217" s="145"/>
      <c r="T217" s="52"/>
      <c r="AT217" s="13" t="s">
        <v>141</v>
      </c>
      <c r="AU217" s="13" t="s">
        <v>84</v>
      </c>
    </row>
    <row r="218" spans="2:65" s="1" customFormat="1" ht="24.2" customHeight="1">
      <c r="B218" s="28"/>
      <c r="C218" s="129" t="s">
        <v>347</v>
      </c>
      <c r="D218" s="129" t="s">
        <v>135</v>
      </c>
      <c r="E218" s="130" t="s">
        <v>840</v>
      </c>
      <c r="F218" s="131" t="s">
        <v>841</v>
      </c>
      <c r="G218" s="132" t="s">
        <v>138</v>
      </c>
      <c r="H218" s="133">
        <v>3</v>
      </c>
      <c r="I218" s="134"/>
      <c r="J218" s="133">
        <f>ROUND(I218*H218,0)</f>
        <v>0</v>
      </c>
      <c r="K218" s="135"/>
      <c r="L218" s="28"/>
      <c r="M218" s="136" t="s">
        <v>1</v>
      </c>
      <c r="N218" s="137" t="s">
        <v>40</v>
      </c>
      <c r="P218" s="138">
        <f>O218*H218</f>
        <v>0</v>
      </c>
      <c r="Q218" s="138">
        <v>0</v>
      </c>
      <c r="R218" s="138">
        <f>Q218*H218</f>
        <v>0</v>
      </c>
      <c r="S218" s="138">
        <v>1.0300000000000001E-3</v>
      </c>
      <c r="T218" s="139">
        <f>S218*H218</f>
        <v>3.0900000000000003E-3</v>
      </c>
      <c r="AR218" s="140" t="s">
        <v>139</v>
      </c>
      <c r="AT218" s="140" t="s">
        <v>135</v>
      </c>
      <c r="AU218" s="140" t="s">
        <v>84</v>
      </c>
      <c r="AY218" s="13" t="s">
        <v>132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3" t="s">
        <v>8</v>
      </c>
      <c r="BK218" s="141">
        <f>ROUND(I218*H218,0)</f>
        <v>0</v>
      </c>
      <c r="BL218" s="13" t="s">
        <v>139</v>
      </c>
      <c r="BM218" s="140" t="s">
        <v>842</v>
      </c>
    </row>
    <row r="219" spans="2:65" s="1" customFormat="1" ht="11.25">
      <c r="B219" s="28"/>
      <c r="D219" s="156" t="s">
        <v>152</v>
      </c>
      <c r="F219" s="157" t="s">
        <v>843</v>
      </c>
      <c r="I219" s="144"/>
      <c r="L219" s="28"/>
      <c r="M219" s="145"/>
      <c r="T219" s="52"/>
      <c r="AT219" s="13" t="s">
        <v>152</v>
      </c>
      <c r="AU219" s="13" t="s">
        <v>84</v>
      </c>
    </row>
    <row r="220" spans="2:65" s="1" customFormat="1" ht="19.5">
      <c r="B220" s="28"/>
      <c r="D220" s="142" t="s">
        <v>141</v>
      </c>
      <c r="F220" s="143" t="s">
        <v>813</v>
      </c>
      <c r="I220" s="144"/>
      <c r="L220" s="28"/>
      <c r="M220" s="145"/>
      <c r="T220" s="52"/>
      <c r="AT220" s="13" t="s">
        <v>141</v>
      </c>
      <c r="AU220" s="13" t="s">
        <v>84</v>
      </c>
    </row>
    <row r="221" spans="2:65" s="1" customFormat="1" ht="24.2" customHeight="1">
      <c r="B221" s="28"/>
      <c r="C221" s="129" t="s">
        <v>352</v>
      </c>
      <c r="D221" s="129" t="s">
        <v>135</v>
      </c>
      <c r="E221" s="130" t="s">
        <v>844</v>
      </c>
      <c r="F221" s="131" t="s">
        <v>845</v>
      </c>
      <c r="G221" s="132" t="s">
        <v>138</v>
      </c>
      <c r="H221" s="133">
        <v>1</v>
      </c>
      <c r="I221" s="134"/>
      <c r="J221" s="133">
        <f>ROUND(I221*H221,0)</f>
        <v>0</v>
      </c>
      <c r="K221" s="135"/>
      <c r="L221" s="28"/>
      <c r="M221" s="136" t="s">
        <v>1</v>
      </c>
      <c r="N221" s="137" t="s">
        <v>40</v>
      </c>
      <c r="P221" s="138">
        <f>O221*H221</f>
        <v>0</v>
      </c>
      <c r="Q221" s="138">
        <v>0</v>
      </c>
      <c r="R221" s="138">
        <f>Q221*H221</f>
        <v>0</v>
      </c>
      <c r="S221" s="138">
        <v>0</v>
      </c>
      <c r="T221" s="139">
        <f>S221*H221</f>
        <v>0</v>
      </c>
      <c r="AR221" s="140" t="s">
        <v>139</v>
      </c>
      <c r="AT221" s="140" t="s">
        <v>135</v>
      </c>
      <c r="AU221" s="140" t="s">
        <v>84</v>
      </c>
      <c r="AY221" s="13" t="s">
        <v>132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3" t="s">
        <v>8</v>
      </c>
      <c r="BK221" s="141">
        <f>ROUND(I221*H221,0)</f>
        <v>0</v>
      </c>
      <c r="BL221" s="13" t="s">
        <v>139</v>
      </c>
      <c r="BM221" s="140" t="s">
        <v>846</v>
      </c>
    </row>
    <row r="222" spans="2:65" s="1" customFormat="1" ht="11.25">
      <c r="B222" s="28"/>
      <c r="D222" s="156" t="s">
        <v>152</v>
      </c>
      <c r="F222" s="157" t="s">
        <v>847</v>
      </c>
      <c r="I222" s="144"/>
      <c r="L222" s="28"/>
      <c r="M222" s="145"/>
      <c r="T222" s="52"/>
      <c r="AT222" s="13" t="s">
        <v>152</v>
      </c>
      <c r="AU222" s="13" t="s">
        <v>84</v>
      </c>
    </row>
    <row r="223" spans="2:65" s="1" customFormat="1" ht="19.5">
      <c r="B223" s="28"/>
      <c r="D223" s="142" t="s">
        <v>141</v>
      </c>
      <c r="F223" s="143" t="s">
        <v>616</v>
      </c>
      <c r="I223" s="144"/>
      <c r="L223" s="28"/>
      <c r="M223" s="145"/>
      <c r="T223" s="52"/>
      <c r="AT223" s="13" t="s">
        <v>141</v>
      </c>
      <c r="AU223" s="13" t="s">
        <v>84</v>
      </c>
    </row>
    <row r="224" spans="2:65" s="1" customFormat="1" ht="16.5" customHeight="1">
      <c r="B224" s="28"/>
      <c r="C224" s="129" t="s">
        <v>358</v>
      </c>
      <c r="D224" s="129" t="s">
        <v>135</v>
      </c>
      <c r="E224" s="130" t="s">
        <v>848</v>
      </c>
      <c r="F224" s="131" t="s">
        <v>849</v>
      </c>
      <c r="G224" s="132" t="s">
        <v>138</v>
      </c>
      <c r="H224" s="133">
        <v>1</v>
      </c>
      <c r="I224" s="134"/>
      <c r="J224" s="133">
        <f>ROUND(I224*H224,0)</f>
        <v>0</v>
      </c>
      <c r="K224" s="135"/>
      <c r="L224" s="28"/>
      <c r="M224" s="136" t="s">
        <v>1</v>
      </c>
      <c r="N224" s="137" t="s">
        <v>40</v>
      </c>
      <c r="P224" s="138">
        <f>O224*H224</f>
        <v>0</v>
      </c>
      <c r="Q224" s="138">
        <v>0</v>
      </c>
      <c r="R224" s="138">
        <f>Q224*H224</f>
        <v>0</v>
      </c>
      <c r="S224" s="138">
        <v>0</v>
      </c>
      <c r="T224" s="139">
        <f>S224*H224</f>
        <v>0</v>
      </c>
      <c r="AR224" s="140" t="s">
        <v>139</v>
      </c>
      <c r="AT224" s="140" t="s">
        <v>135</v>
      </c>
      <c r="AU224" s="140" t="s">
        <v>84</v>
      </c>
      <c r="AY224" s="13" t="s">
        <v>132</v>
      </c>
      <c r="BE224" s="141">
        <f>IF(N224="základní",J224,0)</f>
        <v>0</v>
      </c>
      <c r="BF224" s="141">
        <f>IF(N224="snížená",J224,0)</f>
        <v>0</v>
      </c>
      <c r="BG224" s="141">
        <f>IF(N224="zákl. přenesená",J224,0)</f>
        <v>0</v>
      </c>
      <c r="BH224" s="141">
        <f>IF(N224="sníž. přenesená",J224,0)</f>
        <v>0</v>
      </c>
      <c r="BI224" s="141">
        <f>IF(N224="nulová",J224,0)</f>
        <v>0</v>
      </c>
      <c r="BJ224" s="13" t="s">
        <v>8</v>
      </c>
      <c r="BK224" s="141">
        <f>ROUND(I224*H224,0)</f>
        <v>0</v>
      </c>
      <c r="BL224" s="13" t="s">
        <v>139</v>
      </c>
      <c r="BM224" s="140" t="s">
        <v>850</v>
      </c>
    </row>
    <row r="225" spans="2:65" s="1" customFormat="1" ht="19.5">
      <c r="B225" s="28"/>
      <c r="D225" s="142" t="s">
        <v>141</v>
      </c>
      <c r="F225" s="143" t="s">
        <v>616</v>
      </c>
      <c r="I225" s="144"/>
      <c r="L225" s="28"/>
      <c r="M225" s="145"/>
      <c r="T225" s="52"/>
      <c r="AT225" s="13" t="s">
        <v>141</v>
      </c>
      <c r="AU225" s="13" t="s">
        <v>84</v>
      </c>
    </row>
    <row r="226" spans="2:65" s="1" customFormat="1" ht="24.2" customHeight="1">
      <c r="B226" s="28"/>
      <c r="C226" s="129" t="s">
        <v>362</v>
      </c>
      <c r="D226" s="129" t="s">
        <v>135</v>
      </c>
      <c r="E226" s="130" t="s">
        <v>558</v>
      </c>
      <c r="F226" s="131" t="s">
        <v>559</v>
      </c>
      <c r="G226" s="132" t="s">
        <v>138</v>
      </c>
      <c r="H226" s="133">
        <v>1</v>
      </c>
      <c r="I226" s="134"/>
      <c r="J226" s="133">
        <f>ROUND(I226*H226,0)</f>
        <v>0</v>
      </c>
      <c r="K226" s="135"/>
      <c r="L226" s="28"/>
      <c r="M226" s="136" t="s">
        <v>1</v>
      </c>
      <c r="N226" s="137" t="s">
        <v>40</v>
      </c>
      <c r="P226" s="138">
        <f>O226*H226</f>
        <v>0</v>
      </c>
      <c r="Q226" s="138">
        <v>0</v>
      </c>
      <c r="R226" s="138">
        <f>Q226*H226</f>
        <v>0</v>
      </c>
      <c r="S226" s="138">
        <v>0.01</v>
      </c>
      <c r="T226" s="139">
        <f>S226*H226</f>
        <v>0.01</v>
      </c>
      <c r="AR226" s="140" t="s">
        <v>139</v>
      </c>
      <c r="AT226" s="140" t="s">
        <v>135</v>
      </c>
      <c r="AU226" s="140" t="s">
        <v>84</v>
      </c>
      <c r="AY226" s="13" t="s">
        <v>132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3" t="s">
        <v>8</v>
      </c>
      <c r="BK226" s="141">
        <f>ROUND(I226*H226,0)</f>
        <v>0</v>
      </c>
      <c r="BL226" s="13" t="s">
        <v>139</v>
      </c>
      <c r="BM226" s="140" t="s">
        <v>851</v>
      </c>
    </row>
    <row r="227" spans="2:65" s="1" customFormat="1" ht="11.25">
      <c r="B227" s="28"/>
      <c r="D227" s="156" t="s">
        <v>152</v>
      </c>
      <c r="F227" s="157" t="s">
        <v>561</v>
      </c>
      <c r="I227" s="144"/>
      <c r="L227" s="28"/>
      <c r="M227" s="145"/>
      <c r="T227" s="52"/>
      <c r="AT227" s="13" t="s">
        <v>152</v>
      </c>
      <c r="AU227" s="13" t="s">
        <v>84</v>
      </c>
    </row>
    <row r="228" spans="2:65" s="1" customFormat="1" ht="19.5">
      <c r="B228" s="28"/>
      <c r="D228" s="142" t="s">
        <v>141</v>
      </c>
      <c r="F228" s="143" t="s">
        <v>616</v>
      </c>
      <c r="I228" s="144"/>
      <c r="L228" s="28"/>
      <c r="M228" s="145"/>
      <c r="T228" s="52"/>
      <c r="AT228" s="13" t="s">
        <v>141</v>
      </c>
      <c r="AU228" s="13" t="s">
        <v>84</v>
      </c>
    </row>
    <row r="229" spans="2:65" s="1" customFormat="1" ht="16.5" customHeight="1">
      <c r="B229" s="28"/>
      <c r="C229" s="129" t="s">
        <v>366</v>
      </c>
      <c r="D229" s="129" t="s">
        <v>135</v>
      </c>
      <c r="E229" s="130" t="s">
        <v>852</v>
      </c>
      <c r="F229" s="131" t="s">
        <v>853</v>
      </c>
      <c r="G229" s="132" t="s">
        <v>138</v>
      </c>
      <c r="H229" s="133">
        <v>1</v>
      </c>
      <c r="I229" s="134"/>
      <c r="J229" s="133">
        <f>ROUND(I229*H229,0)</f>
        <v>0</v>
      </c>
      <c r="K229" s="135"/>
      <c r="L229" s="28"/>
      <c r="M229" s="136" t="s">
        <v>1</v>
      </c>
      <c r="N229" s="137" t="s">
        <v>40</v>
      </c>
      <c r="P229" s="138">
        <f>O229*H229</f>
        <v>0</v>
      </c>
      <c r="Q229" s="138">
        <v>0</v>
      </c>
      <c r="R229" s="138">
        <f>Q229*H229</f>
        <v>0</v>
      </c>
      <c r="S229" s="138">
        <v>1.1E-4</v>
      </c>
      <c r="T229" s="139">
        <f>S229*H229</f>
        <v>1.1E-4</v>
      </c>
      <c r="AR229" s="140" t="s">
        <v>139</v>
      </c>
      <c r="AT229" s="140" t="s">
        <v>135</v>
      </c>
      <c r="AU229" s="140" t="s">
        <v>84</v>
      </c>
      <c r="AY229" s="13" t="s">
        <v>132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3" t="s">
        <v>8</v>
      </c>
      <c r="BK229" s="141">
        <f>ROUND(I229*H229,0)</f>
        <v>0</v>
      </c>
      <c r="BL229" s="13" t="s">
        <v>139</v>
      </c>
      <c r="BM229" s="140" t="s">
        <v>854</v>
      </c>
    </row>
    <row r="230" spans="2:65" s="1" customFormat="1" ht="11.25">
      <c r="B230" s="28"/>
      <c r="D230" s="156" t="s">
        <v>152</v>
      </c>
      <c r="F230" s="157" t="s">
        <v>855</v>
      </c>
      <c r="I230" s="144"/>
      <c r="L230" s="28"/>
      <c r="M230" s="145"/>
      <c r="T230" s="52"/>
      <c r="AT230" s="13" t="s">
        <v>152</v>
      </c>
      <c r="AU230" s="13" t="s">
        <v>84</v>
      </c>
    </row>
    <row r="231" spans="2:65" s="1" customFormat="1" ht="19.5">
      <c r="B231" s="28"/>
      <c r="D231" s="142" t="s">
        <v>141</v>
      </c>
      <c r="F231" s="143" t="s">
        <v>616</v>
      </c>
      <c r="I231" s="144"/>
      <c r="L231" s="28"/>
      <c r="M231" s="145"/>
      <c r="T231" s="52"/>
      <c r="AT231" s="13" t="s">
        <v>141</v>
      </c>
      <c r="AU231" s="13" t="s">
        <v>84</v>
      </c>
    </row>
    <row r="232" spans="2:65" s="1" customFormat="1" ht="49.15" customHeight="1">
      <c r="B232" s="28"/>
      <c r="C232" s="129" t="s">
        <v>371</v>
      </c>
      <c r="D232" s="129" t="s">
        <v>135</v>
      </c>
      <c r="E232" s="130" t="s">
        <v>723</v>
      </c>
      <c r="F232" s="131" t="s">
        <v>724</v>
      </c>
      <c r="G232" s="132" t="s">
        <v>138</v>
      </c>
      <c r="H232" s="133">
        <v>1</v>
      </c>
      <c r="I232" s="134"/>
      <c r="J232" s="133">
        <f>ROUND(I232*H232,0)</f>
        <v>0</v>
      </c>
      <c r="K232" s="135"/>
      <c r="L232" s="28"/>
      <c r="M232" s="136" t="s">
        <v>1</v>
      </c>
      <c r="N232" s="137" t="s">
        <v>40</v>
      </c>
      <c r="P232" s="138">
        <f>O232*H232</f>
        <v>0</v>
      </c>
      <c r="Q232" s="138">
        <v>0</v>
      </c>
      <c r="R232" s="138">
        <f>Q232*H232</f>
        <v>0</v>
      </c>
      <c r="S232" s="138">
        <v>0</v>
      </c>
      <c r="T232" s="139">
        <f>S232*H232</f>
        <v>0</v>
      </c>
      <c r="AR232" s="140" t="s">
        <v>139</v>
      </c>
      <c r="AT232" s="140" t="s">
        <v>135</v>
      </c>
      <c r="AU232" s="140" t="s">
        <v>84</v>
      </c>
      <c r="AY232" s="13" t="s">
        <v>132</v>
      </c>
      <c r="BE232" s="141">
        <f>IF(N232="základní",J232,0)</f>
        <v>0</v>
      </c>
      <c r="BF232" s="141">
        <f>IF(N232="snížená",J232,0)</f>
        <v>0</v>
      </c>
      <c r="BG232" s="141">
        <f>IF(N232="zákl. přenesená",J232,0)</f>
        <v>0</v>
      </c>
      <c r="BH232" s="141">
        <f>IF(N232="sníž. přenesená",J232,0)</f>
        <v>0</v>
      </c>
      <c r="BI232" s="141">
        <f>IF(N232="nulová",J232,0)</f>
        <v>0</v>
      </c>
      <c r="BJ232" s="13" t="s">
        <v>8</v>
      </c>
      <c r="BK232" s="141">
        <f>ROUND(I232*H232,0)</f>
        <v>0</v>
      </c>
      <c r="BL232" s="13" t="s">
        <v>139</v>
      </c>
      <c r="BM232" s="140" t="s">
        <v>856</v>
      </c>
    </row>
    <row r="233" spans="2:65" s="1" customFormat="1" ht="11.25">
      <c r="B233" s="28"/>
      <c r="D233" s="156" t="s">
        <v>152</v>
      </c>
      <c r="F233" s="157" t="s">
        <v>726</v>
      </c>
      <c r="I233" s="144"/>
      <c r="L233" s="28"/>
      <c r="M233" s="145"/>
      <c r="T233" s="52"/>
      <c r="AT233" s="13" t="s">
        <v>152</v>
      </c>
      <c r="AU233" s="13" t="s">
        <v>84</v>
      </c>
    </row>
    <row r="234" spans="2:65" s="1" customFormat="1" ht="19.5">
      <c r="B234" s="28"/>
      <c r="D234" s="142" t="s">
        <v>141</v>
      </c>
      <c r="F234" s="143" t="s">
        <v>857</v>
      </c>
      <c r="I234" s="144"/>
      <c r="L234" s="28"/>
      <c r="M234" s="145"/>
      <c r="T234" s="52"/>
      <c r="AT234" s="13" t="s">
        <v>141</v>
      </c>
      <c r="AU234" s="13" t="s">
        <v>84</v>
      </c>
    </row>
    <row r="235" spans="2:65" s="1" customFormat="1" ht="21.75" customHeight="1">
      <c r="B235" s="28"/>
      <c r="C235" s="146" t="s">
        <v>377</v>
      </c>
      <c r="D235" s="146" t="s">
        <v>143</v>
      </c>
      <c r="E235" s="147" t="s">
        <v>586</v>
      </c>
      <c r="F235" s="148" t="s">
        <v>587</v>
      </c>
      <c r="G235" s="149" t="s">
        <v>138</v>
      </c>
      <c r="H235" s="150">
        <v>1</v>
      </c>
      <c r="I235" s="151"/>
      <c r="J235" s="150">
        <f>ROUND(I235*H235,0)</f>
        <v>0</v>
      </c>
      <c r="K235" s="152"/>
      <c r="L235" s="153"/>
      <c r="M235" s="154" t="s">
        <v>1</v>
      </c>
      <c r="N235" s="155" t="s">
        <v>40</v>
      </c>
      <c r="P235" s="138">
        <f>O235*H235</f>
        <v>0</v>
      </c>
      <c r="Q235" s="138">
        <v>3.0000000000000001E-5</v>
      </c>
      <c r="R235" s="138">
        <f>Q235*H235</f>
        <v>3.0000000000000001E-5</v>
      </c>
      <c r="S235" s="138">
        <v>0</v>
      </c>
      <c r="T235" s="139">
        <f>S235*H235</f>
        <v>0</v>
      </c>
      <c r="AR235" s="140" t="s">
        <v>146</v>
      </c>
      <c r="AT235" s="140" t="s">
        <v>143</v>
      </c>
      <c r="AU235" s="140" t="s">
        <v>84</v>
      </c>
      <c r="AY235" s="13" t="s">
        <v>132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3" t="s">
        <v>8</v>
      </c>
      <c r="BK235" s="141">
        <f>ROUND(I235*H235,0)</f>
        <v>0</v>
      </c>
      <c r="BL235" s="13" t="s">
        <v>139</v>
      </c>
      <c r="BM235" s="140" t="s">
        <v>858</v>
      </c>
    </row>
    <row r="236" spans="2:65" s="1" customFormat="1" ht="66.75" customHeight="1">
      <c r="B236" s="28"/>
      <c r="C236" s="129" t="s">
        <v>386</v>
      </c>
      <c r="D236" s="129" t="s">
        <v>135</v>
      </c>
      <c r="E236" s="130" t="s">
        <v>372</v>
      </c>
      <c r="F236" s="131" t="s">
        <v>373</v>
      </c>
      <c r="G236" s="132" t="s">
        <v>138</v>
      </c>
      <c r="H236" s="133">
        <v>1</v>
      </c>
      <c r="I236" s="134"/>
      <c r="J236" s="133">
        <f>ROUND(I236*H236,0)</f>
        <v>0</v>
      </c>
      <c r="K236" s="135"/>
      <c r="L236" s="28"/>
      <c r="M236" s="136" t="s">
        <v>1</v>
      </c>
      <c r="N236" s="137" t="s">
        <v>40</v>
      </c>
      <c r="P236" s="138">
        <f>O236*H236</f>
        <v>0</v>
      </c>
      <c r="Q236" s="138">
        <v>0</v>
      </c>
      <c r="R236" s="138">
        <f>Q236*H236</f>
        <v>0</v>
      </c>
      <c r="S236" s="138">
        <v>0</v>
      </c>
      <c r="T236" s="139">
        <f>S236*H236</f>
        <v>0</v>
      </c>
      <c r="AR236" s="140" t="s">
        <v>139</v>
      </c>
      <c r="AT236" s="140" t="s">
        <v>135</v>
      </c>
      <c r="AU236" s="140" t="s">
        <v>84</v>
      </c>
      <c r="AY236" s="13" t="s">
        <v>132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3" t="s">
        <v>8</v>
      </c>
      <c r="BK236" s="141">
        <f>ROUND(I236*H236,0)</f>
        <v>0</v>
      </c>
      <c r="BL236" s="13" t="s">
        <v>139</v>
      </c>
      <c r="BM236" s="140" t="s">
        <v>859</v>
      </c>
    </row>
    <row r="237" spans="2:65" s="1" customFormat="1" ht="11.25">
      <c r="B237" s="28"/>
      <c r="D237" s="156" t="s">
        <v>152</v>
      </c>
      <c r="F237" s="157" t="s">
        <v>375</v>
      </c>
      <c r="I237" s="144"/>
      <c r="L237" s="28"/>
      <c r="M237" s="145"/>
      <c r="T237" s="52"/>
      <c r="AT237" s="13" t="s">
        <v>152</v>
      </c>
      <c r="AU237" s="13" t="s">
        <v>84</v>
      </c>
    </row>
    <row r="238" spans="2:65" s="1" customFormat="1" ht="19.5">
      <c r="B238" s="28"/>
      <c r="D238" s="142" t="s">
        <v>141</v>
      </c>
      <c r="F238" s="143" t="s">
        <v>860</v>
      </c>
      <c r="I238" s="144"/>
      <c r="L238" s="28"/>
      <c r="M238" s="145"/>
      <c r="T238" s="52"/>
      <c r="AT238" s="13" t="s">
        <v>141</v>
      </c>
      <c r="AU238" s="13" t="s">
        <v>84</v>
      </c>
    </row>
    <row r="239" spans="2:65" s="11" customFormat="1" ht="25.9" customHeight="1">
      <c r="B239" s="117"/>
      <c r="D239" s="118" t="s">
        <v>74</v>
      </c>
      <c r="E239" s="119" t="s">
        <v>143</v>
      </c>
      <c r="F239" s="119" t="s">
        <v>383</v>
      </c>
      <c r="I239" s="120"/>
      <c r="J239" s="121">
        <f>BK239</f>
        <v>0</v>
      </c>
      <c r="L239" s="117"/>
      <c r="M239" s="122"/>
      <c r="P239" s="123">
        <f>P240+P251</f>
        <v>0</v>
      </c>
      <c r="R239" s="123">
        <f>R240+R251</f>
        <v>0</v>
      </c>
      <c r="T239" s="124">
        <f>T240+T251</f>
        <v>8.5999999999999998E-4</v>
      </c>
      <c r="AR239" s="118" t="s">
        <v>148</v>
      </c>
      <c r="AT239" s="125" t="s">
        <v>74</v>
      </c>
      <c r="AU239" s="125" t="s">
        <v>75</v>
      </c>
      <c r="AY239" s="118" t="s">
        <v>132</v>
      </c>
      <c r="BK239" s="126">
        <f>BK240+BK251</f>
        <v>0</v>
      </c>
    </row>
    <row r="240" spans="2:65" s="11" customFormat="1" ht="22.9" customHeight="1">
      <c r="B240" s="117"/>
      <c r="D240" s="118" t="s">
        <v>74</v>
      </c>
      <c r="E240" s="127" t="s">
        <v>384</v>
      </c>
      <c r="F240" s="127" t="s">
        <v>385</v>
      </c>
      <c r="I240" s="120"/>
      <c r="J240" s="128">
        <f>BK240</f>
        <v>0</v>
      </c>
      <c r="L240" s="117"/>
      <c r="M240" s="122"/>
      <c r="P240" s="123">
        <f>SUM(P241:P250)</f>
        <v>0</v>
      </c>
      <c r="R240" s="123">
        <f>SUM(R241:R250)</f>
        <v>0</v>
      </c>
      <c r="T240" s="124">
        <f>SUM(T241:T250)</f>
        <v>0</v>
      </c>
      <c r="AR240" s="118" t="s">
        <v>148</v>
      </c>
      <c r="AT240" s="125" t="s">
        <v>74</v>
      </c>
      <c r="AU240" s="125" t="s">
        <v>8</v>
      </c>
      <c r="AY240" s="118" t="s">
        <v>132</v>
      </c>
      <c r="BK240" s="126">
        <f>SUM(BK241:BK250)</f>
        <v>0</v>
      </c>
    </row>
    <row r="241" spans="2:65" s="1" customFormat="1" ht="16.5" customHeight="1">
      <c r="B241" s="28"/>
      <c r="C241" s="129" t="s">
        <v>393</v>
      </c>
      <c r="D241" s="129" t="s">
        <v>135</v>
      </c>
      <c r="E241" s="130" t="s">
        <v>387</v>
      </c>
      <c r="F241" s="131" t="s">
        <v>388</v>
      </c>
      <c r="G241" s="132" t="s">
        <v>389</v>
      </c>
      <c r="H241" s="133">
        <v>15</v>
      </c>
      <c r="I241" s="134"/>
      <c r="J241" s="133">
        <f>ROUND(I241*H241,0)</f>
        <v>0</v>
      </c>
      <c r="K241" s="135"/>
      <c r="L241" s="28"/>
      <c r="M241" s="136" t="s">
        <v>1</v>
      </c>
      <c r="N241" s="137" t="s">
        <v>40</v>
      </c>
      <c r="P241" s="138">
        <f>O241*H241</f>
        <v>0</v>
      </c>
      <c r="Q241" s="138">
        <v>0</v>
      </c>
      <c r="R241" s="138">
        <f>Q241*H241</f>
        <v>0</v>
      </c>
      <c r="S241" s="138">
        <v>0</v>
      </c>
      <c r="T241" s="139">
        <f>S241*H241</f>
        <v>0</v>
      </c>
      <c r="AR241" s="140" t="s">
        <v>390</v>
      </c>
      <c r="AT241" s="140" t="s">
        <v>135</v>
      </c>
      <c r="AU241" s="140" t="s">
        <v>84</v>
      </c>
      <c r="AY241" s="13" t="s">
        <v>132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3" t="s">
        <v>8</v>
      </c>
      <c r="BK241" s="141">
        <f>ROUND(I241*H241,0)</f>
        <v>0</v>
      </c>
      <c r="BL241" s="13" t="s">
        <v>390</v>
      </c>
      <c r="BM241" s="140" t="s">
        <v>861</v>
      </c>
    </row>
    <row r="242" spans="2:65" s="1" customFormat="1" ht="19.5">
      <c r="B242" s="28"/>
      <c r="D242" s="142" t="s">
        <v>141</v>
      </c>
      <c r="F242" s="143" t="s">
        <v>862</v>
      </c>
      <c r="I242" s="144"/>
      <c r="L242" s="28"/>
      <c r="M242" s="145"/>
      <c r="T242" s="52"/>
      <c r="AT242" s="13" t="s">
        <v>141</v>
      </c>
      <c r="AU242" s="13" t="s">
        <v>84</v>
      </c>
    </row>
    <row r="243" spans="2:65" s="1" customFormat="1" ht="21.75" customHeight="1">
      <c r="B243" s="28"/>
      <c r="C243" s="129" t="s">
        <v>398</v>
      </c>
      <c r="D243" s="129" t="s">
        <v>135</v>
      </c>
      <c r="E243" s="130" t="s">
        <v>394</v>
      </c>
      <c r="F243" s="131" t="s">
        <v>395</v>
      </c>
      <c r="G243" s="132" t="s">
        <v>138</v>
      </c>
      <c r="H243" s="133">
        <v>1</v>
      </c>
      <c r="I243" s="134"/>
      <c r="J243" s="133">
        <f>ROUND(I243*H243,0)</f>
        <v>0</v>
      </c>
      <c r="K243" s="135"/>
      <c r="L243" s="28"/>
      <c r="M243" s="136" t="s">
        <v>1</v>
      </c>
      <c r="N243" s="137" t="s">
        <v>40</v>
      </c>
      <c r="P243" s="138">
        <f>O243*H243</f>
        <v>0</v>
      </c>
      <c r="Q243" s="138">
        <v>0</v>
      </c>
      <c r="R243" s="138">
        <f>Q243*H243</f>
        <v>0</v>
      </c>
      <c r="S243" s="138">
        <v>0</v>
      </c>
      <c r="T243" s="139">
        <f>S243*H243</f>
        <v>0</v>
      </c>
      <c r="AR243" s="140" t="s">
        <v>390</v>
      </c>
      <c r="AT243" s="140" t="s">
        <v>135</v>
      </c>
      <c r="AU243" s="140" t="s">
        <v>84</v>
      </c>
      <c r="AY243" s="13" t="s">
        <v>132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3" t="s">
        <v>8</v>
      </c>
      <c r="BK243" s="141">
        <f>ROUND(I243*H243,0)</f>
        <v>0</v>
      </c>
      <c r="BL243" s="13" t="s">
        <v>390</v>
      </c>
      <c r="BM243" s="140" t="s">
        <v>863</v>
      </c>
    </row>
    <row r="244" spans="2:65" s="1" customFormat="1" ht="19.5">
      <c r="B244" s="28"/>
      <c r="D244" s="142" t="s">
        <v>141</v>
      </c>
      <c r="F244" s="143" t="s">
        <v>864</v>
      </c>
      <c r="I244" s="144"/>
      <c r="L244" s="28"/>
      <c r="M244" s="145"/>
      <c r="T244" s="52"/>
      <c r="AT244" s="13" t="s">
        <v>141</v>
      </c>
      <c r="AU244" s="13" t="s">
        <v>84</v>
      </c>
    </row>
    <row r="245" spans="2:65" s="1" customFormat="1" ht="16.5" customHeight="1">
      <c r="B245" s="28"/>
      <c r="C245" s="129" t="s">
        <v>403</v>
      </c>
      <c r="D245" s="129" t="s">
        <v>135</v>
      </c>
      <c r="E245" s="130" t="s">
        <v>404</v>
      </c>
      <c r="F245" s="131" t="s">
        <v>405</v>
      </c>
      <c r="G245" s="132" t="s">
        <v>138</v>
      </c>
      <c r="H245" s="133">
        <v>1</v>
      </c>
      <c r="I245" s="134"/>
      <c r="J245" s="133">
        <f>ROUND(I245*H245,0)</f>
        <v>0</v>
      </c>
      <c r="K245" s="135"/>
      <c r="L245" s="28"/>
      <c r="M245" s="136" t="s">
        <v>1</v>
      </c>
      <c r="N245" s="137" t="s">
        <v>40</v>
      </c>
      <c r="P245" s="138">
        <f>O245*H245</f>
        <v>0</v>
      </c>
      <c r="Q245" s="138">
        <v>0</v>
      </c>
      <c r="R245" s="138">
        <f>Q245*H245</f>
        <v>0</v>
      </c>
      <c r="S245" s="138">
        <v>0</v>
      </c>
      <c r="T245" s="139">
        <f>S245*H245</f>
        <v>0</v>
      </c>
      <c r="AR245" s="140" t="s">
        <v>390</v>
      </c>
      <c r="AT245" s="140" t="s">
        <v>135</v>
      </c>
      <c r="AU245" s="140" t="s">
        <v>84</v>
      </c>
      <c r="AY245" s="13" t="s">
        <v>132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3" t="s">
        <v>8</v>
      </c>
      <c r="BK245" s="141">
        <f>ROUND(I245*H245,0)</f>
        <v>0</v>
      </c>
      <c r="BL245" s="13" t="s">
        <v>390</v>
      </c>
      <c r="BM245" s="140" t="s">
        <v>865</v>
      </c>
    </row>
    <row r="246" spans="2:65" s="1" customFormat="1" ht="19.5">
      <c r="B246" s="28"/>
      <c r="D246" s="142" t="s">
        <v>141</v>
      </c>
      <c r="F246" s="143" t="s">
        <v>357</v>
      </c>
      <c r="I246" s="144"/>
      <c r="L246" s="28"/>
      <c r="M246" s="145"/>
      <c r="T246" s="52"/>
      <c r="AT246" s="13" t="s">
        <v>141</v>
      </c>
      <c r="AU246" s="13" t="s">
        <v>84</v>
      </c>
    </row>
    <row r="247" spans="2:65" s="1" customFormat="1" ht="24.2" customHeight="1">
      <c r="B247" s="28"/>
      <c r="C247" s="129" t="s">
        <v>408</v>
      </c>
      <c r="D247" s="129" t="s">
        <v>135</v>
      </c>
      <c r="E247" s="130" t="s">
        <v>409</v>
      </c>
      <c r="F247" s="131" t="s">
        <v>410</v>
      </c>
      <c r="G247" s="132" t="s">
        <v>138</v>
      </c>
      <c r="H247" s="133">
        <v>3</v>
      </c>
      <c r="I247" s="134"/>
      <c r="J247" s="133">
        <f>ROUND(I247*H247,0)</f>
        <v>0</v>
      </c>
      <c r="K247" s="135"/>
      <c r="L247" s="28"/>
      <c r="M247" s="136" t="s">
        <v>1</v>
      </c>
      <c r="N247" s="137" t="s">
        <v>40</v>
      </c>
      <c r="P247" s="138">
        <f>O247*H247</f>
        <v>0</v>
      </c>
      <c r="Q247" s="138">
        <v>0</v>
      </c>
      <c r="R247" s="138">
        <f>Q247*H247</f>
        <v>0</v>
      </c>
      <c r="S247" s="138">
        <v>0</v>
      </c>
      <c r="T247" s="139">
        <f>S247*H247</f>
        <v>0</v>
      </c>
      <c r="AR247" s="140" t="s">
        <v>390</v>
      </c>
      <c r="AT247" s="140" t="s">
        <v>135</v>
      </c>
      <c r="AU247" s="140" t="s">
        <v>84</v>
      </c>
      <c r="AY247" s="13" t="s">
        <v>132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3" t="s">
        <v>8</v>
      </c>
      <c r="BK247" s="141">
        <f>ROUND(I247*H247,0)</f>
        <v>0</v>
      </c>
      <c r="BL247" s="13" t="s">
        <v>390</v>
      </c>
      <c r="BM247" s="140" t="s">
        <v>866</v>
      </c>
    </row>
    <row r="248" spans="2:65" s="1" customFormat="1" ht="19.5">
      <c r="B248" s="28"/>
      <c r="D248" s="142" t="s">
        <v>141</v>
      </c>
      <c r="F248" s="143" t="s">
        <v>867</v>
      </c>
      <c r="I248" s="144"/>
      <c r="L248" s="28"/>
      <c r="M248" s="145"/>
      <c r="T248" s="52"/>
      <c r="AT248" s="13" t="s">
        <v>141</v>
      </c>
      <c r="AU248" s="13" t="s">
        <v>84</v>
      </c>
    </row>
    <row r="249" spans="2:65" s="1" customFormat="1" ht="24.2" customHeight="1">
      <c r="B249" s="28"/>
      <c r="C249" s="129" t="s">
        <v>413</v>
      </c>
      <c r="D249" s="129" t="s">
        <v>135</v>
      </c>
      <c r="E249" s="130" t="s">
        <v>414</v>
      </c>
      <c r="F249" s="131" t="s">
        <v>415</v>
      </c>
      <c r="G249" s="132" t="s">
        <v>138</v>
      </c>
      <c r="H249" s="133">
        <v>9</v>
      </c>
      <c r="I249" s="134"/>
      <c r="J249" s="133">
        <f>ROUND(I249*H249,0)</f>
        <v>0</v>
      </c>
      <c r="K249" s="135"/>
      <c r="L249" s="28"/>
      <c r="M249" s="136" t="s">
        <v>1</v>
      </c>
      <c r="N249" s="137" t="s">
        <v>40</v>
      </c>
      <c r="P249" s="138">
        <f>O249*H249</f>
        <v>0</v>
      </c>
      <c r="Q249" s="138">
        <v>0</v>
      </c>
      <c r="R249" s="138">
        <f>Q249*H249</f>
        <v>0</v>
      </c>
      <c r="S249" s="138">
        <v>0</v>
      </c>
      <c r="T249" s="139">
        <f>S249*H249</f>
        <v>0</v>
      </c>
      <c r="AR249" s="140" t="s">
        <v>390</v>
      </c>
      <c r="AT249" s="140" t="s">
        <v>135</v>
      </c>
      <c r="AU249" s="140" t="s">
        <v>84</v>
      </c>
      <c r="AY249" s="13" t="s">
        <v>132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3" t="s">
        <v>8</v>
      </c>
      <c r="BK249" s="141">
        <f>ROUND(I249*H249,0)</f>
        <v>0</v>
      </c>
      <c r="BL249" s="13" t="s">
        <v>390</v>
      </c>
      <c r="BM249" s="140" t="s">
        <v>868</v>
      </c>
    </row>
    <row r="250" spans="2:65" s="1" customFormat="1" ht="19.5">
      <c r="B250" s="28"/>
      <c r="D250" s="142" t="s">
        <v>141</v>
      </c>
      <c r="F250" s="143" t="s">
        <v>869</v>
      </c>
      <c r="I250" s="144"/>
      <c r="L250" s="28"/>
      <c r="M250" s="145"/>
      <c r="T250" s="52"/>
      <c r="AT250" s="13" t="s">
        <v>141</v>
      </c>
      <c r="AU250" s="13" t="s">
        <v>84</v>
      </c>
    </row>
    <row r="251" spans="2:65" s="11" customFormat="1" ht="22.9" customHeight="1">
      <c r="B251" s="117"/>
      <c r="D251" s="118" t="s">
        <v>74</v>
      </c>
      <c r="E251" s="127" t="s">
        <v>740</v>
      </c>
      <c r="F251" s="127" t="s">
        <v>741</v>
      </c>
      <c r="I251" s="120"/>
      <c r="J251" s="128">
        <f>BK251</f>
        <v>0</v>
      </c>
      <c r="L251" s="117"/>
      <c r="M251" s="122"/>
      <c r="P251" s="123">
        <f>SUM(P252:P254)</f>
        <v>0</v>
      </c>
      <c r="R251" s="123">
        <f>SUM(R252:R254)</f>
        <v>0</v>
      </c>
      <c r="T251" s="124">
        <f>SUM(T252:T254)</f>
        <v>8.5999999999999998E-4</v>
      </c>
      <c r="AR251" s="118" t="s">
        <v>148</v>
      </c>
      <c r="AT251" s="125" t="s">
        <v>74</v>
      </c>
      <c r="AU251" s="125" t="s">
        <v>8</v>
      </c>
      <c r="AY251" s="118" t="s">
        <v>132</v>
      </c>
      <c r="BK251" s="126">
        <f>SUM(BK252:BK254)</f>
        <v>0</v>
      </c>
    </row>
    <row r="252" spans="2:65" s="1" customFormat="1" ht="24.2" customHeight="1">
      <c r="B252" s="28"/>
      <c r="C252" s="129" t="s">
        <v>422</v>
      </c>
      <c r="D252" s="129" t="s">
        <v>135</v>
      </c>
      <c r="E252" s="130" t="s">
        <v>742</v>
      </c>
      <c r="F252" s="131" t="s">
        <v>743</v>
      </c>
      <c r="G252" s="132" t="s">
        <v>138</v>
      </c>
      <c r="H252" s="133">
        <v>1</v>
      </c>
      <c r="I252" s="134"/>
      <c r="J252" s="133">
        <f>ROUND(I252*H252,0)</f>
        <v>0</v>
      </c>
      <c r="K252" s="135"/>
      <c r="L252" s="28"/>
      <c r="M252" s="136" t="s">
        <v>1</v>
      </c>
      <c r="N252" s="137" t="s">
        <v>40</v>
      </c>
      <c r="P252" s="138">
        <f>O252*H252</f>
        <v>0</v>
      </c>
      <c r="Q252" s="138">
        <v>0</v>
      </c>
      <c r="R252" s="138">
        <f>Q252*H252</f>
        <v>0</v>
      </c>
      <c r="S252" s="138">
        <v>8.5999999999999998E-4</v>
      </c>
      <c r="T252" s="139">
        <f>S252*H252</f>
        <v>8.5999999999999998E-4</v>
      </c>
      <c r="AR252" s="140" t="s">
        <v>390</v>
      </c>
      <c r="AT252" s="140" t="s">
        <v>135</v>
      </c>
      <c r="AU252" s="140" t="s">
        <v>84</v>
      </c>
      <c r="AY252" s="13" t="s">
        <v>132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3" t="s">
        <v>8</v>
      </c>
      <c r="BK252" s="141">
        <f>ROUND(I252*H252,0)</f>
        <v>0</v>
      </c>
      <c r="BL252" s="13" t="s">
        <v>390</v>
      </c>
      <c r="BM252" s="140" t="s">
        <v>870</v>
      </c>
    </row>
    <row r="253" spans="2:65" s="1" customFormat="1" ht="11.25">
      <c r="B253" s="28"/>
      <c r="D253" s="156" t="s">
        <v>152</v>
      </c>
      <c r="F253" s="157" t="s">
        <v>745</v>
      </c>
      <c r="I253" s="144"/>
      <c r="L253" s="28"/>
      <c r="M253" s="145"/>
      <c r="T253" s="52"/>
      <c r="AT253" s="13" t="s">
        <v>152</v>
      </c>
      <c r="AU253" s="13" t="s">
        <v>84</v>
      </c>
    </row>
    <row r="254" spans="2:65" s="1" customFormat="1" ht="19.5">
      <c r="B254" s="28"/>
      <c r="D254" s="142" t="s">
        <v>141</v>
      </c>
      <c r="F254" s="143" t="s">
        <v>247</v>
      </c>
      <c r="I254" s="144"/>
      <c r="L254" s="28"/>
      <c r="M254" s="145"/>
      <c r="T254" s="52"/>
      <c r="AT254" s="13" t="s">
        <v>141</v>
      </c>
      <c r="AU254" s="13" t="s">
        <v>84</v>
      </c>
    </row>
    <row r="255" spans="2:65" s="11" customFormat="1" ht="25.9" customHeight="1">
      <c r="B255" s="117"/>
      <c r="D255" s="118" t="s">
        <v>74</v>
      </c>
      <c r="E255" s="119" t="s">
        <v>418</v>
      </c>
      <c r="F255" s="119" t="s">
        <v>419</v>
      </c>
      <c r="I255" s="120"/>
      <c r="J255" s="121">
        <f>BK255</f>
        <v>0</v>
      </c>
      <c r="L255" s="117"/>
      <c r="M255" s="122"/>
      <c r="P255" s="123">
        <f>P256</f>
        <v>0</v>
      </c>
      <c r="R255" s="123">
        <f>R256</f>
        <v>0</v>
      </c>
      <c r="T255" s="124">
        <f>T256</f>
        <v>0</v>
      </c>
      <c r="AR255" s="118" t="s">
        <v>159</v>
      </c>
      <c r="AT255" s="125" t="s">
        <v>74</v>
      </c>
      <c r="AU255" s="125" t="s">
        <v>75</v>
      </c>
      <c r="AY255" s="118" t="s">
        <v>132</v>
      </c>
      <c r="BK255" s="126">
        <f>BK256</f>
        <v>0</v>
      </c>
    </row>
    <row r="256" spans="2:65" s="11" customFormat="1" ht="22.9" customHeight="1">
      <c r="B256" s="117"/>
      <c r="D256" s="118" t="s">
        <v>74</v>
      </c>
      <c r="E256" s="127" t="s">
        <v>420</v>
      </c>
      <c r="F256" s="127" t="s">
        <v>421</v>
      </c>
      <c r="I256" s="120"/>
      <c r="J256" s="128">
        <f>BK256</f>
        <v>0</v>
      </c>
      <c r="L256" s="117"/>
      <c r="M256" s="122"/>
      <c r="P256" s="123">
        <f>SUM(P257:P258)</f>
        <v>0</v>
      </c>
      <c r="R256" s="123">
        <f>SUM(R257:R258)</f>
        <v>0</v>
      </c>
      <c r="T256" s="124">
        <f>SUM(T257:T258)</f>
        <v>0</v>
      </c>
      <c r="AR256" s="118" t="s">
        <v>159</v>
      </c>
      <c r="AT256" s="125" t="s">
        <v>74</v>
      </c>
      <c r="AU256" s="125" t="s">
        <v>8</v>
      </c>
      <c r="AY256" s="118" t="s">
        <v>132</v>
      </c>
      <c r="BK256" s="126">
        <f>SUM(BK257:BK258)</f>
        <v>0</v>
      </c>
    </row>
    <row r="257" spans="2:65" s="1" customFormat="1" ht="16.5" customHeight="1">
      <c r="B257" s="28"/>
      <c r="C257" s="129" t="s">
        <v>871</v>
      </c>
      <c r="D257" s="129" t="s">
        <v>135</v>
      </c>
      <c r="E257" s="130" t="s">
        <v>423</v>
      </c>
      <c r="F257" s="131" t="s">
        <v>424</v>
      </c>
      <c r="G257" s="132" t="s">
        <v>389</v>
      </c>
      <c r="H257" s="133">
        <v>1</v>
      </c>
      <c r="I257" s="134"/>
      <c r="J257" s="133">
        <f>ROUND(I257*H257,0)</f>
        <v>0</v>
      </c>
      <c r="K257" s="135"/>
      <c r="L257" s="28"/>
      <c r="M257" s="136" t="s">
        <v>1</v>
      </c>
      <c r="N257" s="137" t="s">
        <v>40</v>
      </c>
      <c r="P257" s="138">
        <f>O257*H257</f>
        <v>0</v>
      </c>
      <c r="Q257" s="138">
        <v>0</v>
      </c>
      <c r="R257" s="138">
        <f>Q257*H257</f>
        <v>0</v>
      </c>
      <c r="S257" s="138">
        <v>0</v>
      </c>
      <c r="T257" s="139">
        <f>S257*H257</f>
        <v>0</v>
      </c>
      <c r="AR257" s="140" t="s">
        <v>155</v>
      </c>
      <c r="AT257" s="140" t="s">
        <v>135</v>
      </c>
      <c r="AU257" s="140" t="s">
        <v>84</v>
      </c>
      <c r="AY257" s="13" t="s">
        <v>132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3" t="s">
        <v>8</v>
      </c>
      <c r="BK257" s="141">
        <f>ROUND(I257*H257,0)</f>
        <v>0</v>
      </c>
      <c r="BL257" s="13" t="s">
        <v>155</v>
      </c>
      <c r="BM257" s="140" t="s">
        <v>872</v>
      </c>
    </row>
    <row r="258" spans="2:65" s="1" customFormat="1" ht="29.25">
      <c r="B258" s="28"/>
      <c r="D258" s="142" t="s">
        <v>141</v>
      </c>
      <c r="F258" s="143" t="s">
        <v>426</v>
      </c>
      <c r="I258" s="144"/>
      <c r="L258" s="28"/>
      <c r="M258" s="158"/>
      <c r="N258" s="159"/>
      <c r="O258" s="159"/>
      <c r="P258" s="159"/>
      <c r="Q258" s="159"/>
      <c r="R258" s="159"/>
      <c r="S258" s="159"/>
      <c r="T258" s="160"/>
      <c r="AT258" s="13" t="s">
        <v>141</v>
      </c>
      <c r="AU258" s="13" t="s">
        <v>84</v>
      </c>
    </row>
    <row r="259" spans="2:65" s="1" customFormat="1" ht="6.95" customHeight="1">
      <c r="B259" s="40"/>
      <c r="C259" s="41"/>
      <c r="D259" s="41"/>
      <c r="E259" s="41"/>
      <c r="F259" s="41"/>
      <c r="G259" s="41"/>
      <c r="H259" s="41"/>
      <c r="I259" s="41"/>
      <c r="J259" s="41"/>
      <c r="K259" s="41"/>
      <c r="L259" s="28"/>
    </row>
  </sheetData>
  <sheetProtection algorithmName="SHA-512" hashValue="4eIK62RwBMkVo0HCAiyB7l32CQlT+x0YOBJ7L/Fv32IMm7iME0UQMhGS9MJuUPVfei+Ub6IUCdfJNYF4W76a3g==" saltValue="Hk1dfH5TDFN5bdfk1q67yKS0G7hB86YOYSeqOilTgghASMsN/zgyyle5fAeEqgJaEcc+ha0ONZwqRnIlbcOIJw==" spinCount="100000" sheet="1" objects="1" scenarios="1" formatColumns="0" formatRows="0" autoFilter="0"/>
  <autoFilter ref="C122:K258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30" r:id="rId1" xr:uid="{00000000-0004-0000-0500-000000000000}"/>
    <hyperlink ref="F134" r:id="rId2" xr:uid="{00000000-0004-0000-0500-000001000000}"/>
    <hyperlink ref="F139" r:id="rId3" xr:uid="{00000000-0004-0000-0500-000002000000}"/>
    <hyperlink ref="F142" r:id="rId4" xr:uid="{00000000-0004-0000-0500-000003000000}"/>
    <hyperlink ref="F145" r:id="rId5" xr:uid="{00000000-0004-0000-0500-000004000000}"/>
    <hyperlink ref="F149" r:id="rId6" xr:uid="{00000000-0004-0000-0500-000005000000}"/>
    <hyperlink ref="F152" r:id="rId7" xr:uid="{00000000-0004-0000-0500-000006000000}"/>
    <hyperlink ref="F156" r:id="rId8" xr:uid="{00000000-0004-0000-0500-000007000000}"/>
    <hyperlink ref="F160" r:id="rId9" xr:uid="{00000000-0004-0000-0500-000008000000}"/>
    <hyperlink ref="F163" r:id="rId10" xr:uid="{00000000-0004-0000-0500-000009000000}"/>
    <hyperlink ref="F167" r:id="rId11" xr:uid="{00000000-0004-0000-0500-00000A000000}"/>
    <hyperlink ref="F171" r:id="rId12" xr:uid="{00000000-0004-0000-0500-00000B000000}"/>
    <hyperlink ref="F176" r:id="rId13" xr:uid="{00000000-0004-0000-0500-00000C000000}"/>
    <hyperlink ref="F179" r:id="rId14" xr:uid="{00000000-0004-0000-0500-00000D000000}"/>
    <hyperlink ref="F182" r:id="rId15" xr:uid="{00000000-0004-0000-0500-00000E000000}"/>
    <hyperlink ref="F185" r:id="rId16" xr:uid="{00000000-0004-0000-0500-00000F000000}"/>
    <hyperlink ref="F188" r:id="rId17" xr:uid="{00000000-0004-0000-0500-000010000000}"/>
    <hyperlink ref="F192" r:id="rId18" xr:uid="{00000000-0004-0000-0500-000011000000}"/>
    <hyperlink ref="F195" r:id="rId19" xr:uid="{00000000-0004-0000-0500-000012000000}"/>
    <hyperlink ref="F199" r:id="rId20" xr:uid="{00000000-0004-0000-0500-000013000000}"/>
    <hyperlink ref="F203" r:id="rId21" xr:uid="{00000000-0004-0000-0500-000014000000}"/>
    <hyperlink ref="F209" r:id="rId22" xr:uid="{00000000-0004-0000-0500-000015000000}"/>
    <hyperlink ref="F213" r:id="rId23" xr:uid="{00000000-0004-0000-0500-000016000000}"/>
    <hyperlink ref="F216" r:id="rId24" xr:uid="{00000000-0004-0000-0500-000017000000}"/>
    <hyperlink ref="F219" r:id="rId25" xr:uid="{00000000-0004-0000-0500-000018000000}"/>
    <hyperlink ref="F222" r:id="rId26" xr:uid="{00000000-0004-0000-0500-000019000000}"/>
    <hyperlink ref="F227" r:id="rId27" xr:uid="{00000000-0004-0000-0500-00001A000000}"/>
    <hyperlink ref="F230" r:id="rId28" xr:uid="{00000000-0004-0000-0500-00001B000000}"/>
    <hyperlink ref="F233" r:id="rId29" xr:uid="{00000000-0004-0000-0500-00001C000000}"/>
    <hyperlink ref="F237" r:id="rId30" xr:uid="{00000000-0004-0000-0500-00001D000000}"/>
    <hyperlink ref="F253" r:id="rId31" xr:uid="{00000000-0004-0000-0500-00001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103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revize elektroinstalce objektů TSHK</v>
      </c>
      <c r="F7" s="200"/>
      <c r="G7" s="200"/>
      <c r="H7" s="200"/>
      <c r="L7" s="16"/>
    </row>
    <row r="8" spans="2:46" s="1" customFormat="1" ht="12" customHeight="1">
      <c r="B8" s="28"/>
      <c r="D8" s="23" t="s">
        <v>104</v>
      </c>
      <c r="L8" s="28"/>
    </row>
    <row r="9" spans="2:46" s="1" customFormat="1" ht="16.5" customHeight="1">
      <c r="B9" s="28"/>
      <c r="E9" s="161" t="s">
        <v>873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ROUND(J122, 0)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ROUND((SUM(BE122:BE206)),  0)</f>
        <v>0</v>
      </c>
      <c r="I33" s="88">
        <v>0.21</v>
      </c>
      <c r="J33" s="87">
        <f>ROUND(((SUM(BE122:BE206))*I33),  0)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ROUND((SUM(BF122:BF206)),  0)</f>
        <v>0</v>
      </c>
      <c r="I34" s="88">
        <v>0.12</v>
      </c>
      <c r="J34" s="87">
        <f>ROUND(((SUM(BF122:BF206))*I34),  0)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ROUND((SUM(BG122:BG206)),  0)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ROUND((SUM(BH122:BH206)),  0)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ROUND((SUM(BI122:BI206)),  0)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revize elektroinstalce objektů TSHK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16.5" hidden="1" customHeight="1">
      <c r="B87" s="28"/>
      <c r="E87" s="161" t="str">
        <f>E9</f>
        <v>06. - TSHK - budova H, Na Brně 362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0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107</v>
      </c>
      <c r="D94" s="89"/>
      <c r="E94" s="89"/>
      <c r="F94" s="89"/>
      <c r="G94" s="89"/>
      <c r="H94" s="89"/>
      <c r="I94" s="89"/>
      <c r="J94" s="98" t="s">
        <v>108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109</v>
      </c>
      <c r="J96" s="62">
        <f>J122</f>
        <v>0</v>
      </c>
      <c r="L96" s="28"/>
      <c r="AU96" s="13" t="s">
        <v>110</v>
      </c>
    </row>
    <row r="97" spans="2:12" s="8" customFormat="1" ht="24.95" hidden="1" customHeight="1">
      <c r="B97" s="100"/>
      <c r="D97" s="101" t="s">
        <v>111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112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113</v>
      </c>
      <c r="E99" s="102"/>
      <c r="F99" s="102"/>
      <c r="G99" s="102"/>
      <c r="H99" s="102"/>
      <c r="I99" s="102"/>
      <c r="J99" s="103">
        <f>J199</f>
        <v>0</v>
      </c>
      <c r="L99" s="100"/>
    </row>
    <row r="100" spans="2:12" s="9" customFormat="1" ht="19.899999999999999" hidden="1" customHeight="1">
      <c r="B100" s="104"/>
      <c r="D100" s="105" t="s">
        <v>114</v>
      </c>
      <c r="E100" s="106"/>
      <c r="F100" s="106"/>
      <c r="G100" s="106"/>
      <c r="H100" s="106"/>
      <c r="I100" s="106"/>
      <c r="J100" s="107">
        <f>J200</f>
        <v>0</v>
      </c>
      <c r="L100" s="104"/>
    </row>
    <row r="101" spans="2:12" s="8" customFormat="1" ht="24.95" hidden="1" customHeight="1">
      <c r="B101" s="100"/>
      <c r="D101" s="101" t="s">
        <v>115</v>
      </c>
      <c r="E101" s="102"/>
      <c r="F101" s="102"/>
      <c r="G101" s="102"/>
      <c r="H101" s="102"/>
      <c r="I101" s="102"/>
      <c r="J101" s="103">
        <f>J203</f>
        <v>0</v>
      </c>
      <c r="L101" s="100"/>
    </row>
    <row r="102" spans="2:12" s="9" customFormat="1" ht="19.899999999999999" hidden="1" customHeight="1">
      <c r="B102" s="104"/>
      <c r="D102" s="105" t="s">
        <v>116</v>
      </c>
      <c r="E102" s="106"/>
      <c r="F102" s="106"/>
      <c r="G102" s="106"/>
      <c r="H102" s="106"/>
      <c r="I102" s="106"/>
      <c r="J102" s="107">
        <f>J204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revize elektroinstalce objektů TSHK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104</v>
      </c>
      <c r="L113" s="28"/>
    </row>
    <row r="114" spans="2:65" s="1" customFormat="1" ht="16.5" customHeight="1">
      <c r="B114" s="28"/>
      <c r="E114" s="161" t="str">
        <f>E9</f>
        <v>06. - TSHK - budova H, Na Brně 362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0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118</v>
      </c>
      <c r="D121" s="110" t="s">
        <v>60</v>
      </c>
      <c r="E121" s="110" t="s">
        <v>56</v>
      </c>
      <c r="F121" s="110" t="s">
        <v>57</v>
      </c>
      <c r="G121" s="110" t="s">
        <v>119</v>
      </c>
      <c r="H121" s="110" t="s">
        <v>120</v>
      </c>
      <c r="I121" s="110" t="s">
        <v>121</v>
      </c>
      <c r="J121" s="111" t="s">
        <v>108</v>
      </c>
      <c r="K121" s="112" t="s">
        <v>122</v>
      </c>
      <c r="L121" s="108"/>
      <c r="M121" s="55" t="s">
        <v>1</v>
      </c>
      <c r="N121" s="56" t="s">
        <v>39</v>
      </c>
      <c r="O121" s="56" t="s">
        <v>123</v>
      </c>
      <c r="P121" s="56" t="s">
        <v>124</v>
      </c>
      <c r="Q121" s="56" t="s">
        <v>125</v>
      </c>
      <c r="R121" s="56" t="s">
        <v>126</v>
      </c>
      <c r="S121" s="56" t="s">
        <v>127</v>
      </c>
      <c r="T121" s="57" t="s">
        <v>128</v>
      </c>
    </row>
    <row r="122" spans="2:65" s="1" customFormat="1" ht="22.9" customHeight="1">
      <c r="B122" s="28"/>
      <c r="C122" s="60" t="s">
        <v>129</v>
      </c>
      <c r="J122" s="113">
        <f>BK122</f>
        <v>0</v>
      </c>
      <c r="L122" s="28"/>
      <c r="M122" s="58"/>
      <c r="N122" s="49"/>
      <c r="O122" s="49"/>
      <c r="P122" s="114">
        <f>P123+P199+P203</f>
        <v>0</v>
      </c>
      <c r="Q122" s="49"/>
      <c r="R122" s="114">
        <f>R123+R199+R203</f>
        <v>9.4499999999999983E-3</v>
      </c>
      <c r="S122" s="49"/>
      <c r="T122" s="115">
        <f>T123+T199+T203</f>
        <v>2.035E-2</v>
      </c>
      <c r="AT122" s="13" t="s">
        <v>74</v>
      </c>
      <c r="AU122" s="13" t="s">
        <v>110</v>
      </c>
      <c r="BK122" s="116">
        <f>BK123+BK199+BK203</f>
        <v>0</v>
      </c>
    </row>
    <row r="123" spans="2:65" s="11" customFormat="1" ht="25.9" customHeight="1">
      <c r="B123" s="117"/>
      <c r="D123" s="118" t="s">
        <v>74</v>
      </c>
      <c r="E123" s="119" t="s">
        <v>130</v>
      </c>
      <c r="F123" s="119" t="s">
        <v>131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9.4499999999999983E-3</v>
      </c>
      <c r="T123" s="124">
        <f>T124</f>
        <v>2.035E-2</v>
      </c>
      <c r="AR123" s="118" t="s">
        <v>84</v>
      </c>
      <c r="AT123" s="125" t="s">
        <v>74</v>
      </c>
      <c r="AU123" s="125" t="s">
        <v>75</v>
      </c>
      <c r="AY123" s="118" t="s">
        <v>132</v>
      </c>
      <c r="BK123" s="126">
        <f>BK124</f>
        <v>0</v>
      </c>
    </row>
    <row r="124" spans="2:65" s="11" customFormat="1" ht="22.9" customHeight="1">
      <c r="B124" s="117"/>
      <c r="D124" s="118" t="s">
        <v>74</v>
      </c>
      <c r="E124" s="127" t="s">
        <v>133</v>
      </c>
      <c r="F124" s="127" t="s">
        <v>134</v>
      </c>
      <c r="I124" s="120"/>
      <c r="J124" s="128">
        <f>BK124</f>
        <v>0</v>
      </c>
      <c r="L124" s="117"/>
      <c r="M124" s="122"/>
      <c r="P124" s="123">
        <f>SUM(P125:P198)</f>
        <v>0</v>
      </c>
      <c r="R124" s="123">
        <f>SUM(R125:R198)</f>
        <v>9.4499999999999983E-3</v>
      </c>
      <c r="T124" s="124">
        <f>SUM(T125:T198)</f>
        <v>2.035E-2</v>
      </c>
      <c r="AR124" s="118" t="s">
        <v>84</v>
      </c>
      <c r="AT124" s="125" t="s">
        <v>74</v>
      </c>
      <c r="AU124" s="125" t="s">
        <v>8</v>
      </c>
      <c r="AY124" s="118" t="s">
        <v>132</v>
      </c>
      <c r="BK124" s="126">
        <f>SUM(BK125:BK198)</f>
        <v>0</v>
      </c>
    </row>
    <row r="125" spans="2:65" s="1" customFormat="1" ht="55.5" customHeight="1">
      <c r="B125" s="28"/>
      <c r="C125" s="129" t="s">
        <v>8</v>
      </c>
      <c r="D125" s="129" t="s">
        <v>135</v>
      </c>
      <c r="E125" s="130" t="s">
        <v>874</v>
      </c>
      <c r="F125" s="131" t="s">
        <v>875</v>
      </c>
      <c r="G125" s="132" t="s">
        <v>138</v>
      </c>
      <c r="H125" s="133">
        <v>4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139</v>
      </c>
      <c r="AT125" s="140" t="s">
        <v>135</v>
      </c>
      <c r="AU125" s="140" t="s">
        <v>84</v>
      </c>
      <c r="AY125" s="13" t="s">
        <v>132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139</v>
      </c>
      <c r="BM125" s="140" t="s">
        <v>876</v>
      </c>
    </row>
    <row r="126" spans="2:65" s="1" customFormat="1" ht="11.25">
      <c r="B126" s="28"/>
      <c r="D126" s="156" t="s">
        <v>152</v>
      </c>
      <c r="F126" s="157" t="s">
        <v>877</v>
      </c>
      <c r="I126" s="144"/>
      <c r="L126" s="28"/>
      <c r="M126" s="145"/>
      <c r="T126" s="52"/>
      <c r="AT126" s="13" t="s">
        <v>152</v>
      </c>
      <c r="AU126" s="13" t="s">
        <v>84</v>
      </c>
    </row>
    <row r="127" spans="2:65" s="1" customFormat="1" ht="19.5">
      <c r="B127" s="28"/>
      <c r="D127" s="142" t="s">
        <v>141</v>
      </c>
      <c r="F127" s="143" t="s">
        <v>878</v>
      </c>
      <c r="I127" s="144"/>
      <c r="L127" s="28"/>
      <c r="M127" s="145"/>
      <c r="T127" s="52"/>
      <c r="AT127" s="13" t="s">
        <v>141</v>
      </c>
      <c r="AU127" s="13" t="s">
        <v>84</v>
      </c>
    </row>
    <row r="128" spans="2:65" s="1" customFormat="1" ht="21.75" customHeight="1">
      <c r="B128" s="28"/>
      <c r="C128" s="146" t="s">
        <v>84</v>
      </c>
      <c r="D128" s="146" t="s">
        <v>143</v>
      </c>
      <c r="E128" s="147" t="s">
        <v>879</v>
      </c>
      <c r="F128" s="148" t="s">
        <v>880</v>
      </c>
      <c r="G128" s="149" t="s">
        <v>138</v>
      </c>
      <c r="H128" s="150">
        <v>4</v>
      </c>
      <c r="I128" s="151"/>
      <c r="J128" s="150">
        <f>ROUND(I128*H128,0)</f>
        <v>0</v>
      </c>
      <c r="K128" s="152"/>
      <c r="L128" s="153"/>
      <c r="M128" s="154" t="s">
        <v>1</v>
      </c>
      <c r="N128" s="155" t="s">
        <v>40</v>
      </c>
      <c r="P128" s="138">
        <f>O128*H128</f>
        <v>0</v>
      </c>
      <c r="Q128" s="138">
        <v>3.1E-4</v>
      </c>
      <c r="R128" s="138">
        <f>Q128*H128</f>
        <v>1.24E-3</v>
      </c>
      <c r="S128" s="138">
        <v>0</v>
      </c>
      <c r="T128" s="139">
        <f>S128*H128</f>
        <v>0</v>
      </c>
      <c r="AR128" s="140" t="s">
        <v>146</v>
      </c>
      <c r="AT128" s="140" t="s">
        <v>143</v>
      </c>
      <c r="AU128" s="140" t="s">
        <v>84</v>
      </c>
      <c r="AY128" s="13" t="s">
        <v>132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139</v>
      </c>
      <c r="BM128" s="140" t="s">
        <v>881</v>
      </c>
    </row>
    <row r="129" spans="2:65" s="1" customFormat="1" ht="24.2" customHeight="1">
      <c r="B129" s="28"/>
      <c r="C129" s="129" t="s">
        <v>148</v>
      </c>
      <c r="D129" s="129" t="s">
        <v>135</v>
      </c>
      <c r="E129" s="130" t="s">
        <v>882</v>
      </c>
      <c r="F129" s="131" t="s">
        <v>883</v>
      </c>
      <c r="G129" s="132" t="s">
        <v>138</v>
      </c>
      <c r="H129" s="133">
        <v>1</v>
      </c>
      <c r="I129" s="134"/>
      <c r="J129" s="133">
        <f>ROUND(I129*H129,0)</f>
        <v>0</v>
      </c>
      <c r="K129" s="135"/>
      <c r="L129" s="28"/>
      <c r="M129" s="136" t="s">
        <v>1</v>
      </c>
      <c r="N129" s="137" t="s">
        <v>40</v>
      </c>
      <c r="P129" s="138">
        <f>O129*H129</f>
        <v>0</v>
      </c>
      <c r="Q129" s="138">
        <v>0</v>
      </c>
      <c r="R129" s="138">
        <f>Q129*H129</f>
        <v>0</v>
      </c>
      <c r="S129" s="138">
        <v>1.0000000000000001E-5</v>
      </c>
      <c r="T129" s="139">
        <f>S129*H129</f>
        <v>1.0000000000000001E-5</v>
      </c>
      <c r="AR129" s="140" t="s">
        <v>139</v>
      </c>
      <c r="AT129" s="140" t="s">
        <v>135</v>
      </c>
      <c r="AU129" s="140" t="s">
        <v>84</v>
      </c>
      <c r="AY129" s="13" t="s">
        <v>132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</v>
      </c>
      <c r="BK129" s="141">
        <f>ROUND(I129*H129,0)</f>
        <v>0</v>
      </c>
      <c r="BL129" s="13" t="s">
        <v>139</v>
      </c>
      <c r="BM129" s="140" t="s">
        <v>884</v>
      </c>
    </row>
    <row r="130" spans="2:65" s="1" customFormat="1" ht="11.25">
      <c r="B130" s="28"/>
      <c r="D130" s="156" t="s">
        <v>152</v>
      </c>
      <c r="F130" s="157" t="s">
        <v>885</v>
      </c>
      <c r="I130" s="144"/>
      <c r="L130" s="28"/>
      <c r="M130" s="145"/>
      <c r="T130" s="52"/>
      <c r="AT130" s="13" t="s">
        <v>152</v>
      </c>
      <c r="AU130" s="13" t="s">
        <v>84</v>
      </c>
    </row>
    <row r="131" spans="2:65" s="1" customFormat="1" ht="19.5">
      <c r="B131" s="28"/>
      <c r="D131" s="142" t="s">
        <v>141</v>
      </c>
      <c r="F131" s="143" t="s">
        <v>820</v>
      </c>
      <c r="I131" s="144"/>
      <c r="L131" s="28"/>
      <c r="M131" s="145"/>
      <c r="T131" s="52"/>
      <c r="AT131" s="13" t="s">
        <v>141</v>
      </c>
      <c r="AU131" s="13" t="s">
        <v>84</v>
      </c>
    </row>
    <row r="132" spans="2:65" s="1" customFormat="1" ht="33" customHeight="1">
      <c r="B132" s="28"/>
      <c r="C132" s="129" t="s">
        <v>155</v>
      </c>
      <c r="D132" s="129" t="s">
        <v>135</v>
      </c>
      <c r="E132" s="130" t="s">
        <v>886</v>
      </c>
      <c r="F132" s="131" t="s">
        <v>887</v>
      </c>
      <c r="G132" s="132" t="s">
        <v>438</v>
      </c>
      <c r="H132" s="133">
        <v>3</v>
      </c>
      <c r="I132" s="134"/>
      <c r="J132" s="133">
        <f>ROUND(I132*H132,0)</f>
        <v>0</v>
      </c>
      <c r="K132" s="135"/>
      <c r="L132" s="28"/>
      <c r="M132" s="136" t="s">
        <v>1</v>
      </c>
      <c r="N132" s="137" t="s">
        <v>40</v>
      </c>
      <c r="P132" s="138">
        <f>O132*H132</f>
        <v>0</v>
      </c>
      <c r="Q132" s="138">
        <v>0</v>
      </c>
      <c r="R132" s="138">
        <f>Q132*H132</f>
        <v>0</v>
      </c>
      <c r="S132" s="138">
        <v>1.4999999999999999E-4</v>
      </c>
      <c r="T132" s="139">
        <f>S132*H132</f>
        <v>4.4999999999999999E-4</v>
      </c>
      <c r="AR132" s="140" t="s">
        <v>139</v>
      </c>
      <c r="AT132" s="140" t="s">
        <v>135</v>
      </c>
      <c r="AU132" s="140" t="s">
        <v>84</v>
      </c>
      <c r="AY132" s="13" t="s">
        <v>132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</v>
      </c>
      <c r="BK132" s="141">
        <f>ROUND(I132*H132,0)</f>
        <v>0</v>
      </c>
      <c r="BL132" s="13" t="s">
        <v>139</v>
      </c>
      <c r="BM132" s="140" t="s">
        <v>888</v>
      </c>
    </row>
    <row r="133" spans="2:65" s="1" customFormat="1" ht="11.25">
      <c r="B133" s="28"/>
      <c r="D133" s="156" t="s">
        <v>152</v>
      </c>
      <c r="F133" s="157" t="s">
        <v>889</v>
      </c>
      <c r="I133" s="144"/>
      <c r="L133" s="28"/>
      <c r="M133" s="145"/>
      <c r="T133" s="52"/>
      <c r="AT133" s="13" t="s">
        <v>152</v>
      </c>
      <c r="AU133" s="13" t="s">
        <v>84</v>
      </c>
    </row>
    <row r="134" spans="2:65" s="1" customFormat="1" ht="19.5">
      <c r="B134" s="28"/>
      <c r="D134" s="142" t="s">
        <v>141</v>
      </c>
      <c r="F134" s="143" t="s">
        <v>621</v>
      </c>
      <c r="I134" s="144"/>
      <c r="L134" s="28"/>
      <c r="M134" s="145"/>
      <c r="T134" s="52"/>
      <c r="AT134" s="13" t="s">
        <v>141</v>
      </c>
      <c r="AU134" s="13" t="s">
        <v>84</v>
      </c>
    </row>
    <row r="135" spans="2:65" s="1" customFormat="1" ht="55.5" customHeight="1">
      <c r="B135" s="28"/>
      <c r="C135" s="129" t="s">
        <v>159</v>
      </c>
      <c r="D135" s="129" t="s">
        <v>135</v>
      </c>
      <c r="E135" s="130" t="s">
        <v>445</v>
      </c>
      <c r="F135" s="131" t="s">
        <v>446</v>
      </c>
      <c r="G135" s="132" t="s">
        <v>438</v>
      </c>
      <c r="H135" s="133">
        <v>3</v>
      </c>
      <c r="I135" s="134"/>
      <c r="J135" s="133">
        <f>ROUND(I135*H135,0)</f>
        <v>0</v>
      </c>
      <c r="K135" s="135"/>
      <c r="L135" s="28"/>
      <c r="M135" s="136" t="s">
        <v>1</v>
      </c>
      <c r="N135" s="137" t="s">
        <v>40</v>
      </c>
      <c r="P135" s="138">
        <f>O135*H135</f>
        <v>0</v>
      </c>
      <c r="Q135" s="138">
        <v>0</v>
      </c>
      <c r="R135" s="138">
        <f>Q135*H135</f>
        <v>0</v>
      </c>
      <c r="S135" s="138">
        <v>4.8000000000000001E-4</v>
      </c>
      <c r="T135" s="139">
        <f>S135*H135</f>
        <v>1.4400000000000001E-3</v>
      </c>
      <c r="AR135" s="140" t="s">
        <v>139</v>
      </c>
      <c r="AT135" s="140" t="s">
        <v>135</v>
      </c>
      <c r="AU135" s="140" t="s">
        <v>84</v>
      </c>
      <c r="AY135" s="13" t="s">
        <v>132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</v>
      </c>
      <c r="BK135" s="141">
        <f>ROUND(I135*H135,0)</f>
        <v>0</v>
      </c>
      <c r="BL135" s="13" t="s">
        <v>139</v>
      </c>
      <c r="BM135" s="140" t="s">
        <v>890</v>
      </c>
    </row>
    <row r="136" spans="2:65" s="1" customFormat="1" ht="11.25">
      <c r="B136" s="28"/>
      <c r="D136" s="156" t="s">
        <v>152</v>
      </c>
      <c r="F136" s="157" t="s">
        <v>448</v>
      </c>
      <c r="I136" s="144"/>
      <c r="L136" s="28"/>
      <c r="M136" s="145"/>
      <c r="T136" s="52"/>
      <c r="AT136" s="13" t="s">
        <v>152</v>
      </c>
      <c r="AU136" s="13" t="s">
        <v>84</v>
      </c>
    </row>
    <row r="137" spans="2:65" s="1" customFormat="1" ht="19.5">
      <c r="B137" s="28"/>
      <c r="D137" s="142" t="s">
        <v>141</v>
      </c>
      <c r="F137" s="143" t="s">
        <v>820</v>
      </c>
      <c r="I137" s="144"/>
      <c r="L137" s="28"/>
      <c r="M137" s="145"/>
      <c r="T137" s="52"/>
      <c r="AT137" s="13" t="s">
        <v>141</v>
      </c>
      <c r="AU137" s="13" t="s">
        <v>84</v>
      </c>
    </row>
    <row r="138" spans="2:65" s="1" customFormat="1" ht="33" customHeight="1">
      <c r="B138" s="28"/>
      <c r="C138" s="129" t="s">
        <v>164</v>
      </c>
      <c r="D138" s="129" t="s">
        <v>135</v>
      </c>
      <c r="E138" s="130" t="s">
        <v>891</v>
      </c>
      <c r="F138" s="131" t="s">
        <v>892</v>
      </c>
      <c r="G138" s="132" t="s">
        <v>138</v>
      </c>
      <c r="H138" s="133">
        <v>12</v>
      </c>
      <c r="I138" s="134"/>
      <c r="J138" s="133">
        <f>ROUND(I138*H138,0)</f>
        <v>0</v>
      </c>
      <c r="K138" s="135"/>
      <c r="L138" s="28"/>
      <c r="M138" s="136" t="s">
        <v>1</v>
      </c>
      <c r="N138" s="137" t="s">
        <v>40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139</v>
      </c>
      <c r="AT138" s="140" t="s">
        <v>135</v>
      </c>
      <c r="AU138" s="140" t="s">
        <v>84</v>
      </c>
      <c r="AY138" s="13" t="s">
        <v>132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</v>
      </c>
      <c r="BK138" s="141">
        <f>ROUND(I138*H138,0)</f>
        <v>0</v>
      </c>
      <c r="BL138" s="13" t="s">
        <v>139</v>
      </c>
      <c r="BM138" s="140" t="s">
        <v>893</v>
      </c>
    </row>
    <row r="139" spans="2:65" s="1" customFormat="1" ht="11.25">
      <c r="B139" s="28"/>
      <c r="D139" s="156" t="s">
        <v>152</v>
      </c>
      <c r="F139" s="157" t="s">
        <v>894</v>
      </c>
      <c r="I139" s="144"/>
      <c r="L139" s="28"/>
      <c r="M139" s="145"/>
      <c r="T139" s="52"/>
      <c r="AT139" s="13" t="s">
        <v>152</v>
      </c>
      <c r="AU139" s="13" t="s">
        <v>84</v>
      </c>
    </row>
    <row r="140" spans="2:65" s="1" customFormat="1" ht="19.5">
      <c r="B140" s="28"/>
      <c r="D140" s="142" t="s">
        <v>141</v>
      </c>
      <c r="F140" s="143" t="s">
        <v>820</v>
      </c>
      <c r="I140" s="144"/>
      <c r="L140" s="28"/>
      <c r="M140" s="145"/>
      <c r="T140" s="52"/>
      <c r="AT140" s="13" t="s">
        <v>141</v>
      </c>
      <c r="AU140" s="13" t="s">
        <v>84</v>
      </c>
    </row>
    <row r="141" spans="2:65" s="1" customFormat="1" ht="33" customHeight="1">
      <c r="B141" s="28"/>
      <c r="C141" s="129" t="s">
        <v>169</v>
      </c>
      <c r="D141" s="129" t="s">
        <v>135</v>
      </c>
      <c r="E141" s="130" t="s">
        <v>758</v>
      </c>
      <c r="F141" s="131" t="s">
        <v>759</v>
      </c>
      <c r="G141" s="132" t="s">
        <v>138</v>
      </c>
      <c r="H141" s="133">
        <v>1</v>
      </c>
      <c r="I141" s="134"/>
      <c r="J141" s="133">
        <f>ROUND(I141*H141,0)</f>
        <v>0</v>
      </c>
      <c r="K141" s="135"/>
      <c r="L141" s="28"/>
      <c r="M141" s="136" t="s">
        <v>1</v>
      </c>
      <c r="N141" s="137" t="s">
        <v>40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139</v>
      </c>
      <c r="AT141" s="140" t="s">
        <v>135</v>
      </c>
      <c r="AU141" s="140" t="s">
        <v>84</v>
      </c>
      <c r="AY141" s="13" t="s">
        <v>132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8</v>
      </c>
      <c r="BK141" s="141">
        <f>ROUND(I141*H141,0)</f>
        <v>0</v>
      </c>
      <c r="BL141" s="13" t="s">
        <v>139</v>
      </c>
      <c r="BM141" s="140" t="s">
        <v>895</v>
      </c>
    </row>
    <row r="142" spans="2:65" s="1" customFormat="1" ht="11.25">
      <c r="B142" s="28"/>
      <c r="D142" s="156" t="s">
        <v>152</v>
      </c>
      <c r="F142" s="157" t="s">
        <v>761</v>
      </c>
      <c r="I142" s="144"/>
      <c r="L142" s="28"/>
      <c r="M142" s="145"/>
      <c r="T142" s="52"/>
      <c r="AT142" s="13" t="s">
        <v>152</v>
      </c>
      <c r="AU142" s="13" t="s">
        <v>84</v>
      </c>
    </row>
    <row r="143" spans="2:65" s="1" customFormat="1" ht="19.5">
      <c r="B143" s="28"/>
      <c r="D143" s="142" t="s">
        <v>141</v>
      </c>
      <c r="F143" s="143" t="s">
        <v>820</v>
      </c>
      <c r="I143" s="144"/>
      <c r="L143" s="28"/>
      <c r="M143" s="145"/>
      <c r="T143" s="52"/>
      <c r="AT143" s="13" t="s">
        <v>141</v>
      </c>
      <c r="AU143" s="13" t="s">
        <v>84</v>
      </c>
    </row>
    <row r="144" spans="2:65" s="1" customFormat="1" ht="16.5" customHeight="1">
      <c r="B144" s="28"/>
      <c r="C144" s="146" t="s">
        <v>175</v>
      </c>
      <c r="D144" s="146" t="s">
        <v>143</v>
      </c>
      <c r="E144" s="147" t="s">
        <v>896</v>
      </c>
      <c r="F144" s="148" t="s">
        <v>897</v>
      </c>
      <c r="G144" s="149" t="s">
        <v>138</v>
      </c>
      <c r="H144" s="150">
        <v>1</v>
      </c>
      <c r="I144" s="151"/>
      <c r="J144" s="150">
        <f>ROUND(I144*H144,0)</f>
        <v>0</v>
      </c>
      <c r="K144" s="152"/>
      <c r="L144" s="153"/>
      <c r="M144" s="154" t="s">
        <v>1</v>
      </c>
      <c r="N144" s="155" t="s">
        <v>40</v>
      </c>
      <c r="P144" s="138">
        <f>O144*H144</f>
        <v>0</v>
      </c>
      <c r="Q144" s="138">
        <v>2E-3</v>
      </c>
      <c r="R144" s="138">
        <f>Q144*H144</f>
        <v>2E-3</v>
      </c>
      <c r="S144" s="138">
        <v>0</v>
      </c>
      <c r="T144" s="139">
        <f>S144*H144</f>
        <v>0</v>
      </c>
      <c r="AR144" s="140" t="s">
        <v>146</v>
      </c>
      <c r="AT144" s="140" t="s">
        <v>143</v>
      </c>
      <c r="AU144" s="140" t="s">
        <v>84</v>
      </c>
      <c r="AY144" s="13" t="s">
        <v>132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</v>
      </c>
      <c r="BK144" s="141">
        <f>ROUND(I144*H144,0)</f>
        <v>0</v>
      </c>
      <c r="BL144" s="13" t="s">
        <v>139</v>
      </c>
      <c r="BM144" s="140" t="s">
        <v>898</v>
      </c>
    </row>
    <row r="145" spans="2:65" s="1" customFormat="1" ht="24.2" customHeight="1">
      <c r="B145" s="28"/>
      <c r="C145" s="129" t="s">
        <v>179</v>
      </c>
      <c r="D145" s="129" t="s">
        <v>135</v>
      </c>
      <c r="E145" s="130" t="s">
        <v>899</v>
      </c>
      <c r="F145" s="131" t="s">
        <v>900</v>
      </c>
      <c r="G145" s="132" t="s">
        <v>138</v>
      </c>
      <c r="H145" s="133">
        <v>1</v>
      </c>
      <c r="I145" s="134"/>
      <c r="J145" s="133">
        <f>ROUND(I145*H145,0)</f>
        <v>0</v>
      </c>
      <c r="K145" s="135"/>
      <c r="L145" s="28"/>
      <c r="M145" s="136" t="s">
        <v>1</v>
      </c>
      <c r="N145" s="137" t="s">
        <v>40</v>
      </c>
      <c r="P145" s="138">
        <f>O145*H145</f>
        <v>0</v>
      </c>
      <c r="Q145" s="138">
        <v>0</v>
      </c>
      <c r="R145" s="138">
        <f>Q145*H145</f>
        <v>0</v>
      </c>
      <c r="S145" s="138">
        <v>1.7000000000000001E-2</v>
      </c>
      <c r="T145" s="139">
        <f>S145*H145</f>
        <v>1.7000000000000001E-2</v>
      </c>
      <c r="AR145" s="140" t="s">
        <v>139</v>
      </c>
      <c r="AT145" s="140" t="s">
        <v>135</v>
      </c>
      <c r="AU145" s="140" t="s">
        <v>84</v>
      </c>
      <c r="AY145" s="13" t="s">
        <v>132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</v>
      </c>
      <c r="BK145" s="141">
        <f>ROUND(I145*H145,0)</f>
        <v>0</v>
      </c>
      <c r="BL145" s="13" t="s">
        <v>139</v>
      </c>
      <c r="BM145" s="140" t="s">
        <v>901</v>
      </c>
    </row>
    <row r="146" spans="2:65" s="1" customFormat="1" ht="11.25">
      <c r="B146" s="28"/>
      <c r="D146" s="156" t="s">
        <v>152</v>
      </c>
      <c r="F146" s="157" t="s">
        <v>902</v>
      </c>
      <c r="I146" s="144"/>
      <c r="L146" s="28"/>
      <c r="M146" s="145"/>
      <c r="T146" s="52"/>
      <c r="AT146" s="13" t="s">
        <v>152</v>
      </c>
      <c r="AU146" s="13" t="s">
        <v>84</v>
      </c>
    </row>
    <row r="147" spans="2:65" s="1" customFormat="1" ht="19.5">
      <c r="B147" s="28"/>
      <c r="D147" s="142" t="s">
        <v>141</v>
      </c>
      <c r="F147" s="143" t="s">
        <v>903</v>
      </c>
      <c r="I147" s="144"/>
      <c r="L147" s="28"/>
      <c r="M147" s="145"/>
      <c r="T147" s="52"/>
      <c r="AT147" s="13" t="s">
        <v>141</v>
      </c>
      <c r="AU147" s="13" t="s">
        <v>84</v>
      </c>
    </row>
    <row r="148" spans="2:65" s="1" customFormat="1" ht="37.9" customHeight="1">
      <c r="B148" s="28"/>
      <c r="C148" s="129" t="s">
        <v>183</v>
      </c>
      <c r="D148" s="129" t="s">
        <v>135</v>
      </c>
      <c r="E148" s="130" t="s">
        <v>904</v>
      </c>
      <c r="F148" s="131" t="s">
        <v>905</v>
      </c>
      <c r="G148" s="132" t="s">
        <v>138</v>
      </c>
      <c r="H148" s="133">
        <v>1</v>
      </c>
      <c r="I148" s="134"/>
      <c r="J148" s="133">
        <f>ROUND(I148*H148,0)</f>
        <v>0</v>
      </c>
      <c r="K148" s="135"/>
      <c r="L148" s="28"/>
      <c r="M148" s="136" t="s">
        <v>1</v>
      </c>
      <c r="N148" s="137" t="s">
        <v>40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139</v>
      </c>
      <c r="AT148" s="140" t="s">
        <v>135</v>
      </c>
      <c r="AU148" s="140" t="s">
        <v>84</v>
      </c>
      <c r="AY148" s="13" t="s">
        <v>132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3" t="s">
        <v>8</v>
      </c>
      <c r="BK148" s="141">
        <f>ROUND(I148*H148,0)</f>
        <v>0</v>
      </c>
      <c r="BL148" s="13" t="s">
        <v>139</v>
      </c>
      <c r="BM148" s="140" t="s">
        <v>906</v>
      </c>
    </row>
    <row r="149" spans="2:65" s="1" customFormat="1" ht="11.25">
      <c r="B149" s="28"/>
      <c r="D149" s="156" t="s">
        <v>152</v>
      </c>
      <c r="F149" s="157" t="s">
        <v>907</v>
      </c>
      <c r="I149" s="144"/>
      <c r="L149" s="28"/>
      <c r="M149" s="145"/>
      <c r="T149" s="52"/>
      <c r="AT149" s="13" t="s">
        <v>152</v>
      </c>
      <c r="AU149" s="13" t="s">
        <v>84</v>
      </c>
    </row>
    <row r="150" spans="2:65" s="1" customFormat="1" ht="19.5">
      <c r="B150" s="28"/>
      <c r="D150" s="142" t="s">
        <v>141</v>
      </c>
      <c r="F150" s="143" t="s">
        <v>903</v>
      </c>
      <c r="I150" s="144"/>
      <c r="L150" s="28"/>
      <c r="M150" s="145"/>
      <c r="T150" s="52"/>
      <c r="AT150" s="13" t="s">
        <v>141</v>
      </c>
      <c r="AU150" s="13" t="s">
        <v>84</v>
      </c>
    </row>
    <row r="151" spans="2:65" s="1" customFormat="1" ht="16.5" customHeight="1">
      <c r="B151" s="28"/>
      <c r="C151" s="146" t="s">
        <v>189</v>
      </c>
      <c r="D151" s="146" t="s">
        <v>143</v>
      </c>
      <c r="E151" s="147" t="s">
        <v>908</v>
      </c>
      <c r="F151" s="148" t="s">
        <v>909</v>
      </c>
      <c r="G151" s="149" t="s">
        <v>138</v>
      </c>
      <c r="H151" s="150">
        <v>1</v>
      </c>
      <c r="I151" s="151"/>
      <c r="J151" s="150">
        <f>ROUND(I151*H151,0)</f>
        <v>0</v>
      </c>
      <c r="K151" s="152"/>
      <c r="L151" s="153"/>
      <c r="M151" s="154" t="s">
        <v>1</v>
      </c>
      <c r="N151" s="155" t="s">
        <v>40</v>
      </c>
      <c r="P151" s="138">
        <f>O151*H151</f>
        <v>0</v>
      </c>
      <c r="Q151" s="138">
        <v>1.2899999999999999E-3</v>
      </c>
      <c r="R151" s="138">
        <f>Q151*H151</f>
        <v>1.2899999999999999E-3</v>
      </c>
      <c r="S151" s="138">
        <v>0</v>
      </c>
      <c r="T151" s="139">
        <f>S151*H151</f>
        <v>0</v>
      </c>
      <c r="AR151" s="140" t="s">
        <v>146</v>
      </c>
      <c r="AT151" s="140" t="s">
        <v>143</v>
      </c>
      <c r="AU151" s="140" t="s">
        <v>84</v>
      </c>
      <c r="AY151" s="13" t="s">
        <v>132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3" t="s">
        <v>8</v>
      </c>
      <c r="BK151" s="141">
        <f>ROUND(I151*H151,0)</f>
        <v>0</v>
      </c>
      <c r="BL151" s="13" t="s">
        <v>139</v>
      </c>
      <c r="BM151" s="140" t="s">
        <v>910</v>
      </c>
    </row>
    <row r="152" spans="2:65" s="1" customFormat="1" ht="16.5" customHeight="1">
      <c r="B152" s="28"/>
      <c r="C152" s="129" t="s">
        <v>9</v>
      </c>
      <c r="D152" s="129" t="s">
        <v>135</v>
      </c>
      <c r="E152" s="130" t="s">
        <v>474</v>
      </c>
      <c r="F152" s="131" t="s">
        <v>475</v>
      </c>
      <c r="G152" s="132" t="s">
        <v>138</v>
      </c>
      <c r="H152" s="133">
        <v>1</v>
      </c>
      <c r="I152" s="134"/>
      <c r="J152" s="133">
        <f>ROUND(I152*H152,0)</f>
        <v>0</v>
      </c>
      <c r="K152" s="135"/>
      <c r="L152" s="28"/>
      <c r="M152" s="136" t="s">
        <v>1</v>
      </c>
      <c r="N152" s="137" t="s">
        <v>40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139</v>
      </c>
      <c r="AT152" s="140" t="s">
        <v>135</v>
      </c>
      <c r="AU152" s="140" t="s">
        <v>84</v>
      </c>
      <c r="AY152" s="13" t="s">
        <v>132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3" t="s">
        <v>8</v>
      </c>
      <c r="BK152" s="141">
        <f>ROUND(I152*H152,0)</f>
        <v>0</v>
      </c>
      <c r="BL152" s="13" t="s">
        <v>139</v>
      </c>
      <c r="BM152" s="140" t="s">
        <v>911</v>
      </c>
    </row>
    <row r="153" spans="2:65" s="1" customFormat="1" ht="11.25">
      <c r="B153" s="28"/>
      <c r="D153" s="156" t="s">
        <v>152</v>
      </c>
      <c r="F153" s="157" t="s">
        <v>477</v>
      </c>
      <c r="I153" s="144"/>
      <c r="L153" s="28"/>
      <c r="M153" s="145"/>
      <c r="T153" s="52"/>
      <c r="AT153" s="13" t="s">
        <v>152</v>
      </c>
      <c r="AU153" s="13" t="s">
        <v>84</v>
      </c>
    </row>
    <row r="154" spans="2:65" s="1" customFormat="1" ht="19.5">
      <c r="B154" s="28"/>
      <c r="D154" s="142" t="s">
        <v>141</v>
      </c>
      <c r="F154" s="143" t="s">
        <v>616</v>
      </c>
      <c r="I154" s="144"/>
      <c r="L154" s="28"/>
      <c r="M154" s="145"/>
      <c r="T154" s="52"/>
      <c r="AT154" s="13" t="s">
        <v>141</v>
      </c>
      <c r="AU154" s="13" t="s">
        <v>84</v>
      </c>
    </row>
    <row r="155" spans="2:65" s="1" customFormat="1" ht="24.2" customHeight="1">
      <c r="B155" s="28"/>
      <c r="C155" s="146" t="s">
        <v>197</v>
      </c>
      <c r="D155" s="146" t="s">
        <v>143</v>
      </c>
      <c r="E155" s="147" t="s">
        <v>478</v>
      </c>
      <c r="F155" s="148" t="s">
        <v>479</v>
      </c>
      <c r="G155" s="149" t="s">
        <v>438</v>
      </c>
      <c r="H155" s="150">
        <v>0.5</v>
      </c>
      <c r="I155" s="151"/>
      <c r="J155" s="150">
        <f>ROUND(I155*H155,0)</f>
        <v>0</v>
      </c>
      <c r="K155" s="152"/>
      <c r="L155" s="153"/>
      <c r="M155" s="154" t="s">
        <v>1</v>
      </c>
      <c r="N155" s="155" t="s">
        <v>40</v>
      </c>
      <c r="P155" s="138">
        <f>O155*H155</f>
        <v>0</v>
      </c>
      <c r="Q155" s="138">
        <v>5.9999999999999995E-4</v>
      </c>
      <c r="R155" s="138">
        <f>Q155*H155</f>
        <v>2.9999999999999997E-4</v>
      </c>
      <c r="S155" s="138">
        <v>0</v>
      </c>
      <c r="T155" s="139">
        <f>S155*H155</f>
        <v>0</v>
      </c>
      <c r="AR155" s="140" t="s">
        <v>146</v>
      </c>
      <c r="AT155" s="140" t="s">
        <v>143</v>
      </c>
      <c r="AU155" s="140" t="s">
        <v>84</v>
      </c>
      <c r="AY155" s="13" t="s">
        <v>132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139</v>
      </c>
      <c r="BM155" s="140" t="s">
        <v>912</v>
      </c>
    </row>
    <row r="156" spans="2:65" s="1" customFormat="1" ht="37.9" customHeight="1">
      <c r="B156" s="28"/>
      <c r="C156" s="129" t="s">
        <v>203</v>
      </c>
      <c r="D156" s="129" t="s">
        <v>135</v>
      </c>
      <c r="E156" s="130" t="s">
        <v>493</v>
      </c>
      <c r="F156" s="131" t="s">
        <v>494</v>
      </c>
      <c r="G156" s="132" t="s">
        <v>138</v>
      </c>
      <c r="H156" s="133">
        <v>1</v>
      </c>
      <c r="I156" s="134"/>
      <c r="J156" s="133">
        <f>ROUND(I156*H156,0)</f>
        <v>0</v>
      </c>
      <c r="K156" s="135"/>
      <c r="L156" s="28"/>
      <c r="M156" s="136" t="s">
        <v>1</v>
      </c>
      <c r="N156" s="137" t="s">
        <v>40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139</v>
      </c>
      <c r="AT156" s="140" t="s">
        <v>135</v>
      </c>
      <c r="AU156" s="140" t="s">
        <v>84</v>
      </c>
      <c r="AY156" s="13" t="s">
        <v>132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3" t="s">
        <v>8</v>
      </c>
      <c r="BK156" s="141">
        <f>ROUND(I156*H156,0)</f>
        <v>0</v>
      </c>
      <c r="BL156" s="13" t="s">
        <v>139</v>
      </c>
      <c r="BM156" s="140" t="s">
        <v>913</v>
      </c>
    </row>
    <row r="157" spans="2:65" s="1" customFormat="1" ht="11.25">
      <c r="B157" s="28"/>
      <c r="D157" s="156" t="s">
        <v>152</v>
      </c>
      <c r="F157" s="157" t="s">
        <v>496</v>
      </c>
      <c r="I157" s="144"/>
      <c r="L157" s="28"/>
      <c r="M157" s="145"/>
      <c r="T157" s="52"/>
      <c r="AT157" s="13" t="s">
        <v>152</v>
      </c>
      <c r="AU157" s="13" t="s">
        <v>84</v>
      </c>
    </row>
    <row r="158" spans="2:65" s="1" customFormat="1" ht="19.5">
      <c r="B158" s="28"/>
      <c r="D158" s="142" t="s">
        <v>141</v>
      </c>
      <c r="F158" s="143" t="s">
        <v>914</v>
      </c>
      <c r="I158" s="144"/>
      <c r="L158" s="28"/>
      <c r="M158" s="145"/>
      <c r="T158" s="52"/>
      <c r="AT158" s="13" t="s">
        <v>141</v>
      </c>
      <c r="AU158" s="13" t="s">
        <v>84</v>
      </c>
    </row>
    <row r="159" spans="2:65" s="1" customFormat="1" ht="33" customHeight="1">
      <c r="B159" s="28"/>
      <c r="C159" s="129" t="s">
        <v>209</v>
      </c>
      <c r="D159" s="129" t="s">
        <v>135</v>
      </c>
      <c r="E159" s="130" t="s">
        <v>915</v>
      </c>
      <c r="F159" s="131" t="s">
        <v>916</v>
      </c>
      <c r="G159" s="132" t="s">
        <v>138</v>
      </c>
      <c r="H159" s="133">
        <v>1</v>
      </c>
      <c r="I159" s="134"/>
      <c r="J159" s="133">
        <f>ROUND(I159*H159,0)</f>
        <v>0</v>
      </c>
      <c r="K159" s="135"/>
      <c r="L159" s="28"/>
      <c r="M159" s="136" t="s">
        <v>1</v>
      </c>
      <c r="N159" s="137" t="s">
        <v>40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139</v>
      </c>
      <c r="AT159" s="140" t="s">
        <v>135</v>
      </c>
      <c r="AU159" s="140" t="s">
        <v>84</v>
      </c>
      <c r="AY159" s="13" t="s">
        <v>132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</v>
      </c>
      <c r="BK159" s="141">
        <f>ROUND(I159*H159,0)</f>
        <v>0</v>
      </c>
      <c r="BL159" s="13" t="s">
        <v>139</v>
      </c>
      <c r="BM159" s="140" t="s">
        <v>917</v>
      </c>
    </row>
    <row r="160" spans="2:65" s="1" customFormat="1" ht="11.25">
      <c r="B160" s="28"/>
      <c r="D160" s="156" t="s">
        <v>152</v>
      </c>
      <c r="F160" s="157" t="s">
        <v>918</v>
      </c>
      <c r="I160" s="144"/>
      <c r="L160" s="28"/>
      <c r="M160" s="145"/>
      <c r="T160" s="52"/>
      <c r="AT160" s="13" t="s">
        <v>152</v>
      </c>
      <c r="AU160" s="13" t="s">
        <v>84</v>
      </c>
    </row>
    <row r="161" spans="2:65" s="1" customFormat="1" ht="19.5">
      <c r="B161" s="28"/>
      <c r="D161" s="142" t="s">
        <v>141</v>
      </c>
      <c r="F161" s="143" t="s">
        <v>919</v>
      </c>
      <c r="I161" s="144"/>
      <c r="L161" s="28"/>
      <c r="M161" s="145"/>
      <c r="T161" s="52"/>
      <c r="AT161" s="13" t="s">
        <v>141</v>
      </c>
      <c r="AU161" s="13" t="s">
        <v>84</v>
      </c>
    </row>
    <row r="162" spans="2:65" s="1" customFormat="1" ht="44.25" customHeight="1">
      <c r="B162" s="28"/>
      <c r="C162" s="129" t="s">
        <v>139</v>
      </c>
      <c r="D162" s="129" t="s">
        <v>135</v>
      </c>
      <c r="E162" s="130" t="s">
        <v>920</v>
      </c>
      <c r="F162" s="131" t="s">
        <v>921</v>
      </c>
      <c r="G162" s="132" t="s">
        <v>138</v>
      </c>
      <c r="H162" s="133">
        <v>4</v>
      </c>
      <c r="I162" s="134"/>
      <c r="J162" s="133">
        <f>ROUND(I162*H162,0)</f>
        <v>0</v>
      </c>
      <c r="K162" s="135"/>
      <c r="L162" s="28"/>
      <c r="M162" s="136" t="s">
        <v>1</v>
      </c>
      <c r="N162" s="137" t="s">
        <v>40</v>
      </c>
      <c r="P162" s="138">
        <f>O162*H162</f>
        <v>0</v>
      </c>
      <c r="Q162" s="138">
        <v>0</v>
      </c>
      <c r="R162" s="138">
        <f>Q162*H162</f>
        <v>0</v>
      </c>
      <c r="S162" s="138">
        <v>1E-4</v>
      </c>
      <c r="T162" s="139">
        <f>S162*H162</f>
        <v>4.0000000000000002E-4</v>
      </c>
      <c r="AR162" s="140" t="s">
        <v>139</v>
      </c>
      <c r="AT162" s="140" t="s">
        <v>135</v>
      </c>
      <c r="AU162" s="140" t="s">
        <v>84</v>
      </c>
      <c r="AY162" s="13" t="s">
        <v>132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</v>
      </c>
      <c r="BK162" s="141">
        <f>ROUND(I162*H162,0)</f>
        <v>0</v>
      </c>
      <c r="BL162" s="13" t="s">
        <v>139</v>
      </c>
      <c r="BM162" s="140" t="s">
        <v>922</v>
      </c>
    </row>
    <row r="163" spans="2:65" s="1" customFormat="1" ht="11.25">
      <c r="B163" s="28"/>
      <c r="D163" s="156" t="s">
        <v>152</v>
      </c>
      <c r="F163" s="157" t="s">
        <v>923</v>
      </c>
      <c r="I163" s="144"/>
      <c r="L163" s="28"/>
      <c r="M163" s="145"/>
      <c r="T163" s="52"/>
      <c r="AT163" s="13" t="s">
        <v>152</v>
      </c>
      <c r="AU163" s="13" t="s">
        <v>84</v>
      </c>
    </row>
    <row r="164" spans="2:65" s="1" customFormat="1" ht="19.5">
      <c r="B164" s="28"/>
      <c r="D164" s="142" t="s">
        <v>141</v>
      </c>
      <c r="F164" s="143" t="s">
        <v>878</v>
      </c>
      <c r="I164" s="144"/>
      <c r="L164" s="28"/>
      <c r="M164" s="145"/>
      <c r="T164" s="52"/>
      <c r="AT164" s="13" t="s">
        <v>141</v>
      </c>
      <c r="AU164" s="13" t="s">
        <v>84</v>
      </c>
    </row>
    <row r="165" spans="2:65" s="1" customFormat="1" ht="44.25" customHeight="1">
      <c r="B165" s="28"/>
      <c r="C165" s="129" t="s">
        <v>218</v>
      </c>
      <c r="D165" s="129" t="s">
        <v>135</v>
      </c>
      <c r="E165" s="130" t="s">
        <v>536</v>
      </c>
      <c r="F165" s="131" t="s">
        <v>537</v>
      </c>
      <c r="G165" s="132" t="s">
        <v>138</v>
      </c>
      <c r="H165" s="133">
        <v>1</v>
      </c>
      <c r="I165" s="134"/>
      <c r="J165" s="133">
        <f>ROUND(I165*H165,0)</f>
        <v>0</v>
      </c>
      <c r="K165" s="135"/>
      <c r="L165" s="28"/>
      <c r="M165" s="136" t="s">
        <v>1</v>
      </c>
      <c r="N165" s="137" t="s">
        <v>40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139</v>
      </c>
      <c r="AT165" s="140" t="s">
        <v>135</v>
      </c>
      <c r="AU165" s="140" t="s">
        <v>84</v>
      </c>
      <c r="AY165" s="13" t="s">
        <v>132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</v>
      </c>
      <c r="BK165" s="141">
        <f>ROUND(I165*H165,0)</f>
        <v>0</v>
      </c>
      <c r="BL165" s="13" t="s">
        <v>139</v>
      </c>
      <c r="BM165" s="140" t="s">
        <v>924</v>
      </c>
    </row>
    <row r="166" spans="2:65" s="1" customFormat="1" ht="11.25">
      <c r="B166" s="28"/>
      <c r="D166" s="156" t="s">
        <v>152</v>
      </c>
      <c r="F166" s="157" t="s">
        <v>539</v>
      </c>
      <c r="I166" s="144"/>
      <c r="L166" s="28"/>
      <c r="M166" s="145"/>
      <c r="T166" s="52"/>
      <c r="AT166" s="13" t="s">
        <v>152</v>
      </c>
      <c r="AU166" s="13" t="s">
        <v>84</v>
      </c>
    </row>
    <row r="167" spans="2:65" s="1" customFormat="1" ht="19.5">
      <c r="B167" s="28"/>
      <c r="D167" s="142" t="s">
        <v>141</v>
      </c>
      <c r="F167" s="143" t="s">
        <v>914</v>
      </c>
      <c r="I167" s="144"/>
      <c r="L167" s="28"/>
      <c r="M167" s="145"/>
      <c r="T167" s="52"/>
      <c r="AT167" s="13" t="s">
        <v>141</v>
      </c>
      <c r="AU167" s="13" t="s">
        <v>84</v>
      </c>
    </row>
    <row r="168" spans="2:65" s="1" customFormat="1" ht="37.9" customHeight="1">
      <c r="B168" s="28"/>
      <c r="C168" s="129" t="s">
        <v>224</v>
      </c>
      <c r="D168" s="129" t="s">
        <v>135</v>
      </c>
      <c r="E168" s="130" t="s">
        <v>925</v>
      </c>
      <c r="F168" s="131" t="s">
        <v>926</v>
      </c>
      <c r="G168" s="132" t="s">
        <v>138</v>
      </c>
      <c r="H168" s="133">
        <v>1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139</v>
      </c>
      <c r="AT168" s="140" t="s">
        <v>135</v>
      </c>
      <c r="AU168" s="140" t="s">
        <v>84</v>
      </c>
      <c r="AY168" s="13" t="s">
        <v>132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139</v>
      </c>
      <c r="BM168" s="140" t="s">
        <v>927</v>
      </c>
    </row>
    <row r="169" spans="2:65" s="1" customFormat="1" ht="11.25">
      <c r="B169" s="28"/>
      <c r="D169" s="156" t="s">
        <v>152</v>
      </c>
      <c r="F169" s="157" t="s">
        <v>928</v>
      </c>
      <c r="I169" s="144"/>
      <c r="L169" s="28"/>
      <c r="M169" s="145"/>
      <c r="T169" s="52"/>
      <c r="AT169" s="13" t="s">
        <v>152</v>
      </c>
      <c r="AU169" s="13" t="s">
        <v>84</v>
      </c>
    </row>
    <row r="170" spans="2:65" s="1" customFormat="1" ht="19.5">
      <c r="B170" s="28"/>
      <c r="D170" s="142" t="s">
        <v>141</v>
      </c>
      <c r="F170" s="143" t="s">
        <v>407</v>
      </c>
      <c r="I170" s="144"/>
      <c r="L170" s="28"/>
      <c r="M170" s="145"/>
      <c r="T170" s="52"/>
      <c r="AT170" s="13" t="s">
        <v>141</v>
      </c>
      <c r="AU170" s="13" t="s">
        <v>84</v>
      </c>
    </row>
    <row r="171" spans="2:65" s="1" customFormat="1" ht="24.2" customHeight="1">
      <c r="B171" s="28"/>
      <c r="C171" s="129" t="s">
        <v>228</v>
      </c>
      <c r="D171" s="129" t="s">
        <v>135</v>
      </c>
      <c r="E171" s="130" t="s">
        <v>814</v>
      </c>
      <c r="F171" s="131" t="s">
        <v>815</v>
      </c>
      <c r="G171" s="132" t="s">
        <v>138</v>
      </c>
      <c r="H171" s="133">
        <v>4</v>
      </c>
      <c r="I171" s="134"/>
      <c r="J171" s="133">
        <f>ROUND(I171*H171,0)</f>
        <v>0</v>
      </c>
      <c r="K171" s="135"/>
      <c r="L171" s="28"/>
      <c r="M171" s="136" t="s">
        <v>1</v>
      </c>
      <c r="N171" s="137" t="s">
        <v>40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139</v>
      </c>
      <c r="AT171" s="140" t="s">
        <v>135</v>
      </c>
      <c r="AU171" s="140" t="s">
        <v>84</v>
      </c>
      <c r="AY171" s="13" t="s">
        <v>132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</v>
      </c>
      <c r="BK171" s="141">
        <f>ROUND(I171*H171,0)</f>
        <v>0</v>
      </c>
      <c r="BL171" s="13" t="s">
        <v>139</v>
      </c>
      <c r="BM171" s="140" t="s">
        <v>929</v>
      </c>
    </row>
    <row r="172" spans="2:65" s="1" customFormat="1" ht="11.25">
      <c r="B172" s="28"/>
      <c r="D172" s="156" t="s">
        <v>152</v>
      </c>
      <c r="F172" s="157" t="s">
        <v>817</v>
      </c>
      <c r="I172" s="144"/>
      <c r="L172" s="28"/>
      <c r="M172" s="145"/>
      <c r="T172" s="52"/>
      <c r="AT172" s="13" t="s">
        <v>152</v>
      </c>
      <c r="AU172" s="13" t="s">
        <v>84</v>
      </c>
    </row>
    <row r="173" spans="2:65" s="1" customFormat="1" ht="19.5">
      <c r="B173" s="28"/>
      <c r="D173" s="142" t="s">
        <v>141</v>
      </c>
      <c r="F173" s="143" t="s">
        <v>930</v>
      </c>
      <c r="I173" s="144"/>
      <c r="L173" s="28"/>
      <c r="M173" s="145"/>
      <c r="T173" s="52"/>
      <c r="AT173" s="13" t="s">
        <v>141</v>
      </c>
      <c r="AU173" s="13" t="s">
        <v>84</v>
      </c>
    </row>
    <row r="174" spans="2:65" s="1" customFormat="1" ht="16.5" customHeight="1">
      <c r="B174" s="28"/>
      <c r="C174" s="146" t="s">
        <v>232</v>
      </c>
      <c r="D174" s="146" t="s">
        <v>143</v>
      </c>
      <c r="E174" s="147" t="s">
        <v>931</v>
      </c>
      <c r="F174" s="148" t="s">
        <v>932</v>
      </c>
      <c r="G174" s="149" t="s">
        <v>138</v>
      </c>
      <c r="H174" s="150">
        <v>1</v>
      </c>
      <c r="I174" s="151"/>
      <c r="J174" s="150">
        <f>ROUND(I174*H174,0)</f>
        <v>0</v>
      </c>
      <c r="K174" s="152"/>
      <c r="L174" s="153"/>
      <c r="M174" s="154" t="s">
        <v>1</v>
      </c>
      <c r="N174" s="155" t="s">
        <v>40</v>
      </c>
      <c r="P174" s="138">
        <f>O174*H174</f>
        <v>0</v>
      </c>
      <c r="Q174" s="138">
        <v>3.2000000000000003E-4</v>
      </c>
      <c r="R174" s="138">
        <f>Q174*H174</f>
        <v>3.2000000000000003E-4</v>
      </c>
      <c r="S174" s="138">
        <v>0</v>
      </c>
      <c r="T174" s="139">
        <f>S174*H174</f>
        <v>0</v>
      </c>
      <c r="AR174" s="140" t="s">
        <v>146</v>
      </c>
      <c r="AT174" s="140" t="s">
        <v>143</v>
      </c>
      <c r="AU174" s="140" t="s">
        <v>84</v>
      </c>
      <c r="AY174" s="13" t="s">
        <v>132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3" t="s">
        <v>8</v>
      </c>
      <c r="BK174" s="141">
        <f>ROUND(I174*H174,0)</f>
        <v>0</v>
      </c>
      <c r="BL174" s="13" t="s">
        <v>139</v>
      </c>
      <c r="BM174" s="140" t="s">
        <v>933</v>
      </c>
    </row>
    <row r="175" spans="2:65" s="1" customFormat="1" ht="24.2" customHeight="1">
      <c r="B175" s="28"/>
      <c r="C175" s="146" t="s">
        <v>7</v>
      </c>
      <c r="D175" s="146" t="s">
        <v>143</v>
      </c>
      <c r="E175" s="147" t="s">
        <v>696</v>
      </c>
      <c r="F175" s="148" t="s">
        <v>697</v>
      </c>
      <c r="G175" s="149" t="s">
        <v>138</v>
      </c>
      <c r="H175" s="150">
        <v>3</v>
      </c>
      <c r="I175" s="151"/>
      <c r="J175" s="150">
        <f>ROUND(I175*H175,0)</f>
        <v>0</v>
      </c>
      <c r="K175" s="152"/>
      <c r="L175" s="153"/>
      <c r="M175" s="154" t="s">
        <v>1</v>
      </c>
      <c r="N175" s="155" t="s">
        <v>40</v>
      </c>
      <c r="P175" s="138">
        <f>O175*H175</f>
        <v>0</v>
      </c>
      <c r="Q175" s="138">
        <v>1.0499999999999999E-3</v>
      </c>
      <c r="R175" s="138">
        <f>Q175*H175</f>
        <v>3.15E-3</v>
      </c>
      <c r="S175" s="138">
        <v>0</v>
      </c>
      <c r="T175" s="139">
        <f>S175*H175</f>
        <v>0</v>
      </c>
      <c r="AR175" s="140" t="s">
        <v>146</v>
      </c>
      <c r="AT175" s="140" t="s">
        <v>143</v>
      </c>
      <c r="AU175" s="140" t="s">
        <v>84</v>
      </c>
      <c r="AY175" s="13" t="s">
        <v>132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3" t="s">
        <v>8</v>
      </c>
      <c r="BK175" s="141">
        <f>ROUND(I175*H175,0)</f>
        <v>0</v>
      </c>
      <c r="BL175" s="13" t="s">
        <v>139</v>
      </c>
      <c r="BM175" s="140" t="s">
        <v>934</v>
      </c>
    </row>
    <row r="176" spans="2:65" s="1" customFormat="1" ht="49.15" customHeight="1">
      <c r="B176" s="28"/>
      <c r="C176" s="129" t="s">
        <v>242</v>
      </c>
      <c r="D176" s="129" t="s">
        <v>135</v>
      </c>
      <c r="E176" s="130" t="s">
        <v>292</v>
      </c>
      <c r="F176" s="131" t="s">
        <v>293</v>
      </c>
      <c r="G176" s="132" t="s">
        <v>138</v>
      </c>
      <c r="H176" s="133">
        <v>3</v>
      </c>
      <c r="I176" s="134"/>
      <c r="J176" s="133">
        <f>ROUND(I176*H176,0)</f>
        <v>0</v>
      </c>
      <c r="K176" s="135"/>
      <c r="L176" s="28"/>
      <c r="M176" s="136" t="s">
        <v>1</v>
      </c>
      <c r="N176" s="137" t="s">
        <v>40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139</v>
      </c>
      <c r="AT176" s="140" t="s">
        <v>135</v>
      </c>
      <c r="AU176" s="140" t="s">
        <v>84</v>
      </c>
      <c r="AY176" s="13" t="s">
        <v>132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3" t="s">
        <v>8</v>
      </c>
      <c r="BK176" s="141">
        <f>ROUND(I176*H176,0)</f>
        <v>0</v>
      </c>
      <c r="BL176" s="13" t="s">
        <v>139</v>
      </c>
      <c r="BM176" s="140" t="s">
        <v>935</v>
      </c>
    </row>
    <row r="177" spans="2:65" s="1" customFormat="1" ht="11.25">
      <c r="B177" s="28"/>
      <c r="D177" s="156" t="s">
        <v>152</v>
      </c>
      <c r="F177" s="157" t="s">
        <v>295</v>
      </c>
      <c r="I177" s="144"/>
      <c r="L177" s="28"/>
      <c r="M177" s="145"/>
      <c r="T177" s="52"/>
      <c r="AT177" s="13" t="s">
        <v>152</v>
      </c>
      <c r="AU177" s="13" t="s">
        <v>84</v>
      </c>
    </row>
    <row r="178" spans="2:65" s="1" customFormat="1" ht="19.5">
      <c r="B178" s="28"/>
      <c r="D178" s="142" t="s">
        <v>141</v>
      </c>
      <c r="F178" s="143" t="s">
        <v>625</v>
      </c>
      <c r="I178" s="144"/>
      <c r="L178" s="28"/>
      <c r="M178" s="145"/>
      <c r="T178" s="52"/>
      <c r="AT178" s="13" t="s">
        <v>141</v>
      </c>
      <c r="AU178" s="13" t="s">
        <v>84</v>
      </c>
    </row>
    <row r="179" spans="2:65" s="1" customFormat="1" ht="21.75" customHeight="1">
      <c r="B179" s="28"/>
      <c r="C179" s="146" t="s">
        <v>248</v>
      </c>
      <c r="D179" s="146" t="s">
        <v>143</v>
      </c>
      <c r="E179" s="147" t="s">
        <v>298</v>
      </c>
      <c r="F179" s="148" t="s">
        <v>299</v>
      </c>
      <c r="G179" s="149" t="s">
        <v>138</v>
      </c>
      <c r="H179" s="150">
        <v>3</v>
      </c>
      <c r="I179" s="151"/>
      <c r="J179" s="150">
        <f>ROUND(I179*H179,0)</f>
        <v>0</v>
      </c>
      <c r="K179" s="152"/>
      <c r="L179" s="153"/>
      <c r="M179" s="154" t="s">
        <v>1</v>
      </c>
      <c r="N179" s="155" t="s">
        <v>40</v>
      </c>
      <c r="P179" s="138">
        <f>O179*H179</f>
        <v>0</v>
      </c>
      <c r="Q179" s="138">
        <v>6.9999999999999994E-5</v>
      </c>
      <c r="R179" s="138">
        <f>Q179*H179</f>
        <v>2.0999999999999998E-4</v>
      </c>
      <c r="S179" s="138">
        <v>0</v>
      </c>
      <c r="T179" s="139">
        <f>S179*H179</f>
        <v>0</v>
      </c>
      <c r="AR179" s="140" t="s">
        <v>146</v>
      </c>
      <c r="AT179" s="140" t="s">
        <v>143</v>
      </c>
      <c r="AU179" s="140" t="s">
        <v>84</v>
      </c>
      <c r="AY179" s="13" t="s">
        <v>132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3" t="s">
        <v>8</v>
      </c>
      <c r="BK179" s="141">
        <f>ROUND(I179*H179,0)</f>
        <v>0</v>
      </c>
      <c r="BL179" s="13" t="s">
        <v>139</v>
      </c>
      <c r="BM179" s="140" t="s">
        <v>936</v>
      </c>
    </row>
    <row r="180" spans="2:65" s="1" customFormat="1" ht="49.15" customHeight="1">
      <c r="B180" s="28"/>
      <c r="C180" s="129" t="s">
        <v>253</v>
      </c>
      <c r="D180" s="129" t="s">
        <v>135</v>
      </c>
      <c r="E180" s="130" t="s">
        <v>325</v>
      </c>
      <c r="F180" s="131" t="s">
        <v>326</v>
      </c>
      <c r="G180" s="132" t="s">
        <v>138</v>
      </c>
      <c r="H180" s="133">
        <v>6</v>
      </c>
      <c r="I180" s="134"/>
      <c r="J180" s="133">
        <f>ROUND(I180*H180,0)</f>
        <v>0</v>
      </c>
      <c r="K180" s="135"/>
      <c r="L180" s="28"/>
      <c r="M180" s="136" t="s">
        <v>1</v>
      </c>
      <c r="N180" s="137" t="s">
        <v>40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139</v>
      </c>
      <c r="AT180" s="140" t="s">
        <v>135</v>
      </c>
      <c r="AU180" s="140" t="s">
        <v>84</v>
      </c>
      <c r="AY180" s="13" t="s">
        <v>132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3" t="s">
        <v>8</v>
      </c>
      <c r="BK180" s="141">
        <f>ROUND(I180*H180,0)</f>
        <v>0</v>
      </c>
      <c r="BL180" s="13" t="s">
        <v>139</v>
      </c>
      <c r="BM180" s="140" t="s">
        <v>937</v>
      </c>
    </row>
    <row r="181" spans="2:65" s="1" customFormat="1" ht="11.25">
      <c r="B181" s="28"/>
      <c r="D181" s="156" t="s">
        <v>152</v>
      </c>
      <c r="F181" s="157" t="s">
        <v>328</v>
      </c>
      <c r="I181" s="144"/>
      <c r="L181" s="28"/>
      <c r="M181" s="145"/>
      <c r="T181" s="52"/>
      <c r="AT181" s="13" t="s">
        <v>152</v>
      </c>
      <c r="AU181" s="13" t="s">
        <v>84</v>
      </c>
    </row>
    <row r="182" spans="2:65" s="1" customFormat="1" ht="19.5">
      <c r="B182" s="28"/>
      <c r="D182" s="142" t="s">
        <v>141</v>
      </c>
      <c r="F182" s="143" t="s">
        <v>938</v>
      </c>
      <c r="I182" s="144"/>
      <c r="L182" s="28"/>
      <c r="M182" s="145"/>
      <c r="T182" s="52"/>
      <c r="AT182" s="13" t="s">
        <v>141</v>
      </c>
      <c r="AU182" s="13" t="s">
        <v>84</v>
      </c>
    </row>
    <row r="183" spans="2:65" s="1" customFormat="1" ht="16.5" customHeight="1">
      <c r="B183" s="28"/>
      <c r="C183" s="146" t="s">
        <v>259</v>
      </c>
      <c r="D183" s="146" t="s">
        <v>143</v>
      </c>
      <c r="E183" s="147" t="s">
        <v>269</v>
      </c>
      <c r="F183" s="148" t="s">
        <v>270</v>
      </c>
      <c r="G183" s="149" t="s">
        <v>138</v>
      </c>
      <c r="H183" s="150">
        <v>6</v>
      </c>
      <c r="I183" s="151"/>
      <c r="J183" s="150">
        <f>ROUND(I183*H183,0)</f>
        <v>0</v>
      </c>
      <c r="K183" s="152"/>
      <c r="L183" s="153"/>
      <c r="M183" s="154" t="s">
        <v>1</v>
      </c>
      <c r="N183" s="155" t="s">
        <v>40</v>
      </c>
      <c r="P183" s="138">
        <f>O183*H183</f>
        <v>0</v>
      </c>
      <c r="Q183" s="138">
        <v>5.0000000000000002E-5</v>
      </c>
      <c r="R183" s="138">
        <f>Q183*H183</f>
        <v>3.0000000000000003E-4</v>
      </c>
      <c r="S183" s="138">
        <v>0</v>
      </c>
      <c r="T183" s="139">
        <f>S183*H183</f>
        <v>0</v>
      </c>
      <c r="AR183" s="140" t="s">
        <v>146</v>
      </c>
      <c r="AT183" s="140" t="s">
        <v>143</v>
      </c>
      <c r="AU183" s="140" t="s">
        <v>84</v>
      </c>
      <c r="AY183" s="13" t="s">
        <v>132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3" t="s">
        <v>8</v>
      </c>
      <c r="BK183" s="141">
        <f>ROUND(I183*H183,0)</f>
        <v>0</v>
      </c>
      <c r="BL183" s="13" t="s">
        <v>139</v>
      </c>
      <c r="BM183" s="140" t="s">
        <v>939</v>
      </c>
    </row>
    <row r="184" spans="2:65" s="1" customFormat="1" ht="55.5" customHeight="1">
      <c r="B184" s="28"/>
      <c r="C184" s="129" t="s">
        <v>263</v>
      </c>
      <c r="D184" s="129" t="s">
        <v>135</v>
      </c>
      <c r="E184" s="130" t="s">
        <v>940</v>
      </c>
      <c r="F184" s="131" t="s">
        <v>941</v>
      </c>
      <c r="G184" s="132" t="s">
        <v>138</v>
      </c>
      <c r="H184" s="133">
        <v>6</v>
      </c>
      <c r="I184" s="134"/>
      <c r="J184" s="133">
        <f>ROUND(I184*H184,0)</f>
        <v>0</v>
      </c>
      <c r="K184" s="135"/>
      <c r="L184" s="28"/>
      <c r="M184" s="136" t="s">
        <v>1</v>
      </c>
      <c r="N184" s="137" t="s">
        <v>40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139</v>
      </c>
      <c r="AT184" s="140" t="s">
        <v>135</v>
      </c>
      <c r="AU184" s="140" t="s">
        <v>84</v>
      </c>
      <c r="AY184" s="13" t="s">
        <v>132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</v>
      </c>
      <c r="BK184" s="141">
        <f>ROUND(I184*H184,0)</f>
        <v>0</v>
      </c>
      <c r="BL184" s="13" t="s">
        <v>139</v>
      </c>
      <c r="BM184" s="140" t="s">
        <v>942</v>
      </c>
    </row>
    <row r="185" spans="2:65" s="1" customFormat="1" ht="11.25">
      <c r="B185" s="28"/>
      <c r="D185" s="156" t="s">
        <v>152</v>
      </c>
      <c r="F185" s="157" t="s">
        <v>943</v>
      </c>
      <c r="I185" s="144"/>
      <c r="L185" s="28"/>
      <c r="M185" s="145"/>
      <c r="T185" s="52"/>
      <c r="AT185" s="13" t="s">
        <v>152</v>
      </c>
      <c r="AU185" s="13" t="s">
        <v>84</v>
      </c>
    </row>
    <row r="186" spans="2:65" s="1" customFormat="1" ht="19.5">
      <c r="B186" s="28"/>
      <c r="D186" s="142" t="s">
        <v>141</v>
      </c>
      <c r="F186" s="143" t="s">
        <v>938</v>
      </c>
      <c r="I186" s="144"/>
      <c r="L186" s="28"/>
      <c r="M186" s="145"/>
      <c r="T186" s="52"/>
      <c r="AT186" s="13" t="s">
        <v>141</v>
      </c>
      <c r="AU186" s="13" t="s">
        <v>84</v>
      </c>
    </row>
    <row r="187" spans="2:65" s="1" customFormat="1" ht="16.5" customHeight="1">
      <c r="B187" s="28"/>
      <c r="C187" s="146" t="s">
        <v>268</v>
      </c>
      <c r="D187" s="146" t="s">
        <v>143</v>
      </c>
      <c r="E187" s="147" t="s">
        <v>260</v>
      </c>
      <c r="F187" s="148" t="s">
        <v>261</v>
      </c>
      <c r="G187" s="149" t="s">
        <v>138</v>
      </c>
      <c r="H187" s="150">
        <v>6</v>
      </c>
      <c r="I187" s="151"/>
      <c r="J187" s="150">
        <f>ROUND(I187*H187,0)</f>
        <v>0</v>
      </c>
      <c r="K187" s="152"/>
      <c r="L187" s="153"/>
      <c r="M187" s="154" t="s">
        <v>1</v>
      </c>
      <c r="N187" s="155" t="s">
        <v>40</v>
      </c>
      <c r="P187" s="138">
        <f>O187*H187</f>
        <v>0</v>
      </c>
      <c r="Q187" s="138">
        <v>2.0000000000000002E-5</v>
      </c>
      <c r="R187" s="138">
        <f>Q187*H187</f>
        <v>1.2000000000000002E-4</v>
      </c>
      <c r="S187" s="138">
        <v>0</v>
      </c>
      <c r="T187" s="139">
        <f>S187*H187</f>
        <v>0</v>
      </c>
      <c r="AR187" s="140" t="s">
        <v>146</v>
      </c>
      <c r="AT187" s="140" t="s">
        <v>143</v>
      </c>
      <c r="AU187" s="140" t="s">
        <v>84</v>
      </c>
      <c r="AY187" s="13" t="s">
        <v>132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3" t="s">
        <v>8</v>
      </c>
      <c r="BK187" s="141">
        <f>ROUND(I187*H187,0)</f>
        <v>0</v>
      </c>
      <c r="BL187" s="13" t="s">
        <v>139</v>
      </c>
      <c r="BM187" s="140" t="s">
        <v>944</v>
      </c>
    </row>
    <row r="188" spans="2:65" s="1" customFormat="1" ht="24.2" customHeight="1">
      <c r="B188" s="28"/>
      <c r="C188" s="129" t="s">
        <v>272</v>
      </c>
      <c r="D188" s="129" t="s">
        <v>135</v>
      </c>
      <c r="E188" s="130" t="s">
        <v>709</v>
      </c>
      <c r="F188" s="131" t="s">
        <v>710</v>
      </c>
      <c r="G188" s="132" t="s">
        <v>138</v>
      </c>
      <c r="H188" s="133">
        <v>3</v>
      </c>
      <c r="I188" s="134"/>
      <c r="J188" s="133">
        <f>ROUND(I188*H188,0)</f>
        <v>0</v>
      </c>
      <c r="K188" s="135"/>
      <c r="L188" s="28"/>
      <c r="M188" s="136" t="s">
        <v>1</v>
      </c>
      <c r="N188" s="137" t="s">
        <v>40</v>
      </c>
      <c r="P188" s="138">
        <f>O188*H188</f>
        <v>0</v>
      </c>
      <c r="Q188" s="138">
        <v>0</v>
      </c>
      <c r="R188" s="138">
        <f>Q188*H188</f>
        <v>0</v>
      </c>
      <c r="S188" s="138">
        <v>3.5E-4</v>
      </c>
      <c r="T188" s="139">
        <f>S188*H188</f>
        <v>1.0499999999999999E-3</v>
      </c>
      <c r="AR188" s="140" t="s">
        <v>139</v>
      </c>
      <c r="AT188" s="140" t="s">
        <v>135</v>
      </c>
      <c r="AU188" s="140" t="s">
        <v>84</v>
      </c>
      <c r="AY188" s="13" t="s">
        <v>132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3" t="s">
        <v>8</v>
      </c>
      <c r="BK188" s="141">
        <f>ROUND(I188*H188,0)</f>
        <v>0</v>
      </c>
      <c r="BL188" s="13" t="s">
        <v>139</v>
      </c>
      <c r="BM188" s="140" t="s">
        <v>945</v>
      </c>
    </row>
    <row r="189" spans="2:65" s="1" customFormat="1" ht="11.25">
      <c r="B189" s="28"/>
      <c r="D189" s="156" t="s">
        <v>152</v>
      </c>
      <c r="F189" s="157" t="s">
        <v>712</v>
      </c>
      <c r="I189" s="144"/>
      <c r="L189" s="28"/>
      <c r="M189" s="145"/>
      <c r="T189" s="52"/>
      <c r="AT189" s="13" t="s">
        <v>152</v>
      </c>
      <c r="AU189" s="13" t="s">
        <v>84</v>
      </c>
    </row>
    <row r="190" spans="2:65" s="1" customFormat="1" ht="19.5">
      <c r="B190" s="28"/>
      <c r="D190" s="142" t="s">
        <v>141</v>
      </c>
      <c r="F190" s="143" t="s">
        <v>616</v>
      </c>
      <c r="I190" s="144"/>
      <c r="L190" s="28"/>
      <c r="M190" s="145"/>
      <c r="T190" s="52"/>
      <c r="AT190" s="13" t="s">
        <v>141</v>
      </c>
      <c r="AU190" s="13" t="s">
        <v>84</v>
      </c>
    </row>
    <row r="191" spans="2:65" s="1" customFormat="1" ht="44.25" customHeight="1">
      <c r="B191" s="28"/>
      <c r="C191" s="129" t="s">
        <v>278</v>
      </c>
      <c r="D191" s="129" t="s">
        <v>135</v>
      </c>
      <c r="E191" s="130" t="s">
        <v>594</v>
      </c>
      <c r="F191" s="131" t="s">
        <v>595</v>
      </c>
      <c r="G191" s="132" t="s">
        <v>138</v>
      </c>
      <c r="H191" s="133">
        <v>2</v>
      </c>
      <c r="I191" s="134"/>
      <c r="J191" s="133">
        <f>ROUND(I191*H191,0)</f>
        <v>0</v>
      </c>
      <c r="K191" s="135"/>
      <c r="L191" s="28"/>
      <c r="M191" s="136" t="s">
        <v>1</v>
      </c>
      <c r="N191" s="137" t="s">
        <v>40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139</v>
      </c>
      <c r="AT191" s="140" t="s">
        <v>135</v>
      </c>
      <c r="AU191" s="140" t="s">
        <v>84</v>
      </c>
      <c r="AY191" s="13" t="s">
        <v>132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3" t="s">
        <v>8</v>
      </c>
      <c r="BK191" s="141">
        <f>ROUND(I191*H191,0)</f>
        <v>0</v>
      </c>
      <c r="BL191" s="13" t="s">
        <v>139</v>
      </c>
      <c r="BM191" s="140" t="s">
        <v>946</v>
      </c>
    </row>
    <row r="192" spans="2:65" s="1" customFormat="1" ht="11.25">
      <c r="B192" s="28"/>
      <c r="D192" s="156" t="s">
        <v>152</v>
      </c>
      <c r="F192" s="157" t="s">
        <v>597</v>
      </c>
      <c r="I192" s="144"/>
      <c r="L192" s="28"/>
      <c r="M192" s="145"/>
      <c r="T192" s="52"/>
      <c r="AT192" s="13" t="s">
        <v>152</v>
      </c>
      <c r="AU192" s="13" t="s">
        <v>84</v>
      </c>
    </row>
    <row r="193" spans="2:65" s="1" customFormat="1" ht="19.5">
      <c r="B193" s="28"/>
      <c r="D193" s="142" t="s">
        <v>141</v>
      </c>
      <c r="F193" s="143" t="s">
        <v>676</v>
      </c>
      <c r="I193" s="144"/>
      <c r="L193" s="28"/>
      <c r="M193" s="145"/>
      <c r="T193" s="52"/>
      <c r="AT193" s="13" t="s">
        <v>141</v>
      </c>
      <c r="AU193" s="13" t="s">
        <v>84</v>
      </c>
    </row>
    <row r="194" spans="2:65" s="1" customFormat="1" ht="16.5" customHeight="1">
      <c r="B194" s="28"/>
      <c r="C194" s="146" t="s">
        <v>282</v>
      </c>
      <c r="D194" s="146" t="s">
        <v>143</v>
      </c>
      <c r="E194" s="147" t="s">
        <v>363</v>
      </c>
      <c r="F194" s="148" t="s">
        <v>570</v>
      </c>
      <c r="G194" s="149" t="s">
        <v>138</v>
      </c>
      <c r="H194" s="150">
        <v>2</v>
      </c>
      <c r="I194" s="151"/>
      <c r="J194" s="150">
        <f>ROUND(I194*H194,0)</f>
        <v>0</v>
      </c>
      <c r="K194" s="152"/>
      <c r="L194" s="153"/>
      <c r="M194" s="154" t="s">
        <v>1</v>
      </c>
      <c r="N194" s="155" t="s">
        <v>40</v>
      </c>
      <c r="P194" s="138">
        <f>O194*H194</f>
        <v>0</v>
      </c>
      <c r="Q194" s="138">
        <v>2.5999999999999998E-4</v>
      </c>
      <c r="R194" s="138">
        <f>Q194*H194</f>
        <v>5.1999999999999995E-4</v>
      </c>
      <c r="S194" s="138">
        <v>0</v>
      </c>
      <c r="T194" s="139">
        <f>S194*H194</f>
        <v>0</v>
      </c>
      <c r="AR194" s="140" t="s">
        <v>146</v>
      </c>
      <c r="AT194" s="140" t="s">
        <v>143</v>
      </c>
      <c r="AU194" s="140" t="s">
        <v>84</v>
      </c>
      <c r="AY194" s="13" t="s">
        <v>132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3" t="s">
        <v>8</v>
      </c>
      <c r="BK194" s="141">
        <f>ROUND(I194*H194,0)</f>
        <v>0</v>
      </c>
      <c r="BL194" s="13" t="s">
        <v>139</v>
      </c>
      <c r="BM194" s="140" t="s">
        <v>947</v>
      </c>
    </row>
    <row r="195" spans="2:65" s="1" customFormat="1" ht="19.5">
      <c r="B195" s="28"/>
      <c r="D195" s="142" t="s">
        <v>141</v>
      </c>
      <c r="F195" s="143" t="s">
        <v>948</v>
      </c>
      <c r="I195" s="144"/>
      <c r="L195" s="28"/>
      <c r="M195" s="145"/>
      <c r="T195" s="52"/>
      <c r="AT195" s="13" t="s">
        <v>141</v>
      </c>
      <c r="AU195" s="13" t="s">
        <v>84</v>
      </c>
    </row>
    <row r="196" spans="2:65" s="1" customFormat="1" ht="24.2" customHeight="1">
      <c r="B196" s="28"/>
      <c r="C196" s="129" t="s">
        <v>288</v>
      </c>
      <c r="D196" s="129" t="s">
        <v>135</v>
      </c>
      <c r="E196" s="130" t="s">
        <v>949</v>
      </c>
      <c r="F196" s="131" t="s">
        <v>950</v>
      </c>
      <c r="G196" s="132" t="s">
        <v>138</v>
      </c>
      <c r="H196" s="133">
        <v>3</v>
      </c>
      <c r="I196" s="134"/>
      <c r="J196" s="133">
        <f>ROUND(I196*H196,0)</f>
        <v>0</v>
      </c>
      <c r="K196" s="135"/>
      <c r="L196" s="28"/>
      <c r="M196" s="136" t="s">
        <v>1</v>
      </c>
      <c r="N196" s="137" t="s">
        <v>40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139</v>
      </c>
      <c r="AT196" s="140" t="s">
        <v>135</v>
      </c>
      <c r="AU196" s="140" t="s">
        <v>84</v>
      </c>
      <c r="AY196" s="13" t="s">
        <v>132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3" t="s">
        <v>8</v>
      </c>
      <c r="BK196" s="141">
        <f>ROUND(I196*H196,0)</f>
        <v>0</v>
      </c>
      <c r="BL196" s="13" t="s">
        <v>139</v>
      </c>
      <c r="BM196" s="140" t="s">
        <v>951</v>
      </c>
    </row>
    <row r="197" spans="2:65" s="1" customFormat="1" ht="11.25">
      <c r="B197" s="28"/>
      <c r="D197" s="156" t="s">
        <v>152</v>
      </c>
      <c r="F197" s="157" t="s">
        <v>952</v>
      </c>
      <c r="I197" s="144"/>
      <c r="L197" s="28"/>
      <c r="M197" s="145"/>
      <c r="T197" s="52"/>
      <c r="AT197" s="13" t="s">
        <v>152</v>
      </c>
      <c r="AU197" s="13" t="s">
        <v>84</v>
      </c>
    </row>
    <row r="198" spans="2:65" s="1" customFormat="1" ht="19.5">
      <c r="B198" s="28"/>
      <c r="D198" s="142" t="s">
        <v>141</v>
      </c>
      <c r="F198" s="143" t="s">
        <v>953</v>
      </c>
      <c r="I198" s="144"/>
      <c r="L198" s="28"/>
      <c r="M198" s="145"/>
      <c r="T198" s="52"/>
      <c r="AT198" s="13" t="s">
        <v>141</v>
      </c>
      <c r="AU198" s="13" t="s">
        <v>84</v>
      </c>
    </row>
    <row r="199" spans="2:65" s="11" customFormat="1" ht="25.9" customHeight="1">
      <c r="B199" s="117"/>
      <c r="D199" s="118" t="s">
        <v>74</v>
      </c>
      <c r="E199" s="119" t="s">
        <v>143</v>
      </c>
      <c r="F199" s="119" t="s">
        <v>383</v>
      </c>
      <c r="I199" s="120"/>
      <c r="J199" s="121">
        <f>BK199</f>
        <v>0</v>
      </c>
      <c r="L199" s="117"/>
      <c r="M199" s="122"/>
      <c r="P199" s="123">
        <f>P200</f>
        <v>0</v>
      </c>
      <c r="R199" s="123">
        <f>R200</f>
        <v>0</v>
      </c>
      <c r="T199" s="124">
        <f>T200</f>
        <v>0</v>
      </c>
      <c r="AR199" s="118" t="s">
        <v>148</v>
      </c>
      <c r="AT199" s="125" t="s">
        <v>74</v>
      </c>
      <c r="AU199" s="125" t="s">
        <v>75</v>
      </c>
      <c r="AY199" s="118" t="s">
        <v>132</v>
      </c>
      <c r="BK199" s="126">
        <f>BK200</f>
        <v>0</v>
      </c>
    </row>
    <row r="200" spans="2:65" s="11" customFormat="1" ht="22.9" customHeight="1">
      <c r="B200" s="117"/>
      <c r="D200" s="118" t="s">
        <v>74</v>
      </c>
      <c r="E200" s="127" t="s">
        <v>384</v>
      </c>
      <c r="F200" s="127" t="s">
        <v>385</v>
      </c>
      <c r="I200" s="120"/>
      <c r="J200" s="128">
        <f>BK200</f>
        <v>0</v>
      </c>
      <c r="L200" s="117"/>
      <c r="M200" s="122"/>
      <c r="P200" s="123">
        <f>SUM(P201:P202)</f>
        <v>0</v>
      </c>
      <c r="R200" s="123">
        <f>SUM(R201:R202)</f>
        <v>0</v>
      </c>
      <c r="T200" s="124">
        <f>SUM(T201:T202)</f>
        <v>0</v>
      </c>
      <c r="AR200" s="118" t="s">
        <v>148</v>
      </c>
      <c r="AT200" s="125" t="s">
        <v>74</v>
      </c>
      <c r="AU200" s="125" t="s">
        <v>8</v>
      </c>
      <c r="AY200" s="118" t="s">
        <v>132</v>
      </c>
      <c r="BK200" s="126">
        <f>SUM(BK201:BK202)</f>
        <v>0</v>
      </c>
    </row>
    <row r="201" spans="2:65" s="1" customFormat="1" ht="16.5" customHeight="1">
      <c r="B201" s="28"/>
      <c r="C201" s="129" t="s">
        <v>146</v>
      </c>
      <c r="D201" s="129" t="s">
        <v>135</v>
      </c>
      <c r="E201" s="130" t="s">
        <v>954</v>
      </c>
      <c r="F201" s="131" t="s">
        <v>405</v>
      </c>
      <c r="G201" s="132" t="s">
        <v>138</v>
      </c>
      <c r="H201" s="133">
        <v>1</v>
      </c>
      <c r="I201" s="134"/>
      <c r="J201" s="133">
        <f>ROUND(I201*H201,0)</f>
        <v>0</v>
      </c>
      <c r="K201" s="135"/>
      <c r="L201" s="28"/>
      <c r="M201" s="136" t="s">
        <v>1</v>
      </c>
      <c r="N201" s="137" t="s">
        <v>40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390</v>
      </c>
      <c r="AT201" s="140" t="s">
        <v>135</v>
      </c>
      <c r="AU201" s="140" t="s">
        <v>84</v>
      </c>
      <c r="AY201" s="13" t="s">
        <v>132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3" t="s">
        <v>8</v>
      </c>
      <c r="BK201" s="141">
        <f>ROUND(I201*H201,0)</f>
        <v>0</v>
      </c>
      <c r="BL201" s="13" t="s">
        <v>390</v>
      </c>
      <c r="BM201" s="140" t="s">
        <v>955</v>
      </c>
    </row>
    <row r="202" spans="2:65" s="1" customFormat="1" ht="19.5">
      <c r="B202" s="28"/>
      <c r="D202" s="142" t="s">
        <v>141</v>
      </c>
      <c r="F202" s="143" t="s">
        <v>956</v>
      </c>
      <c r="I202" s="144"/>
      <c r="L202" s="28"/>
      <c r="M202" s="145"/>
      <c r="T202" s="52"/>
      <c r="AT202" s="13" t="s">
        <v>141</v>
      </c>
      <c r="AU202" s="13" t="s">
        <v>84</v>
      </c>
    </row>
    <row r="203" spans="2:65" s="11" customFormat="1" ht="25.9" customHeight="1">
      <c r="B203" s="117"/>
      <c r="D203" s="118" t="s">
        <v>74</v>
      </c>
      <c r="E203" s="119" t="s">
        <v>418</v>
      </c>
      <c r="F203" s="119" t="s">
        <v>419</v>
      </c>
      <c r="I203" s="120"/>
      <c r="J203" s="121">
        <f>BK203</f>
        <v>0</v>
      </c>
      <c r="L203" s="117"/>
      <c r="M203" s="122"/>
      <c r="P203" s="123">
        <f>P204</f>
        <v>0</v>
      </c>
      <c r="R203" s="123">
        <f>R204</f>
        <v>0</v>
      </c>
      <c r="T203" s="124">
        <f>T204</f>
        <v>0</v>
      </c>
      <c r="AR203" s="118" t="s">
        <v>159</v>
      </c>
      <c r="AT203" s="125" t="s">
        <v>74</v>
      </c>
      <c r="AU203" s="125" t="s">
        <v>75</v>
      </c>
      <c r="AY203" s="118" t="s">
        <v>132</v>
      </c>
      <c r="BK203" s="126">
        <f>BK204</f>
        <v>0</v>
      </c>
    </row>
    <row r="204" spans="2:65" s="11" customFormat="1" ht="22.9" customHeight="1">
      <c r="B204" s="117"/>
      <c r="D204" s="118" t="s">
        <v>74</v>
      </c>
      <c r="E204" s="127" t="s">
        <v>420</v>
      </c>
      <c r="F204" s="127" t="s">
        <v>421</v>
      </c>
      <c r="I204" s="120"/>
      <c r="J204" s="128">
        <f>BK204</f>
        <v>0</v>
      </c>
      <c r="L204" s="117"/>
      <c r="M204" s="122"/>
      <c r="P204" s="123">
        <f>SUM(P205:P206)</f>
        <v>0</v>
      </c>
      <c r="R204" s="123">
        <f>SUM(R205:R206)</f>
        <v>0</v>
      </c>
      <c r="T204" s="124">
        <f>SUM(T205:T206)</f>
        <v>0</v>
      </c>
      <c r="AR204" s="118" t="s">
        <v>159</v>
      </c>
      <c r="AT204" s="125" t="s">
        <v>74</v>
      </c>
      <c r="AU204" s="125" t="s">
        <v>8</v>
      </c>
      <c r="AY204" s="118" t="s">
        <v>132</v>
      </c>
      <c r="BK204" s="126">
        <f>SUM(BK205:BK206)</f>
        <v>0</v>
      </c>
    </row>
    <row r="205" spans="2:65" s="1" customFormat="1" ht="16.5" customHeight="1">
      <c r="B205" s="28"/>
      <c r="C205" s="129" t="s">
        <v>297</v>
      </c>
      <c r="D205" s="129" t="s">
        <v>135</v>
      </c>
      <c r="E205" s="130" t="s">
        <v>423</v>
      </c>
      <c r="F205" s="131" t="s">
        <v>424</v>
      </c>
      <c r="G205" s="132" t="s">
        <v>389</v>
      </c>
      <c r="H205" s="133">
        <v>1</v>
      </c>
      <c r="I205" s="134"/>
      <c r="J205" s="133">
        <f>ROUND(I205*H205,0)</f>
        <v>0</v>
      </c>
      <c r="K205" s="135"/>
      <c r="L205" s="28"/>
      <c r="M205" s="136" t="s">
        <v>1</v>
      </c>
      <c r="N205" s="137" t="s">
        <v>40</v>
      </c>
      <c r="P205" s="138">
        <f>O205*H205</f>
        <v>0</v>
      </c>
      <c r="Q205" s="138">
        <v>0</v>
      </c>
      <c r="R205" s="138">
        <f>Q205*H205</f>
        <v>0</v>
      </c>
      <c r="S205" s="138">
        <v>0</v>
      </c>
      <c r="T205" s="139">
        <f>S205*H205</f>
        <v>0</v>
      </c>
      <c r="AR205" s="140" t="s">
        <v>155</v>
      </c>
      <c r="AT205" s="140" t="s">
        <v>135</v>
      </c>
      <c r="AU205" s="140" t="s">
        <v>84</v>
      </c>
      <c r="AY205" s="13" t="s">
        <v>132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3" t="s">
        <v>8</v>
      </c>
      <c r="BK205" s="141">
        <f>ROUND(I205*H205,0)</f>
        <v>0</v>
      </c>
      <c r="BL205" s="13" t="s">
        <v>155</v>
      </c>
      <c r="BM205" s="140" t="s">
        <v>957</v>
      </c>
    </row>
    <row r="206" spans="2:65" s="1" customFormat="1" ht="29.25">
      <c r="B206" s="28"/>
      <c r="D206" s="142" t="s">
        <v>141</v>
      </c>
      <c r="F206" s="143" t="s">
        <v>958</v>
      </c>
      <c r="I206" s="144"/>
      <c r="L206" s="28"/>
      <c r="M206" s="158"/>
      <c r="N206" s="159"/>
      <c r="O206" s="159"/>
      <c r="P206" s="159"/>
      <c r="Q206" s="159"/>
      <c r="R206" s="159"/>
      <c r="S206" s="159"/>
      <c r="T206" s="160"/>
      <c r="AT206" s="13" t="s">
        <v>141</v>
      </c>
      <c r="AU206" s="13" t="s">
        <v>84</v>
      </c>
    </row>
    <row r="207" spans="2:65" s="1" customFormat="1" ht="6.95" customHeight="1">
      <c r="B207" s="40"/>
      <c r="C207" s="41"/>
      <c r="D207" s="41"/>
      <c r="E207" s="41"/>
      <c r="F207" s="41"/>
      <c r="G207" s="41"/>
      <c r="H207" s="41"/>
      <c r="I207" s="41"/>
      <c r="J207" s="41"/>
      <c r="K207" s="41"/>
      <c r="L207" s="28"/>
    </row>
  </sheetData>
  <sheetProtection algorithmName="SHA-512" hashValue="nBMhBPB2cPMQ1edFofp/7i0a8DW0roOIMhou1vkuLb9Ulj1VyG/TStItu0bFKR0PQOO4a57ocCydSfvdthtHFg==" saltValue="zHf/GcFIhDErQIx14675XyeA/pXKsSUdB4mdgnha6NJmTcoijBLsCeYH4MF4UZinEkATq0OOWFn+omooKZqLYw==" spinCount="100000" sheet="1" objects="1" scenarios="1" formatColumns="0" formatRows="0" autoFilter="0"/>
  <autoFilter ref="C121:K206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600-000000000000}"/>
    <hyperlink ref="F130" r:id="rId2" xr:uid="{00000000-0004-0000-0600-000001000000}"/>
    <hyperlink ref="F133" r:id="rId3" xr:uid="{00000000-0004-0000-0600-000002000000}"/>
    <hyperlink ref="F136" r:id="rId4" xr:uid="{00000000-0004-0000-0600-000003000000}"/>
    <hyperlink ref="F139" r:id="rId5" xr:uid="{00000000-0004-0000-0600-000004000000}"/>
    <hyperlink ref="F142" r:id="rId6" xr:uid="{00000000-0004-0000-0600-000005000000}"/>
    <hyperlink ref="F146" r:id="rId7" xr:uid="{00000000-0004-0000-0600-000006000000}"/>
    <hyperlink ref="F149" r:id="rId8" xr:uid="{00000000-0004-0000-0600-000007000000}"/>
    <hyperlink ref="F153" r:id="rId9" xr:uid="{00000000-0004-0000-0600-000008000000}"/>
    <hyperlink ref="F157" r:id="rId10" xr:uid="{00000000-0004-0000-0600-000009000000}"/>
    <hyperlink ref="F160" r:id="rId11" xr:uid="{00000000-0004-0000-0600-00000A000000}"/>
    <hyperlink ref="F163" r:id="rId12" xr:uid="{00000000-0004-0000-0600-00000B000000}"/>
    <hyperlink ref="F166" r:id="rId13" xr:uid="{00000000-0004-0000-0600-00000C000000}"/>
    <hyperlink ref="F169" r:id="rId14" xr:uid="{00000000-0004-0000-0600-00000D000000}"/>
    <hyperlink ref="F172" r:id="rId15" xr:uid="{00000000-0004-0000-0600-00000E000000}"/>
    <hyperlink ref="F177" r:id="rId16" xr:uid="{00000000-0004-0000-0600-00000F000000}"/>
    <hyperlink ref="F181" r:id="rId17" xr:uid="{00000000-0004-0000-0600-000010000000}"/>
    <hyperlink ref="F185" r:id="rId18" xr:uid="{00000000-0004-0000-0600-000011000000}"/>
    <hyperlink ref="F189" r:id="rId19" xr:uid="{00000000-0004-0000-0600-000012000000}"/>
    <hyperlink ref="F192" r:id="rId20" xr:uid="{00000000-0004-0000-0600-000013000000}"/>
    <hyperlink ref="F197" r:id="rId21" xr:uid="{00000000-0004-0000-06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103</v>
      </c>
      <c r="L4" s="16"/>
      <c r="M4" s="84" t="s">
        <v>11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zakázky'!K6</f>
        <v>Odstranění závad z revize elektroinstalce objektů TSHK</v>
      </c>
      <c r="F7" s="200"/>
      <c r="G7" s="200"/>
      <c r="H7" s="200"/>
      <c r="L7" s="16"/>
    </row>
    <row r="8" spans="2:46" s="1" customFormat="1" ht="12" customHeight="1">
      <c r="B8" s="28"/>
      <c r="D8" s="23" t="s">
        <v>104</v>
      </c>
      <c r="L8" s="28"/>
    </row>
    <row r="9" spans="2:46" s="1" customFormat="1" ht="30" customHeight="1">
      <c r="B9" s="28"/>
      <c r="E9" s="161" t="s">
        <v>959</v>
      </c>
      <c r="F9" s="201"/>
      <c r="G9" s="201"/>
      <c r="H9" s="201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>
        <f>'Rekapitulace zakázky'!AN8</f>
        <v>0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tr">
        <f>'Rekapitulace zakázky'!AN13</f>
        <v>Vyplň údaj</v>
      </c>
      <c r="L17" s="28"/>
    </row>
    <row r="18" spans="2:12" s="1" customFormat="1" ht="18" customHeight="1">
      <c r="B18" s="28"/>
      <c r="E18" s="202" t="str">
        <f>'Rekapitulace zakázky'!E14</f>
        <v>Vyplň údaj</v>
      </c>
      <c r="F18" s="183"/>
      <c r="G18" s="183"/>
      <c r="H18" s="183"/>
      <c r="I18" s="23" t="s">
        <v>27</v>
      </c>
      <c r="J18" s="24" t="str">
        <f>'Rekapitulace zakázky'!AN14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tr">
        <f>IF('Rekapitulace zakázky'!AN16="","",'Rekapitulace zakázky'!AN16)</f>
        <v/>
      </c>
      <c r="L20" s="28"/>
    </row>
    <row r="21" spans="2:12" s="1" customFormat="1" ht="18" customHeight="1">
      <c r="B21" s="28"/>
      <c r="E21" s="21" t="str">
        <f>IF('Rekapitulace zakázky'!E17="","",'Rekapitulace zakázky'!E17)</f>
        <v xml:space="preserve"> </v>
      </c>
      <c r="I21" s="23" t="s">
        <v>27</v>
      </c>
      <c r="J21" s="21" t="str">
        <f>IF('Rekapitulace zakázky'!AN17="","",'Rekapitulace zakázky'!AN17)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24</v>
      </c>
      <c r="J23" s="21" t="str">
        <f>IF('Rekapitulace zakázky'!AN19="","",'Rekapitulace zakázky'!AN19)</f>
        <v/>
      </c>
      <c r="L23" s="28"/>
    </row>
    <row r="24" spans="2:12" s="1" customFormat="1" ht="18" customHeight="1">
      <c r="B24" s="28"/>
      <c r="E24" s="21" t="str">
        <f>IF('Rekapitulace zakázky'!E20="","",'Rekapitulace zakázky'!E20)</f>
        <v xml:space="preserve"> </v>
      </c>
      <c r="I24" s="23" t="s">
        <v>27</v>
      </c>
      <c r="J24" s="21" t="str">
        <f>IF('Rekapitulace zakázky'!AN20="","",'Rekapitulace zakázky'!AN20)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88" t="s">
        <v>1</v>
      </c>
      <c r="F27" s="188"/>
      <c r="G27" s="188"/>
      <c r="H27" s="188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ROUND(J122, 0)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ROUND((SUM(BE122:BE182)),  0)</f>
        <v>0</v>
      </c>
      <c r="I33" s="88">
        <v>0.21</v>
      </c>
      <c r="J33" s="87">
        <f>ROUND(((SUM(BE122:BE182))*I33),  0)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ROUND((SUM(BF122:BF182)),  0)</f>
        <v>0</v>
      </c>
      <c r="I34" s="88">
        <v>0.12</v>
      </c>
      <c r="J34" s="87">
        <f>ROUND(((SUM(BF122:BF182))*I34),  0)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ROUND((SUM(BG122:BG182)),  0)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ROUND((SUM(BH122:BH182)),  0)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ROUND((SUM(BI122:BI182)),  0)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hidden="1" customHeight="1">
      <c r="B82" s="28"/>
      <c r="C82" s="17" t="s">
        <v>106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99" t="str">
        <f>E7</f>
        <v>Odstranění závad z revize elektroinstalce objektů TSHK</v>
      </c>
      <c r="F85" s="200"/>
      <c r="G85" s="200"/>
      <c r="H85" s="200"/>
      <c r="L85" s="28"/>
    </row>
    <row r="86" spans="2:47" s="1" customFormat="1" ht="12" hidden="1" customHeight="1">
      <c r="B86" s="28"/>
      <c r="C86" s="23" t="s">
        <v>104</v>
      </c>
      <c r="L86" s="28"/>
    </row>
    <row r="87" spans="2:47" s="1" customFormat="1" ht="30" hidden="1" customHeight="1">
      <c r="B87" s="28"/>
      <c r="E87" s="161" t="str">
        <f>E9</f>
        <v>07. - TSHK, Na Brně 362 - detašované pracoviště Kydlinovská</v>
      </c>
      <c r="F87" s="201"/>
      <c r="G87" s="201"/>
      <c r="H87" s="201"/>
      <c r="L87" s="28"/>
    </row>
    <row r="88" spans="2:47" s="1" customFormat="1" ht="6.95" hidden="1" customHeight="1">
      <c r="B88" s="28"/>
      <c r="L88" s="28"/>
    </row>
    <row r="89" spans="2:47" s="1" customFormat="1" ht="12" hidden="1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>
        <f>IF(J12="","",J12)</f>
        <v>0</v>
      </c>
      <c r="L89" s="28"/>
    </row>
    <row r="90" spans="2:47" s="1" customFormat="1" ht="6.95" hidden="1" customHeight="1">
      <c r="B90" s="28"/>
      <c r="L90" s="28"/>
    </row>
    <row r="91" spans="2:47" s="1" customFormat="1" ht="15.2" hidden="1" customHeight="1">
      <c r="B91" s="28"/>
      <c r="C91" s="23" t="s">
        <v>23</v>
      </c>
      <c r="F91" s="21" t="str">
        <f>E15</f>
        <v>TECHNICKÉ SLUŽBY HRADEC KRÁLOVÉ</v>
      </c>
      <c r="I91" s="23" t="s">
        <v>31</v>
      </c>
      <c r="J91" s="26" t="str">
        <f>E21</f>
        <v xml:space="preserve"> </v>
      </c>
      <c r="L91" s="28"/>
    </row>
    <row r="92" spans="2:47" s="1" customFormat="1" ht="15.2" hidden="1" customHeight="1">
      <c r="B92" s="28"/>
      <c r="C92" s="23" t="s">
        <v>29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97" t="s">
        <v>107</v>
      </c>
      <c r="D94" s="89"/>
      <c r="E94" s="89"/>
      <c r="F94" s="89"/>
      <c r="G94" s="89"/>
      <c r="H94" s="89"/>
      <c r="I94" s="89"/>
      <c r="J94" s="98" t="s">
        <v>108</v>
      </c>
      <c r="K94" s="89"/>
      <c r="L94" s="28"/>
    </row>
    <row r="95" spans="2:47" s="1" customFormat="1" ht="10.35" hidden="1" customHeight="1">
      <c r="B95" s="28"/>
      <c r="L95" s="28"/>
    </row>
    <row r="96" spans="2:47" s="1" customFormat="1" ht="22.9" hidden="1" customHeight="1">
      <c r="B96" s="28"/>
      <c r="C96" s="99" t="s">
        <v>109</v>
      </c>
      <c r="J96" s="62">
        <f>J122</f>
        <v>0</v>
      </c>
      <c r="L96" s="28"/>
      <c r="AU96" s="13" t="s">
        <v>110</v>
      </c>
    </row>
    <row r="97" spans="2:12" s="8" customFormat="1" ht="24.95" hidden="1" customHeight="1">
      <c r="B97" s="100"/>
      <c r="D97" s="101" t="s">
        <v>111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hidden="1" customHeight="1">
      <c r="B98" s="104"/>
      <c r="D98" s="105" t="s">
        <v>112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8" customFormat="1" ht="24.95" hidden="1" customHeight="1">
      <c r="B99" s="100"/>
      <c r="D99" s="101" t="s">
        <v>113</v>
      </c>
      <c r="E99" s="102"/>
      <c r="F99" s="102"/>
      <c r="G99" s="102"/>
      <c r="H99" s="102"/>
      <c r="I99" s="102"/>
      <c r="J99" s="103">
        <f>J175</f>
        <v>0</v>
      </c>
      <c r="L99" s="100"/>
    </row>
    <row r="100" spans="2:12" s="9" customFormat="1" ht="19.899999999999999" hidden="1" customHeight="1">
      <c r="B100" s="104"/>
      <c r="D100" s="105" t="s">
        <v>114</v>
      </c>
      <c r="E100" s="106"/>
      <c r="F100" s="106"/>
      <c r="G100" s="106"/>
      <c r="H100" s="106"/>
      <c r="I100" s="106"/>
      <c r="J100" s="107">
        <f>J176</f>
        <v>0</v>
      </c>
      <c r="L100" s="104"/>
    </row>
    <row r="101" spans="2:12" s="8" customFormat="1" ht="24.95" hidden="1" customHeight="1">
      <c r="B101" s="100"/>
      <c r="D101" s="101" t="s">
        <v>115</v>
      </c>
      <c r="E101" s="102"/>
      <c r="F101" s="102"/>
      <c r="G101" s="102"/>
      <c r="H101" s="102"/>
      <c r="I101" s="102"/>
      <c r="J101" s="103">
        <f>J179</f>
        <v>0</v>
      </c>
      <c r="L101" s="100"/>
    </row>
    <row r="102" spans="2:12" s="9" customFormat="1" ht="19.899999999999999" hidden="1" customHeight="1">
      <c r="B102" s="104"/>
      <c r="D102" s="105" t="s">
        <v>116</v>
      </c>
      <c r="E102" s="106"/>
      <c r="F102" s="106"/>
      <c r="G102" s="106"/>
      <c r="H102" s="106"/>
      <c r="I102" s="106"/>
      <c r="J102" s="107">
        <f>J180</f>
        <v>0</v>
      </c>
      <c r="L102" s="104"/>
    </row>
    <row r="103" spans="2:12" s="1" customFormat="1" ht="21.75" hidden="1" customHeight="1">
      <c r="B103" s="28"/>
      <c r="L103" s="28"/>
    </row>
    <row r="104" spans="2:12" s="1" customFormat="1" ht="6.95" hidden="1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117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99" t="str">
        <f>E7</f>
        <v>Odstranění závad z revize elektroinstalce objektů TSHK</v>
      </c>
      <c r="F112" s="200"/>
      <c r="G112" s="200"/>
      <c r="H112" s="200"/>
      <c r="L112" s="28"/>
    </row>
    <row r="113" spans="2:65" s="1" customFormat="1" ht="12" customHeight="1">
      <c r="B113" s="28"/>
      <c r="C113" s="23" t="s">
        <v>104</v>
      </c>
      <c r="L113" s="28"/>
    </row>
    <row r="114" spans="2:65" s="1" customFormat="1" ht="30" customHeight="1">
      <c r="B114" s="28"/>
      <c r="E114" s="161" t="str">
        <f>E9</f>
        <v>07. - TSHK, Na Brně 362 - detašované pracoviště Kydlinovská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>
        <f>IF(J12="","",J12)</f>
        <v>0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23</v>
      </c>
      <c r="F118" s="21" t="str">
        <f>E15</f>
        <v>TECHNICKÉ SLUŽBY HRADEC KRÁLOVÉ</v>
      </c>
      <c r="I118" s="23" t="s">
        <v>31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29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118</v>
      </c>
      <c r="D121" s="110" t="s">
        <v>60</v>
      </c>
      <c r="E121" s="110" t="s">
        <v>56</v>
      </c>
      <c r="F121" s="110" t="s">
        <v>57</v>
      </c>
      <c r="G121" s="110" t="s">
        <v>119</v>
      </c>
      <c r="H121" s="110" t="s">
        <v>120</v>
      </c>
      <c r="I121" s="110" t="s">
        <v>121</v>
      </c>
      <c r="J121" s="111" t="s">
        <v>108</v>
      </c>
      <c r="K121" s="112" t="s">
        <v>122</v>
      </c>
      <c r="L121" s="108"/>
      <c r="M121" s="55" t="s">
        <v>1</v>
      </c>
      <c r="N121" s="56" t="s">
        <v>39</v>
      </c>
      <c r="O121" s="56" t="s">
        <v>123</v>
      </c>
      <c r="P121" s="56" t="s">
        <v>124</v>
      </c>
      <c r="Q121" s="56" t="s">
        <v>125</v>
      </c>
      <c r="R121" s="56" t="s">
        <v>126</v>
      </c>
      <c r="S121" s="56" t="s">
        <v>127</v>
      </c>
      <c r="T121" s="57" t="s">
        <v>128</v>
      </c>
    </row>
    <row r="122" spans="2:65" s="1" customFormat="1" ht="22.9" customHeight="1">
      <c r="B122" s="28"/>
      <c r="C122" s="60" t="s">
        <v>129</v>
      </c>
      <c r="J122" s="113">
        <f>BK122</f>
        <v>0</v>
      </c>
      <c r="L122" s="28"/>
      <c r="M122" s="58"/>
      <c r="N122" s="49"/>
      <c r="O122" s="49"/>
      <c r="P122" s="114">
        <f>P123+P175+P179</f>
        <v>0</v>
      </c>
      <c r="Q122" s="49"/>
      <c r="R122" s="114">
        <f>R123+R175+R179</f>
        <v>1.3769999999999999E-2</v>
      </c>
      <c r="S122" s="49"/>
      <c r="T122" s="115">
        <f>T123+T175+T179</f>
        <v>7.6290000000000011E-2</v>
      </c>
      <c r="AT122" s="13" t="s">
        <v>74</v>
      </c>
      <c r="AU122" s="13" t="s">
        <v>110</v>
      </c>
      <c r="BK122" s="116">
        <f>BK123+BK175+BK179</f>
        <v>0</v>
      </c>
    </row>
    <row r="123" spans="2:65" s="11" customFormat="1" ht="25.9" customHeight="1">
      <c r="B123" s="117"/>
      <c r="D123" s="118" t="s">
        <v>74</v>
      </c>
      <c r="E123" s="119" t="s">
        <v>130</v>
      </c>
      <c r="F123" s="119" t="s">
        <v>131</v>
      </c>
      <c r="I123" s="120"/>
      <c r="J123" s="121">
        <f>BK123</f>
        <v>0</v>
      </c>
      <c r="L123" s="117"/>
      <c r="M123" s="122"/>
      <c r="P123" s="123">
        <f>P124</f>
        <v>0</v>
      </c>
      <c r="R123" s="123">
        <f>R124</f>
        <v>1.3769999999999999E-2</v>
      </c>
      <c r="T123" s="124">
        <f>T124</f>
        <v>7.6290000000000011E-2</v>
      </c>
      <c r="AR123" s="118" t="s">
        <v>84</v>
      </c>
      <c r="AT123" s="125" t="s">
        <v>74</v>
      </c>
      <c r="AU123" s="125" t="s">
        <v>75</v>
      </c>
      <c r="AY123" s="118" t="s">
        <v>132</v>
      </c>
      <c r="BK123" s="126">
        <f>BK124</f>
        <v>0</v>
      </c>
    </row>
    <row r="124" spans="2:65" s="11" customFormat="1" ht="22.9" customHeight="1">
      <c r="B124" s="117"/>
      <c r="D124" s="118" t="s">
        <v>74</v>
      </c>
      <c r="E124" s="127" t="s">
        <v>133</v>
      </c>
      <c r="F124" s="127" t="s">
        <v>134</v>
      </c>
      <c r="I124" s="120"/>
      <c r="J124" s="128">
        <f>BK124</f>
        <v>0</v>
      </c>
      <c r="L124" s="117"/>
      <c r="M124" s="122"/>
      <c r="P124" s="123">
        <f>SUM(P125:P174)</f>
        <v>0</v>
      </c>
      <c r="R124" s="123">
        <f>SUM(R125:R174)</f>
        <v>1.3769999999999999E-2</v>
      </c>
      <c r="T124" s="124">
        <f>SUM(T125:T174)</f>
        <v>7.6290000000000011E-2</v>
      </c>
      <c r="AR124" s="118" t="s">
        <v>84</v>
      </c>
      <c r="AT124" s="125" t="s">
        <v>74</v>
      </c>
      <c r="AU124" s="125" t="s">
        <v>8</v>
      </c>
      <c r="AY124" s="118" t="s">
        <v>132</v>
      </c>
      <c r="BK124" s="126">
        <f>SUM(BK125:BK174)</f>
        <v>0</v>
      </c>
    </row>
    <row r="125" spans="2:65" s="1" customFormat="1" ht="33" customHeight="1">
      <c r="B125" s="28"/>
      <c r="C125" s="129" t="s">
        <v>8</v>
      </c>
      <c r="D125" s="129" t="s">
        <v>135</v>
      </c>
      <c r="E125" s="130" t="s">
        <v>891</v>
      </c>
      <c r="F125" s="131" t="s">
        <v>892</v>
      </c>
      <c r="G125" s="132" t="s">
        <v>138</v>
      </c>
      <c r="H125" s="133">
        <v>16</v>
      </c>
      <c r="I125" s="134"/>
      <c r="J125" s="133">
        <f>ROUND(I125*H125,0)</f>
        <v>0</v>
      </c>
      <c r="K125" s="135"/>
      <c r="L125" s="28"/>
      <c r="M125" s="136" t="s">
        <v>1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139</v>
      </c>
      <c r="AT125" s="140" t="s">
        <v>135</v>
      </c>
      <c r="AU125" s="140" t="s">
        <v>84</v>
      </c>
      <c r="AY125" s="13" t="s">
        <v>132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</v>
      </c>
      <c r="BK125" s="141">
        <f>ROUND(I125*H125,0)</f>
        <v>0</v>
      </c>
      <c r="BL125" s="13" t="s">
        <v>139</v>
      </c>
      <c r="BM125" s="140" t="s">
        <v>960</v>
      </c>
    </row>
    <row r="126" spans="2:65" s="1" customFormat="1" ht="11.25">
      <c r="B126" s="28"/>
      <c r="D126" s="156" t="s">
        <v>152</v>
      </c>
      <c r="F126" s="157" t="s">
        <v>894</v>
      </c>
      <c r="I126" s="144"/>
      <c r="L126" s="28"/>
      <c r="M126" s="145"/>
      <c r="T126" s="52"/>
      <c r="AT126" s="13" t="s">
        <v>152</v>
      </c>
      <c r="AU126" s="13" t="s">
        <v>84</v>
      </c>
    </row>
    <row r="127" spans="2:65" s="1" customFormat="1" ht="19.5">
      <c r="B127" s="28"/>
      <c r="D127" s="142" t="s">
        <v>141</v>
      </c>
      <c r="F127" s="143" t="s">
        <v>154</v>
      </c>
      <c r="I127" s="144"/>
      <c r="L127" s="28"/>
      <c r="M127" s="145"/>
      <c r="T127" s="52"/>
      <c r="AT127" s="13" t="s">
        <v>141</v>
      </c>
      <c r="AU127" s="13" t="s">
        <v>84</v>
      </c>
    </row>
    <row r="128" spans="2:65" s="1" customFormat="1" ht="33" customHeight="1">
      <c r="B128" s="28"/>
      <c r="C128" s="129" t="s">
        <v>84</v>
      </c>
      <c r="D128" s="129" t="s">
        <v>135</v>
      </c>
      <c r="E128" s="130" t="s">
        <v>961</v>
      </c>
      <c r="F128" s="131" t="s">
        <v>962</v>
      </c>
      <c r="G128" s="132" t="s">
        <v>138</v>
      </c>
      <c r="H128" s="133">
        <v>2</v>
      </c>
      <c r="I128" s="134"/>
      <c r="J128" s="133">
        <f>ROUND(I128*H128,0)</f>
        <v>0</v>
      </c>
      <c r="K128" s="135"/>
      <c r="L128" s="28"/>
      <c r="M128" s="136" t="s">
        <v>1</v>
      </c>
      <c r="N128" s="137" t="s">
        <v>40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139</v>
      </c>
      <c r="AT128" s="140" t="s">
        <v>135</v>
      </c>
      <c r="AU128" s="140" t="s">
        <v>84</v>
      </c>
      <c r="AY128" s="13" t="s">
        <v>132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</v>
      </c>
      <c r="BK128" s="141">
        <f>ROUND(I128*H128,0)</f>
        <v>0</v>
      </c>
      <c r="BL128" s="13" t="s">
        <v>139</v>
      </c>
      <c r="BM128" s="140" t="s">
        <v>963</v>
      </c>
    </row>
    <row r="129" spans="2:65" s="1" customFormat="1" ht="11.25">
      <c r="B129" s="28"/>
      <c r="D129" s="156" t="s">
        <v>152</v>
      </c>
      <c r="F129" s="157" t="s">
        <v>964</v>
      </c>
      <c r="I129" s="144"/>
      <c r="L129" s="28"/>
      <c r="M129" s="145"/>
      <c r="T129" s="52"/>
      <c r="AT129" s="13" t="s">
        <v>152</v>
      </c>
      <c r="AU129" s="13" t="s">
        <v>84</v>
      </c>
    </row>
    <row r="130" spans="2:65" s="1" customFormat="1" ht="19.5">
      <c r="B130" s="28"/>
      <c r="D130" s="142" t="s">
        <v>141</v>
      </c>
      <c r="F130" s="143" t="s">
        <v>965</v>
      </c>
      <c r="I130" s="144"/>
      <c r="L130" s="28"/>
      <c r="M130" s="145"/>
      <c r="T130" s="52"/>
      <c r="AT130" s="13" t="s">
        <v>141</v>
      </c>
      <c r="AU130" s="13" t="s">
        <v>84</v>
      </c>
    </row>
    <row r="131" spans="2:65" s="1" customFormat="1" ht="24.2" customHeight="1">
      <c r="B131" s="28"/>
      <c r="C131" s="129" t="s">
        <v>148</v>
      </c>
      <c r="D131" s="129" t="s">
        <v>135</v>
      </c>
      <c r="E131" s="130" t="s">
        <v>899</v>
      </c>
      <c r="F131" s="131" t="s">
        <v>900</v>
      </c>
      <c r="G131" s="132" t="s">
        <v>138</v>
      </c>
      <c r="H131" s="133">
        <v>4</v>
      </c>
      <c r="I131" s="134"/>
      <c r="J131" s="133">
        <f>ROUND(I131*H131,0)</f>
        <v>0</v>
      </c>
      <c r="K131" s="135"/>
      <c r="L131" s="28"/>
      <c r="M131" s="136" t="s">
        <v>1</v>
      </c>
      <c r="N131" s="137" t="s">
        <v>40</v>
      </c>
      <c r="P131" s="138">
        <f>O131*H131</f>
        <v>0</v>
      </c>
      <c r="Q131" s="138">
        <v>0</v>
      </c>
      <c r="R131" s="138">
        <f>Q131*H131</f>
        <v>0</v>
      </c>
      <c r="S131" s="138">
        <v>1.7000000000000001E-2</v>
      </c>
      <c r="T131" s="139">
        <f>S131*H131</f>
        <v>6.8000000000000005E-2</v>
      </c>
      <c r="AR131" s="140" t="s">
        <v>139</v>
      </c>
      <c r="AT131" s="140" t="s">
        <v>135</v>
      </c>
      <c r="AU131" s="140" t="s">
        <v>84</v>
      </c>
      <c r="AY131" s="13" t="s">
        <v>132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</v>
      </c>
      <c r="BK131" s="141">
        <f>ROUND(I131*H131,0)</f>
        <v>0</v>
      </c>
      <c r="BL131" s="13" t="s">
        <v>139</v>
      </c>
      <c r="BM131" s="140" t="s">
        <v>966</v>
      </c>
    </row>
    <row r="132" spans="2:65" s="1" customFormat="1" ht="11.25">
      <c r="B132" s="28"/>
      <c r="D132" s="156" t="s">
        <v>152</v>
      </c>
      <c r="F132" s="157" t="s">
        <v>902</v>
      </c>
      <c r="I132" s="144"/>
      <c r="L132" s="28"/>
      <c r="M132" s="145"/>
      <c r="T132" s="52"/>
      <c r="AT132" s="13" t="s">
        <v>152</v>
      </c>
      <c r="AU132" s="13" t="s">
        <v>84</v>
      </c>
    </row>
    <row r="133" spans="2:65" s="1" customFormat="1" ht="19.5">
      <c r="B133" s="28"/>
      <c r="D133" s="142" t="s">
        <v>141</v>
      </c>
      <c r="F133" s="143" t="s">
        <v>967</v>
      </c>
      <c r="I133" s="144"/>
      <c r="L133" s="28"/>
      <c r="M133" s="145"/>
      <c r="T133" s="52"/>
      <c r="AT133" s="13" t="s">
        <v>141</v>
      </c>
      <c r="AU133" s="13" t="s">
        <v>84</v>
      </c>
    </row>
    <row r="134" spans="2:65" s="1" customFormat="1" ht="24.2" customHeight="1">
      <c r="B134" s="28"/>
      <c r="C134" s="129" t="s">
        <v>155</v>
      </c>
      <c r="D134" s="129" t="s">
        <v>135</v>
      </c>
      <c r="E134" s="130" t="s">
        <v>968</v>
      </c>
      <c r="F134" s="131" t="s">
        <v>969</v>
      </c>
      <c r="G134" s="132" t="s">
        <v>138</v>
      </c>
      <c r="H134" s="133">
        <v>4</v>
      </c>
      <c r="I134" s="134"/>
      <c r="J134" s="133">
        <f>ROUND(I134*H134,0)</f>
        <v>0</v>
      </c>
      <c r="K134" s="135"/>
      <c r="L134" s="28"/>
      <c r="M134" s="136" t="s">
        <v>1</v>
      </c>
      <c r="N134" s="137" t="s">
        <v>40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139</v>
      </c>
      <c r="AT134" s="140" t="s">
        <v>135</v>
      </c>
      <c r="AU134" s="140" t="s">
        <v>84</v>
      </c>
      <c r="AY134" s="13" t="s">
        <v>132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</v>
      </c>
      <c r="BK134" s="141">
        <f>ROUND(I134*H134,0)</f>
        <v>0</v>
      </c>
      <c r="BL134" s="13" t="s">
        <v>139</v>
      </c>
      <c r="BM134" s="140" t="s">
        <v>970</v>
      </c>
    </row>
    <row r="135" spans="2:65" s="1" customFormat="1" ht="11.25">
      <c r="B135" s="28"/>
      <c r="D135" s="156" t="s">
        <v>152</v>
      </c>
      <c r="F135" s="157" t="s">
        <v>971</v>
      </c>
      <c r="I135" s="144"/>
      <c r="L135" s="28"/>
      <c r="M135" s="145"/>
      <c r="T135" s="52"/>
      <c r="AT135" s="13" t="s">
        <v>152</v>
      </c>
      <c r="AU135" s="13" t="s">
        <v>84</v>
      </c>
    </row>
    <row r="136" spans="2:65" s="1" customFormat="1" ht="19.5">
      <c r="B136" s="28"/>
      <c r="D136" s="142" t="s">
        <v>141</v>
      </c>
      <c r="F136" s="143" t="s">
        <v>154</v>
      </c>
      <c r="I136" s="144"/>
      <c r="L136" s="28"/>
      <c r="M136" s="145"/>
      <c r="T136" s="52"/>
      <c r="AT136" s="13" t="s">
        <v>141</v>
      </c>
      <c r="AU136" s="13" t="s">
        <v>84</v>
      </c>
    </row>
    <row r="137" spans="2:65" s="1" customFormat="1" ht="37.9" customHeight="1">
      <c r="B137" s="28"/>
      <c r="C137" s="129" t="s">
        <v>159</v>
      </c>
      <c r="D137" s="129" t="s">
        <v>135</v>
      </c>
      <c r="E137" s="130" t="s">
        <v>904</v>
      </c>
      <c r="F137" s="131" t="s">
        <v>905</v>
      </c>
      <c r="G137" s="132" t="s">
        <v>138</v>
      </c>
      <c r="H137" s="133">
        <v>4</v>
      </c>
      <c r="I137" s="134"/>
      <c r="J137" s="133">
        <f>ROUND(I137*H137,0)</f>
        <v>0</v>
      </c>
      <c r="K137" s="135"/>
      <c r="L137" s="28"/>
      <c r="M137" s="136" t="s">
        <v>1</v>
      </c>
      <c r="N137" s="137" t="s">
        <v>40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139</v>
      </c>
      <c r="AT137" s="140" t="s">
        <v>135</v>
      </c>
      <c r="AU137" s="140" t="s">
        <v>84</v>
      </c>
      <c r="AY137" s="13" t="s">
        <v>132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</v>
      </c>
      <c r="BK137" s="141">
        <f>ROUND(I137*H137,0)</f>
        <v>0</v>
      </c>
      <c r="BL137" s="13" t="s">
        <v>139</v>
      </c>
      <c r="BM137" s="140" t="s">
        <v>972</v>
      </c>
    </row>
    <row r="138" spans="2:65" s="1" customFormat="1" ht="11.25">
      <c r="B138" s="28"/>
      <c r="D138" s="156" t="s">
        <v>152</v>
      </c>
      <c r="F138" s="157" t="s">
        <v>907</v>
      </c>
      <c r="I138" s="144"/>
      <c r="L138" s="28"/>
      <c r="M138" s="145"/>
      <c r="T138" s="52"/>
      <c r="AT138" s="13" t="s">
        <v>152</v>
      </c>
      <c r="AU138" s="13" t="s">
        <v>84</v>
      </c>
    </row>
    <row r="139" spans="2:65" s="1" customFormat="1" ht="19.5">
      <c r="B139" s="28"/>
      <c r="D139" s="142" t="s">
        <v>141</v>
      </c>
      <c r="F139" s="143" t="s">
        <v>967</v>
      </c>
      <c r="I139" s="144"/>
      <c r="L139" s="28"/>
      <c r="M139" s="145"/>
      <c r="T139" s="52"/>
      <c r="AT139" s="13" t="s">
        <v>141</v>
      </c>
      <c r="AU139" s="13" t="s">
        <v>84</v>
      </c>
    </row>
    <row r="140" spans="2:65" s="1" customFormat="1" ht="16.5" customHeight="1">
      <c r="B140" s="28"/>
      <c r="C140" s="146" t="s">
        <v>164</v>
      </c>
      <c r="D140" s="146" t="s">
        <v>143</v>
      </c>
      <c r="E140" s="147" t="s">
        <v>973</v>
      </c>
      <c r="F140" s="148" t="s">
        <v>974</v>
      </c>
      <c r="G140" s="149" t="s">
        <v>138</v>
      </c>
      <c r="H140" s="150">
        <v>4</v>
      </c>
      <c r="I140" s="151"/>
      <c r="J140" s="150">
        <f>ROUND(I140*H140,0)</f>
        <v>0</v>
      </c>
      <c r="K140" s="152"/>
      <c r="L140" s="153"/>
      <c r="M140" s="154" t="s">
        <v>1</v>
      </c>
      <c r="N140" s="155" t="s">
        <v>40</v>
      </c>
      <c r="P140" s="138">
        <f>O140*H140</f>
        <v>0</v>
      </c>
      <c r="Q140" s="138">
        <v>1.1999999999999999E-3</v>
      </c>
      <c r="R140" s="138">
        <f>Q140*H140</f>
        <v>4.7999999999999996E-3</v>
      </c>
      <c r="S140" s="138">
        <v>0</v>
      </c>
      <c r="T140" s="139">
        <f>S140*H140</f>
        <v>0</v>
      </c>
      <c r="AR140" s="140" t="s">
        <v>146</v>
      </c>
      <c r="AT140" s="140" t="s">
        <v>143</v>
      </c>
      <c r="AU140" s="140" t="s">
        <v>84</v>
      </c>
      <c r="AY140" s="13" t="s">
        <v>132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</v>
      </c>
      <c r="BK140" s="141">
        <f>ROUND(I140*H140,0)</f>
        <v>0</v>
      </c>
      <c r="BL140" s="13" t="s">
        <v>139</v>
      </c>
      <c r="BM140" s="140" t="s">
        <v>975</v>
      </c>
    </row>
    <row r="141" spans="2:65" s="1" customFormat="1" ht="24.2" customHeight="1">
      <c r="B141" s="28"/>
      <c r="C141" s="129" t="s">
        <v>169</v>
      </c>
      <c r="D141" s="129" t="s">
        <v>135</v>
      </c>
      <c r="E141" s="130" t="s">
        <v>273</v>
      </c>
      <c r="F141" s="131" t="s">
        <v>274</v>
      </c>
      <c r="G141" s="132" t="s">
        <v>138</v>
      </c>
      <c r="H141" s="133">
        <v>4</v>
      </c>
      <c r="I141" s="134"/>
      <c r="J141" s="133">
        <f>ROUND(I141*H141,0)</f>
        <v>0</v>
      </c>
      <c r="K141" s="135"/>
      <c r="L141" s="28"/>
      <c r="M141" s="136" t="s">
        <v>1</v>
      </c>
      <c r="N141" s="137" t="s">
        <v>40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139</v>
      </c>
      <c r="AT141" s="140" t="s">
        <v>135</v>
      </c>
      <c r="AU141" s="140" t="s">
        <v>84</v>
      </c>
      <c r="AY141" s="13" t="s">
        <v>132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8</v>
      </c>
      <c r="BK141" s="141">
        <f>ROUND(I141*H141,0)</f>
        <v>0</v>
      </c>
      <c r="BL141" s="13" t="s">
        <v>139</v>
      </c>
      <c r="BM141" s="140" t="s">
        <v>976</v>
      </c>
    </row>
    <row r="142" spans="2:65" s="1" customFormat="1" ht="11.25">
      <c r="B142" s="28"/>
      <c r="D142" s="156" t="s">
        <v>152</v>
      </c>
      <c r="F142" s="157" t="s">
        <v>276</v>
      </c>
      <c r="I142" s="144"/>
      <c r="L142" s="28"/>
      <c r="M142" s="145"/>
      <c r="T142" s="52"/>
      <c r="AT142" s="13" t="s">
        <v>152</v>
      </c>
      <c r="AU142" s="13" t="s">
        <v>84</v>
      </c>
    </row>
    <row r="143" spans="2:65" s="1" customFormat="1" ht="19.5">
      <c r="B143" s="28"/>
      <c r="D143" s="142" t="s">
        <v>141</v>
      </c>
      <c r="F143" s="143" t="s">
        <v>813</v>
      </c>
      <c r="I143" s="144"/>
      <c r="L143" s="28"/>
      <c r="M143" s="145"/>
      <c r="T143" s="52"/>
      <c r="AT143" s="13" t="s">
        <v>141</v>
      </c>
      <c r="AU143" s="13" t="s">
        <v>84</v>
      </c>
    </row>
    <row r="144" spans="2:65" s="1" customFormat="1" ht="24.2" customHeight="1">
      <c r="B144" s="28"/>
      <c r="C144" s="146" t="s">
        <v>175</v>
      </c>
      <c r="D144" s="146" t="s">
        <v>143</v>
      </c>
      <c r="E144" s="147" t="s">
        <v>543</v>
      </c>
      <c r="F144" s="148" t="s">
        <v>544</v>
      </c>
      <c r="G144" s="149" t="s">
        <v>138</v>
      </c>
      <c r="H144" s="150">
        <v>1</v>
      </c>
      <c r="I144" s="151"/>
      <c r="J144" s="150">
        <f>ROUND(I144*H144,0)</f>
        <v>0</v>
      </c>
      <c r="K144" s="152"/>
      <c r="L144" s="153"/>
      <c r="M144" s="154" t="s">
        <v>1</v>
      </c>
      <c r="N144" s="155" t="s">
        <v>40</v>
      </c>
      <c r="P144" s="138">
        <f>O144*H144</f>
        <v>0</v>
      </c>
      <c r="Q144" s="138">
        <v>4.0000000000000002E-4</v>
      </c>
      <c r="R144" s="138">
        <f>Q144*H144</f>
        <v>4.0000000000000002E-4</v>
      </c>
      <c r="S144" s="138">
        <v>0</v>
      </c>
      <c r="T144" s="139">
        <f>S144*H144</f>
        <v>0</v>
      </c>
      <c r="AR144" s="140" t="s">
        <v>146</v>
      </c>
      <c r="AT144" s="140" t="s">
        <v>143</v>
      </c>
      <c r="AU144" s="140" t="s">
        <v>84</v>
      </c>
      <c r="AY144" s="13" t="s">
        <v>132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</v>
      </c>
      <c r="BK144" s="141">
        <f>ROUND(I144*H144,0)</f>
        <v>0</v>
      </c>
      <c r="BL144" s="13" t="s">
        <v>139</v>
      </c>
      <c r="BM144" s="140" t="s">
        <v>977</v>
      </c>
    </row>
    <row r="145" spans="2:65" s="1" customFormat="1" ht="24.2" customHeight="1">
      <c r="B145" s="28"/>
      <c r="C145" s="146" t="s">
        <v>179</v>
      </c>
      <c r="D145" s="146" t="s">
        <v>143</v>
      </c>
      <c r="E145" s="147" t="s">
        <v>978</v>
      </c>
      <c r="F145" s="148" t="s">
        <v>979</v>
      </c>
      <c r="G145" s="149" t="s">
        <v>138</v>
      </c>
      <c r="H145" s="150">
        <v>3</v>
      </c>
      <c r="I145" s="151"/>
      <c r="J145" s="150">
        <f>ROUND(I145*H145,0)</f>
        <v>0</v>
      </c>
      <c r="K145" s="152"/>
      <c r="L145" s="153"/>
      <c r="M145" s="154" t="s">
        <v>1</v>
      </c>
      <c r="N145" s="155" t="s">
        <v>40</v>
      </c>
      <c r="P145" s="138">
        <f>O145*H145</f>
        <v>0</v>
      </c>
      <c r="Q145" s="138">
        <v>4.0000000000000002E-4</v>
      </c>
      <c r="R145" s="138">
        <f>Q145*H145</f>
        <v>1.2000000000000001E-3</v>
      </c>
      <c r="S145" s="138">
        <v>0</v>
      </c>
      <c r="T145" s="139">
        <f>S145*H145</f>
        <v>0</v>
      </c>
      <c r="AR145" s="140" t="s">
        <v>146</v>
      </c>
      <c r="AT145" s="140" t="s">
        <v>143</v>
      </c>
      <c r="AU145" s="140" t="s">
        <v>84</v>
      </c>
      <c r="AY145" s="13" t="s">
        <v>132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3" t="s">
        <v>8</v>
      </c>
      <c r="BK145" s="141">
        <f>ROUND(I145*H145,0)</f>
        <v>0</v>
      </c>
      <c r="BL145" s="13" t="s">
        <v>139</v>
      </c>
      <c r="BM145" s="140" t="s">
        <v>980</v>
      </c>
    </row>
    <row r="146" spans="2:65" s="1" customFormat="1" ht="24.2" customHeight="1">
      <c r="B146" s="28"/>
      <c r="C146" s="129" t="s">
        <v>183</v>
      </c>
      <c r="D146" s="129" t="s">
        <v>135</v>
      </c>
      <c r="E146" s="130" t="s">
        <v>814</v>
      </c>
      <c r="F146" s="131" t="s">
        <v>815</v>
      </c>
      <c r="G146" s="132" t="s">
        <v>138</v>
      </c>
      <c r="H146" s="133">
        <v>4</v>
      </c>
      <c r="I146" s="134"/>
      <c r="J146" s="133">
        <f>ROUND(I146*H146,0)</f>
        <v>0</v>
      </c>
      <c r="K146" s="135"/>
      <c r="L146" s="28"/>
      <c r="M146" s="136" t="s">
        <v>1</v>
      </c>
      <c r="N146" s="137" t="s">
        <v>40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139</v>
      </c>
      <c r="AT146" s="140" t="s">
        <v>135</v>
      </c>
      <c r="AU146" s="140" t="s">
        <v>84</v>
      </c>
      <c r="AY146" s="13" t="s">
        <v>132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3" t="s">
        <v>8</v>
      </c>
      <c r="BK146" s="141">
        <f>ROUND(I146*H146,0)</f>
        <v>0</v>
      </c>
      <c r="BL146" s="13" t="s">
        <v>139</v>
      </c>
      <c r="BM146" s="140" t="s">
        <v>981</v>
      </c>
    </row>
    <row r="147" spans="2:65" s="1" customFormat="1" ht="11.25">
      <c r="B147" s="28"/>
      <c r="D147" s="156" t="s">
        <v>152</v>
      </c>
      <c r="F147" s="157" t="s">
        <v>817</v>
      </c>
      <c r="I147" s="144"/>
      <c r="L147" s="28"/>
      <c r="M147" s="145"/>
      <c r="T147" s="52"/>
      <c r="AT147" s="13" t="s">
        <v>152</v>
      </c>
      <c r="AU147" s="13" t="s">
        <v>84</v>
      </c>
    </row>
    <row r="148" spans="2:65" s="1" customFormat="1" ht="19.5">
      <c r="B148" s="28"/>
      <c r="D148" s="142" t="s">
        <v>141</v>
      </c>
      <c r="F148" s="143" t="s">
        <v>982</v>
      </c>
      <c r="I148" s="144"/>
      <c r="L148" s="28"/>
      <c r="M148" s="145"/>
      <c r="T148" s="52"/>
      <c r="AT148" s="13" t="s">
        <v>141</v>
      </c>
      <c r="AU148" s="13" t="s">
        <v>84</v>
      </c>
    </row>
    <row r="149" spans="2:65" s="1" customFormat="1" ht="24.2" customHeight="1">
      <c r="B149" s="28"/>
      <c r="C149" s="146" t="s">
        <v>189</v>
      </c>
      <c r="D149" s="146" t="s">
        <v>143</v>
      </c>
      <c r="E149" s="147" t="s">
        <v>696</v>
      </c>
      <c r="F149" s="148" t="s">
        <v>697</v>
      </c>
      <c r="G149" s="149" t="s">
        <v>138</v>
      </c>
      <c r="H149" s="150">
        <v>2</v>
      </c>
      <c r="I149" s="151"/>
      <c r="J149" s="150">
        <f>ROUND(I149*H149,0)</f>
        <v>0</v>
      </c>
      <c r="K149" s="152"/>
      <c r="L149" s="153"/>
      <c r="M149" s="154" t="s">
        <v>1</v>
      </c>
      <c r="N149" s="155" t="s">
        <v>40</v>
      </c>
      <c r="P149" s="138">
        <f>O149*H149</f>
        <v>0</v>
      </c>
      <c r="Q149" s="138">
        <v>1.0499999999999999E-3</v>
      </c>
      <c r="R149" s="138">
        <f>Q149*H149</f>
        <v>2.0999999999999999E-3</v>
      </c>
      <c r="S149" s="138">
        <v>0</v>
      </c>
      <c r="T149" s="139">
        <f>S149*H149</f>
        <v>0</v>
      </c>
      <c r="AR149" s="140" t="s">
        <v>146</v>
      </c>
      <c r="AT149" s="140" t="s">
        <v>143</v>
      </c>
      <c r="AU149" s="140" t="s">
        <v>84</v>
      </c>
      <c r="AY149" s="13" t="s">
        <v>132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3" t="s">
        <v>8</v>
      </c>
      <c r="BK149" s="141">
        <f>ROUND(I149*H149,0)</f>
        <v>0</v>
      </c>
      <c r="BL149" s="13" t="s">
        <v>139</v>
      </c>
      <c r="BM149" s="140" t="s">
        <v>983</v>
      </c>
    </row>
    <row r="150" spans="2:65" s="1" customFormat="1" ht="24.2" customHeight="1">
      <c r="B150" s="28"/>
      <c r="C150" s="146" t="s">
        <v>9</v>
      </c>
      <c r="D150" s="146" t="s">
        <v>143</v>
      </c>
      <c r="E150" s="147" t="s">
        <v>984</v>
      </c>
      <c r="F150" s="148" t="s">
        <v>985</v>
      </c>
      <c r="G150" s="149" t="s">
        <v>138</v>
      </c>
      <c r="H150" s="150">
        <v>2</v>
      </c>
      <c r="I150" s="151"/>
      <c r="J150" s="150">
        <f>ROUND(I150*H150,0)</f>
        <v>0</v>
      </c>
      <c r="K150" s="152"/>
      <c r="L150" s="153"/>
      <c r="M150" s="154" t="s">
        <v>1</v>
      </c>
      <c r="N150" s="155" t="s">
        <v>40</v>
      </c>
      <c r="P150" s="138">
        <f>O150*H150</f>
        <v>0</v>
      </c>
      <c r="Q150" s="138">
        <v>1.0499999999999999E-3</v>
      </c>
      <c r="R150" s="138">
        <f>Q150*H150</f>
        <v>2.0999999999999999E-3</v>
      </c>
      <c r="S150" s="138">
        <v>0</v>
      </c>
      <c r="T150" s="139">
        <f>S150*H150</f>
        <v>0</v>
      </c>
      <c r="AR150" s="140" t="s">
        <v>146</v>
      </c>
      <c r="AT150" s="140" t="s">
        <v>143</v>
      </c>
      <c r="AU150" s="140" t="s">
        <v>84</v>
      </c>
      <c r="AY150" s="13" t="s">
        <v>132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3" t="s">
        <v>8</v>
      </c>
      <c r="BK150" s="141">
        <f>ROUND(I150*H150,0)</f>
        <v>0</v>
      </c>
      <c r="BL150" s="13" t="s">
        <v>139</v>
      </c>
      <c r="BM150" s="140" t="s">
        <v>986</v>
      </c>
    </row>
    <row r="151" spans="2:65" s="1" customFormat="1" ht="49.15" customHeight="1">
      <c r="B151" s="28"/>
      <c r="C151" s="129" t="s">
        <v>197</v>
      </c>
      <c r="D151" s="129" t="s">
        <v>135</v>
      </c>
      <c r="E151" s="130" t="s">
        <v>303</v>
      </c>
      <c r="F151" s="131" t="s">
        <v>304</v>
      </c>
      <c r="G151" s="132" t="s">
        <v>138</v>
      </c>
      <c r="H151" s="133">
        <v>1</v>
      </c>
      <c r="I151" s="134"/>
      <c r="J151" s="133">
        <f>ROUND(I151*H151,0)</f>
        <v>0</v>
      </c>
      <c r="K151" s="135"/>
      <c r="L151" s="28"/>
      <c r="M151" s="136" t="s">
        <v>1</v>
      </c>
      <c r="N151" s="137" t="s">
        <v>40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139</v>
      </c>
      <c r="AT151" s="140" t="s">
        <v>135</v>
      </c>
      <c r="AU151" s="140" t="s">
        <v>84</v>
      </c>
      <c r="AY151" s="13" t="s">
        <v>132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3" t="s">
        <v>8</v>
      </c>
      <c r="BK151" s="141">
        <f>ROUND(I151*H151,0)</f>
        <v>0</v>
      </c>
      <c r="BL151" s="13" t="s">
        <v>139</v>
      </c>
      <c r="BM151" s="140" t="s">
        <v>987</v>
      </c>
    </row>
    <row r="152" spans="2:65" s="1" customFormat="1" ht="11.25">
      <c r="B152" s="28"/>
      <c r="D152" s="156" t="s">
        <v>152</v>
      </c>
      <c r="F152" s="157" t="s">
        <v>306</v>
      </c>
      <c r="I152" s="144"/>
      <c r="L152" s="28"/>
      <c r="M152" s="145"/>
      <c r="T152" s="52"/>
      <c r="AT152" s="13" t="s">
        <v>152</v>
      </c>
      <c r="AU152" s="13" t="s">
        <v>84</v>
      </c>
    </row>
    <row r="153" spans="2:65" s="1" customFormat="1" ht="19.5">
      <c r="B153" s="28"/>
      <c r="D153" s="142" t="s">
        <v>141</v>
      </c>
      <c r="F153" s="143" t="s">
        <v>820</v>
      </c>
      <c r="I153" s="144"/>
      <c r="L153" s="28"/>
      <c r="M153" s="145"/>
      <c r="T153" s="52"/>
      <c r="AT153" s="13" t="s">
        <v>141</v>
      </c>
      <c r="AU153" s="13" t="s">
        <v>84</v>
      </c>
    </row>
    <row r="154" spans="2:65" s="1" customFormat="1" ht="16.5" customHeight="1">
      <c r="B154" s="28"/>
      <c r="C154" s="146" t="s">
        <v>203</v>
      </c>
      <c r="D154" s="146" t="s">
        <v>143</v>
      </c>
      <c r="E154" s="147" t="s">
        <v>548</v>
      </c>
      <c r="F154" s="148" t="s">
        <v>549</v>
      </c>
      <c r="G154" s="149" t="s">
        <v>138</v>
      </c>
      <c r="H154" s="150">
        <v>1</v>
      </c>
      <c r="I154" s="151"/>
      <c r="J154" s="150">
        <f>ROUND(I154*H154,0)</f>
        <v>0</v>
      </c>
      <c r="K154" s="152"/>
      <c r="L154" s="153"/>
      <c r="M154" s="154" t="s">
        <v>1</v>
      </c>
      <c r="N154" s="155" t="s">
        <v>40</v>
      </c>
      <c r="P154" s="138">
        <f>O154*H154</f>
        <v>0</v>
      </c>
      <c r="Q154" s="138">
        <v>3.0000000000000001E-5</v>
      </c>
      <c r="R154" s="138">
        <f>Q154*H154</f>
        <v>3.0000000000000001E-5</v>
      </c>
      <c r="S154" s="138">
        <v>0</v>
      </c>
      <c r="T154" s="139">
        <f>S154*H154</f>
        <v>0</v>
      </c>
      <c r="AR154" s="140" t="s">
        <v>146</v>
      </c>
      <c r="AT154" s="140" t="s">
        <v>143</v>
      </c>
      <c r="AU154" s="140" t="s">
        <v>84</v>
      </c>
      <c r="AY154" s="13" t="s">
        <v>132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3" t="s">
        <v>8</v>
      </c>
      <c r="BK154" s="141">
        <f>ROUND(I154*H154,0)</f>
        <v>0</v>
      </c>
      <c r="BL154" s="13" t="s">
        <v>139</v>
      </c>
      <c r="BM154" s="140" t="s">
        <v>988</v>
      </c>
    </row>
    <row r="155" spans="2:65" s="1" customFormat="1" ht="37.9" customHeight="1">
      <c r="B155" s="28"/>
      <c r="C155" s="129" t="s">
        <v>209</v>
      </c>
      <c r="D155" s="129" t="s">
        <v>135</v>
      </c>
      <c r="E155" s="130" t="s">
        <v>989</v>
      </c>
      <c r="F155" s="131" t="s">
        <v>990</v>
      </c>
      <c r="G155" s="132" t="s">
        <v>138</v>
      </c>
      <c r="H155" s="133">
        <v>1</v>
      </c>
      <c r="I155" s="134"/>
      <c r="J155" s="133">
        <f>ROUND(I155*H155,0)</f>
        <v>0</v>
      </c>
      <c r="K155" s="135"/>
      <c r="L155" s="28"/>
      <c r="M155" s="136" t="s">
        <v>1</v>
      </c>
      <c r="N155" s="137" t="s">
        <v>40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139</v>
      </c>
      <c r="AT155" s="140" t="s">
        <v>135</v>
      </c>
      <c r="AU155" s="140" t="s">
        <v>84</v>
      </c>
      <c r="AY155" s="13" t="s">
        <v>132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3" t="s">
        <v>8</v>
      </c>
      <c r="BK155" s="141">
        <f>ROUND(I155*H155,0)</f>
        <v>0</v>
      </c>
      <c r="BL155" s="13" t="s">
        <v>139</v>
      </c>
      <c r="BM155" s="140" t="s">
        <v>991</v>
      </c>
    </row>
    <row r="156" spans="2:65" s="1" customFormat="1" ht="11.25">
      <c r="B156" s="28"/>
      <c r="D156" s="156" t="s">
        <v>152</v>
      </c>
      <c r="F156" s="157" t="s">
        <v>992</v>
      </c>
      <c r="I156" s="144"/>
      <c r="L156" s="28"/>
      <c r="M156" s="145"/>
      <c r="T156" s="52"/>
      <c r="AT156" s="13" t="s">
        <v>152</v>
      </c>
      <c r="AU156" s="13" t="s">
        <v>84</v>
      </c>
    </row>
    <row r="157" spans="2:65" s="1" customFormat="1" ht="19.5">
      <c r="B157" s="28"/>
      <c r="D157" s="142" t="s">
        <v>141</v>
      </c>
      <c r="F157" s="143" t="s">
        <v>623</v>
      </c>
      <c r="I157" s="144"/>
      <c r="L157" s="28"/>
      <c r="M157" s="145"/>
      <c r="T157" s="52"/>
      <c r="AT157" s="13" t="s">
        <v>141</v>
      </c>
      <c r="AU157" s="13" t="s">
        <v>84</v>
      </c>
    </row>
    <row r="158" spans="2:65" s="1" customFormat="1" ht="16.5" customHeight="1">
      <c r="B158" s="28"/>
      <c r="C158" s="146" t="s">
        <v>139</v>
      </c>
      <c r="D158" s="146" t="s">
        <v>143</v>
      </c>
      <c r="E158" s="147" t="s">
        <v>993</v>
      </c>
      <c r="F158" s="148" t="s">
        <v>994</v>
      </c>
      <c r="G158" s="149" t="s">
        <v>138</v>
      </c>
      <c r="H158" s="150">
        <v>1</v>
      </c>
      <c r="I158" s="151"/>
      <c r="J158" s="150">
        <f>ROUND(I158*H158,0)</f>
        <v>0</v>
      </c>
      <c r="K158" s="152"/>
      <c r="L158" s="153"/>
      <c r="M158" s="154" t="s">
        <v>1</v>
      </c>
      <c r="N158" s="155" t="s">
        <v>40</v>
      </c>
      <c r="P158" s="138">
        <f>O158*H158</f>
        <v>0</v>
      </c>
      <c r="Q158" s="138">
        <v>5.8E-4</v>
      </c>
      <c r="R158" s="138">
        <f>Q158*H158</f>
        <v>5.8E-4</v>
      </c>
      <c r="S158" s="138">
        <v>0</v>
      </c>
      <c r="T158" s="139">
        <f>S158*H158</f>
        <v>0</v>
      </c>
      <c r="AR158" s="140" t="s">
        <v>146</v>
      </c>
      <c r="AT158" s="140" t="s">
        <v>143</v>
      </c>
      <c r="AU158" s="140" t="s">
        <v>84</v>
      </c>
      <c r="AY158" s="13" t="s">
        <v>132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</v>
      </c>
      <c r="BK158" s="141">
        <f>ROUND(I158*H158,0)</f>
        <v>0</v>
      </c>
      <c r="BL158" s="13" t="s">
        <v>139</v>
      </c>
      <c r="BM158" s="140" t="s">
        <v>995</v>
      </c>
    </row>
    <row r="159" spans="2:65" s="1" customFormat="1" ht="24.2" customHeight="1">
      <c r="B159" s="28"/>
      <c r="C159" s="129" t="s">
        <v>218</v>
      </c>
      <c r="D159" s="129" t="s">
        <v>135</v>
      </c>
      <c r="E159" s="130" t="s">
        <v>348</v>
      </c>
      <c r="F159" s="131" t="s">
        <v>349</v>
      </c>
      <c r="G159" s="132" t="s">
        <v>138</v>
      </c>
      <c r="H159" s="133">
        <v>4</v>
      </c>
      <c r="I159" s="134"/>
      <c r="J159" s="133">
        <f>ROUND(I159*H159,0)</f>
        <v>0</v>
      </c>
      <c r="K159" s="135"/>
      <c r="L159" s="28"/>
      <c r="M159" s="136" t="s">
        <v>1</v>
      </c>
      <c r="N159" s="137" t="s">
        <v>40</v>
      </c>
      <c r="P159" s="138">
        <f>O159*H159</f>
        <v>0</v>
      </c>
      <c r="Q159" s="138">
        <v>0</v>
      </c>
      <c r="R159" s="138">
        <f>Q159*H159</f>
        <v>0</v>
      </c>
      <c r="S159" s="138">
        <v>4.0000000000000002E-4</v>
      </c>
      <c r="T159" s="139">
        <f>S159*H159</f>
        <v>1.6000000000000001E-3</v>
      </c>
      <c r="AR159" s="140" t="s">
        <v>139</v>
      </c>
      <c r="AT159" s="140" t="s">
        <v>135</v>
      </c>
      <c r="AU159" s="140" t="s">
        <v>84</v>
      </c>
      <c r="AY159" s="13" t="s">
        <v>132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</v>
      </c>
      <c r="BK159" s="141">
        <f>ROUND(I159*H159,0)</f>
        <v>0</v>
      </c>
      <c r="BL159" s="13" t="s">
        <v>139</v>
      </c>
      <c r="BM159" s="140" t="s">
        <v>996</v>
      </c>
    </row>
    <row r="160" spans="2:65" s="1" customFormat="1" ht="11.25">
      <c r="B160" s="28"/>
      <c r="D160" s="156" t="s">
        <v>152</v>
      </c>
      <c r="F160" s="157" t="s">
        <v>351</v>
      </c>
      <c r="I160" s="144"/>
      <c r="L160" s="28"/>
      <c r="M160" s="145"/>
      <c r="T160" s="52"/>
      <c r="AT160" s="13" t="s">
        <v>152</v>
      </c>
      <c r="AU160" s="13" t="s">
        <v>84</v>
      </c>
    </row>
    <row r="161" spans="2:65" s="1" customFormat="1" ht="19.5">
      <c r="B161" s="28"/>
      <c r="D161" s="142" t="s">
        <v>141</v>
      </c>
      <c r="F161" s="143" t="s">
        <v>813</v>
      </c>
      <c r="I161" s="144"/>
      <c r="L161" s="28"/>
      <c r="M161" s="145"/>
      <c r="T161" s="52"/>
      <c r="AT161" s="13" t="s">
        <v>141</v>
      </c>
      <c r="AU161" s="13" t="s">
        <v>84</v>
      </c>
    </row>
    <row r="162" spans="2:65" s="1" customFormat="1" ht="24.2" customHeight="1">
      <c r="B162" s="28"/>
      <c r="C162" s="129" t="s">
        <v>224</v>
      </c>
      <c r="D162" s="129" t="s">
        <v>135</v>
      </c>
      <c r="E162" s="130" t="s">
        <v>997</v>
      </c>
      <c r="F162" s="131" t="s">
        <v>998</v>
      </c>
      <c r="G162" s="132" t="s">
        <v>138</v>
      </c>
      <c r="H162" s="133">
        <v>2</v>
      </c>
      <c r="I162" s="134"/>
      <c r="J162" s="133">
        <f>ROUND(I162*H162,0)</f>
        <v>0</v>
      </c>
      <c r="K162" s="135"/>
      <c r="L162" s="28"/>
      <c r="M162" s="136" t="s">
        <v>1</v>
      </c>
      <c r="N162" s="137" t="s">
        <v>40</v>
      </c>
      <c r="P162" s="138">
        <f>O162*H162</f>
        <v>0</v>
      </c>
      <c r="Q162" s="138">
        <v>0</v>
      </c>
      <c r="R162" s="138">
        <f>Q162*H162</f>
        <v>0</v>
      </c>
      <c r="S162" s="138">
        <v>1.0499999999999999E-3</v>
      </c>
      <c r="T162" s="139">
        <f>S162*H162</f>
        <v>2.0999999999999999E-3</v>
      </c>
      <c r="AR162" s="140" t="s">
        <v>139</v>
      </c>
      <c r="AT162" s="140" t="s">
        <v>135</v>
      </c>
      <c r="AU162" s="140" t="s">
        <v>84</v>
      </c>
      <c r="AY162" s="13" t="s">
        <v>132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</v>
      </c>
      <c r="BK162" s="141">
        <f>ROUND(I162*H162,0)</f>
        <v>0</v>
      </c>
      <c r="BL162" s="13" t="s">
        <v>139</v>
      </c>
      <c r="BM162" s="140" t="s">
        <v>999</v>
      </c>
    </row>
    <row r="163" spans="2:65" s="1" customFormat="1" ht="11.25">
      <c r="B163" s="28"/>
      <c r="D163" s="156" t="s">
        <v>152</v>
      </c>
      <c r="F163" s="157" t="s">
        <v>1000</v>
      </c>
      <c r="I163" s="144"/>
      <c r="L163" s="28"/>
      <c r="M163" s="145"/>
      <c r="T163" s="52"/>
      <c r="AT163" s="13" t="s">
        <v>152</v>
      </c>
      <c r="AU163" s="13" t="s">
        <v>84</v>
      </c>
    </row>
    <row r="164" spans="2:65" s="1" customFormat="1" ht="19.5">
      <c r="B164" s="28"/>
      <c r="D164" s="142" t="s">
        <v>141</v>
      </c>
      <c r="F164" s="143" t="s">
        <v>1001</v>
      </c>
      <c r="I164" s="144"/>
      <c r="L164" s="28"/>
      <c r="M164" s="145"/>
      <c r="T164" s="52"/>
      <c r="AT164" s="13" t="s">
        <v>141</v>
      </c>
      <c r="AU164" s="13" t="s">
        <v>84</v>
      </c>
    </row>
    <row r="165" spans="2:65" s="1" customFormat="1" ht="24.2" customHeight="1">
      <c r="B165" s="28"/>
      <c r="C165" s="129" t="s">
        <v>228</v>
      </c>
      <c r="D165" s="129" t="s">
        <v>135</v>
      </c>
      <c r="E165" s="130" t="s">
        <v>1002</v>
      </c>
      <c r="F165" s="131" t="s">
        <v>1003</v>
      </c>
      <c r="G165" s="132" t="s">
        <v>138</v>
      </c>
      <c r="H165" s="133">
        <v>1</v>
      </c>
      <c r="I165" s="134"/>
      <c r="J165" s="133">
        <f>ROUND(I165*H165,0)</f>
        <v>0</v>
      </c>
      <c r="K165" s="135"/>
      <c r="L165" s="28"/>
      <c r="M165" s="136" t="s">
        <v>1</v>
      </c>
      <c r="N165" s="137" t="s">
        <v>40</v>
      </c>
      <c r="P165" s="138">
        <f>O165*H165</f>
        <v>0</v>
      </c>
      <c r="Q165" s="138">
        <v>0</v>
      </c>
      <c r="R165" s="138">
        <f>Q165*H165</f>
        <v>0</v>
      </c>
      <c r="S165" s="138">
        <v>5.9000000000000003E-4</v>
      </c>
      <c r="T165" s="139">
        <f>S165*H165</f>
        <v>5.9000000000000003E-4</v>
      </c>
      <c r="AR165" s="140" t="s">
        <v>139</v>
      </c>
      <c r="AT165" s="140" t="s">
        <v>135</v>
      </c>
      <c r="AU165" s="140" t="s">
        <v>84</v>
      </c>
      <c r="AY165" s="13" t="s">
        <v>132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</v>
      </c>
      <c r="BK165" s="141">
        <f>ROUND(I165*H165,0)</f>
        <v>0</v>
      </c>
      <c r="BL165" s="13" t="s">
        <v>139</v>
      </c>
      <c r="BM165" s="140" t="s">
        <v>1004</v>
      </c>
    </row>
    <row r="166" spans="2:65" s="1" customFormat="1" ht="11.25">
      <c r="B166" s="28"/>
      <c r="D166" s="156" t="s">
        <v>152</v>
      </c>
      <c r="F166" s="157" t="s">
        <v>1005</v>
      </c>
      <c r="I166" s="144"/>
      <c r="L166" s="28"/>
      <c r="M166" s="145"/>
      <c r="T166" s="52"/>
      <c r="AT166" s="13" t="s">
        <v>152</v>
      </c>
      <c r="AU166" s="13" t="s">
        <v>84</v>
      </c>
    </row>
    <row r="167" spans="2:65" s="1" customFormat="1" ht="19.5">
      <c r="B167" s="28"/>
      <c r="D167" s="142" t="s">
        <v>141</v>
      </c>
      <c r="F167" s="143" t="s">
        <v>623</v>
      </c>
      <c r="I167" s="144"/>
      <c r="L167" s="28"/>
      <c r="M167" s="145"/>
      <c r="T167" s="52"/>
      <c r="AT167" s="13" t="s">
        <v>141</v>
      </c>
      <c r="AU167" s="13" t="s">
        <v>84</v>
      </c>
    </row>
    <row r="168" spans="2:65" s="1" customFormat="1" ht="37.9" customHeight="1">
      <c r="B168" s="28"/>
      <c r="C168" s="129" t="s">
        <v>232</v>
      </c>
      <c r="D168" s="129" t="s">
        <v>135</v>
      </c>
      <c r="E168" s="130" t="s">
        <v>562</v>
      </c>
      <c r="F168" s="131" t="s">
        <v>563</v>
      </c>
      <c r="G168" s="132" t="s">
        <v>138</v>
      </c>
      <c r="H168" s="133">
        <v>4</v>
      </c>
      <c r="I168" s="134"/>
      <c r="J168" s="133">
        <f>ROUND(I168*H168,0)</f>
        <v>0</v>
      </c>
      <c r="K168" s="135"/>
      <c r="L168" s="28"/>
      <c r="M168" s="136" t="s">
        <v>1</v>
      </c>
      <c r="N168" s="137" t="s">
        <v>40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390</v>
      </c>
      <c r="AT168" s="140" t="s">
        <v>135</v>
      </c>
      <c r="AU168" s="140" t="s">
        <v>84</v>
      </c>
      <c r="AY168" s="13" t="s">
        <v>132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</v>
      </c>
      <c r="BK168" s="141">
        <f>ROUND(I168*H168,0)</f>
        <v>0</v>
      </c>
      <c r="BL168" s="13" t="s">
        <v>390</v>
      </c>
      <c r="BM168" s="140" t="s">
        <v>1006</v>
      </c>
    </row>
    <row r="169" spans="2:65" s="1" customFormat="1" ht="11.25">
      <c r="B169" s="28"/>
      <c r="D169" s="156" t="s">
        <v>152</v>
      </c>
      <c r="F169" s="157" t="s">
        <v>565</v>
      </c>
      <c r="I169" s="144"/>
      <c r="L169" s="28"/>
      <c r="M169" s="145"/>
      <c r="T169" s="52"/>
      <c r="AT169" s="13" t="s">
        <v>152</v>
      </c>
      <c r="AU169" s="13" t="s">
        <v>84</v>
      </c>
    </row>
    <row r="170" spans="2:65" s="1" customFormat="1" ht="19.5">
      <c r="B170" s="28"/>
      <c r="D170" s="142" t="s">
        <v>141</v>
      </c>
      <c r="F170" s="143" t="s">
        <v>903</v>
      </c>
      <c r="I170" s="144"/>
      <c r="L170" s="28"/>
      <c r="M170" s="145"/>
      <c r="T170" s="52"/>
      <c r="AT170" s="13" t="s">
        <v>141</v>
      </c>
      <c r="AU170" s="13" t="s">
        <v>84</v>
      </c>
    </row>
    <row r="171" spans="2:65" s="1" customFormat="1" ht="16.5" customHeight="1">
      <c r="B171" s="28"/>
      <c r="C171" s="146" t="s">
        <v>7</v>
      </c>
      <c r="D171" s="146" t="s">
        <v>143</v>
      </c>
      <c r="E171" s="147" t="s">
        <v>1007</v>
      </c>
      <c r="F171" s="148" t="s">
        <v>1008</v>
      </c>
      <c r="G171" s="149" t="s">
        <v>138</v>
      </c>
      <c r="H171" s="150">
        <v>4</v>
      </c>
      <c r="I171" s="151"/>
      <c r="J171" s="150">
        <f>ROUND(I171*H171,0)</f>
        <v>0</v>
      </c>
      <c r="K171" s="152"/>
      <c r="L171" s="153"/>
      <c r="M171" s="154" t="s">
        <v>1</v>
      </c>
      <c r="N171" s="155" t="s">
        <v>40</v>
      </c>
      <c r="P171" s="138">
        <f>O171*H171</f>
        <v>0</v>
      </c>
      <c r="Q171" s="138">
        <v>6.4000000000000005E-4</v>
      </c>
      <c r="R171" s="138">
        <f>Q171*H171</f>
        <v>2.5600000000000002E-3</v>
      </c>
      <c r="S171" s="138">
        <v>0</v>
      </c>
      <c r="T171" s="139">
        <f>S171*H171</f>
        <v>0</v>
      </c>
      <c r="AR171" s="140" t="s">
        <v>1009</v>
      </c>
      <c r="AT171" s="140" t="s">
        <v>143</v>
      </c>
      <c r="AU171" s="140" t="s">
        <v>84</v>
      </c>
      <c r="AY171" s="13" t="s">
        <v>132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3" t="s">
        <v>8</v>
      </c>
      <c r="BK171" s="141">
        <f>ROUND(I171*H171,0)</f>
        <v>0</v>
      </c>
      <c r="BL171" s="13" t="s">
        <v>1009</v>
      </c>
      <c r="BM171" s="140" t="s">
        <v>1010</v>
      </c>
    </row>
    <row r="172" spans="2:65" s="1" customFormat="1" ht="55.5" customHeight="1">
      <c r="B172" s="28"/>
      <c r="C172" s="129" t="s">
        <v>242</v>
      </c>
      <c r="D172" s="129" t="s">
        <v>135</v>
      </c>
      <c r="E172" s="130" t="s">
        <v>1011</v>
      </c>
      <c r="F172" s="131" t="s">
        <v>1012</v>
      </c>
      <c r="G172" s="132" t="s">
        <v>138</v>
      </c>
      <c r="H172" s="133">
        <v>4</v>
      </c>
      <c r="I172" s="134"/>
      <c r="J172" s="133">
        <f>ROUND(I172*H172,0)</f>
        <v>0</v>
      </c>
      <c r="K172" s="135"/>
      <c r="L172" s="28"/>
      <c r="M172" s="136" t="s">
        <v>1</v>
      </c>
      <c r="N172" s="137" t="s">
        <v>40</v>
      </c>
      <c r="P172" s="138">
        <f>O172*H172</f>
        <v>0</v>
      </c>
      <c r="Q172" s="138">
        <v>0</v>
      </c>
      <c r="R172" s="138">
        <f>Q172*H172</f>
        <v>0</v>
      </c>
      <c r="S172" s="138">
        <v>1E-3</v>
      </c>
      <c r="T172" s="139">
        <f>S172*H172</f>
        <v>4.0000000000000001E-3</v>
      </c>
      <c r="AR172" s="140" t="s">
        <v>139</v>
      </c>
      <c r="AT172" s="140" t="s">
        <v>135</v>
      </c>
      <c r="AU172" s="140" t="s">
        <v>84</v>
      </c>
      <c r="AY172" s="13" t="s">
        <v>132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3" t="s">
        <v>8</v>
      </c>
      <c r="BK172" s="141">
        <f>ROUND(I172*H172,0)</f>
        <v>0</v>
      </c>
      <c r="BL172" s="13" t="s">
        <v>139</v>
      </c>
      <c r="BM172" s="140" t="s">
        <v>1013</v>
      </c>
    </row>
    <row r="173" spans="2:65" s="1" customFormat="1" ht="11.25">
      <c r="B173" s="28"/>
      <c r="D173" s="156" t="s">
        <v>152</v>
      </c>
      <c r="F173" s="157" t="s">
        <v>1014</v>
      </c>
      <c r="I173" s="144"/>
      <c r="L173" s="28"/>
      <c r="M173" s="145"/>
      <c r="T173" s="52"/>
      <c r="AT173" s="13" t="s">
        <v>152</v>
      </c>
      <c r="AU173" s="13" t="s">
        <v>84</v>
      </c>
    </row>
    <row r="174" spans="2:65" s="1" customFormat="1" ht="19.5">
      <c r="B174" s="28"/>
      <c r="D174" s="142" t="s">
        <v>141</v>
      </c>
      <c r="F174" s="143" t="s">
        <v>903</v>
      </c>
      <c r="I174" s="144"/>
      <c r="L174" s="28"/>
      <c r="M174" s="145"/>
      <c r="T174" s="52"/>
      <c r="AT174" s="13" t="s">
        <v>141</v>
      </c>
      <c r="AU174" s="13" t="s">
        <v>84</v>
      </c>
    </row>
    <row r="175" spans="2:65" s="11" customFormat="1" ht="25.9" customHeight="1">
      <c r="B175" s="117"/>
      <c r="D175" s="118" t="s">
        <v>74</v>
      </c>
      <c r="E175" s="119" t="s">
        <v>143</v>
      </c>
      <c r="F175" s="119" t="s">
        <v>383</v>
      </c>
      <c r="I175" s="120"/>
      <c r="J175" s="121">
        <f>BK175</f>
        <v>0</v>
      </c>
      <c r="L175" s="117"/>
      <c r="M175" s="122"/>
      <c r="P175" s="123">
        <f>P176</f>
        <v>0</v>
      </c>
      <c r="R175" s="123">
        <f>R176</f>
        <v>0</v>
      </c>
      <c r="T175" s="124">
        <f>T176</f>
        <v>0</v>
      </c>
      <c r="AR175" s="118" t="s">
        <v>148</v>
      </c>
      <c r="AT175" s="125" t="s">
        <v>74</v>
      </c>
      <c r="AU175" s="125" t="s">
        <v>75</v>
      </c>
      <c r="AY175" s="118" t="s">
        <v>132</v>
      </c>
      <c r="BK175" s="126">
        <f>BK176</f>
        <v>0</v>
      </c>
    </row>
    <row r="176" spans="2:65" s="11" customFormat="1" ht="22.9" customHeight="1">
      <c r="B176" s="117"/>
      <c r="D176" s="118" t="s">
        <v>74</v>
      </c>
      <c r="E176" s="127" t="s">
        <v>384</v>
      </c>
      <c r="F176" s="127" t="s">
        <v>385</v>
      </c>
      <c r="I176" s="120"/>
      <c r="J176" s="128">
        <f>BK176</f>
        <v>0</v>
      </c>
      <c r="L176" s="117"/>
      <c r="M176" s="122"/>
      <c r="P176" s="123">
        <f>SUM(P177:P178)</f>
        <v>0</v>
      </c>
      <c r="R176" s="123">
        <f>SUM(R177:R178)</f>
        <v>0</v>
      </c>
      <c r="T176" s="124">
        <f>SUM(T177:T178)</f>
        <v>0</v>
      </c>
      <c r="AR176" s="118" t="s">
        <v>148</v>
      </c>
      <c r="AT176" s="125" t="s">
        <v>74</v>
      </c>
      <c r="AU176" s="125" t="s">
        <v>8</v>
      </c>
      <c r="AY176" s="118" t="s">
        <v>132</v>
      </c>
      <c r="BK176" s="126">
        <f>SUM(BK177:BK178)</f>
        <v>0</v>
      </c>
    </row>
    <row r="177" spans="2:65" s="1" customFormat="1" ht="24.2" customHeight="1">
      <c r="B177" s="28"/>
      <c r="C177" s="146" t="s">
        <v>248</v>
      </c>
      <c r="D177" s="146" t="s">
        <v>143</v>
      </c>
      <c r="E177" s="147" t="s">
        <v>1015</v>
      </c>
      <c r="F177" s="148" t="s">
        <v>1016</v>
      </c>
      <c r="G177" s="149" t="s">
        <v>138</v>
      </c>
      <c r="H177" s="150">
        <v>4</v>
      </c>
      <c r="I177" s="151"/>
      <c r="J177" s="150">
        <f>ROUND(I177*H177,0)</f>
        <v>0</v>
      </c>
      <c r="K177" s="152"/>
      <c r="L177" s="153"/>
      <c r="M177" s="154" t="s">
        <v>1</v>
      </c>
      <c r="N177" s="155" t="s">
        <v>40</v>
      </c>
      <c r="P177" s="138">
        <f>O177*H177</f>
        <v>0</v>
      </c>
      <c r="Q177" s="138">
        <v>0</v>
      </c>
      <c r="R177" s="138">
        <f>Q177*H177</f>
        <v>0</v>
      </c>
      <c r="S177" s="138">
        <v>0</v>
      </c>
      <c r="T177" s="139">
        <f>S177*H177</f>
        <v>0</v>
      </c>
      <c r="AR177" s="140" t="s">
        <v>1017</v>
      </c>
      <c r="AT177" s="140" t="s">
        <v>143</v>
      </c>
      <c r="AU177" s="140" t="s">
        <v>84</v>
      </c>
      <c r="AY177" s="13" t="s">
        <v>132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3" t="s">
        <v>8</v>
      </c>
      <c r="BK177" s="141">
        <f>ROUND(I177*H177,0)</f>
        <v>0</v>
      </c>
      <c r="BL177" s="13" t="s">
        <v>390</v>
      </c>
      <c r="BM177" s="140" t="s">
        <v>1018</v>
      </c>
    </row>
    <row r="178" spans="2:65" s="1" customFormat="1" ht="19.5">
      <c r="B178" s="28"/>
      <c r="D178" s="142" t="s">
        <v>141</v>
      </c>
      <c r="F178" s="143" t="s">
        <v>1019</v>
      </c>
      <c r="I178" s="144"/>
      <c r="L178" s="28"/>
      <c r="M178" s="145"/>
      <c r="T178" s="52"/>
      <c r="AT178" s="13" t="s">
        <v>141</v>
      </c>
      <c r="AU178" s="13" t="s">
        <v>84</v>
      </c>
    </row>
    <row r="179" spans="2:65" s="11" customFormat="1" ht="25.9" customHeight="1">
      <c r="B179" s="117"/>
      <c r="D179" s="118" t="s">
        <v>74</v>
      </c>
      <c r="E179" s="119" t="s">
        <v>418</v>
      </c>
      <c r="F179" s="119" t="s">
        <v>419</v>
      </c>
      <c r="I179" s="120"/>
      <c r="J179" s="121">
        <f>BK179</f>
        <v>0</v>
      </c>
      <c r="L179" s="117"/>
      <c r="M179" s="122"/>
      <c r="P179" s="123">
        <f>P180</f>
        <v>0</v>
      </c>
      <c r="R179" s="123">
        <f>R180</f>
        <v>0</v>
      </c>
      <c r="T179" s="124">
        <f>T180</f>
        <v>0</v>
      </c>
      <c r="AR179" s="118" t="s">
        <v>159</v>
      </c>
      <c r="AT179" s="125" t="s">
        <v>74</v>
      </c>
      <c r="AU179" s="125" t="s">
        <v>75</v>
      </c>
      <c r="AY179" s="118" t="s">
        <v>132</v>
      </c>
      <c r="BK179" s="126">
        <f>BK180</f>
        <v>0</v>
      </c>
    </row>
    <row r="180" spans="2:65" s="11" customFormat="1" ht="22.9" customHeight="1">
      <c r="B180" s="117"/>
      <c r="D180" s="118" t="s">
        <v>74</v>
      </c>
      <c r="E180" s="127" t="s">
        <v>420</v>
      </c>
      <c r="F180" s="127" t="s">
        <v>421</v>
      </c>
      <c r="I180" s="120"/>
      <c r="J180" s="128">
        <f>BK180</f>
        <v>0</v>
      </c>
      <c r="L180" s="117"/>
      <c r="M180" s="122"/>
      <c r="P180" s="123">
        <f>SUM(P181:P182)</f>
        <v>0</v>
      </c>
      <c r="R180" s="123">
        <f>SUM(R181:R182)</f>
        <v>0</v>
      </c>
      <c r="T180" s="124">
        <f>SUM(T181:T182)</f>
        <v>0</v>
      </c>
      <c r="AR180" s="118" t="s">
        <v>159</v>
      </c>
      <c r="AT180" s="125" t="s">
        <v>74</v>
      </c>
      <c r="AU180" s="125" t="s">
        <v>8</v>
      </c>
      <c r="AY180" s="118" t="s">
        <v>132</v>
      </c>
      <c r="BK180" s="126">
        <f>SUM(BK181:BK182)</f>
        <v>0</v>
      </c>
    </row>
    <row r="181" spans="2:65" s="1" customFormat="1" ht="16.5" customHeight="1">
      <c r="B181" s="28"/>
      <c r="C181" s="129" t="s">
        <v>253</v>
      </c>
      <c r="D181" s="129" t="s">
        <v>135</v>
      </c>
      <c r="E181" s="130" t="s">
        <v>423</v>
      </c>
      <c r="F181" s="131" t="s">
        <v>424</v>
      </c>
      <c r="G181" s="132" t="s">
        <v>389</v>
      </c>
      <c r="H181" s="133">
        <v>1</v>
      </c>
      <c r="I181" s="134"/>
      <c r="J181" s="133">
        <f>ROUND(I181*H181,0)</f>
        <v>0</v>
      </c>
      <c r="K181" s="135"/>
      <c r="L181" s="28"/>
      <c r="M181" s="136" t="s">
        <v>1</v>
      </c>
      <c r="N181" s="137" t="s">
        <v>40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155</v>
      </c>
      <c r="AT181" s="140" t="s">
        <v>135</v>
      </c>
      <c r="AU181" s="140" t="s">
        <v>84</v>
      </c>
      <c r="AY181" s="13" t="s">
        <v>132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</v>
      </c>
      <c r="BK181" s="141">
        <f>ROUND(I181*H181,0)</f>
        <v>0</v>
      </c>
      <c r="BL181" s="13" t="s">
        <v>155</v>
      </c>
      <c r="BM181" s="140" t="s">
        <v>1020</v>
      </c>
    </row>
    <row r="182" spans="2:65" s="1" customFormat="1" ht="29.25">
      <c r="B182" s="28"/>
      <c r="D182" s="142" t="s">
        <v>141</v>
      </c>
      <c r="F182" s="143" t="s">
        <v>958</v>
      </c>
      <c r="I182" s="144"/>
      <c r="L182" s="28"/>
      <c r="M182" s="158"/>
      <c r="N182" s="159"/>
      <c r="O182" s="159"/>
      <c r="P182" s="159"/>
      <c r="Q182" s="159"/>
      <c r="R182" s="159"/>
      <c r="S182" s="159"/>
      <c r="T182" s="160"/>
      <c r="AT182" s="13" t="s">
        <v>141</v>
      </c>
      <c r="AU182" s="13" t="s">
        <v>84</v>
      </c>
    </row>
    <row r="183" spans="2:65" s="1" customFormat="1" ht="6.95" customHeight="1">
      <c r="B183" s="40"/>
      <c r="C183" s="41"/>
      <c r="D183" s="41"/>
      <c r="E183" s="41"/>
      <c r="F183" s="41"/>
      <c r="G183" s="41"/>
      <c r="H183" s="41"/>
      <c r="I183" s="41"/>
      <c r="J183" s="41"/>
      <c r="K183" s="41"/>
      <c r="L183" s="28"/>
    </row>
  </sheetData>
  <sheetProtection algorithmName="SHA-512" hashValue="fXo9flKGwrJ0AI31Av8HbeuDFmVOgxul1vdsCZx/RQ+lDVugL/8gE8mEIUwKAn646O2Jf0X7VTeIoxu0zkDYNw==" saltValue="iCm4xSWxTSQRhVe+TeB++Bdj6p9qGoitWC5o+fn4hMn5dLvJhyBUb7fBKGbpi17VXCWIrQewK5VE+LGOipg0qQ==" spinCount="100000" sheet="1" objects="1" scenarios="1" formatColumns="0" formatRows="0" autoFilter="0"/>
  <autoFilter ref="C121:K182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700-000000000000}"/>
    <hyperlink ref="F129" r:id="rId2" xr:uid="{00000000-0004-0000-0700-000001000000}"/>
    <hyperlink ref="F132" r:id="rId3" xr:uid="{00000000-0004-0000-0700-000002000000}"/>
    <hyperlink ref="F135" r:id="rId4" xr:uid="{00000000-0004-0000-0700-000003000000}"/>
    <hyperlink ref="F138" r:id="rId5" xr:uid="{00000000-0004-0000-0700-000004000000}"/>
    <hyperlink ref="F142" r:id="rId6" xr:uid="{00000000-0004-0000-0700-000005000000}"/>
    <hyperlink ref="F147" r:id="rId7" xr:uid="{00000000-0004-0000-0700-000006000000}"/>
    <hyperlink ref="F152" r:id="rId8" xr:uid="{00000000-0004-0000-0700-000007000000}"/>
    <hyperlink ref="F156" r:id="rId9" xr:uid="{00000000-0004-0000-0700-000008000000}"/>
    <hyperlink ref="F160" r:id="rId10" xr:uid="{00000000-0004-0000-0700-000009000000}"/>
    <hyperlink ref="F163" r:id="rId11" xr:uid="{00000000-0004-0000-0700-00000A000000}"/>
    <hyperlink ref="F166" r:id="rId12" xr:uid="{00000000-0004-0000-0700-00000B000000}"/>
    <hyperlink ref="F169" r:id="rId13" xr:uid="{00000000-0004-0000-0700-00000C000000}"/>
    <hyperlink ref="F173" r:id="rId14" xr:uid="{00000000-0004-0000-07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zakázky</vt:lpstr>
      <vt:lpstr>01. - TSHK - budova D, Na...</vt:lpstr>
      <vt:lpstr>02. - TSHK - budova E, Na...</vt:lpstr>
      <vt:lpstr>03. - TSHK - budova C, Na...</vt:lpstr>
      <vt:lpstr>04. - TSHK - budova A, Na...</vt:lpstr>
      <vt:lpstr>05. - TSHK - budova B, Na...</vt:lpstr>
      <vt:lpstr>06. - TSHK - budova H, Na...</vt:lpstr>
      <vt:lpstr>07. - TSHK, Na Brně 362 -...</vt:lpstr>
      <vt:lpstr>'01. - TSHK - budova D, Na...'!Názvy_tisku</vt:lpstr>
      <vt:lpstr>'02. - TSHK - budova E, Na...'!Názvy_tisku</vt:lpstr>
      <vt:lpstr>'03. - TSHK - budova C, Na...'!Názvy_tisku</vt:lpstr>
      <vt:lpstr>'04. - TSHK - budova A, Na...'!Názvy_tisku</vt:lpstr>
      <vt:lpstr>'05. - TSHK - budova B, Na...'!Názvy_tisku</vt:lpstr>
      <vt:lpstr>'06. - TSHK - budova H, Na...'!Názvy_tisku</vt:lpstr>
      <vt:lpstr>'07. - TSHK, Na Brně 362 -...'!Názvy_tisku</vt:lpstr>
      <vt:lpstr>'Rekapitulace zakázky'!Názvy_tisku</vt:lpstr>
      <vt:lpstr>'01. - TSHK - budova D, Na...'!Oblast_tisku</vt:lpstr>
      <vt:lpstr>'02. - TSHK - budova E, Na...'!Oblast_tisku</vt:lpstr>
      <vt:lpstr>'03. - TSHK - budova C, Na...'!Oblast_tisku</vt:lpstr>
      <vt:lpstr>'04. - TSHK - budova A, Na...'!Oblast_tisku</vt:lpstr>
      <vt:lpstr>'05. - TSHK - budova B, Na...'!Oblast_tisku</vt:lpstr>
      <vt:lpstr>'06. - TSHK - budova H, Na...'!Oblast_tisku</vt:lpstr>
      <vt:lpstr>'07. - TSHK, Na Brně 362 -...'!Oblast_tisku</vt:lpstr>
      <vt:lpstr>'Rekapitulace zakázky'!Oblast_tisku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Havrda</dc:creator>
  <cp:lastModifiedBy>Aleš Havrda</cp:lastModifiedBy>
  <dcterms:created xsi:type="dcterms:W3CDTF">2025-12-04T11:13:15Z</dcterms:created>
  <dcterms:modified xsi:type="dcterms:W3CDTF">2025-12-04T11:16:38Z</dcterms:modified>
</cp:coreProperties>
</file>