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ASŘ" sheetId="2" r:id="rId2"/>
    <sheet name="02 - Kanalizace" sheetId="3" r:id="rId3"/>
    <sheet name="03 - Voda" sheetId="4" r:id="rId4"/>
    <sheet name="04 - ÚT" sheetId="5" r:id="rId5"/>
    <sheet name="05 - VZT" sheetId="6" r:id="rId6"/>
    <sheet name="06 - EL" sheetId="7" r:id="rId7"/>
    <sheet name="Seznam figur" sheetId="8" r:id="rId8"/>
  </sheets>
  <definedNames>
    <definedName name="_xlnm.Print_Area" localSheetId="0">'Rekapitulace stavby'!$D$4:$AO$76,'Rekapitulace stavby'!$C$82:$AQ$108</definedName>
    <definedName name="_xlnm.Print_Titles" localSheetId="0">'Rekapitulace stavby'!$92:$92</definedName>
    <definedName name="_xlnm._FilterDatabase" localSheetId="1" hidden="1">'01 - ASŘ'!$C$169:$K$2244</definedName>
    <definedName name="_xlnm.Print_Area" localSheetId="1">'01 - ASŘ'!$C$4:$J$76,'01 - ASŘ'!$C$82:$J$151,'01 - ASŘ'!$C$157:$J$2244</definedName>
    <definedName name="_xlnm.Print_Titles" localSheetId="1">'01 - ASŘ'!$169:$169</definedName>
    <definedName name="_xlnm._FilterDatabase" localSheetId="2" hidden="1">'02 - Kanalizace'!$C$130:$K$176</definedName>
    <definedName name="_xlnm.Print_Area" localSheetId="2">'02 - Kanalizace'!$C$4:$J$76,'02 - Kanalizace'!$C$82:$J$112,'02 - Kanalizace'!$C$118:$J$176</definedName>
    <definedName name="_xlnm.Print_Titles" localSheetId="2">'02 - Kanalizace'!$130:$130</definedName>
    <definedName name="_xlnm._FilterDatabase" localSheetId="3" hidden="1">'03 - Voda'!$C$127:$K$145</definedName>
    <definedName name="_xlnm.Print_Area" localSheetId="3">'03 - Voda'!$C$4:$J$76,'03 - Voda'!$C$82:$J$109,'03 - Voda'!$C$115:$J$145</definedName>
    <definedName name="_xlnm.Print_Titles" localSheetId="3">'03 - Voda'!$127:$127</definedName>
    <definedName name="_xlnm._FilterDatabase" localSheetId="4" hidden="1">'04 - ÚT'!$C$127:$K$150</definedName>
    <definedName name="_xlnm.Print_Area" localSheetId="4">'04 - ÚT'!$C$4:$J$76,'04 - ÚT'!$C$82:$J$109,'04 - ÚT'!$C$115:$J$150</definedName>
    <definedName name="_xlnm.Print_Titles" localSheetId="4">'04 - ÚT'!$127:$127</definedName>
    <definedName name="_xlnm._FilterDatabase" localSheetId="5" hidden="1">'05 - VZT'!$C$131:$K$161</definedName>
    <definedName name="_xlnm.Print_Area" localSheetId="5">'05 - VZT'!$C$4:$J$76,'05 - VZT'!$C$82:$J$113,'05 - VZT'!$C$119:$J$161</definedName>
    <definedName name="_xlnm.Print_Titles" localSheetId="5">'05 - VZT'!$131:$131</definedName>
    <definedName name="_xlnm._FilterDatabase" localSheetId="6" hidden="1">'06 - EL'!$C$128:$K$283</definedName>
    <definedName name="_xlnm.Print_Area" localSheetId="6">'06 - EL'!$C$4:$J$76,'06 - EL'!$C$82:$J$110,'06 - EL'!$C$116:$J$283</definedName>
    <definedName name="_xlnm.Print_Titles" localSheetId="6">'06 - EL'!$128:$128</definedName>
    <definedName name="_xlnm.Print_Area" localSheetId="7">'Seznam figur'!$C$4:$G$119</definedName>
    <definedName name="_xlnm.Print_Titles" localSheetId="7">'Seznam figur'!$9:$9</definedName>
  </definedNames>
  <calcPr/>
</workbook>
</file>

<file path=xl/calcChain.xml><?xml version="1.0" encoding="utf-8"?>
<calcChain xmlns="http://schemas.openxmlformats.org/spreadsheetml/2006/main">
  <c i="8" l="1" r="D7"/>
  <c i="7" r="J39"/>
  <c r="J38"/>
  <c i="1" r="AY100"/>
  <c i="7" r="J37"/>
  <c i="1" r="AX100"/>
  <c i="7" r="BI283"/>
  <c r="BH283"/>
  <c r="BG283"/>
  <c r="BF283"/>
  <c r="T283"/>
  <c r="R283"/>
  <c r="P283"/>
  <c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7"/>
  <c r="BH277"/>
  <c r="BG277"/>
  <c r="BF277"/>
  <c r="T277"/>
  <c r="R277"/>
  <c r="P277"/>
  <c r="BI276"/>
  <c r="BH276"/>
  <c r="BG276"/>
  <c r="BF276"/>
  <c r="T276"/>
  <c r="R276"/>
  <c r="P276"/>
  <c r="BI275"/>
  <c r="BH275"/>
  <c r="BG275"/>
  <c r="BF275"/>
  <c r="T275"/>
  <c r="R275"/>
  <c r="P275"/>
  <c r="BI274"/>
  <c r="BH274"/>
  <c r="BG274"/>
  <c r="BF274"/>
  <c r="T274"/>
  <c r="R274"/>
  <c r="P274"/>
  <c r="BI273"/>
  <c r="BH273"/>
  <c r="BG273"/>
  <c r="BF273"/>
  <c r="T273"/>
  <c r="R273"/>
  <c r="P273"/>
  <c r="BI272"/>
  <c r="BH272"/>
  <c r="BG272"/>
  <c r="BF272"/>
  <c r="T272"/>
  <c r="R272"/>
  <c r="P272"/>
  <c r="BI271"/>
  <c r="BH271"/>
  <c r="BG271"/>
  <c r="BF271"/>
  <c r="T271"/>
  <c r="R271"/>
  <c r="P271"/>
  <c r="BI270"/>
  <c r="BH270"/>
  <c r="BG270"/>
  <c r="BF270"/>
  <c r="T270"/>
  <c r="R270"/>
  <c r="P270"/>
  <c r="BI269"/>
  <c r="BH269"/>
  <c r="BG269"/>
  <c r="BF269"/>
  <c r="T269"/>
  <c r="R269"/>
  <c r="P269"/>
  <c r="BI268"/>
  <c r="BH268"/>
  <c r="BG268"/>
  <c r="BF268"/>
  <c r="T268"/>
  <c r="R268"/>
  <c r="P268"/>
  <c r="BI267"/>
  <c r="BH267"/>
  <c r="BG267"/>
  <c r="BF267"/>
  <c r="T267"/>
  <c r="R267"/>
  <c r="P267"/>
  <c r="BI266"/>
  <c r="BH266"/>
  <c r="BG266"/>
  <c r="BF266"/>
  <c r="T266"/>
  <c r="R266"/>
  <c r="P266"/>
  <c r="BI265"/>
  <c r="BH265"/>
  <c r="BG265"/>
  <c r="BF265"/>
  <c r="T265"/>
  <c r="R265"/>
  <c r="P265"/>
  <c r="BI264"/>
  <c r="BH264"/>
  <c r="BG264"/>
  <c r="BF264"/>
  <c r="T264"/>
  <c r="R264"/>
  <c r="P264"/>
  <c r="BI263"/>
  <c r="BH263"/>
  <c r="BG263"/>
  <c r="BF263"/>
  <c r="T263"/>
  <c r="R263"/>
  <c r="P263"/>
  <c r="BI262"/>
  <c r="BH262"/>
  <c r="BG262"/>
  <c r="BF262"/>
  <c r="T262"/>
  <c r="R262"/>
  <c r="P262"/>
  <c r="BI261"/>
  <c r="BH261"/>
  <c r="BG261"/>
  <c r="BF261"/>
  <c r="T261"/>
  <c r="R261"/>
  <c r="P261"/>
  <c r="BI258"/>
  <c r="BH258"/>
  <c r="BG258"/>
  <c r="BF258"/>
  <c r="T258"/>
  <c r="R258"/>
  <c r="P258"/>
  <c r="BI257"/>
  <c r="BH257"/>
  <c r="BG257"/>
  <c r="BF257"/>
  <c r="T257"/>
  <c r="R257"/>
  <c r="P257"/>
  <c r="BI255"/>
  <c r="BH255"/>
  <c r="BG255"/>
  <c r="BF255"/>
  <c r="T255"/>
  <c r="R255"/>
  <c r="P255"/>
  <c r="BI254"/>
  <c r="BH254"/>
  <c r="BG254"/>
  <c r="BF254"/>
  <c r="T254"/>
  <c r="R254"/>
  <c r="P254"/>
  <c r="BI253"/>
  <c r="BH253"/>
  <c r="BG253"/>
  <c r="BF253"/>
  <c r="T253"/>
  <c r="R253"/>
  <c r="P253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9"/>
  <c r="BH249"/>
  <c r="BG249"/>
  <c r="BF249"/>
  <c r="T249"/>
  <c r="R249"/>
  <c r="P249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2"/>
  <c r="BH242"/>
  <c r="BG242"/>
  <c r="BF242"/>
  <c r="T242"/>
  <c r="R242"/>
  <c r="P242"/>
  <c r="BI241"/>
  <c r="BH241"/>
  <c r="BG241"/>
  <c r="BF241"/>
  <c r="T241"/>
  <c r="R241"/>
  <c r="P241"/>
  <c r="BI240"/>
  <c r="BH240"/>
  <c r="BG240"/>
  <c r="BF240"/>
  <c r="T240"/>
  <c r="R240"/>
  <c r="P240"/>
  <c r="BI239"/>
  <c r="BH239"/>
  <c r="BG239"/>
  <c r="BF239"/>
  <c r="T239"/>
  <c r="R239"/>
  <c r="P239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8"/>
  <c r="BH228"/>
  <c r="BG228"/>
  <c r="BF228"/>
  <c r="T228"/>
  <c r="R228"/>
  <c r="P228"/>
  <c r="BI227"/>
  <c r="BH227"/>
  <c r="BG227"/>
  <c r="BF227"/>
  <c r="T227"/>
  <c r="R227"/>
  <c r="P227"/>
  <c r="BI226"/>
  <c r="BH226"/>
  <c r="BG226"/>
  <c r="BF226"/>
  <c r="T226"/>
  <c r="R226"/>
  <c r="P226"/>
  <c r="BI225"/>
  <c r="BH225"/>
  <c r="BG225"/>
  <c r="BF225"/>
  <c r="T225"/>
  <c r="R225"/>
  <c r="P225"/>
  <c r="BI224"/>
  <c r="BH224"/>
  <c r="BG224"/>
  <c r="BF224"/>
  <c r="T224"/>
  <c r="R224"/>
  <c r="P224"/>
  <c r="BI223"/>
  <c r="BH223"/>
  <c r="BG223"/>
  <c r="BF223"/>
  <c r="T223"/>
  <c r="R223"/>
  <c r="P223"/>
  <c r="BI222"/>
  <c r="BH222"/>
  <c r="BG222"/>
  <c r="BF222"/>
  <c r="T222"/>
  <c r="R222"/>
  <c r="P222"/>
  <c r="BI221"/>
  <c r="BH221"/>
  <c r="BG221"/>
  <c r="BF221"/>
  <c r="T221"/>
  <c r="R221"/>
  <c r="P221"/>
  <c r="BI220"/>
  <c r="BH220"/>
  <c r="BG220"/>
  <c r="BF220"/>
  <c r="T220"/>
  <c r="R220"/>
  <c r="P220"/>
  <c r="BI219"/>
  <c r="BH219"/>
  <c r="BG219"/>
  <c r="BF219"/>
  <c r="T219"/>
  <c r="R219"/>
  <c r="P219"/>
  <c r="BI218"/>
  <c r="BH218"/>
  <c r="BG218"/>
  <c r="BF218"/>
  <c r="T218"/>
  <c r="R218"/>
  <c r="P218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1"/>
  <c r="BH201"/>
  <c r="BG201"/>
  <c r="BF201"/>
  <c r="T201"/>
  <c r="R201"/>
  <c r="P201"/>
  <c r="BI200"/>
  <c r="BH200"/>
  <c r="BG200"/>
  <c r="BF200"/>
  <c r="T200"/>
  <c r="R200"/>
  <c r="P200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6"/>
  <c r="BH196"/>
  <c r="BG196"/>
  <c r="BF196"/>
  <c r="T196"/>
  <c r="R196"/>
  <c r="P196"/>
  <c r="BI195"/>
  <c r="BH195"/>
  <c r="BG195"/>
  <c r="BF195"/>
  <c r="T195"/>
  <c r="R195"/>
  <c r="P195"/>
  <c r="BI194"/>
  <c r="BH194"/>
  <c r="BG194"/>
  <c r="BF194"/>
  <c r="T194"/>
  <c r="R194"/>
  <c r="P194"/>
  <c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88"/>
  <c r="BH188"/>
  <c r="BG188"/>
  <c r="BF188"/>
  <c r="T188"/>
  <c r="R188"/>
  <c r="P188"/>
  <c r="BI187"/>
  <c r="BH187"/>
  <c r="BG187"/>
  <c r="BF187"/>
  <c r="T187"/>
  <c r="R187"/>
  <c r="P187"/>
  <c r="BI184"/>
  <c r="BH184"/>
  <c r="BG184"/>
  <c r="BF184"/>
  <c r="T184"/>
  <c r="R184"/>
  <c r="P184"/>
  <c r="BI183"/>
  <c r="BH183"/>
  <c r="BG183"/>
  <c r="BF183"/>
  <c r="T183"/>
  <c r="R183"/>
  <c r="P183"/>
  <c r="BI180"/>
  <c r="BH180"/>
  <c r="BG180"/>
  <c r="BF180"/>
  <c r="T180"/>
  <c r="R180"/>
  <c r="P180"/>
  <c r="BI179"/>
  <c r="BH179"/>
  <c r="BG179"/>
  <c r="BF179"/>
  <c r="T179"/>
  <c r="R179"/>
  <c r="P179"/>
  <c r="BI176"/>
  <c r="BH176"/>
  <c r="BG176"/>
  <c r="BF176"/>
  <c r="T176"/>
  <c r="R176"/>
  <c r="P176"/>
  <c r="BI175"/>
  <c r="BH175"/>
  <c r="BG175"/>
  <c r="BF175"/>
  <c r="T175"/>
  <c r="R175"/>
  <c r="P175"/>
  <c r="BI172"/>
  <c r="BH172"/>
  <c r="BG172"/>
  <c r="BF172"/>
  <c r="T172"/>
  <c r="R172"/>
  <c r="P172"/>
  <c r="BI169"/>
  <c r="BH169"/>
  <c r="BG169"/>
  <c r="BF169"/>
  <c r="T169"/>
  <c r="R169"/>
  <c r="P169"/>
  <c r="BI168"/>
  <c r="BH168"/>
  <c r="BG168"/>
  <c r="BF168"/>
  <c r="T168"/>
  <c r="R168"/>
  <c r="P168"/>
  <c r="BI165"/>
  <c r="BH165"/>
  <c r="BG165"/>
  <c r="BF165"/>
  <c r="T165"/>
  <c r="R165"/>
  <c r="P165"/>
  <c r="BI164"/>
  <c r="BH164"/>
  <c r="BG164"/>
  <c r="BF164"/>
  <c r="T164"/>
  <c r="R164"/>
  <c r="P164"/>
  <c r="BI161"/>
  <c r="BH161"/>
  <c r="BG161"/>
  <c r="BF161"/>
  <c r="T161"/>
  <c r="R161"/>
  <c r="P161"/>
  <c r="BI160"/>
  <c r="BH160"/>
  <c r="BG160"/>
  <c r="BF160"/>
  <c r="T160"/>
  <c r="R160"/>
  <c r="P160"/>
  <c r="BI157"/>
  <c r="BH157"/>
  <c r="BG157"/>
  <c r="BF157"/>
  <c r="T157"/>
  <c r="R157"/>
  <c r="P157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0"/>
  <c r="BH140"/>
  <c r="BG140"/>
  <c r="BF140"/>
  <c r="T140"/>
  <c r="R140"/>
  <c r="P140"/>
  <c r="BI139"/>
  <c r="BH139"/>
  <c r="BG139"/>
  <c r="BF139"/>
  <c r="T139"/>
  <c r="R139"/>
  <c r="P139"/>
  <c r="BI136"/>
  <c r="BH136"/>
  <c r="BG136"/>
  <c r="BF136"/>
  <c r="T136"/>
  <c r="R136"/>
  <c r="P136"/>
  <c r="BI133"/>
  <c r="BH133"/>
  <c r="BG133"/>
  <c r="BF133"/>
  <c r="T133"/>
  <c r="R133"/>
  <c r="P133"/>
  <c r="BI132"/>
  <c r="BH132"/>
  <c r="BG132"/>
  <c r="BF132"/>
  <c r="T132"/>
  <c r="R132"/>
  <c r="P132"/>
  <c r="F123"/>
  <c r="E121"/>
  <c r="BI108"/>
  <c r="BH108"/>
  <c r="BG108"/>
  <c r="BF108"/>
  <c r="BI107"/>
  <c r="BH107"/>
  <c r="BG107"/>
  <c r="BF107"/>
  <c r="BE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F89"/>
  <c r="E87"/>
  <c r="J24"/>
  <c r="E24"/>
  <c r="J126"/>
  <c r="J23"/>
  <c r="J21"/>
  <c r="E21"/>
  <c r="J125"/>
  <c r="J20"/>
  <c r="J18"/>
  <c r="E18"/>
  <c r="F92"/>
  <c r="J17"/>
  <c r="J15"/>
  <c r="E15"/>
  <c r="F91"/>
  <c r="J14"/>
  <c r="J12"/>
  <c r="J89"/>
  <c r="E7"/>
  <c r="E119"/>
  <c i="6" r="J39"/>
  <c r="J38"/>
  <c i="1" r="AY99"/>
  <c i="6" r="J37"/>
  <c i="1" r="AX99"/>
  <c i="6" r="BI161"/>
  <c r="BH161"/>
  <c r="BG161"/>
  <c r="BF161"/>
  <c r="T161"/>
  <c r="R161"/>
  <c r="P161"/>
  <c r="BI160"/>
  <c r="BH160"/>
  <c r="BG160"/>
  <c r="BF160"/>
  <c r="T160"/>
  <c r="R160"/>
  <c r="P160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F126"/>
  <c r="E124"/>
  <c r="BI111"/>
  <c r="BH111"/>
  <c r="BG111"/>
  <c r="BF111"/>
  <c r="BI110"/>
  <c r="BH110"/>
  <c r="BG110"/>
  <c r="BF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F89"/>
  <c r="E87"/>
  <c r="J24"/>
  <c r="E24"/>
  <c r="J92"/>
  <c r="J23"/>
  <c r="J21"/>
  <c r="E21"/>
  <c r="J128"/>
  <c r="J20"/>
  <c r="J18"/>
  <c r="E18"/>
  <c r="F129"/>
  <c r="J17"/>
  <c r="J15"/>
  <c r="E15"/>
  <c r="F128"/>
  <c r="J14"/>
  <c r="J12"/>
  <c r="J126"/>
  <c r="E7"/>
  <c r="E122"/>
  <c i="5" r="J39"/>
  <c r="J38"/>
  <c i="1" r="AY98"/>
  <c i="5" r="J37"/>
  <c i="1" r="AX98"/>
  <c i="5"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F122"/>
  <c r="E120"/>
  <c r="BI107"/>
  <c r="BH107"/>
  <c r="BG107"/>
  <c r="BF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BI102"/>
  <c r="BH102"/>
  <c r="BG102"/>
  <c r="BF102"/>
  <c r="BE102"/>
  <c r="F89"/>
  <c r="E87"/>
  <c r="J24"/>
  <c r="E24"/>
  <c r="J92"/>
  <c r="J23"/>
  <c r="J21"/>
  <c r="E21"/>
  <c r="J91"/>
  <c r="J20"/>
  <c r="J18"/>
  <c r="E18"/>
  <c r="F125"/>
  <c r="J17"/>
  <c r="J15"/>
  <c r="E15"/>
  <c r="F91"/>
  <c r="J14"/>
  <c r="J12"/>
  <c r="J122"/>
  <c r="E7"/>
  <c r="E118"/>
  <c i="4" r="J39"/>
  <c r="J38"/>
  <c i="1" r="AY97"/>
  <c i="4" r="J37"/>
  <c i="1" r="AX97"/>
  <c i="4"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F122"/>
  <c r="E120"/>
  <c r="BI107"/>
  <c r="BH107"/>
  <c r="BG107"/>
  <c r="BF107"/>
  <c r="BI106"/>
  <c r="BH106"/>
  <c r="BG106"/>
  <c r="BF106"/>
  <c r="BE106"/>
  <c r="BI105"/>
  <c r="BH105"/>
  <c r="BG105"/>
  <c r="BF105"/>
  <c r="BE105"/>
  <c r="BI104"/>
  <c r="BH104"/>
  <c r="BG104"/>
  <c r="BF104"/>
  <c r="BE104"/>
  <c r="BI103"/>
  <c r="BH103"/>
  <c r="BG103"/>
  <c r="BF103"/>
  <c r="BE103"/>
  <c r="BI102"/>
  <c r="BH102"/>
  <c r="BG102"/>
  <c r="BF102"/>
  <c r="BE102"/>
  <c r="F89"/>
  <c r="E87"/>
  <c r="J24"/>
  <c r="E24"/>
  <c r="J125"/>
  <c r="J23"/>
  <c r="J21"/>
  <c r="E21"/>
  <c r="J124"/>
  <c r="J20"/>
  <c r="J18"/>
  <c r="E18"/>
  <c r="F125"/>
  <c r="J17"/>
  <c r="J15"/>
  <c r="E15"/>
  <c r="F91"/>
  <c r="J14"/>
  <c r="J12"/>
  <c r="J122"/>
  <c r="E7"/>
  <c r="E118"/>
  <c i="3" r="J39"/>
  <c r="J38"/>
  <c i="1" r="AY96"/>
  <c i="3" r="J37"/>
  <c i="1" r="AX96"/>
  <c i="3" r="BI176"/>
  <c r="BH176"/>
  <c r="BG176"/>
  <c r="BF176"/>
  <c r="T176"/>
  <c r="R176"/>
  <c r="P176"/>
  <c r="BI175"/>
  <c r="BH175"/>
  <c r="BG175"/>
  <c r="BF175"/>
  <c r="T175"/>
  <c r="R175"/>
  <c r="P175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F125"/>
  <c r="E123"/>
  <c r="BI110"/>
  <c r="BH110"/>
  <c r="BG110"/>
  <c r="BF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F89"/>
  <c r="E87"/>
  <c r="J24"/>
  <c r="E24"/>
  <c r="J128"/>
  <c r="J23"/>
  <c r="J21"/>
  <c r="E21"/>
  <c r="J91"/>
  <c r="J20"/>
  <c r="J18"/>
  <c r="E18"/>
  <c r="F92"/>
  <c r="J17"/>
  <c r="J15"/>
  <c r="E15"/>
  <c r="F127"/>
  <c r="J14"/>
  <c r="J12"/>
  <c r="J89"/>
  <c r="E7"/>
  <c r="E121"/>
  <c i="2" r="J39"/>
  <c r="J38"/>
  <c i="1" r="AY95"/>
  <c i="2" r="J37"/>
  <c i="1" r="AX95"/>
  <c i="2" r="BI2244"/>
  <c r="BH2244"/>
  <c r="BG2244"/>
  <c r="BF2244"/>
  <c r="T2244"/>
  <c r="T2243"/>
  <c r="R2244"/>
  <c r="R2243"/>
  <c r="P2244"/>
  <c r="P2243"/>
  <c r="BI2242"/>
  <c r="BH2242"/>
  <c r="BG2242"/>
  <c r="BF2242"/>
  <c r="T2242"/>
  <c r="R2242"/>
  <c r="P2242"/>
  <c r="BI2241"/>
  <c r="BH2241"/>
  <c r="BG2241"/>
  <c r="BF2241"/>
  <c r="T2241"/>
  <c r="R2241"/>
  <c r="P2241"/>
  <c r="BI2240"/>
  <c r="BH2240"/>
  <c r="BG2240"/>
  <c r="BF2240"/>
  <c r="T2240"/>
  <c r="R2240"/>
  <c r="P2240"/>
  <c r="BI2238"/>
  <c r="BH2238"/>
  <c r="BG2238"/>
  <c r="BF2238"/>
  <c r="T2238"/>
  <c r="R2238"/>
  <c r="P2238"/>
  <c r="BI2237"/>
  <c r="BH2237"/>
  <c r="BG2237"/>
  <c r="BF2237"/>
  <c r="T2237"/>
  <c r="R2237"/>
  <c r="P2237"/>
  <c r="BI2236"/>
  <c r="BH2236"/>
  <c r="BG2236"/>
  <c r="BF2236"/>
  <c r="T2236"/>
  <c r="R2236"/>
  <c r="P2236"/>
  <c r="BI2235"/>
  <c r="BH2235"/>
  <c r="BG2235"/>
  <c r="BF2235"/>
  <c r="T2235"/>
  <c r="R2235"/>
  <c r="P2235"/>
  <c r="BI2234"/>
  <c r="BH2234"/>
  <c r="BG2234"/>
  <c r="BF2234"/>
  <c r="T2234"/>
  <c r="R2234"/>
  <c r="P2234"/>
  <c r="BI2232"/>
  <c r="BH2232"/>
  <c r="BG2232"/>
  <c r="BF2232"/>
  <c r="T2232"/>
  <c r="R2232"/>
  <c r="P2232"/>
  <c r="BI2231"/>
  <c r="BH2231"/>
  <c r="BG2231"/>
  <c r="BF2231"/>
  <c r="T2231"/>
  <c r="R2231"/>
  <c r="P2231"/>
  <c r="BI2229"/>
  <c r="BH2229"/>
  <c r="BG2229"/>
  <c r="BF2229"/>
  <c r="T2229"/>
  <c r="T2228"/>
  <c r="R2229"/>
  <c r="R2228"/>
  <c r="P2229"/>
  <c r="P2228"/>
  <c r="BI2227"/>
  <c r="BH2227"/>
  <c r="BG2227"/>
  <c r="BF2227"/>
  <c r="T2227"/>
  <c r="R2227"/>
  <c r="P2227"/>
  <c r="BI2226"/>
  <c r="BH2226"/>
  <c r="BG2226"/>
  <c r="BF2226"/>
  <c r="T2226"/>
  <c r="R2226"/>
  <c r="P2226"/>
  <c r="BI2225"/>
  <c r="BH2225"/>
  <c r="BG2225"/>
  <c r="BF2225"/>
  <c r="T2225"/>
  <c r="R2225"/>
  <c r="P2225"/>
  <c r="BI2217"/>
  <c r="BH2217"/>
  <c r="BG2217"/>
  <c r="BF2217"/>
  <c r="T2217"/>
  <c r="R2217"/>
  <c r="P2217"/>
  <c r="BI2216"/>
  <c r="BH2216"/>
  <c r="BG2216"/>
  <c r="BF2216"/>
  <c r="T2216"/>
  <c r="R2216"/>
  <c r="P2216"/>
  <c r="BI2210"/>
  <c r="BH2210"/>
  <c r="BG2210"/>
  <c r="BF2210"/>
  <c r="T2210"/>
  <c r="R2210"/>
  <c r="P2210"/>
  <c r="BI2204"/>
  <c r="BH2204"/>
  <c r="BG2204"/>
  <c r="BF2204"/>
  <c r="T2204"/>
  <c r="R2204"/>
  <c r="P2204"/>
  <c r="BI2200"/>
  <c r="BH2200"/>
  <c r="BG2200"/>
  <c r="BF2200"/>
  <c r="T2200"/>
  <c r="R2200"/>
  <c r="P2200"/>
  <c r="BI2197"/>
  <c r="BH2197"/>
  <c r="BG2197"/>
  <c r="BF2197"/>
  <c r="T2197"/>
  <c r="R2197"/>
  <c r="P2197"/>
  <c r="BI2195"/>
  <c r="BH2195"/>
  <c r="BG2195"/>
  <c r="BF2195"/>
  <c r="T2195"/>
  <c r="T2194"/>
  <c r="T2193"/>
  <c r="R2195"/>
  <c r="R2194"/>
  <c r="R2193"/>
  <c r="P2195"/>
  <c r="P2194"/>
  <c r="P2193"/>
  <c r="BI2192"/>
  <c r="BH2192"/>
  <c r="BG2192"/>
  <c r="BF2192"/>
  <c r="T2192"/>
  <c r="R2192"/>
  <c r="P2192"/>
  <c r="BI2185"/>
  <c r="BH2185"/>
  <c r="BG2185"/>
  <c r="BF2185"/>
  <c r="T2185"/>
  <c r="R2185"/>
  <c r="P2185"/>
  <c r="BI2183"/>
  <c r="BH2183"/>
  <c r="BG2183"/>
  <c r="BF2183"/>
  <c r="T2183"/>
  <c r="R2183"/>
  <c r="P2183"/>
  <c r="BI2104"/>
  <c r="BH2104"/>
  <c r="BG2104"/>
  <c r="BF2104"/>
  <c r="T2104"/>
  <c r="R2104"/>
  <c r="P2104"/>
  <c r="BI2103"/>
  <c r="BH2103"/>
  <c r="BG2103"/>
  <c r="BF2103"/>
  <c r="T2103"/>
  <c r="R2103"/>
  <c r="P2103"/>
  <c r="BI2102"/>
  <c r="BH2102"/>
  <c r="BG2102"/>
  <c r="BF2102"/>
  <c r="T2102"/>
  <c r="R2102"/>
  <c r="P2102"/>
  <c r="BI2098"/>
  <c r="BH2098"/>
  <c r="BG2098"/>
  <c r="BF2098"/>
  <c r="T2098"/>
  <c r="R2098"/>
  <c r="P2098"/>
  <c r="BI2094"/>
  <c r="BH2094"/>
  <c r="BG2094"/>
  <c r="BF2094"/>
  <c r="T2094"/>
  <c r="T2093"/>
  <c r="R2094"/>
  <c r="R2093"/>
  <c r="P2094"/>
  <c r="P2093"/>
  <c r="BI2092"/>
  <c r="BH2092"/>
  <c r="BG2092"/>
  <c r="BF2092"/>
  <c r="T2092"/>
  <c r="R2092"/>
  <c r="P2092"/>
  <c r="BI2091"/>
  <c r="BH2091"/>
  <c r="BG2091"/>
  <c r="BF2091"/>
  <c r="T2091"/>
  <c r="R2091"/>
  <c r="P2091"/>
  <c r="BI2089"/>
  <c r="BH2089"/>
  <c r="BG2089"/>
  <c r="BF2089"/>
  <c r="T2089"/>
  <c r="R2089"/>
  <c r="P2089"/>
  <c r="BI2088"/>
  <c r="BH2088"/>
  <c r="BG2088"/>
  <c r="BF2088"/>
  <c r="T2088"/>
  <c r="R2088"/>
  <c r="P2088"/>
  <c r="BI2087"/>
  <c r="BH2087"/>
  <c r="BG2087"/>
  <c r="BF2087"/>
  <c r="T2087"/>
  <c r="R2087"/>
  <c r="P2087"/>
  <c r="BI2079"/>
  <c r="BH2079"/>
  <c r="BG2079"/>
  <c r="BF2079"/>
  <c r="T2079"/>
  <c r="R2079"/>
  <c r="P2079"/>
  <c r="BI2071"/>
  <c r="BH2071"/>
  <c r="BG2071"/>
  <c r="BF2071"/>
  <c r="T2071"/>
  <c r="R2071"/>
  <c r="P2071"/>
  <c r="BI2063"/>
  <c r="BH2063"/>
  <c r="BG2063"/>
  <c r="BF2063"/>
  <c r="T2063"/>
  <c r="R2063"/>
  <c r="P2063"/>
  <c r="BI2062"/>
  <c r="BH2062"/>
  <c r="BG2062"/>
  <c r="BF2062"/>
  <c r="T2062"/>
  <c r="R2062"/>
  <c r="P2062"/>
  <c r="BI2061"/>
  <c r="BH2061"/>
  <c r="BG2061"/>
  <c r="BF2061"/>
  <c r="T2061"/>
  <c r="R2061"/>
  <c r="P2061"/>
  <c r="BI2052"/>
  <c r="BH2052"/>
  <c r="BG2052"/>
  <c r="BF2052"/>
  <c r="T2052"/>
  <c r="R2052"/>
  <c r="P2052"/>
  <c r="BI2050"/>
  <c r="BH2050"/>
  <c r="BG2050"/>
  <c r="BF2050"/>
  <c r="T2050"/>
  <c r="R2050"/>
  <c r="P2050"/>
  <c r="BI2048"/>
  <c r="BH2048"/>
  <c r="BG2048"/>
  <c r="BF2048"/>
  <c r="T2048"/>
  <c r="R2048"/>
  <c r="P2048"/>
  <c r="BI2047"/>
  <c r="BH2047"/>
  <c r="BG2047"/>
  <c r="BF2047"/>
  <c r="T2047"/>
  <c r="R2047"/>
  <c r="P2047"/>
  <c r="BI2038"/>
  <c r="BH2038"/>
  <c r="BG2038"/>
  <c r="BF2038"/>
  <c r="T2038"/>
  <c r="R2038"/>
  <c r="P2038"/>
  <c r="BI2036"/>
  <c r="BH2036"/>
  <c r="BG2036"/>
  <c r="BF2036"/>
  <c r="T2036"/>
  <c r="R2036"/>
  <c r="P2036"/>
  <c r="BI2035"/>
  <c r="BH2035"/>
  <c r="BG2035"/>
  <c r="BF2035"/>
  <c r="T2035"/>
  <c r="R2035"/>
  <c r="P2035"/>
  <c r="BI2034"/>
  <c r="BH2034"/>
  <c r="BG2034"/>
  <c r="BF2034"/>
  <c r="T2034"/>
  <c r="R2034"/>
  <c r="P2034"/>
  <c r="BI2033"/>
  <c r="BH2033"/>
  <c r="BG2033"/>
  <c r="BF2033"/>
  <c r="T2033"/>
  <c r="R2033"/>
  <c r="P2033"/>
  <c r="BI2024"/>
  <c r="BH2024"/>
  <c r="BG2024"/>
  <c r="BF2024"/>
  <c r="T2024"/>
  <c r="R2024"/>
  <c r="P2024"/>
  <c r="BI2014"/>
  <c r="BH2014"/>
  <c r="BG2014"/>
  <c r="BF2014"/>
  <c r="T2014"/>
  <c r="T2013"/>
  <c r="R2014"/>
  <c r="R2013"/>
  <c r="P2014"/>
  <c r="P2013"/>
  <c r="BI2012"/>
  <c r="BH2012"/>
  <c r="BG2012"/>
  <c r="BF2012"/>
  <c r="T2012"/>
  <c r="R2012"/>
  <c r="P2012"/>
  <c r="BI2010"/>
  <c r="BH2010"/>
  <c r="BG2010"/>
  <c r="BF2010"/>
  <c r="T2010"/>
  <c r="R2010"/>
  <c r="P2010"/>
  <c r="BI2009"/>
  <c r="BH2009"/>
  <c r="BG2009"/>
  <c r="BF2009"/>
  <c r="T2009"/>
  <c r="R2009"/>
  <c r="P2009"/>
  <c r="BI1978"/>
  <c r="BH1978"/>
  <c r="BG1978"/>
  <c r="BF1978"/>
  <c r="T1978"/>
  <c r="R1978"/>
  <c r="P1978"/>
  <c r="BI1951"/>
  <c r="BH1951"/>
  <c r="BG1951"/>
  <c r="BF1951"/>
  <c r="T1951"/>
  <c r="R1951"/>
  <c r="P1951"/>
  <c r="BI1950"/>
  <c r="BH1950"/>
  <c r="BG1950"/>
  <c r="BF1950"/>
  <c r="T1950"/>
  <c r="R1950"/>
  <c r="P1950"/>
  <c r="BI1922"/>
  <c r="BH1922"/>
  <c r="BG1922"/>
  <c r="BF1922"/>
  <c r="T1922"/>
  <c r="R1922"/>
  <c r="P1922"/>
  <c r="BI1918"/>
  <c r="BH1918"/>
  <c r="BG1918"/>
  <c r="BF1918"/>
  <c r="T1918"/>
  <c r="R1918"/>
  <c r="P1918"/>
  <c r="BI1910"/>
  <c r="BH1910"/>
  <c r="BG1910"/>
  <c r="BF1910"/>
  <c r="T1910"/>
  <c r="R1910"/>
  <c r="P1910"/>
  <c r="BI1900"/>
  <c r="BH1900"/>
  <c r="BG1900"/>
  <c r="BF1900"/>
  <c r="T1900"/>
  <c r="R1900"/>
  <c r="P1900"/>
  <c r="BI1891"/>
  <c r="BH1891"/>
  <c r="BG1891"/>
  <c r="BF1891"/>
  <c r="T1891"/>
  <c r="R1891"/>
  <c r="P1891"/>
  <c r="BI1881"/>
  <c r="BH1881"/>
  <c r="BG1881"/>
  <c r="BF1881"/>
  <c r="T1881"/>
  <c r="R1881"/>
  <c r="P1881"/>
  <c r="BI1871"/>
  <c r="BH1871"/>
  <c r="BG1871"/>
  <c r="BF1871"/>
  <c r="T1871"/>
  <c r="R1871"/>
  <c r="P1871"/>
  <c r="BI1861"/>
  <c r="BH1861"/>
  <c r="BG1861"/>
  <c r="BF1861"/>
  <c r="T1861"/>
  <c r="R1861"/>
  <c r="P1861"/>
  <c r="BI1859"/>
  <c r="BH1859"/>
  <c r="BG1859"/>
  <c r="BF1859"/>
  <c r="T1859"/>
  <c r="R1859"/>
  <c r="P1859"/>
  <c r="BI1849"/>
  <c r="BH1849"/>
  <c r="BG1849"/>
  <c r="BF1849"/>
  <c r="T1849"/>
  <c r="R1849"/>
  <c r="P1849"/>
  <c r="BI1839"/>
  <c r="BH1839"/>
  <c r="BG1839"/>
  <c r="BF1839"/>
  <c r="T1839"/>
  <c r="R1839"/>
  <c r="P1839"/>
  <c r="BI1829"/>
  <c r="BH1829"/>
  <c r="BG1829"/>
  <c r="BF1829"/>
  <c r="T1829"/>
  <c r="R1829"/>
  <c r="P1829"/>
  <c r="BI1828"/>
  <c r="BH1828"/>
  <c r="BG1828"/>
  <c r="BF1828"/>
  <c r="T1828"/>
  <c r="R1828"/>
  <c r="P1828"/>
  <c r="BI1820"/>
  <c r="BH1820"/>
  <c r="BG1820"/>
  <c r="BF1820"/>
  <c r="T1820"/>
  <c r="R1820"/>
  <c r="P1820"/>
  <c r="BI1819"/>
  <c r="BH1819"/>
  <c r="BG1819"/>
  <c r="BF1819"/>
  <c r="T1819"/>
  <c r="R1819"/>
  <c r="P1819"/>
  <c r="BI1797"/>
  <c r="BH1797"/>
  <c r="BG1797"/>
  <c r="BF1797"/>
  <c r="T1797"/>
  <c r="R1797"/>
  <c r="P1797"/>
  <c r="BI1791"/>
  <c r="BH1791"/>
  <c r="BG1791"/>
  <c r="BF1791"/>
  <c r="T1791"/>
  <c r="R1791"/>
  <c r="P1791"/>
  <c r="BI1769"/>
  <c r="BH1769"/>
  <c r="BG1769"/>
  <c r="BF1769"/>
  <c r="T1769"/>
  <c r="R1769"/>
  <c r="P1769"/>
  <c r="BI1760"/>
  <c r="BH1760"/>
  <c r="BG1760"/>
  <c r="BF1760"/>
  <c r="T1760"/>
  <c r="R1760"/>
  <c r="P1760"/>
  <c r="BI1758"/>
  <c r="BH1758"/>
  <c r="BG1758"/>
  <c r="BF1758"/>
  <c r="T1758"/>
  <c r="R1758"/>
  <c r="P1758"/>
  <c r="BI1757"/>
  <c r="BH1757"/>
  <c r="BG1757"/>
  <c r="BF1757"/>
  <c r="T1757"/>
  <c r="R1757"/>
  <c r="P1757"/>
  <c r="BI1756"/>
  <c r="BH1756"/>
  <c r="BG1756"/>
  <c r="BF1756"/>
  <c r="T1756"/>
  <c r="R1756"/>
  <c r="P1756"/>
  <c r="BI1755"/>
  <c r="BH1755"/>
  <c r="BG1755"/>
  <c r="BF1755"/>
  <c r="T1755"/>
  <c r="R1755"/>
  <c r="P1755"/>
  <c r="BI1754"/>
  <c r="BH1754"/>
  <c r="BG1754"/>
  <c r="BF1754"/>
  <c r="T1754"/>
  <c r="R1754"/>
  <c r="P1754"/>
  <c r="BI1753"/>
  <c r="BH1753"/>
  <c r="BG1753"/>
  <c r="BF1753"/>
  <c r="T1753"/>
  <c r="R1753"/>
  <c r="P1753"/>
  <c r="BI1752"/>
  <c r="BH1752"/>
  <c r="BG1752"/>
  <c r="BF1752"/>
  <c r="T1752"/>
  <c r="R1752"/>
  <c r="P1752"/>
  <c r="BI1749"/>
  <c r="BH1749"/>
  <c r="BG1749"/>
  <c r="BF1749"/>
  <c r="T1749"/>
  <c r="R1749"/>
  <c r="P1749"/>
  <c r="BI1746"/>
  <c r="BH1746"/>
  <c r="BG1746"/>
  <c r="BF1746"/>
  <c r="T1746"/>
  <c r="R1746"/>
  <c r="P1746"/>
  <c r="BI1745"/>
  <c r="BH1745"/>
  <c r="BG1745"/>
  <c r="BF1745"/>
  <c r="T1745"/>
  <c r="R1745"/>
  <c r="P1745"/>
  <c r="BI1744"/>
  <c r="BH1744"/>
  <c r="BG1744"/>
  <c r="BF1744"/>
  <c r="T1744"/>
  <c r="R1744"/>
  <c r="P1744"/>
  <c r="BI1741"/>
  <c r="BH1741"/>
  <c r="BG1741"/>
  <c r="BF1741"/>
  <c r="T1741"/>
  <c r="R1741"/>
  <c r="P1741"/>
  <c r="BI1724"/>
  <c r="BH1724"/>
  <c r="BG1724"/>
  <c r="BF1724"/>
  <c r="T1724"/>
  <c r="R1724"/>
  <c r="P1724"/>
  <c r="BI1721"/>
  <c r="BH1721"/>
  <c r="BG1721"/>
  <c r="BF1721"/>
  <c r="T1721"/>
  <c r="R1721"/>
  <c r="P1721"/>
  <c r="BI1719"/>
  <c r="BH1719"/>
  <c r="BG1719"/>
  <c r="BF1719"/>
  <c r="T1719"/>
  <c r="R1719"/>
  <c r="P1719"/>
  <c r="BI1717"/>
  <c r="BH1717"/>
  <c r="BG1717"/>
  <c r="BF1717"/>
  <c r="T1717"/>
  <c r="R1717"/>
  <c r="P1717"/>
  <c r="BI1715"/>
  <c r="BH1715"/>
  <c r="BG1715"/>
  <c r="BF1715"/>
  <c r="T1715"/>
  <c r="R1715"/>
  <c r="P1715"/>
  <c r="BI1713"/>
  <c r="BH1713"/>
  <c r="BG1713"/>
  <c r="BF1713"/>
  <c r="T1713"/>
  <c r="R1713"/>
  <c r="P1713"/>
  <c r="BI1706"/>
  <c r="BH1706"/>
  <c r="BG1706"/>
  <c r="BF1706"/>
  <c r="T1706"/>
  <c r="R1706"/>
  <c r="P1706"/>
  <c r="BI1704"/>
  <c r="BH1704"/>
  <c r="BG1704"/>
  <c r="BF1704"/>
  <c r="T1704"/>
  <c r="R1704"/>
  <c r="P1704"/>
  <c r="BI1703"/>
  <c r="BH1703"/>
  <c r="BG1703"/>
  <c r="BF1703"/>
  <c r="T1703"/>
  <c r="R1703"/>
  <c r="P1703"/>
  <c r="BI1702"/>
  <c r="BH1702"/>
  <c r="BG1702"/>
  <c r="BF1702"/>
  <c r="T1702"/>
  <c r="R1702"/>
  <c r="P1702"/>
  <c r="BI1701"/>
  <c r="BH1701"/>
  <c r="BG1701"/>
  <c r="BF1701"/>
  <c r="T1701"/>
  <c r="R1701"/>
  <c r="P1701"/>
  <c r="BI1700"/>
  <c r="BH1700"/>
  <c r="BG1700"/>
  <c r="BF1700"/>
  <c r="T1700"/>
  <c r="R1700"/>
  <c r="P1700"/>
  <c r="BI1699"/>
  <c r="BH1699"/>
  <c r="BG1699"/>
  <c r="BF1699"/>
  <c r="T1699"/>
  <c r="R1699"/>
  <c r="P1699"/>
  <c r="BI1698"/>
  <c r="BH1698"/>
  <c r="BG1698"/>
  <c r="BF1698"/>
  <c r="T1698"/>
  <c r="R1698"/>
  <c r="P1698"/>
  <c r="BI1697"/>
  <c r="BH1697"/>
  <c r="BG1697"/>
  <c r="BF1697"/>
  <c r="T1697"/>
  <c r="R1697"/>
  <c r="P1697"/>
  <c r="BI1696"/>
  <c r="BH1696"/>
  <c r="BG1696"/>
  <c r="BF1696"/>
  <c r="T1696"/>
  <c r="R1696"/>
  <c r="P1696"/>
  <c r="BI1695"/>
  <c r="BH1695"/>
  <c r="BG1695"/>
  <c r="BF1695"/>
  <c r="T1695"/>
  <c r="R1695"/>
  <c r="P1695"/>
  <c r="BI1694"/>
  <c r="BH1694"/>
  <c r="BG1694"/>
  <c r="BF1694"/>
  <c r="T1694"/>
  <c r="R1694"/>
  <c r="P1694"/>
  <c r="BI1693"/>
  <c r="BH1693"/>
  <c r="BG1693"/>
  <c r="BF1693"/>
  <c r="T1693"/>
  <c r="R1693"/>
  <c r="P1693"/>
  <c r="BI1692"/>
  <c r="BH1692"/>
  <c r="BG1692"/>
  <c r="BF1692"/>
  <c r="T1692"/>
  <c r="R1692"/>
  <c r="P1692"/>
  <c r="BI1691"/>
  <c r="BH1691"/>
  <c r="BG1691"/>
  <c r="BF1691"/>
  <c r="T1691"/>
  <c r="R1691"/>
  <c r="P1691"/>
  <c r="BI1690"/>
  <c r="BH1690"/>
  <c r="BG1690"/>
  <c r="BF1690"/>
  <c r="T1690"/>
  <c r="R1690"/>
  <c r="P1690"/>
  <c r="BI1689"/>
  <c r="BH1689"/>
  <c r="BG1689"/>
  <c r="BF1689"/>
  <c r="T1689"/>
  <c r="R1689"/>
  <c r="P1689"/>
  <c r="BI1688"/>
  <c r="BH1688"/>
  <c r="BG1688"/>
  <c r="BF1688"/>
  <c r="T1688"/>
  <c r="R1688"/>
  <c r="P1688"/>
  <c r="BI1685"/>
  <c r="BH1685"/>
  <c r="BG1685"/>
  <c r="BF1685"/>
  <c r="T1685"/>
  <c r="R1685"/>
  <c r="P1685"/>
  <c r="BI1677"/>
  <c r="BH1677"/>
  <c r="BG1677"/>
  <c r="BF1677"/>
  <c r="T1677"/>
  <c r="R1677"/>
  <c r="P1677"/>
  <c r="BI1676"/>
  <c r="BH1676"/>
  <c r="BG1676"/>
  <c r="BF1676"/>
  <c r="T1676"/>
  <c r="R1676"/>
  <c r="P1676"/>
  <c r="BI1675"/>
  <c r="BH1675"/>
  <c r="BG1675"/>
  <c r="BF1675"/>
  <c r="T1675"/>
  <c r="R1675"/>
  <c r="P1675"/>
  <c r="BI1674"/>
  <c r="BH1674"/>
  <c r="BG1674"/>
  <c r="BF1674"/>
  <c r="T1674"/>
  <c r="R1674"/>
  <c r="P1674"/>
  <c r="BI1673"/>
  <c r="BH1673"/>
  <c r="BG1673"/>
  <c r="BF1673"/>
  <c r="T1673"/>
  <c r="R1673"/>
  <c r="P1673"/>
  <c r="BI1672"/>
  <c r="BH1672"/>
  <c r="BG1672"/>
  <c r="BF1672"/>
  <c r="T1672"/>
  <c r="R1672"/>
  <c r="P1672"/>
  <c r="BI1664"/>
  <c r="BH1664"/>
  <c r="BG1664"/>
  <c r="BF1664"/>
  <c r="T1664"/>
  <c r="R1664"/>
  <c r="P1664"/>
  <c r="BI1656"/>
  <c r="BH1656"/>
  <c r="BG1656"/>
  <c r="BF1656"/>
  <c r="T1656"/>
  <c r="R1656"/>
  <c r="P1656"/>
  <c r="BI1644"/>
  <c r="BH1644"/>
  <c r="BG1644"/>
  <c r="BF1644"/>
  <c r="T1644"/>
  <c r="R1644"/>
  <c r="P1644"/>
  <c r="BI1642"/>
  <c r="BH1642"/>
  <c r="BG1642"/>
  <c r="BF1642"/>
  <c r="T1642"/>
  <c r="R1642"/>
  <c r="P1642"/>
  <c r="BI1638"/>
  <c r="BH1638"/>
  <c r="BG1638"/>
  <c r="BF1638"/>
  <c r="T1638"/>
  <c r="R1638"/>
  <c r="P1638"/>
  <c r="BI1636"/>
  <c r="BH1636"/>
  <c r="BG1636"/>
  <c r="BF1636"/>
  <c r="T1636"/>
  <c r="R1636"/>
  <c r="P1636"/>
  <c r="BI1635"/>
  <c r="BH1635"/>
  <c r="BG1635"/>
  <c r="BF1635"/>
  <c r="T1635"/>
  <c r="R1635"/>
  <c r="P1635"/>
  <c r="BI1634"/>
  <c r="BH1634"/>
  <c r="BG1634"/>
  <c r="BF1634"/>
  <c r="T1634"/>
  <c r="R1634"/>
  <c r="P1634"/>
  <c r="BI1630"/>
  <c r="BH1630"/>
  <c r="BG1630"/>
  <c r="BF1630"/>
  <c r="T1630"/>
  <c r="R1630"/>
  <c r="P1630"/>
  <c r="BI1620"/>
  <c r="BH1620"/>
  <c r="BG1620"/>
  <c r="BF1620"/>
  <c r="T1620"/>
  <c r="T1615"/>
  <c r="R1620"/>
  <c r="R1615"/>
  <c r="P1620"/>
  <c r="P1615"/>
  <c r="BI1616"/>
  <c r="BH1616"/>
  <c r="BG1616"/>
  <c r="BF1616"/>
  <c r="T1616"/>
  <c r="R1616"/>
  <c r="P1616"/>
  <c r="BI1614"/>
  <c r="BH1614"/>
  <c r="BG1614"/>
  <c r="BF1614"/>
  <c r="T1614"/>
  <c r="R1614"/>
  <c r="P1614"/>
  <c r="BI1613"/>
  <c r="BH1613"/>
  <c r="BG1613"/>
  <c r="BF1613"/>
  <c r="T1613"/>
  <c r="R1613"/>
  <c r="P1613"/>
  <c r="BI1610"/>
  <c r="BH1610"/>
  <c r="BG1610"/>
  <c r="BF1610"/>
  <c r="T1610"/>
  <c r="R1610"/>
  <c r="P1610"/>
  <c r="BI1606"/>
  <c r="BH1606"/>
  <c r="BG1606"/>
  <c r="BF1606"/>
  <c r="T1606"/>
  <c r="R1606"/>
  <c r="P1606"/>
  <c r="BI1605"/>
  <c r="BH1605"/>
  <c r="BG1605"/>
  <c r="BF1605"/>
  <c r="T1605"/>
  <c r="R1605"/>
  <c r="P1605"/>
  <c r="BI1601"/>
  <c r="BH1601"/>
  <c r="BG1601"/>
  <c r="BF1601"/>
  <c r="T1601"/>
  <c r="R1601"/>
  <c r="P1601"/>
  <c r="BI1595"/>
  <c r="BH1595"/>
  <c r="BG1595"/>
  <c r="BF1595"/>
  <c r="T1595"/>
  <c r="R1595"/>
  <c r="P1595"/>
  <c r="BI1593"/>
  <c r="BH1593"/>
  <c r="BG1593"/>
  <c r="BF1593"/>
  <c r="T1593"/>
  <c r="R1593"/>
  <c r="P1593"/>
  <c r="BI1592"/>
  <c r="BH1592"/>
  <c r="BG1592"/>
  <c r="BF1592"/>
  <c r="T1592"/>
  <c r="R1592"/>
  <c r="P1592"/>
  <c r="BI1586"/>
  <c r="BH1586"/>
  <c r="BG1586"/>
  <c r="BF1586"/>
  <c r="T1586"/>
  <c r="R1586"/>
  <c r="P1586"/>
  <c r="BI1584"/>
  <c r="BH1584"/>
  <c r="BG1584"/>
  <c r="BF1584"/>
  <c r="T1584"/>
  <c r="R1584"/>
  <c r="P1584"/>
  <c r="BI1572"/>
  <c r="BH1572"/>
  <c r="BG1572"/>
  <c r="BF1572"/>
  <c r="T1572"/>
  <c r="R1572"/>
  <c r="P1572"/>
  <c r="BI1567"/>
  <c r="BH1567"/>
  <c r="BG1567"/>
  <c r="BF1567"/>
  <c r="T1567"/>
  <c r="R1567"/>
  <c r="P1567"/>
  <c r="BI1565"/>
  <c r="BH1565"/>
  <c r="BG1565"/>
  <c r="BF1565"/>
  <c r="T1565"/>
  <c r="R1565"/>
  <c r="P1565"/>
  <c r="BI1563"/>
  <c r="BH1563"/>
  <c r="BG1563"/>
  <c r="BF1563"/>
  <c r="T1563"/>
  <c r="R1563"/>
  <c r="P1563"/>
  <c r="BI1553"/>
  <c r="BH1553"/>
  <c r="BG1553"/>
  <c r="BF1553"/>
  <c r="T1553"/>
  <c r="R1553"/>
  <c r="P1553"/>
  <c r="BI1552"/>
  <c r="BH1552"/>
  <c r="BG1552"/>
  <c r="BF1552"/>
  <c r="T1552"/>
  <c r="R1552"/>
  <c r="P1552"/>
  <c r="BI1547"/>
  <c r="BH1547"/>
  <c r="BG1547"/>
  <c r="BF1547"/>
  <c r="T1547"/>
  <c r="R1547"/>
  <c r="P1547"/>
  <c r="BI1544"/>
  <c r="BH1544"/>
  <c r="BG1544"/>
  <c r="BF1544"/>
  <c r="T1544"/>
  <c r="R1544"/>
  <c r="P1544"/>
  <c r="BI1542"/>
  <c r="BH1542"/>
  <c r="BG1542"/>
  <c r="BF1542"/>
  <c r="T1542"/>
  <c r="R1542"/>
  <c r="P1542"/>
  <c r="BI1532"/>
  <c r="BH1532"/>
  <c r="BG1532"/>
  <c r="BF1532"/>
  <c r="T1532"/>
  <c r="R1532"/>
  <c r="P1532"/>
  <c r="BI1517"/>
  <c r="BH1517"/>
  <c r="BG1517"/>
  <c r="BF1517"/>
  <c r="T1517"/>
  <c r="R1517"/>
  <c r="P1517"/>
  <c r="BI1515"/>
  <c r="BH1515"/>
  <c r="BG1515"/>
  <c r="BF1515"/>
  <c r="T1515"/>
  <c r="R1515"/>
  <c r="P1515"/>
  <c r="BI1513"/>
  <c r="BH1513"/>
  <c r="BG1513"/>
  <c r="BF1513"/>
  <c r="T1513"/>
  <c r="R1513"/>
  <c r="P1513"/>
  <c r="BI1511"/>
  <c r="BH1511"/>
  <c r="BG1511"/>
  <c r="BF1511"/>
  <c r="T1511"/>
  <c r="R1511"/>
  <c r="P1511"/>
  <c r="BI1509"/>
  <c r="BH1509"/>
  <c r="BG1509"/>
  <c r="BF1509"/>
  <c r="T1509"/>
  <c r="R1509"/>
  <c r="P1509"/>
  <c r="BI1508"/>
  <c r="BH1508"/>
  <c r="BG1508"/>
  <c r="BF1508"/>
  <c r="T1508"/>
  <c r="R1508"/>
  <c r="P1508"/>
  <c r="BI1504"/>
  <c r="BH1504"/>
  <c r="BG1504"/>
  <c r="BF1504"/>
  <c r="T1504"/>
  <c r="R1504"/>
  <c r="P1504"/>
  <c r="BI1502"/>
  <c r="BH1502"/>
  <c r="BG1502"/>
  <c r="BF1502"/>
  <c r="T1502"/>
  <c r="R1502"/>
  <c r="P1502"/>
  <c r="BI1498"/>
  <c r="BH1498"/>
  <c r="BG1498"/>
  <c r="BF1498"/>
  <c r="T1498"/>
  <c r="R1498"/>
  <c r="P1498"/>
  <c r="BI1495"/>
  <c r="BH1495"/>
  <c r="BG1495"/>
  <c r="BF1495"/>
  <c r="T1495"/>
  <c r="R1495"/>
  <c r="P1495"/>
  <c r="BI1489"/>
  <c r="BH1489"/>
  <c r="BG1489"/>
  <c r="BF1489"/>
  <c r="T1489"/>
  <c r="R1489"/>
  <c r="P1489"/>
  <c r="BI1487"/>
  <c r="BH1487"/>
  <c r="BG1487"/>
  <c r="BF1487"/>
  <c r="T1487"/>
  <c r="R1487"/>
  <c r="P1487"/>
  <c r="BI1481"/>
  <c r="BH1481"/>
  <c r="BG1481"/>
  <c r="BF1481"/>
  <c r="T1481"/>
  <c r="R1481"/>
  <c r="P1481"/>
  <c r="BI1479"/>
  <c r="BH1479"/>
  <c r="BG1479"/>
  <c r="BF1479"/>
  <c r="T1479"/>
  <c r="R1479"/>
  <c r="P1479"/>
  <c r="BI1475"/>
  <c r="BH1475"/>
  <c r="BG1475"/>
  <c r="BF1475"/>
  <c r="T1475"/>
  <c r="R1475"/>
  <c r="P1475"/>
  <c r="BI1471"/>
  <c r="BH1471"/>
  <c r="BG1471"/>
  <c r="BF1471"/>
  <c r="T1471"/>
  <c r="R1471"/>
  <c r="P1471"/>
  <c r="BI1470"/>
  <c r="BH1470"/>
  <c r="BG1470"/>
  <c r="BF1470"/>
  <c r="T1470"/>
  <c r="R1470"/>
  <c r="P1470"/>
  <c r="BI1462"/>
  <c r="BH1462"/>
  <c r="BG1462"/>
  <c r="BF1462"/>
  <c r="T1462"/>
  <c r="R1462"/>
  <c r="P1462"/>
  <c r="BI1458"/>
  <c r="BH1458"/>
  <c r="BG1458"/>
  <c r="BF1458"/>
  <c r="T1458"/>
  <c r="R1458"/>
  <c r="P1458"/>
  <c r="BI1450"/>
  <c r="BH1450"/>
  <c r="BG1450"/>
  <c r="BF1450"/>
  <c r="T1450"/>
  <c r="R1450"/>
  <c r="P1450"/>
  <c r="BI1446"/>
  <c r="BH1446"/>
  <c r="BG1446"/>
  <c r="BF1446"/>
  <c r="T1446"/>
  <c r="R1446"/>
  <c r="P1446"/>
  <c r="BI1438"/>
  <c r="BH1438"/>
  <c r="BG1438"/>
  <c r="BF1438"/>
  <c r="T1438"/>
  <c r="R1438"/>
  <c r="P1438"/>
  <c r="BI1437"/>
  <c r="BH1437"/>
  <c r="BG1437"/>
  <c r="BF1437"/>
  <c r="T1437"/>
  <c r="R1437"/>
  <c r="P1437"/>
  <c r="BI1436"/>
  <c r="BH1436"/>
  <c r="BG1436"/>
  <c r="BF1436"/>
  <c r="T1436"/>
  <c r="R1436"/>
  <c r="P1436"/>
  <c r="BI1435"/>
  <c r="BH1435"/>
  <c r="BG1435"/>
  <c r="BF1435"/>
  <c r="T1435"/>
  <c r="R1435"/>
  <c r="P1435"/>
  <c r="BI1433"/>
  <c r="BH1433"/>
  <c r="BG1433"/>
  <c r="BF1433"/>
  <c r="T1433"/>
  <c r="R1433"/>
  <c r="P1433"/>
  <c r="BI1432"/>
  <c r="BH1432"/>
  <c r="BG1432"/>
  <c r="BF1432"/>
  <c r="T1432"/>
  <c r="R1432"/>
  <c r="P1432"/>
  <c r="BI1426"/>
  <c r="BH1426"/>
  <c r="BG1426"/>
  <c r="BF1426"/>
  <c r="T1426"/>
  <c r="R1426"/>
  <c r="P1426"/>
  <c r="BI1424"/>
  <c r="BH1424"/>
  <c r="BG1424"/>
  <c r="BF1424"/>
  <c r="T1424"/>
  <c r="R1424"/>
  <c r="P1424"/>
  <c r="BI1423"/>
  <c r="BH1423"/>
  <c r="BG1423"/>
  <c r="BF1423"/>
  <c r="T1423"/>
  <c r="R1423"/>
  <c r="P1423"/>
  <c r="BI1421"/>
  <c r="BH1421"/>
  <c r="BG1421"/>
  <c r="BF1421"/>
  <c r="T1421"/>
  <c r="R1421"/>
  <c r="P1421"/>
  <c r="BI1417"/>
  <c r="BH1417"/>
  <c r="BG1417"/>
  <c r="BF1417"/>
  <c r="T1417"/>
  <c r="R1417"/>
  <c r="P1417"/>
  <c r="BI1415"/>
  <c r="BH1415"/>
  <c r="BG1415"/>
  <c r="BF1415"/>
  <c r="T1415"/>
  <c r="R1415"/>
  <c r="P1415"/>
  <c r="BI1414"/>
  <c r="BH1414"/>
  <c r="BG1414"/>
  <c r="BF1414"/>
  <c r="T1414"/>
  <c r="R1414"/>
  <c r="P1414"/>
  <c r="BI1410"/>
  <c r="BH1410"/>
  <c r="BG1410"/>
  <c r="BF1410"/>
  <c r="T1410"/>
  <c r="R1410"/>
  <c r="P1410"/>
  <c r="BI1408"/>
  <c r="BH1408"/>
  <c r="BG1408"/>
  <c r="BF1408"/>
  <c r="T1408"/>
  <c r="R1408"/>
  <c r="P1408"/>
  <c r="BI1406"/>
  <c r="BH1406"/>
  <c r="BG1406"/>
  <c r="BF1406"/>
  <c r="T1406"/>
  <c r="R1406"/>
  <c r="P1406"/>
  <c r="BI1400"/>
  <c r="BH1400"/>
  <c r="BG1400"/>
  <c r="BF1400"/>
  <c r="T1400"/>
  <c r="R1400"/>
  <c r="P1400"/>
  <c r="BI1398"/>
  <c r="BH1398"/>
  <c r="BG1398"/>
  <c r="BF1398"/>
  <c r="T1398"/>
  <c r="R1398"/>
  <c r="P1398"/>
  <c r="BI1392"/>
  <c r="BH1392"/>
  <c r="BG1392"/>
  <c r="BF1392"/>
  <c r="T1392"/>
  <c r="R1392"/>
  <c r="P1392"/>
  <c r="BI1390"/>
  <c r="BH1390"/>
  <c r="BG1390"/>
  <c r="BF1390"/>
  <c r="T1390"/>
  <c r="R1390"/>
  <c r="P1390"/>
  <c r="BI1384"/>
  <c r="BH1384"/>
  <c r="BG1384"/>
  <c r="BF1384"/>
  <c r="T1384"/>
  <c r="R1384"/>
  <c r="P1384"/>
  <c r="BI1381"/>
  <c r="BH1381"/>
  <c r="BG1381"/>
  <c r="BF1381"/>
  <c r="T1381"/>
  <c r="R1381"/>
  <c r="P1381"/>
  <c r="BI1377"/>
  <c r="BH1377"/>
  <c r="BG1377"/>
  <c r="BF1377"/>
  <c r="T1377"/>
  <c r="R1377"/>
  <c r="P1377"/>
  <c r="BI1375"/>
  <c r="BH1375"/>
  <c r="BG1375"/>
  <c r="BF1375"/>
  <c r="T1375"/>
  <c r="R1375"/>
  <c r="P1375"/>
  <c r="BI1372"/>
  <c r="BH1372"/>
  <c r="BG1372"/>
  <c r="BF1372"/>
  <c r="T1372"/>
  <c r="R1372"/>
  <c r="P1372"/>
  <c r="BI1370"/>
  <c r="BH1370"/>
  <c r="BG1370"/>
  <c r="BF1370"/>
  <c r="T1370"/>
  <c r="R1370"/>
  <c r="P1370"/>
  <c r="BI1364"/>
  <c r="BH1364"/>
  <c r="BG1364"/>
  <c r="BF1364"/>
  <c r="T1364"/>
  <c r="R1364"/>
  <c r="P1364"/>
  <c r="BI1361"/>
  <c r="BH1361"/>
  <c r="BG1361"/>
  <c r="BF1361"/>
  <c r="T1361"/>
  <c r="T1360"/>
  <c r="R1361"/>
  <c r="R1360"/>
  <c r="P1361"/>
  <c r="P1360"/>
  <c r="BI1359"/>
  <c r="BH1359"/>
  <c r="BG1359"/>
  <c r="BF1359"/>
  <c r="T1359"/>
  <c r="R1359"/>
  <c r="P1359"/>
  <c r="BI1358"/>
  <c r="BH1358"/>
  <c r="BG1358"/>
  <c r="BF1358"/>
  <c r="T1358"/>
  <c r="R1358"/>
  <c r="P1358"/>
  <c r="BI1356"/>
  <c r="BH1356"/>
  <c r="BG1356"/>
  <c r="BF1356"/>
  <c r="T1356"/>
  <c r="R1356"/>
  <c r="P1356"/>
  <c r="BI1355"/>
  <c r="BH1355"/>
  <c r="BG1355"/>
  <c r="BF1355"/>
  <c r="T1355"/>
  <c r="R1355"/>
  <c r="P1355"/>
  <c r="BI1353"/>
  <c r="BH1353"/>
  <c r="BG1353"/>
  <c r="BF1353"/>
  <c r="T1353"/>
  <c r="R1353"/>
  <c r="P1353"/>
  <c r="BI1352"/>
  <c r="BH1352"/>
  <c r="BG1352"/>
  <c r="BF1352"/>
  <c r="T1352"/>
  <c r="R1352"/>
  <c r="P1352"/>
  <c r="BI1351"/>
  <c r="BH1351"/>
  <c r="BG1351"/>
  <c r="BF1351"/>
  <c r="T1351"/>
  <c r="R1351"/>
  <c r="P1351"/>
  <c r="BI1346"/>
  <c r="BH1346"/>
  <c r="BG1346"/>
  <c r="BF1346"/>
  <c r="T1346"/>
  <c r="R1346"/>
  <c r="P1346"/>
  <c r="BI1327"/>
  <c r="BH1327"/>
  <c r="BG1327"/>
  <c r="BF1327"/>
  <c r="T1327"/>
  <c r="R1327"/>
  <c r="P1327"/>
  <c r="BI1310"/>
  <c r="BH1310"/>
  <c r="BG1310"/>
  <c r="BF1310"/>
  <c r="T1310"/>
  <c r="R1310"/>
  <c r="P1310"/>
  <c r="BI1296"/>
  <c r="BH1296"/>
  <c r="BG1296"/>
  <c r="BF1296"/>
  <c r="T1296"/>
  <c r="R1296"/>
  <c r="P1296"/>
  <c r="BI1274"/>
  <c r="BH1274"/>
  <c r="BG1274"/>
  <c r="BF1274"/>
  <c r="T1274"/>
  <c r="R1274"/>
  <c r="P1274"/>
  <c r="BI1252"/>
  <c r="BH1252"/>
  <c r="BG1252"/>
  <c r="BF1252"/>
  <c r="T1252"/>
  <c r="R1252"/>
  <c r="P1252"/>
  <c r="BI1247"/>
  <c r="BH1247"/>
  <c r="BG1247"/>
  <c r="BF1247"/>
  <c r="T1247"/>
  <c r="R1247"/>
  <c r="P1247"/>
  <c r="BI1242"/>
  <c r="BH1242"/>
  <c r="BG1242"/>
  <c r="BF1242"/>
  <c r="T1242"/>
  <c r="R1242"/>
  <c r="P1242"/>
  <c r="BI1234"/>
  <c r="BH1234"/>
  <c r="BG1234"/>
  <c r="BF1234"/>
  <c r="T1234"/>
  <c r="R1234"/>
  <c r="P1234"/>
  <c r="BI1231"/>
  <c r="BH1231"/>
  <c r="BG1231"/>
  <c r="BF1231"/>
  <c r="T1231"/>
  <c r="R1231"/>
  <c r="P1231"/>
  <c r="BI1218"/>
  <c r="BH1218"/>
  <c r="BG1218"/>
  <c r="BF1218"/>
  <c r="T1218"/>
  <c r="R1218"/>
  <c r="P1218"/>
  <c r="BI1215"/>
  <c r="BH1215"/>
  <c r="BG1215"/>
  <c r="BF1215"/>
  <c r="T1215"/>
  <c r="R1215"/>
  <c r="P1215"/>
  <c r="BI1209"/>
  <c r="BH1209"/>
  <c r="BG1209"/>
  <c r="BF1209"/>
  <c r="T1209"/>
  <c r="R1209"/>
  <c r="P1209"/>
  <c r="BI1203"/>
  <c r="BH1203"/>
  <c r="BG1203"/>
  <c r="BF1203"/>
  <c r="T1203"/>
  <c r="R1203"/>
  <c r="P1203"/>
  <c r="BI1198"/>
  <c r="BH1198"/>
  <c r="BG1198"/>
  <c r="BF1198"/>
  <c r="T1198"/>
  <c r="R1198"/>
  <c r="P1198"/>
  <c r="BI1189"/>
  <c r="BH1189"/>
  <c r="BG1189"/>
  <c r="BF1189"/>
  <c r="T1189"/>
  <c r="R1189"/>
  <c r="P1189"/>
  <c r="BI1181"/>
  <c r="BH1181"/>
  <c r="BG1181"/>
  <c r="BF1181"/>
  <c r="T1181"/>
  <c r="R1181"/>
  <c r="P1181"/>
  <c r="BI1168"/>
  <c r="BH1168"/>
  <c r="BG1168"/>
  <c r="BF1168"/>
  <c r="T1168"/>
  <c r="R1168"/>
  <c r="P1168"/>
  <c r="BI1143"/>
  <c r="BH1143"/>
  <c r="BG1143"/>
  <c r="BF1143"/>
  <c r="T1143"/>
  <c r="R1143"/>
  <c r="P1143"/>
  <c r="BI1118"/>
  <c r="BH1118"/>
  <c r="BG1118"/>
  <c r="BF1118"/>
  <c r="T1118"/>
  <c r="R1118"/>
  <c r="P1118"/>
  <c r="BI1106"/>
  <c r="BH1106"/>
  <c r="BG1106"/>
  <c r="BF1106"/>
  <c r="T1106"/>
  <c r="R1106"/>
  <c r="P1106"/>
  <c r="BI1092"/>
  <c r="BH1092"/>
  <c r="BG1092"/>
  <c r="BF1092"/>
  <c r="T1092"/>
  <c r="R1092"/>
  <c r="P1092"/>
  <c r="BI1076"/>
  <c r="BH1076"/>
  <c r="BG1076"/>
  <c r="BF1076"/>
  <c r="T1076"/>
  <c r="R1076"/>
  <c r="P1076"/>
  <c r="BI1057"/>
  <c r="BH1057"/>
  <c r="BG1057"/>
  <c r="BF1057"/>
  <c r="T1057"/>
  <c r="R1057"/>
  <c r="P1057"/>
  <c r="BI1055"/>
  <c r="BH1055"/>
  <c r="BG1055"/>
  <c r="BF1055"/>
  <c r="T1055"/>
  <c r="R1055"/>
  <c r="P1055"/>
  <c r="BI1051"/>
  <c r="BH1051"/>
  <c r="BG1051"/>
  <c r="BF1051"/>
  <c r="T1051"/>
  <c r="R1051"/>
  <c r="P1051"/>
  <c r="BI1048"/>
  <c r="BH1048"/>
  <c r="BG1048"/>
  <c r="BF1048"/>
  <c r="T1048"/>
  <c r="R1048"/>
  <c r="P1048"/>
  <c r="BI1042"/>
  <c r="BH1042"/>
  <c r="BG1042"/>
  <c r="BF1042"/>
  <c r="T1042"/>
  <c r="R1042"/>
  <c r="P1042"/>
  <c r="BI1032"/>
  <c r="BH1032"/>
  <c r="BG1032"/>
  <c r="BF1032"/>
  <c r="T1032"/>
  <c r="R1032"/>
  <c r="P1032"/>
  <c r="BI1029"/>
  <c r="BH1029"/>
  <c r="BG1029"/>
  <c r="BF1029"/>
  <c r="T1029"/>
  <c r="R1029"/>
  <c r="P1029"/>
  <c r="BI1026"/>
  <c r="BH1026"/>
  <c r="BG1026"/>
  <c r="BF1026"/>
  <c r="T1026"/>
  <c r="R1026"/>
  <c r="P1026"/>
  <c r="BI1018"/>
  <c r="BH1018"/>
  <c r="BG1018"/>
  <c r="BF1018"/>
  <c r="T1018"/>
  <c r="R1018"/>
  <c r="P1018"/>
  <c r="BI1017"/>
  <c r="BH1017"/>
  <c r="BG1017"/>
  <c r="BF1017"/>
  <c r="T1017"/>
  <c r="R1017"/>
  <c r="P1017"/>
  <c r="BI1016"/>
  <c r="BH1016"/>
  <c r="BG1016"/>
  <c r="BF1016"/>
  <c r="T1016"/>
  <c r="R1016"/>
  <c r="P1016"/>
  <c r="BI1004"/>
  <c r="BH1004"/>
  <c r="BG1004"/>
  <c r="BF1004"/>
  <c r="T1004"/>
  <c r="R1004"/>
  <c r="P1004"/>
  <c r="BI973"/>
  <c r="BH973"/>
  <c r="BG973"/>
  <c r="BF973"/>
  <c r="T973"/>
  <c r="R973"/>
  <c r="P973"/>
  <c r="BI972"/>
  <c r="BH972"/>
  <c r="BG972"/>
  <c r="BF972"/>
  <c r="T972"/>
  <c r="R972"/>
  <c r="P972"/>
  <c r="BI970"/>
  <c r="BH970"/>
  <c r="BG970"/>
  <c r="BF970"/>
  <c r="T970"/>
  <c r="R970"/>
  <c r="P970"/>
  <c r="BI958"/>
  <c r="BH958"/>
  <c r="BG958"/>
  <c r="BF958"/>
  <c r="T958"/>
  <c r="R958"/>
  <c r="P958"/>
  <c r="BI957"/>
  <c r="BH957"/>
  <c r="BG957"/>
  <c r="BF957"/>
  <c r="T957"/>
  <c r="R957"/>
  <c r="P957"/>
  <c r="BI956"/>
  <c r="BH956"/>
  <c r="BG956"/>
  <c r="BF956"/>
  <c r="T956"/>
  <c r="R956"/>
  <c r="P956"/>
  <c r="BI955"/>
  <c r="BH955"/>
  <c r="BG955"/>
  <c r="BF955"/>
  <c r="T955"/>
  <c r="R955"/>
  <c r="P955"/>
  <c r="BI948"/>
  <c r="BH948"/>
  <c r="BG948"/>
  <c r="BF948"/>
  <c r="T948"/>
  <c r="R948"/>
  <c r="P948"/>
  <c r="BI933"/>
  <c r="BH933"/>
  <c r="BG933"/>
  <c r="BF933"/>
  <c r="T933"/>
  <c r="T926"/>
  <c r="R933"/>
  <c r="R926"/>
  <c r="P933"/>
  <c r="P926"/>
  <c r="BI927"/>
  <c r="BH927"/>
  <c r="BG927"/>
  <c r="BF927"/>
  <c r="T927"/>
  <c r="R927"/>
  <c r="P927"/>
  <c r="BI920"/>
  <c r="BH920"/>
  <c r="BG920"/>
  <c r="BF920"/>
  <c r="T920"/>
  <c r="R920"/>
  <c r="P920"/>
  <c r="BI917"/>
  <c r="BH917"/>
  <c r="BG917"/>
  <c r="BF917"/>
  <c r="T917"/>
  <c r="R917"/>
  <c r="P917"/>
  <c r="BI915"/>
  <c r="BH915"/>
  <c r="BG915"/>
  <c r="BF915"/>
  <c r="T915"/>
  <c r="R915"/>
  <c r="P915"/>
  <c r="BI912"/>
  <c r="BH912"/>
  <c r="BG912"/>
  <c r="BF912"/>
  <c r="T912"/>
  <c r="R912"/>
  <c r="P912"/>
  <c r="BI899"/>
  <c r="BH899"/>
  <c r="BG899"/>
  <c r="BF899"/>
  <c r="T899"/>
  <c r="R899"/>
  <c r="P899"/>
  <c r="BI877"/>
  <c r="BH877"/>
  <c r="BG877"/>
  <c r="BF877"/>
  <c r="T877"/>
  <c r="R877"/>
  <c r="P877"/>
  <c r="BI861"/>
  <c r="BH861"/>
  <c r="BG861"/>
  <c r="BF861"/>
  <c r="T861"/>
  <c r="R861"/>
  <c r="P861"/>
  <c r="BI859"/>
  <c r="BH859"/>
  <c r="BG859"/>
  <c r="BF859"/>
  <c r="T859"/>
  <c r="R859"/>
  <c r="P859"/>
  <c r="BI841"/>
  <c r="BH841"/>
  <c r="BG841"/>
  <c r="BF841"/>
  <c r="T841"/>
  <c r="R841"/>
  <c r="P841"/>
  <c r="BI839"/>
  <c r="BH839"/>
  <c r="BG839"/>
  <c r="BF839"/>
  <c r="T839"/>
  <c r="R839"/>
  <c r="P839"/>
  <c r="BI824"/>
  <c r="BH824"/>
  <c r="BG824"/>
  <c r="BF824"/>
  <c r="T824"/>
  <c r="R824"/>
  <c r="P824"/>
  <c r="BI815"/>
  <c r="BH815"/>
  <c r="BG815"/>
  <c r="BF815"/>
  <c r="T815"/>
  <c r="R815"/>
  <c r="P815"/>
  <c r="BI813"/>
  <c r="BH813"/>
  <c r="BG813"/>
  <c r="BF813"/>
  <c r="T813"/>
  <c r="R813"/>
  <c r="P813"/>
  <c r="BI800"/>
  <c r="BH800"/>
  <c r="BG800"/>
  <c r="BF800"/>
  <c r="T800"/>
  <c r="R800"/>
  <c r="P800"/>
  <c r="BI789"/>
  <c r="BH789"/>
  <c r="BG789"/>
  <c r="BF789"/>
  <c r="T789"/>
  <c r="R789"/>
  <c r="P789"/>
  <c r="BI770"/>
  <c r="BH770"/>
  <c r="BG770"/>
  <c r="BF770"/>
  <c r="T770"/>
  <c r="R770"/>
  <c r="P770"/>
  <c r="BI761"/>
  <c r="BH761"/>
  <c r="BG761"/>
  <c r="BF761"/>
  <c r="T761"/>
  <c r="R761"/>
  <c r="P761"/>
  <c r="BI756"/>
  <c r="BH756"/>
  <c r="BG756"/>
  <c r="BF756"/>
  <c r="T756"/>
  <c r="R756"/>
  <c r="P756"/>
  <c r="BI742"/>
  <c r="BH742"/>
  <c r="BG742"/>
  <c r="BF742"/>
  <c r="T742"/>
  <c r="R742"/>
  <c r="P742"/>
  <c r="BI737"/>
  <c r="BH737"/>
  <c r="BG737"/>
  <c r="BF737"/>
  <c r="T737"/>
  <c r="R737"/>
  <c r="P737"/>
  <c r="BI736"/>
  <c r="BH736"/>
  <c r="BG736"/>
  <c r="BF736"/>
  <c r="T736"/>
  <c r="R736"/>
  <c r="P736"/>
  <c r="BI700"/>
  <c r="BH700"/>
  <c r="BG700"/>
  <c r="BF700"/>
  <c r="T700"/>
  <c r="R700"/>
  <c r="P700"/>
  <c r="BI699"/>
  <c r="BH699"/>
  <c r="BG699"/>
  <c r="BF699"/>
  <c r="T699"/>
  <c r="R699"/>
  <c r="P699"/>
  <c r="BI682"/>
  <c r="BH682"/>
  <c r="BG682"/>
  <c r="BF682"/>
  <c r="T682"/>
  <c r="R682"/>
  <c r="P682"/>
  <c r="BI672"/>
  <c r="BH672"/>
  <c r="BG672"/>
  <c r="BF672"/>
  <c r="T672"/>
  <c r="R672"/>
  <c r="P672"/>
  <c r="BI665"/>
  <c r="BH665"/>
  <c r="BG665"/>
  <c r="BF665"/>
  <c r="T665"/>
  <c r="R665"/>
  <c r="P665"/>
  <c r="BI660"/>
  <c r="BH660"/>
  <c r="BG660"/>
  <c r="BF660"/>
  <c r="T660"/>
  <c r="R660"/>
  <c r="P660"/>
  <c r="BI635"/>
  <c r="BH635"/>
  <c r="BG635"/>
  <c r="BF635"/>
  <c r="T635"/>
  <c r="R635"/>
  <c r="P635"/>
  <c r="BI630"/>
  <c r="BH630"/>
  <c r="BG630"/>
  <c r="BF630"/>
  <c r="T630"/>
  <c r="R630"/>
  <c r="P630"/>
  <c r="BI629"/>
  <c r="BH629"/>
  <c r="BG629"/>
  <c r="BF629"/>
  <c r="T629"/>
  <c r="R629"/>
  <c r="P629"/>
  <c r="BI625"/>
  <c r="BH625"/>
  <c r="BG625"/>
  <c r="BF625"/>
  <c r="T625"/>
  <c r="R625"/>
  <c r="P625"/>
  <c r="BI621"/>
  <c r="BH621"/>
  <c r="BG621"/>
  <c r="BF621"/>
  <c r="T621"/>
  <c r="R621"/>
  <c r="P621"/>
  <c r="BI620"/>
  <c r="BH620"/>
  <c r="BG620"/>
  <c r="BF620"/>
  <c r="T620"/>
  <c r="R620"/>
  <c r="P620"/>
  <c r="BI610"/>
  <c r="BH610"/>
  <c r="BG610"/>
  <c r="BF610"/>
  <c r="T610"/>
  <c r="R610"/>
  <c r="P610"/>
  <c r="BI609"/>
  <c r="BH609"/>
  <c r="BG609"/>
  <c r="BF609"/>
  <c r="T609"/>
  <c r="R609"/>
  <c r="P609"/>
  <c r="BI596"/>
  <c r="BH596"/>
  <c r="BG596"/>
  <c r="BF596"/>
  <c r="T596"/>
  <c r="R596"/>
  <c r="P596"/>
  <c r="BI568"/>
  <c r="BH568"/>
  <c r="BG568"/>
  <c r="BF568"/>
  <c r="T568"/>
  <c r="R568"/>
  <c r="P568"/>
  <c r="BI562"/>
  <c r="BH562"/>
  <c r="BG562"/>
  <c r="BF562"/>
  <c r="T562"/>
  <c r="R562"/>
  <c r="P562"/>
  <c r="BI547"/>
  <c r="BH547"/>
  <c r="BG547"/>
  <c r="BF547"/>
  <c r="T547"/>
  <c r="R547"/>
  <c r="P547"/>
  <c r="BI538"/>
  <c r="BH538"/>
  <c r="BG538"/>
  <c r="BF538"/>
  <c r="T538"/>
  <c r="R538"/>
  <c r="P538"/>
  <c r="BI524"/>
  <c r="BH524"/>
  <c r="BG524"/>
  <c r="BF524"/>
  <c r="T524"/>
  <c r="R524"/>
  <c r="P524"/>
  <c r="BI517"/>
  <c r="BH517"/>
  <c r="BG517"/>
  <c r="BF517"/>
  <c r="T517"/>
  <c r="R517"/>
  <c r="P517"/>
  <c r="BI512"/>
  <c r="BH512"/>
  <c r="BG512"/>
  <c r="BF512"/>
  <c r="T512"/>
  <c r="R512"/>
  <c r="P512"/>
  <c r="BI503"/>
  <c r="BH503"/>
  <c r="BG503"/>
  <c r="BF503"/>
  <c r="T503"/>
  <c r="R503"/>
  <c r="P503"/>
  <c r="BI493"/>
  <c r="BH493"/>
  <c r="BG493"/>
  <c r="BF493"/>
  <c r="T493"/>
  <c r="R493"/>
  <c r="P493"/>
  <c r="BI492"/>
  <c r="BH492"/>
  <c r="BG492"/>
  <c r="BF492"/>
  <c r="T492"/>
  <c r="R492"/>
  <c r="P492"/>
  <c r="BI491"/>
  <c r="BH491"/>
  <c r="BG491"/>
  <c r="BF491"/>
  <c r="T491"/>
  <c r="R491"/>
  <c r="P491"/>
  <c r="BI490"/>
  <c r="BH490"/>
  <c r="BG490"/>
  <c r="BF490"/>
  <c r="T490"/>
  <c r="R490"/>
  <c r="P490"/>
  <c r="BI457"/>
  <c r="BH457"/>
  <c r="BG457"/>
  <c r="BF457"/>
  <c r="T457"/>
  <c r="R457"/>
  <c r="P457"/>
  <c r="BI420"/>
  <c r="BH420"/>
  <c r="BG420"/>
  <c r="BF420"/>
  <c r="T420"/>
  <c r="R420"/>
  <c r="P420"/>
  <c r="BI414"/>
  <c r="BH414"/>
  <c r="BG414"/>
  <c r="BF414"/>
  <c r="T414"/>
  <c r="R414"/>
  <c r="P414"/>
  <c r="BI404"/>
  <c r="BH404"/>
  <c r="BG404"/>
  <c r="BF404"/>
  <c r="T404"/>
  <c r="R404"/>
  <c r="P404"/>
  <c r="BI395"/>
  <c r="BH395"/>
  <c r="BG395"/>
  <c r="BF395"/>
  <c r="T395"/>
  <c r="R395"/>
  <c r="P395"/>
  <c r="BI394"/>
  <c r="BH394"/>
  <c r="BG394"/>
  <c r="BF394"/>
  <c r="T394"/>
  <c r="R394"/>
  <c r="P394"/>
  <c r="BI393"/>
  <c r="BH393"/>
  <c r="BG393"/>
  <c r="BF393"/>
  <c r="T393"/>
  <c r="R393"/>
  <c r="P393"/>
  <c r="BI385"/>
  <c r="BH385"/>
  <c r="BG385"/>
  <c r="BF385"/>
  <c r="T385"/>
  <c r="R385"/>
  <c r="P385"/>
  <c r="BI377"/>
  <c r="BH377"/>
  <c r="BG377"/>
  <c r="BF377"/>
  <c r="T377"/>
  <c r="R377"/>
  <c r="P377"/>
  <c r="BI369"/>
  <c r="BH369"/>
  <c r="BG369"/>
  <c r="BF369"/>
  <c r="T369"/>
  <c r="R369"/>
  <c r="P369"/>
  <c r="BI360"/>
  <c r="BH360"/>
  <c r="BG360"/>
  <c r="BF360"/>
  <c r="T360"/>
  <c r="R360"/>
  <c r="P360"/>
  <c r="BI358"/>
  <c r="BH358"/>
  <c r="BG358"/>
  <c r="BF358"/>
  <c r="T358"/>
  <c r="R358"/>
  <c r="P358"/>
  <c r="BI348"/>
  <c r="BH348"/>
  <c r="BG348"/>
  <c r="BF348"/>
  <c r="T348"/>
  <c r="R348"/>
  <c r="P348"/>
  <c r="BI330"/>
  <c r="BH330"/>
  <c r="BG330"/>
  <c r="BF330"/>
  <c r="T330"/>
  <c r="R330"/>
  <c r="P330"/>
  <c r="BI326"/>
  <c r="BH326"/>
  <c r="BG326"/>
  <c r="BF326"/>
  <c r="T326"/>
  <c r="R326"/>
  <c r="P326"/>
  <c r="BI318"/>
  <c r="BH318"/>
  <c r="BG318"/>
  <c r="BF318"/>
  <c r="T318"/>
  <c r="R318"/>
  <c r="P318"/>
  <c r="BI309"/>
  <c r="BH309"/>
  <c r="BG309"/>
  <c r="BF309"/>
  <c r="T309"/>
  <c r="R309"/>
  <c r="P309"/>
  <c r="BI308"/>
  <c r="BH308"/>
  <c r="BG308"/>
  <c r="BF308"/>
  <c r="T308"/>
  <c r="R308"/>
  <c r="P308"/>
  <c r="BI306"/>
  <c r="BH306"/>
  <c r="BG306"/>
  <c r="BF306"/>
  <c r="T306"/>
  <c r="R306"/>
  <c r="P306"/>
  <c r="BI305"/>
  <c r="BH305"/>
  <c r="BG305"/>
  <c r="BF305"/>
  <c r="T305"/>
  <c r="R305"/>
  <c r="P305"/>
  <c r="BI302"/>
  <c r="BH302"/>
  <c r="BG302"/>
  <c r="BF302"/>
  <c r="T302"/>
  <c r="R302"/>
  <c r="P302"/>
  <c r="BI299"/>
  <c r="BH299"/>
  <c r="BG299"/>
  <c r="BF299"/>
  <c r="T299"/>
  <c r="R299"/>
  <c r="P299"/>
  <c r="BI295"/>
  <c r="BH295"/>
  <c r="BG295"/>
  <c r="BF295"/>
  <c r="T295"/>
  <c r="R295"/>
  <c r="P295"/>
  <c r="BI293"/>
  <c r="BH293"/>
  <c r="BG293"/>
  <c r="BF293"/>
  <c r="T293"/>
  <c r="R293"/>
  <c r="P293"/>
  <c r="BI290"/>
  <c r="BH290"/>
  <c r="BG290"/>
  <c r="BF290"/>
  <c r="T290"/>
  <c r="R290"/>
  <c r="P290"/>
  <c r="BI289"/>
  <c r="BH289"/>
  <c r="BG289"/>
  <c r="BF289"/>
  <c r="T289"/>
  <c r="R289"/>
  <c r="P289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77"/>
  <c r="BH277"/>
  <c r="BG277"/>
  <c r="BF277"/>
  <c r="T277"/>
  <c r="R277"/>
  <c r="P277"/>
  <c r="BI271"/>
  <c r="BH271"/>
  <c r="BG271"/>
  <c r="BF271"/>
  <c r="T271"/>
  <c r="R271"/>
  <c r="P271"/>
  <c r="BI268"/>
  <c r="BH268"/>
  <c r="BG268"/>
  <c r="BF268"/>
  <c r="T268"/>
  <c r="R268"/>
  <c r="P268"/>
  <c r="BI263"/>
  <c r="BH263"/>
  <c r="BG263"/>
  <c r="BF263"/>
  <c r="T263"/>
  <c r="R263"/>
  <c r="P263"/>
  <c r="BI259"/>
  <c r="BH259"/>
  <c r="BG259"/>
  <c r="BF259"/>
  <c r="T259"/>
  <c r="R259"/>
  <c r="P259"/>
  <c r="BI256"/>
  <c r="BH256"/>
  <c r="BG256"/>
  <c r="BF256"/>
  <c r="T256"/>
  <c r="R256"/>
  <c r="P256"/>
  <c r="BI238"/>
  <c r="BH238"/>
  <c r="BG238"/>
  <c r="BF238"/>
  <c r="T238"/>
  <c r="R238"/>
  <c r="P238"/>
  <c r="BI217"/>
  <c r="BH217"/>
  <c r="BG217"/>
  <c r="BF217"/>
  <c r="T217"/>
  <c r="R217"/>
  <c r="P217"/>
  <c r="BI197"/>
  <c r="BH197"/>
  <c r="BG197"/>
  <c r="BF197"/>
  <c r="T197"/>
  <c r="R197"/>
  <c r="P197"/>
  <c r="BI196"/>
  <c r="BH196"/>
  <c r="BG196"/>
  <c r="BF196"/>
  <c r="T196"/>
  <c r="R196"/>
  <c r="P196"/>
  <c r="BI193"/>
  <c r="BH193"/>
  <c r="BG193"/>
  <c r="BF193"/>
  <c r="T193"/>
  <c r="R193"/>
  <c r="P193"/>
  <c r="BI192"/>
  <c r="BH192"/>
  <c r="BG192"/>
  <c r="BF192"/>
  <c r="T192"/>
  <c r="R192"/>
  <c r="P192"/>
  <c r="BI188"/>
  <c r="BH188"/>
  <c r="BG188"/>
  <c r="BF188"/>
  <c r="T188"/>
  <c r="R188"/>
  <c r="P188"/>
  <c r="BI181"/>
  <c r="BH181"/>
  <c r="BG181"/>
  <c r="BF181"/>
  <c r="T181"/>
  <c r="R181"/>
  <c r="P181"/>
  <c r="BI179"/>
  <c r="BH179"/>
  <c r="BG179"/>
  <c r="BF179"/>
  <c r="T179"/>
  <c r="R179"/>
  <c r="P179"/>
  <c r="BI173"/>
  <c r="BH173"/>
  <c r="BG173"/>
  <c r="BF173"/>
  <c r="T173"/>
  <c r="R173"/>
  <c r="P173"/>
  <c r="F164"/>
  <c r="E162"/>
  <c r="BI149"/>
  <c r="BH149"/>
  <c r="BG149"/>
  <c r="BF149"/>
  <c r="BI148"/>
  <c r="BH148"/>
  <c r="BG148"/>
  <c r="BF148"/>
  <c r="BE148"/>
  <c r="BI147"/>
  <c r="BH147"/>
  <c r="BG147"/>
  <c r="BF147"/>
  <c r="BE147"/>
  <c r="BI146"/>
  <c r="BH146"/>
  <c r="BG146"/>
  <c r="BF146"/>
  <c r="BE146"/>
  <c r="BI145"/>
  <c r="BH145"/>
  <c r="BG145"/>
  <c r="BF145"/>
  <c r="BE145"/>
  <c r="BI144"/>
  <c r="BH144"/>
  <c r="BG144"/>
  <c r="BF144"/>
  <c r="BE144"/>
  <c r="F89"/>
  <c r="E87"/>
  <c r="J24"/>
  <c r="E24"/>
  <c r="J167"/>
  <c r="J23"/>
  <c r="J21"/>
  <c r="E21"/>
  <c r="J166"/>
  <c r="J20"/>
  <c r="J18"/>
  <c r="E18"/>
  <c r="F92"/>
  <c r="J17"/>
  <c r="J15"/>
  <c r="E15"/>
  <c r="F91"/>
  <c r="J14"/>
  <c r="J12"/>
  <c r="J89"/>
  <c r="E7"/>
  <c r="E160"/>
  <c i="1" r="CK106"/>
  <c r="CJ106"/>
  <c r="CI106"/>
  <c r="CH106"/>
  <c r="CG106"/>
  <c r="CF106"/>
  <c r="BZ106"/>
  <c r="CE106"/>
  <c r="CK105"/>
  <c r="CJ105"/>
  <c r="CI105"/>
  <c r="CH105"/>
  <c r="CG105"/>
  <c r="CF105"/>
  <c r="BZ105"/>
  <c r="CE105"/>
  <c r="CK104"/>
  <c r="CJ104"/>
  <c r="CI104"/>
  <c r="CH104"/>
  <c r="CG104"/>
  <c r="CF104"/>
  <c r="BZ104"/>
  <c r="CE104"/>
  <c r="CK103"/>
  <c r="CJ103"/>
  <c r="CI103"/>
  <c r="CH103"/>
  <c r="CG103"/>
  <c r="CF103"/>
  <c r="BZ103"/>
  <c r="CE103"/>
  <c r="L90"/>
  <c r="AM90"/>
  <c r="AM89"/>
  <c r="L89"/>
  <c r="AM87"/>
  <c r="L87"/>
  <c r="L85"/>
  <c r="L84"/>
  <c i="7" r="BK277"/>
  <c r="J272"/>
  <c r="J269"/>
  <c r="BK264"/>
  <c r="BK237"/>
  <c r="BK230"/>
  <c r="J229"/>
  <c r="BK223"/>
  <c r="J149"/>
  <c i="6" r="J147"/>
  <c r="BK146"/>
  <c r="BK144"/>
  <c r="J142"/>
  <c r="J136"/>
  <c i="5" r="BK140"/>
  <c r="BK134"/>
  <c r="J131"/>
  <c i="4" r="BK141"/>
  <c r="J138"/>
  <c i="3" r="J159"/>
  <c r="J134"/>
  <c i="2" r="J2244"/>
  <c r="BK2238"/>
  <c r="BK2200"/>
  <c r="J2185"/>
  <c r="J2183"/>
  <c r="J2098"/>
  <c r="J2091"/>
  <c r="BK2079"/>
  <c r="BK2062"/>
  <c r="BK2052"/>
  <c r="J2024"/>
  <c r="J1951"/>
  <c r="BK1922"/>
  <c r="J1910"/>
  <c r="BK1881"/>
  <c r="J1849"/>
  <c r="BK1819"/>
  <c r="J1757"/>
  <c r="J1695"/>
  <c r="J1691"/>
  <c r="BK1690"/>
  <c r="J1689"/>
  <c r="J1675"/>
  <c r="BK1644"/>
  <c r="J1636"/>
  <c r="BK1616"/>
  <c r="J1610"/>
  <c r="BK1593"/>
  <c r="J1584"/>
  <c r="J1572"/>
  <c r="J1567"/>
  <c r="BK1563"/>
  <c r="J1462"/>
  <c r="BK1436"/>
  <c r="J1433"/>
  <c r="J1432"/>
  <c r="J1400"/>
  <c r="J1384"/>
  <c r="J1355"/>
  <c r="BK1346"/>
  <c r="BK1106"/>
  <c r="J1076"/>
  <c r="J1057"/>
  <c r="BK1051"/>
  <c r="J1016"/>
  <c r="BK973"/>
  <c r="J958"/>
  <c r="J955"/>
  <c r="J933"/>
  <c r="J927"/>
  <c r="J920"/>
  <c r="J841"/>
  <c r="J839"/>
  <c r="BK635"/>
  <c r="J630"/>
  <c r="J629"/>
  <c r="BK621"/>
  <c r="J596"/>
  <c r="J493"/>
  <c r="BK369"/>
  <c r="BK285"/>
  <c r="J277"/>
  <c r="J268"/>
  <c r="BK217"/>
  <c r="J196"/>
  <c r="BK192"/>
  <c i="7" r="J276"/>
  <c r="J270"/>
  <c r="BK265"/>
  <c r="J257"/>
  <c r="J254"/>
  <c r="BK220"/>
  <c r="BK219"/>
  <c r="J212"/>
  <c r="BK176"/>
  <c r="BK145"/>
  <c r="J140"/>
  <c r="J139"/>
  <c r="J136"/>
  <c r="J132"/>
  <c i="6" r="J161"/>
  <c r="BK158"/>
  <c r="J148"/>
  <c r="BK139"/>
  <c r="BK138"/>
  <c i="5" r="BK147"/>
  <c r="J144"/>
  <c r="J140"/>
  <c r="J138"/>
  <c r="J137"/>
  <c i="4" r="BK144"/>
  <c r="BK142"/>
  <c r="BK131"/>
  <c r="J130"/>
  <c i="3" r="J172"/>
  <c r="J170"/>
  <c r="BK169"/>
  <c r="J167"/>
  <c r="J156"/>
  <c r="J154"/>
  <c i="2" r="J1552"/>
  <c r="BK1542"/>
  <c r="BK1515"/>
  <c r="J1498"/>
  <c r="J1489"/>
  <c r="J1487"/>
  <c r="BK1479"/>
  <c r="BK1475"/>
  <c r="BK1471"/>
  <c r="J1415"/>
  <c r="BK1414"/>
  <c r="J1356"/>
  <c r="BK1353"/>
  <c r="J1346"/>
  <c r="BK1198"/>
  <c r="BK1189"/>
  <c r="BK1181"/>
  <c r="BK1168"/>
  <c r="J1106"/>
  <c r="BK1055"/>
  <c r="BK672"/>
  <c r="J660"/>
  <c r="BK524"/>
  <c r="BK360"/>
  <c r="BK326"/>
  <c r="BK295"/>
  <c r="J293"/>
  <c r="BK290"/>
  <c r="BK283"/>
  <c r="BK193"/>
  <c i="7" r="BK275"/>
  <c r="BK273"/>
  <c r="J233"/>
  <c r="J228"/>
  <c r="J225"/>
  <c r="J216"/>
  <c r="BK212"/>
  <c r="BK194"/>
  <c r="J193"/>
  <c i="6" r="J156"/>
  <c r="J153"/>
  <c r="BK149"/>
  <c r="J137"/>
  <c r="BK136"/>
  <c i="5" r="BK145"/>
  <c r="BK138"/>
  <c r="J134"/>
  <c r="J133"/>
  <c r="BK130"/>
  <c i="4" r="J145"/>
  <c r="J137"/>
  <c r="BK136"/>
  <c r="J132"/>
  <c r="J131"/>
  <c i="3" r="BK176"/>
  <c r="BK171"/>
  <c r="BK154"/>
  <c r="J152"/>
  <c r="J151"/>
  <c r="J147"/>
  <c r="BK145"/>
  <c r="BK141"/>
  <c r="J140"/>
  <c r="BK138"/>
  <c r="J136"/>
  <c i="2" r="J2241"/>
  <c r="BK2237"/>
  <c r="BK2236"/>
  <c r="J2235"/>
  <c r="J2195"/>
  <c r="BK2192"/>
  <c r="J2103"/>
  <c r="J2102"/>
  <c r="J2092"/>
  <c r="J2071"/>
  <c r="BK2063"/>
  <c r="BK2038"/>
  <c r="BK2012"/>
  <c r="J1820"/>
  <c r="BK1744"/>
  <c r="BK1706"/>
  <c r="BK1700"/>
  <c r="BK1699"/>
  <c r="J1696"/>
  <c r="J1693"/>
  <c r="BK1692"/>
  <c r="J1692"/>
  <c r="BK1636"/>
  <c r="BK1630"/>
  <c r="BK1620"/>
  <c r="J1613"/>
  <c r="J1606"/>
  <c r="J1605"/>
  <c r="J1595"/>
  <c r="BK1586"/>
  <c r="BK1424"/>
  <c r="J1423"/>
  <c r="BK1408"/>
  <c r="J1372"/>
  <c r="J1327"/>
  <c r="J1218"/>
  <c r="BK1203"/>
  <c r="BK1092"/>
  <c r="J956"/>
  <c r="BK955"/>
  <c r="J621"/>
  <c r="BK512"/>
  <c r="J492"/>
  <c r="J490"/>
  <c r="BK395"/>
  <c r="BK393"/>
  <c r="J369"/>
  <c r="J348"/>
  <c r="J318"/>
  <c r="J305"/>
  <c r="BK302"/>
  <c r="BK293"/>
  <c r="J290"/>
  <c r="BK289"/>
  <c r="J259"/>
  <c i="7" r="J210"/>
  <c r="BK209"/>
  <c r="J194"/>
  <c i="2" r="J1553"/>
  <c r="BK1489"/>
  <c r="J1426"/>
  <c r="J1424"/>
  <c r="BK1421"/>
  <c r="BK1359"/>
  <c r="J1358"/>
  <c r="J1231"/>
  <c r="BK1218"/>
  <c r="BK1215"/>
  <c r="BK1048"/>
  <c r="BK970"/>
  <c r="BK958"/>
  <c r="BK948"/>
  <c r="BK915"/>
  <c r="J877"/>
  <c r="J859"/>
  <c r="J789"/>
  <c r="J756"/>
  <c r="BK737"/>
  <c r="J562"/>
  <c r="BK538"/>
  <c r="J503"/>
  <c r="J491"/>
  <c r="J457"/>
  <c r="BK414"/>
  <c r="BK404"/>
  <c r="J289"/>
  <c i="7" r="BK270"/>
  <c r="BK266"/>
  <c r="BK263"/>
  <c r="BK257"/>
  <c r="BK255"/>
  <c r="BK248"/>
  <c r="BK247"/>
  <c r="BK246"/>
  <c r="J244"/>
  <c r="BK243"/>
  <c r="J231"/>
  <c r="BK217"/>
  <c r="BK193"/>
  <c r="BK191"/>
  <c r="BK184"/>
  <c r="BK157"/>
  <c r="BK144"/>
  <c r="BK139"/>
  <c i="2" r="BK1547"/>
  <c r="J1542"/>
  <c r="J1532"/>
  <c r="BK1508"/>
  <c r="BK1426"/>
  <c r="BK1417"/>
  <c r="BK1400"/>
  <c r="BK1356"/>
  <c r="BK1355"/>
  <c r="J1353"/>
  <c r="J1352"/>
  <c r="J1310"/>
  <c r="J1215"/>
  <c r="J1209"/>
  <c r="J1029"/>
  <c r="J1018"/>
  <c r="J1017"/>
  <c r="J970"/>
  <c r="BK957"/>
  <c r="J912"/>
  <c r="J861"/>
  <c r="BK859"/>
  <c r="BK815"/>
  <c r="BK665"/>
  <c r="J620"/>
  <c r="J609"/>
  <c r="BK568"/>
  <c r="BK547"/>
  <c r="J538"/>
  <c r="J394"/>
  <c r="BK377"/>
  <c r="BK308"/>
  <c i="7" r="J283"/>
  <c r="BK281"/>
  <c r="BK280"/>
  <c r="J279"/>
  <c r="J274"/>
  <c r="BK262"/>
  <c r="J230"/>
  <c r="BK228"/>
  <c r="J214"/>
  <c r="BK206"/>
  <c r="J192"/>
  <c r="BK132"/>
  <c i="6" r="J146"/>
  <c r="BK142"/>
  <c i="5" r="J146"/>
  <c r="J142"/>
  <c r="BK136"/>
  <c r="BK135"/>
  <c i="4" r="BK134"/>
  <c i="3" r="J160"/>
  <c r="J158"/>
  <c r="J157"/>
  <c r="J144"/>
  <c i="2" r="BK2242"/>
  <c r="J2238"/>
  <c r="J2237"/>
  <c r="J2234"/>
  <c r="BK2232"/>
  <c r="J2229"/>
  <c r="J2225"/>
  <c r="J2217"/>
  <c r="J2216"/>
  <c r="J2204"/>
  <c r="BK2098"/>
  <c r="J2014"/>
  <c r="J2010"/>
  <c r="J1861"/>
  <c r="BK1839"/>
  <c r="BK1820"/>
  <c r="J1754"/>
  <c r="BK1749"/>
  <c r="BK1746"/>
  <c r="J1717"/>
  <c r="BK1715"/>
  <c r="J1713"/>
  <c r="J1704"/>
  <c r="BK1702"/>
  <c r="BK1701"/>
  <c r="J1697"/>
  <c r="BK1696"/>
  <c r="BK1685"/>
  <c r="BK1672"/>
  <c r="BK1638"/>
  <c r="BK1601"/>
  <c r="BK1592"/>
  <c r="J1421"/>
  <c r="BK1370"/>
  <c r="J1351"/>
  <c r="BK1310"/>
  <c r="BK1274"/>
  <c r="BK1143"/>
  <c r="BK1118"/>
  <c r="BK1018"/>
  <c r="J973"/>
  <c r="J972"/>
  <c r="J917"/>
  <c r="J800"/>
  <c r="J682"/>
  <c r="J665"/>
  <c r="J610"/>
  <c r="BK517"/>
  <c r="BK492"/>
  <c r="BK491"/>
  <c r="J414"/>
  <c r="J404"/>
  <c r="J377"/>
  <c r="J326"/>
  <c r="J306"/>
  <c r="BK305"/>
  <c r="J295"/>
  <c r="BK271"/>
  <c r="BK259"/>
  <c r="J238"/>
  <c r="J217"/>
  <c r="J193"/>
  <c r="BK173"/>
  <c i="7" r="BK258"/>
  <c r="BK241"/>
  <c r="BK227"/>
  <c r="BK215"/>
  <c r="J209"/>
  <c r="J199"/>
  <c r="J191"/>
  <c r="J180"/>
  <c r="J179"/>
  <c r="BK172"/>
  <c r="J165"/>
  <c r="J164"/>
  <c r="J133"/>
  <c i="6" r="J160"/>
  <c r="J144"/>
  <c i="5" r="J136"/>
  <c r="BK132"/>
  <c r="BK131"/>
  <c r="J130"/>
  <c i="4" r="J144"/>
  <c r="BK140"/>
  <c r="BK139"/>
  <c r="J136"/>
  <c r="BK135"/>
  <c r="J134"/>
  <c r="J133"/>
  <c i="3" r="J176"/>
  <c r="BK175"/>
  <c r="BK158"/>
  <c r="J139"/>
  <c r="J138"/>
  <c i="2" r="BK2244"/>
  <c r="BK2234"/>
  <c r="J2231"/>
  <c r="J2227"/>
  <c r="BK2204"/>
  <c r="BK2197"/>
  <c r="BK2092"/>
  <c r="BK2091"/>
  <c r="BK2048"/>
  <c r="BK2010"/>
  <c r="BK2009"/>
  <c r="BK1951"/>
  <c r="BK1910"/>
  <c r="J1891"/>
  <c r="J1881"/>
  <c r="BK1849"/>
  <c r="BK1769"/>
  <c r="BK1760"/>
  <c r="BK1756"/>
  <c r="J1746"/>
  <c r="BK1719"/>
  <c r="BK1697"/>
  <c r="BK1695"/>
  <c r="J1690"/>
  <c r="J1673"/>
  <c r="BK1642"/>
  <c r="J1586"/>
  <c r="BK1487"/>
  <c r="J1458"/>
  <c r="J1450"/>
  <c r="J1446"/>
  <c r="BK1234"/>
  <c r="BK1231"/>
  <c r="J1118"/>
  <c r="BK1057"/>
  <c r="J1032"/>
  <c r="BK1029"/>
  <c r="BK956"/>
  <c r="BK933"/>
  <c r="J761"/>
  <c r="BK630"/>
  <c r="BK625"/>
  <c i="7" r="J249"/>
  <c r="J227"/>
  <c r="BK224"/>
  <c r="J219"/>
  <c r="J206"/>
  <c r="J201"/>
  <c r="BK179"/>
  <c r="J175"/>
  <c r="J169"/>
  <c r="J146"/>
  <c r="J145"/>
  <c i="6" r="BK161"/>
  <c r="J157"/>
  <c r="BK156"/>
  <c r="BK154"/>
  <c r="BK150"/>
  <c r="BK147"/>
  <c i="5" r="BK146"/>
  <c r="BK137"/>
  <c i="3" r="J175"/>
  <c r="BK163"/>
  <c r="J162"/>
  <c r="BK160"/>
  <c r="J146"/>
  <c r="J135"/>
  <c i="2" r="BK2226"/>
  <c r="BK2217"/>
  <c r="BK2185"/>
  <c r="J2035"/>
  <c r="BK2014"/>
  <c r="J1829"/>
  <c r="J1791"/>
  <c r="J1721"/>
  <c r="J1715"/>
  <c r="J1703"/>
  <c r="J1702"/>
  <c r="BK1694"/>
  <c r="BK1677"/>
  <c r="J1676"/>
  <c r="BK1675"/>
  <c r="BK1664"/>
  <c r="J1620"/>
  <c r="J1616"/>
  <c r="BK1606"/>
  <c r="J1601"/>
  <c r="BK1595"/>
  <c r="J1593"/>
  <c r="BK1502"/>
  <c r="J1475"/>
  <c r="J1470"/>
  <c r="J1414"/>
  <c r="BK1327"/>
  <c r="J1274"/>
  <c r="J1026"/>
  <c r="J957"/>
  <c r="BK861"/>
  <c r="BK736"/>
  <c r="BK620"/>
  <c r="BK610"/>
  <c r="BK562"/>
  <c r="J517"/>
  <c r="BK503"/>
  <c r="BK493"/>
  <c r="J330"/>
  <c r="BK318"/>
  <c r="J286"/>
  <c r="BK277"/>
  <c i="1" r="AS94"/>
  <c i="7" r="J278"/>
  <c r="J277"/>
  <c r="BK276"/>
  <c r="J271"/>
  <c r="BK269"/>
  <c r="BK268"/>
  <c r="J266"/>
  <c r="J253"/>
  <c r="J247"/>
  <c r="BK245"/>
  <c r="BK236"/>
  <c r="J221"/>
  <c r="J215"/>
  <c r="BK214"/>
  <c r="J205"/>
  <c r="BK200"/>
  <c r="BK198"/>
  <c r="J188"/>
  <c r="BK183"/>
  <c r="J161"/>
  <c r="BK136"/>
  <c i="6" r="J154"/>
  <c r="BK152"/>
  <c r="J150"/>
  <c i="5" r="J149"/>
  <c r="BK142"/>
  <c r="BK141"/>
  <c r="J132"/>
  <c i="3" r="J168"/>
  <c r="J165"/>
  <c r="BK157"/>
  <c r="J155"/>
  <c r="J153"/>
  <c r="J149"/>
  <c r="BK147"/>
  <c r="BK144"/>
  <c r="BK143"/>
  <c r="BK136"/>
  <c i="2" r="J2197"/>
  <c r="J2192"/>
  <c r="BK2104"/>
  <c r="BK2103"/>
  <c r="BK2102"/>
  <c r="J2048"/>
  <c r="BK2047"/>
  <c r="J2036"/>
  <c r="BK2033"/>
  <c r="BK1978"/>
  <c r="BK1950"/>
  <c r="BK1900"/>
  <c r="J1819"/>
  <c r="BK1791"/>
  <c r="BK1757"/>
  <c r="BK1754"/>
  <c r="J1753"/>
  <c r="BK1724"/>
  <c r="J1719"/>
  <c r="J1694"/>
  <c r="J1688"/>
  <c r="BK1673"/>
  <c r="J1664"/>
  <c r="J1656"/>
  <c r="J1630"/>
  <c r="BK1613"/>
  <c r="BK1504"/>
  <c i="7" r="J282"/>
  <c r="J281"/>
  <c r="J280"/>
  <c r="BK279"/>
  <c r="BK278"/>
  <c r="J275"/>
  <c r="BK272"/>
  <c r="BK271"/>
  <c r="BK267"/>
  <c r="J264"/>
  <c r="J255"/>
  <c r="BK249"/>
  <c r="J246"/>
  <c r="J242"/>
  <c r="J239"/>
  <c r="BK226"/>
  <c r="BK225"/>
  <c r="BK213"/>
  <c r="BK187"/>
  <c r="J183"/>
  <c r="BK180"/>
  <c i="2" r="BK1552"/>
  <c r="BK1498"/>
  <c r="BK1481"/>
  <c r="BK1470"/>
  <c r="BK1438"/>
  <c r="BK1384"/>
  <c r="BK1381"/>
  <c r="J1377"/>
  <c r="J1375"/>
  <c r="BK1372"/>
  <c r="BK1247"/>
  <c r="BK1242"/>
  <c r="J1051"/>
  <c r="BK770"/>
  <c r="J737"/>
  <c r="J700"/>
  <c r="BK699"/>
  <c r="J672"/>
  <c r="J547"/>
  <c r="J393"/>
  <c r="BK188"/>
  <c r="BK179"/>
  <c i="7" r="J252"/>
  <c r="J248"/>
  <c r="BK242"/>
  <c r="J241"/>
  <c r="J240"/>
  <c r="BK238"/>
  <c r="J237"/>
  <c r="J236"/>
  <c r="J235"/>
  <c r="BK232"/>
  <c r="J222"/>
  <c r="J217"/>
  <c r="BK211"/>
  <c r="BK199"/>
  <c i="6" r="BK160"/>
  <c r="J158"/>
  <c r="BK141"/>
  <c r="BK140"/>
  <c i="5" r="BK133"/>
  <c i="4" r="J141"/>
  <c r="J139"/>
  <c i="3" r="BK173"/>
  <c r="BK172"/>
  <c r="J169"/>
  <c r="BK166"/>
  <c r="BK164"/>
  <c r="BK146"/>
  <c r="J145"/>
  <c r="BK135"/>
  <c r="BK134"/>
  <c i="2" r="J2240"/>
  <c r="J2236"/>
  <c r="BK2235"/>
  <c r="BK2229"/>
  <c r="BK2227"/>
  <c r="J2226"/>
  <c r="BK2225"/>
  <c r="BK2210"/>
  <c r="J2104"/>
  <c r="J2062"/>
  <c r="J2050"/>
  <c r="BK2036"/>
  <c r="J2034"/>
  <c r="J2012"/>
  <c r="J1950"/>
  <c r="J1918"/>
  <c r="BK1871"/>
  <c r="BK1861"/>
  <c r="J1859"/>
  <c r="J1758"/>
  <c r="BK1755"/>
  <c r="BK1752"/>
  <c r="J1744"/>
  <c r="BK1741"/>
  <c r="BK1721"/>
  <c r="BK1717"/>
  <c r="BK1703"/>
  <c r="BK1691"/>
  <c r="BK1689"/>
  <c r="BK1688"/>
  <c r="BK1635"/>
  <c r="J1634"/>
  <c r="BK1614"/>
  <c r="BK1610"/>
  <c r="J1592"/>
  <c r="BK1572"/>
  <c r="J1513"/>
  <c r="J1511"/>
  <c r="BK1450"/>
  <c r="J1438"/>
  <c r="J1435"/>
  <c r="BK1433"/>
  <c r="J1361"/>
  <c r="J1092"/>
  <c r="BK1076"/>
  <c r="J1055"/>
  <c r="BK1004"/>
  <c r="BK841"/>
  <c r="J824"/>
  <c r="J815"/>
  <c r="BK813"/>
  <c r="BK800"/>
  <c r="BK761"/>
  <c r="BK660"/>
  <c r="BK629"/>
  <c r="J625"/>
  <c r="J358"/>
  <c r="J299"/>
  <c r="J285"/>
  <c r="J283"/>
  <c r="BK268"/>
  <c r="BK263"/>
  <c r="J197"/>
  <c r="BK196"/>
  <c r="J192"/>
  <c r="BK181"/>
  <c i="7" r="J261"/>
  <c r="BK239"/>
  <c r="J234"/>
  <c r="J223"/>
  <c r="J198"/>
  <c r="BK197"/>
  <c r="BK196"/>
  <c r="BK192"/>
  <c r="BK188"/>
  <c r="J184"/>
  <c r="J176"/>
  <c r="J156"/>
  <c r="J150"/>
  <c r="BK149"/>
  <c r="J148"/>
  <c r="BK147"/>
  <c i="6" r="BK155"/>
  <c r="J152"/>
  <c r="BK148"/>
  <c r="BK145"/>
  <c i="5" r="J150"/>
  <c i="4" r="BK137"/>
  <c i="3" r="J173"/>
  <c r="J171"/>
  <c r="BK170"/>
  <c r="J166"/>
  <c r="BK165"/>
  <c r="BK159"/>
  <c r="BK156"/>
  <c r="BK152"/>
  <c r="BK151"/>
  <c r="BK150"/>
  <c r="BK142"/>
  <c r="J137"/>
  <c i="2" r="BK2231"/>
  <c r="J2210"/>
  <c r="J2200"/>
  <c r="BK2195"/>
  <c r="BK2183"/>
  <c r="J2094"/>
  <c r="J2089"/>
  <c r="BK2088"/>
  <c r="J2087"/>
  <c r="BK2071"/>
  <c r="BK2035"/>
  <c r="J2033"/>
  <c r="J2009"/>
  <c r="J1922"/>
  <c r="J1900"/>
  <c r="J1871"/>
  <c r="BK1859"/>
  <c r="J1839"/>
  <c r="BK1829"/>
  <c r="J1828"/>
  <c r="J1797"/>
  <c r="J1760"/>
  <c r="BK1758"/>
  <c r="J1755"/>
  <c r="J1752"/>
  <c r="J1701"/>
  <c r="J1699"/>
  <c r="J1677"/>
  <c r="BK1674"/>
  <c r="J1672"/>
  <c r="J1614"/>
  <c r="BK1605"/>
  <c r="BK1584"/>
  <c r="J1565"/>
  <c r="J1547"/>
  <c r="BK1544"/>
  <c r="BK1513"/>
  <c r="J1508"/>
  <c r="J1504"/>
  <c r="BK1458"/>
  <c r="BK1437"/>
  <c r="BK1415"/>
  <c r="BK1398"/>
  <c r="J1370"/>
  <c r="BK1361"/>
  <c r="J1247"/>
  <c r="BK1209"/>
  <c r="J1203"/>
  <c r="J1198"/>
  <c r="J1189"/>
  <c r="J1181"/>
  <c r="J1168"/>
  <c r="J1042"/>
  <c r="BK1017"/>
  <c r="BK824"/>
  <c r="J742"/>
  <c r="BK609"/>
  <c r="J568"/>
  <c r="BK457"/>
  <c r="J385"/>
  <c r="J360"/>
  <c r="BK348"/>
  <c r="J302"/>
  <c r="J271"/>
  <c r="J263"/>
  <c r="J256"/>
  <c r="BK238"/>
  <c i="7" r="BK283"/>
  <c r="BK282"/>
  <c r="BK274"/>
  <c r="J273"/>
  <c r="J268"/>
  <c r="J267"/>
  <c r="BK261"/>
  <c r="J258"/>
  <c r="J251"/>
  <c r="J187"/>
  <c r="J147"/>
  <c r="J245"/>
  <c r="BK244"/>
  <c r="BK231"/>
  <c r="BK229"/>
  <c r="J224"/>
  <c r="BK221"/>
  <c r="J207"/>
  <c r="J196"/>
  <c r="BK168"/>
  <c r="BK153"/>
  <c r="BK146"/>
  <c r="J144"/>
  <c r="BK143"/>
  <c r="BK133"/>
  <c i="6" r="J155"/>
  <c r="BK153"/>
  <c r="J145"/>
  <c r="J140"/>
  <c r="J139"/>
  <c i="5" r="BK150"/>
  <c r="BK149"/>
  <c r="J147"/>
  <c r="J145"/>
  <c r="BK144"/>
  <c i="4" r="J140"/>
  <c i="2" r="J1502"/>
  <c r="J1495"/>
  <c r="J1436"/>
  <c r="BK1406"/>
  <c r="BK1392"/>
  <c r="J1381"/>
  <c i="7" r="J243"/>
  <c r="J238"/>
  <c r="J226"/>
  <c r="J197"/>
  <c i="2" r="J1563"/>
  <c r="BK1517"/>
  <c r="J1481"/>
  <c r="J1479"/>
  <c r="BK1446"/>
  <c r="BK1432"/>
  <c r="BK1377"/>
  <c r="BK1375"/>
  <c r="BK1364"/>
  <c r="J1359"/>
  <c r="BK1358"/>
  <c r="J1242"/>
  <c r="J1234"/>
  <c r="J1143"/>
  <c r="BK1026"/>
  <c r="BK927"/>
  <c r="BK912"/>
  <c r="BK899"/>
  <c r="BK839"/>
  <c r="J770"/>
  <c r="BK756"/>
  <c r="BK742"/>
  <c r="BK700"/>
  <c r="BK596"/>
  <c r="J524"/>
  <c r="J512"/>
  <c r="BK490"/>
  <c r="J420"/>
  <c r="BK385"/>
  <c r="BK330"/>
  <c r="J308"/>
  <c r="BK256"/>
  <c r="J181"/>
  <c r="J179"/>
  <c i="7" r="BK253"/>
  <c r="BK252"/>
  <c r="BK235"/>
  <c r="J232"/>
  <c r="BK205"/>
  <c r="J204"/>
  <c r="BK203"/>
  <c r="J200"/>
  <c r="J195"/>
  <c r="J160"/>
  <c r="J157"/>
  <c r="BK156"/>
  <c r="J153"/>
  <c r="BK150"/>
  <c i="6" r="BK157"/>
  <c r="J141"/>
  <c r="J138"/>
  <c r="BK137"/>
  <c i="5" r="J143"/>
  <c r="J139"/>
  <c i="4" r="J142"/>
  <c r="BK138"/>
  <c r="J135"/>
  <c r="BK133"/>
  <c r="BK132"/>
  <c r="BK130"/>
  <c i="3" r="BK168"/>
  <c r="BK167"/>
  <c r="J150"/>
  <c r="BK149"/>
  <c r="J143"/>
  <c r="J142"/>
  <c r="J141"/>
  <c r="BK137"/>
  <c i="2" r="BK2240"/>
  <c r="J2232"/>
  <c r="BK2216"/>
  <c r="BK2089"/>
  <c r="J2088"/>
  <c r="BK2087"/>
  <c r="J2079"/>
  <c r="J2063"/>
  <c r="J2061"/>
  <c r="J2038"/>
  <c r="BK2034"/>
  <c r="BK2024"/>
  <c r="BK1891"/>
  <c r="BK1797"/>
  <c r="BK1753"/>
  <c r="J1749"/>
  <c r="BK1745"/>
  <c r="J1741"/>
  <c r="J1706"/>
  <c r="J1700"/>
  <c r="J1698"/>
  <c r="J1685"/>
  <c r="BK1676"/>
  <c r="J1674"/>
  <c r="J1644"/>
  <c r="J1642"/>
  <c r="BK1567"/>
  <c r="BK1532"/>
  <c r="J1517"/>
  <c r="J1515"/>
  <c r="BK1511"/>
  <c i="7" r="J265"/>
  <c r="J263"/>
  <c r="J262"/>
  <c r="BK240"/>
  <c r="BK233"/>
  <c i="2" r="BK1565"/>
  <c r="BK1509"/>
  <c r="BK1495"/>
  <c r="BK1462"/>
  <c r="J1437"/>
  <c r="J1417"/>
  <c r="J1398"/>
  <c r="J1364"/>
  <c r="BK1352"/>
  <c r="BK1351"/>
  <c r="BK1296"/>
  <c r="BK1042"/>
  <c r="J948"/>
  <c i="7" r="BK254"/>
  <c r="BK251"/>
  <c r="J250"/>
  <c r="BK234"/>
  <c r="BK216"/>
  <c r="J203"/>
  <c r="BK202"/>
  <c i="2" r="J1471"/>
  <c r="BK1423"/>
  <c r="BK1410"/>
  <c r="J1390"/>
  <c r="J1252"/>
  <c r="J1048"/>
  <c r="BK1032"/>
  <c r="J1004"/>
  <c r="BK920"/>
  <c r="J813"/>
  <c r="BK789"/>
  <c r="J635"/>
  <c r="BK358"/>
  <c r="J309"/>
  <c r="BK306"/>
  <c r="BK299"/>
  <c r="BK286"/>
  <c r="BK197"/>
  <c i="7" r="BK250"/>
  <c r="BK222"/>
  <c r="J220"/>
  <c r="BK218"/>
  <c r="BK208"/>
  <c r="BK204"/>
  <c r="J202"/>
  <c r="BK201"/>
  <c i="2" r="J1509"/>
  <c r="BK1435"/>
  <c r="J1410"/>
  <c r="J1408"/>
  <c r="J1406"/>
  <c r="J1392"/>
  <c r="BK1390"/>
  <c r="J1296"/>
  <c r="BK1252"/>
  <c r="BK1016"/>
  <c r="BK972"/>
  <c r="BK917"/>
  <c r="J915"/>
  <c r="J899"/>
  <c r="BK877"/>
  <c r="J736"/>
  <c r="J699"/>
  <c r="BK682"/>
  <c r="BK420"/>
  <c r="J395"/>
  <c r="BK394"/>
  <c r="BK309"/>
  <c r="J188"/>
  <c r="J173"/>
  <c i="7" r="J218"/>
  <c r="J213"/>
  <c r="J211"/>
  <c r="BK210"/>
  <c r="J208"/>
  <c r="BK207"/>
  <c r="BK195"/>
  <c r="BK175"/>
  <c r="J172"/>
  <c r="BK169"/>
  <c r="J168"/>
  <c r="BK165"/>
  <c r="BK164"/>
  <c r="BK161"/>
  <c r="BK160"/>
  <c r="BK148"/>
  <c r="J143"/>
  <c r="BK140"/>
  <c i="6" r="J149"/>
  <c i="5" r="BK143"/>
  <c r="J141"/>
  <c r="BK139"/>
  <c r="J135"/>
  <c i="4" r="BK145"/>
  <c i="3" r="J164"/>
  <c r="J163"/>
  <c r="BK162"/>
  <c r="BK155"/>
  <c r="BK153"/>
  <c r="BK140"/>
  <c r="BK139"/>
  <c i="2" r="J2242"/>
  <c r="BK2241"/>
  <c r="BK2094"/>
  <c r="BK2061"/>
  <c r="J2052"/>
  <c r="BK2050"/>
  <c r="J2047"/>
  <c r="J1978"/>
  <c r="BK1918"/>
  <c r="BK1828"/>
  <c r="J1769"/>
  <c r="J1756"/>
  <c r="J1745"/>
  <c r="J1724"/>
  <c r="BK1713"/>
  <c r="BK1704"/>
  <c r="BK1698"/>
  <c r="BK1693"/>
  <c r="BK1656"/>
  <c r="J1638"/>
  <c r="J1635"/>
  <c r="BK1634"/>
  <c r="BK1553"/>
  <c r="J1544"/>
  <c l="1" r="P172"/>
  <c r="R270"/>
  <c r="P595"/>
  <c r="T634"/>
  <c r="T954"/>
  <c r="T947"/>
  <c r="P1003"/>
  <c r="T1003"/>
  <c r="BK1363"/>
  <c r="J1363"/>
  <c r="J114"/>
  <c r="P1514"/>
  <c r="P1585"/>
  <c r="R1594"/>
  <c r="R1629"/>
  <c r="BK1705"/>
  <c r="J1705"/>
  <c r="J123"/>
  <c r="BK2097"/>
  <c r="J2097"/>
  <c r="J129"/>
  <c r="T2196"/>
  <c r="P2224"/>
  <c r="BK2239"/>
  <c r="J2239"/>
  <c r="J139"/>
  <c i="3" r="R161"/>
  <c i="6" r="R143"/>
  <c i="2" r="T172"/>
  <c r="P270"/>
  <c r="BK595"/>
  <c r="J595"/>
  <c r="J101"/>
  <c r="R634"/>
  <c r="R954"/>
  <c r="R947"/>
  <c r="BK1003"/>
  <c r="J1003"/>
  <c r="J108"/>
  <c r="R1003"/>
  <c r="BK1409"/>
  <c r="J1409"/>
  <c r="J115"/>
  <c r="P1759"/>
  <c i="3" r="R133"/>
  <c r="P174"/>
  <c i="4" r="R143"/>
  <c r="R129"/>
  <c r="R128"/>
  <c i="5" r="R148"/>
  <c i="6" r="P151"/>
  <c i="3" r="P161"/>
  <c i="5" r="T129"/>
  <c i="6" r="P135"/>
  <c r="P143"/>
  <c r="BK151"/>
  <c r="J151"/>
  <c r="J101"/>
  <c i="2" r="P317"/>
  <c r="P799"/>
  <c r="BK1025"/>
  <c r="J1025"/>
  <c r="J109"/>
  <c r="BK1350"/>
  <c r="J1350"/>
  <c r="J111"/>
  <c r="T1363"/>
  <c r="T1759"/>
  <c r="T2051"/>
  <c r="P2203"/>
  <c r="R2224"/>
  <c r="R2230"/>
  <c r="T2239"/>
  <c i="3" r="BK148"/>
  <c r="J148"/>
  <c r="J99"/>
  <c i="5" r="P148"/>
  <c i="6" r="T143"/>
  <c i="2" r="T317"/>
  <c r="R799"/>
  <c r="P954"/>
  <c r="P947"/>
  <c r="R1202"/>
  <c r="T1409"/>
  <c r="T1566"/>
  <c r="R1759"/>
  <c r="R2023"/>
  <c r="BK2051"/>
  <c r="J2051"/>
  <c r="J127"/>
  <c r="BK2203"/>
  <c r="J2203"/>
  <c r="J133"/>
  <c r="T2230"/>
  <c r="P2239"/>
  <c r="T1025"/>
  <c r="P1409"/>
  <c r="BK1566"/>
  <c r="J1566"/>
  <c r="J117"/>
  <c r="T1585"/>
  <c r="BK1629"/>
  <c r="J1629"/>
  <c r="J121"/>
  <c r="R1637"/>
  <c r="P2023"/>
  <c r="R2051"/>
  <c r="P2196"/>
  <c r="P2230"/>
  <c i="3" r="P148"/>
  <c i="4" r="P143"/>
  <c r="P129"/>
  <c r="P128"/>
  <c i="1" r="AU97"/>
  <c i="5" r="R129"/>
  <c r="R128"/>
  <c i="6" r="BK135"/>
  <c r="J135"/>
  <c r="J99"/>
  <c r="R159"/>
  <c i="7" r="BK131"/>
  <c r="J131"/>
  <c r="J98"/>
  <c i="2" r="R1025"/>
  <c r="R1409"/>
  <c r="R1566"/>
  <c r="P1594"/>
  <c r="T1637"/>
  <c r="BK2023"/>
  <c r="J2023"/>
  <c r="J126"/>
  <c r="P2051"/>
  <c r="T2224"/>
  <c r="T2233"/>
  <c i="3" r="BK133"/>
  <c r="J133"/>
  <c r="J98"/>
  <c r="T161"/>
  <c i="4" r="BK143"/>
  <c r="J143"/>
  <c r="J98"/>
  <c i="5" r="P129"/>
  <c r="P128"/>
  <c i="1" r="AU98"/>
  <c i="6" r="T159"/>
  <c i="7" r="P131"/>
  <c i="2" r="BK172"/>
  <c r="J172"/>
  <c r="J98"/>
  <c r="BK270"/>
  <c r="J270"/>
  <c r="J99"/>
  <c r="R595"/>
  <c r="P634"/>
  <c r="P633"/>
  <c r="P1202"/>
  <c r="R1350"/>
  <c r="T1514"/>
  <c r="BK1594"/>
  <c r="J1594"/>
  <c r="J119"/>
  <c r="P1629"/>
  <c r="T1629"/>
  <c r="R1705"/>
  <c r="R2097"/>
  <c r="BK2196"/>
  <c r="J2196"/>
  <c r="J132"/>
  <c r="BK2230"/>
  <c r="J2230"/>
  <c r="J137"/>
  <c r="R2233"/>
  <c i="3" r="T133"/>
  <c r="BK174"/>
  <c r="J174"/>
  <c r="J101"/>
  <c i="5" r="BK129"/>
  <c i="6" r="BK143"/>
  <c r="J143"/>
  <c r="J100"/>
  <c i="7" r="R131"/>
  <c i="2" r="BK317"/>
  <c r="J317"/>
  <c r="J100"/>
  <c r="T799"/>
  <c r="T1202"/>
  <c r="R1363"/>
  <c r="P1566"/>
  <c r="BK1637"/>
  <c r="J1637"/>
  <c r="J122"/>
  <c r="T1705"/>
  <c r="T2023"/>
  <c r="T2203"/>
  <c r="P2233"/>
  <c i="3" r="R148"/>
  <c i="5" r="BK148"/>
  <c r="J148"/>
  <c r="J98"/>
  <c i="6" r="R151"/>
  <c r="T151"/>
  <c i="7" r="BK256"/>
  <c r="J256"/>
  <c r="J99"/>
  <c r="T131"/>
  <c i="2" r="R317"/>
  <c r="BK799"/>
  <c r="J799"/>
  <c r="J104"/>
  <c r="P1025"/>
  <c r="P1350"/>
  <c r="P1363"/>
  <c r="R1514"/>
  <c r="BK1759"/>
  <c r="J1759"/>
  <c r="J124"/>
  <c r="T2097"/>
  <c r="R2196"/>
  <c r="BK2224"/>
  <c i="6" r="T135"/>
  <c r="T134"/>
  <c r="T133"/>
  <c r="T132"/>
  <c i="7" r="P256"/>
  <c i="3" r="P133"/>
  <c r="P132"/>
  <c r="P131"/>
  <c i="1" r="AU96"/>
  <c i="3" r="BK161"/>
  <c r="J161"/>
  <c r="J100"/>
  <c r="T174"/>
  <c i="6" r="R135"/>
  <c r="R134"/>
  <c r="R133"/>
  <c r="R132"/>
  <c r="BK159"/>
  <c r="J159"/>
  <c r="J102"/>
  <c i="7" r="R256"/>
  <c i="2" r="R172"/>
  <c r="T270"/>
  <c r="T595"/>
  <c r="BK634"/>
  <c r="J634"/>
  <c r="J103"/>
  <c r="BK954"/>
  <c r="J954"/>
  <c r="J107"/>
  <c r="BK1202"/>
  <c r="J1202"/>
  <c r="J110"/>
  <c r="T1350"/>
  <c r="BK1514"/>
  <c r="J1514"/>
  <c r="J116"/>
  <c r="BK1585"/>
  <c r="J1585"/>
  <c r="J118"/>
  <c r="R1585"/>
  <c r="T1594"/>
  <c r="P1637"/>
  <c r="P1705"/>
  <c r="P2097"/>
  <c r="R2203"/>
  <c r="BK2233"/>
  <c r="J2233"/>
  <c r="J138"/>
  <c r="R2239"/>
  <c i="3" r="T148"/>
  <c r="R174"/>
  <c i="4" r="T143"/>
  <c r="T129"/>
  <c r="T128"/>
  <c i="5" r="T148"/>
  <c i="6" r="P159"/>
  <c i="7" r="T256"/>
  <c i="2" r="BE1547"/>
  <c r="BE1610"/>
  <c r="BE1616"/>
  <c r="BE1755"/>
  <c r="BE1756"/>
  <c r="BE1797"/>
  <c r="BE1861"/>
  <c r="BE1891"/>
  <c r="BE2010"/>
  <c r="BE2102"/>
  <c r="BE2192"/>
  <c r="BE2216"/>
  <c r="BE2226"/>
  <c r="BE2227"/>
  <c r="BE2238"/>
  <c i="3" r="F91"/>
  <c r="BE142"/>
  <c r="BE144"/>
  <c r="BE147"/>
  <c r="BE171"/>
  <c i="4" r="E85"/>
  <c r="J92"/>
  <c r="BK129"/>
  <c r="J129"/>
  <c r="J97"/>
  <c i="5" r="J124"/>
  <c r="BE131"/>
  <c r="BE144"/>
  <c r="BE146"/>
  <c i="6" r="BE146"/>
  <c i="7" r="J91"/>
  <c r="J123"/>
  <c r="BE133"/>
  <c r="BE157"/>
  <c r="BE215"/>
  <c i="2" r="E85"/>
  <c r="J92"/>
  <c r="F166"/>
  <c r="BE271"/>
  <c r="BE277"/>
  <c r="BE414"/>
  <c r="BE538"/>
  <c r="BE630"/>
  <c r="BE912"/>
  <c r="BE1004"/>
  <c r="BE1118"/>
  <c r="BE1242"/>
  <c r="BE1426"/>
  <c r="BE1462"/>
  <c r="BE1517"/>
  <c i="7" r="BE210"/>
  <c r="BE226"/>
  <c r="BE227"/>
  <c r="BE229"/>
  <c i="2" r="BE193"/>
  <c r="BE217"/>
  <c r="BE369"/>
  <c r="BE457"/>
  <c r="BE503"/>
  <c r="BE596"/>
  <c r="BE736"/>
  <c r="BE742"/>
  <c r="BE859"/>
  <c r="BE948"/>
  <c r="BE972"/>
  <c r="BE1055"/>
  <c r="BE1358"/>
  <c r="BE1381"/>
  <c i="7" r="BE204"/>
  <c r="BE219"/>
  <c i="2" r="BE956"/>
  <c r="BE1218"/>
  <c r="BE1355"/>
  <c r="BE1446"/>
  <c r="BE1502"/>
  <c i="7" r="BE255"/>
  <c r="BE261"/>
  <c i="2" r="BE1458"/>
  <c r="BE1613"/>
  <c r="BE1620"/>
  <c r="BE1630"/>
  <c r="BE1672"/>
  <c r="BE1752"/>
  <c r="BE1769"/>
  <c r="BE2024"/>
  <c r="BE2062"/>
  <c r="BE2200"/>
  <c r="BE2204"/>
  <c r="BE2210"/>
  <c r="BK2228"/>
  <c r="J2228"/>
  <c r="J136"/>
  <c i="3" r="BE135"/>
  <c r="BE140"/>
  <c r="BE146"/>
  <c r="BE152"/>
  <c r="BE155"/>
  <c r="BE173"/>
  <c r="BE175"/>
  <c i="4" r="F92"/>
  <c i="5" r="J89"/>
  <c r="F124"/>
  <c r="BE134"/>
  <c r="BE138"/>
  <c r="BE147"/>
  <c r="BE149"/>
  <c i="6" r="J129"/>
  <c r="BE145"/>
  <c r="BE147"/>
  <c i="7" r="BE183"/>
  <c r="BE192"/>
  <c r="BE196"/>
  <c i="2" r="BE318"/>
  <c r="BE360"/>
  <c r="BE610"/>
  <c r="BE800"/>
  <c r="BE824"/>
  <c r="BE917"/>
  <c r="BE1016"/>
  <c r="BE1057"/>
  <c r="BE1203"/>
  <c r="BE1209"/>
  <c r="BE1215"/>
  <c r="BE1310"/>
  <c r="BE1327"/>
  <c r="BE1346"/>
  <c r="BE1370"/>
  <c r="BE1423"/>
  <c r="BE1437"/>
  <c r="BE1489"/>
  <c r="BE1495"/>
  <c r="BE1544"/>
  <c r="BE1565"/>
  <c i="7" r="BE194"/>
  <c r="BE200"/>
  <c r="BE217"/>
  <c r="BE223"/>
  <c i="2" r="BE1415"/>
  <c r="BE1417"/>
  <c r="BE1424"/>
  <c r="BE1432"/>
  <c r="BE1450"/>
  <c i="4" r="BE138"/>
  <c r="BE141"/>
  <c i="5" r="BE142"/>
  <c i="6" r="F92"/>
  <c r="BE136"/>
  <c r="BE149"/>
  <c r="BE150"/>
  <c i="7" r="BE136"/>
  <c r="BE147"/>
  <c r="BE161"/>
  <c r="BE246"/>
  <c r="F126"/>
  <c r="BE241"/>
  <c r="BE280"/>
  <c i="2" r="BE306"/>
  <c r="BE490"/>
  <c r="BE491"/>
  <c r="BE512"/>
  <c r="BE524"/>
  <c r="BE1018"/>
  <c r="BE1231"/>
  <c r="BE1252"/>
  <c r="BE1356"/>
  <c r="BE1408"/>
  <c r="BE1421"/>
  <c r="BE1498"/>
  <c r="BE1509"/>
  <c r="BE1593"/>
  <c r="BE1688"/>
  <c r="BE1694"/>
  <c r="BE1704"/>
  <c r="BE1713"/>
  <c r="BE1721"/>
  <c r="BE1753"/>
  <c r="BE1820"/>
  <c r="BE1918"/>
  <c r="BE1950"/>
  <c r="BE2034"/>
  <c r="BE2063"/>
  <c r="BE2103"/>
  <c r="BE2229"/>
  <c r="BE2235"/>
  <c r="BE2236"/>
  <c r="BE2240"/>
  <c r="BE2244"/>
  <c i="3" r="J125"/>
  <c r="F128"/>
  <c r="BE154"/>
  <c i="4" r="J89"/>
  <c r="F124"/>
  <c r="BE130"/>
  <c r="BE145"/>
  <c i="5" r="E85"/>
  <c r="F92"/>
  <c r="BE130"/>
  <c i="6" r="J91"/>
  <c i="7" r="E85"/>
  <c r="BE212"/>
  <c i="2" r="BE256"/>
  <c r="BE295"/>
  <c r="BE326"/>
  <c r="BE621"/>
  <c r="BE699"/>
  <c r="BE789"/>
  <c r="BE957"/>
  <c r="BE958"/>
  <c r="BE1017"/>
  <c r="BE1032"/>
  <c r="BE1042"/>
  <c r="BE1051"/>
  <c r="BE1106"/>
  <c r="BE1143"/>
  <c r="BE1351"/>
  <c r="BE1398"/>
  <c r="BE1400"/>
  <c r="BE1552"/>
  <c r="BE1567"/>
  <c r="BE1595"/>
  <c r="BE1606"/>
  <c r="BE1634"/>
  <c r="BE1636"/>
  <c r="BE1685"/>
  <c r="BE1690"/>
  <c r="BE1691"/>
  <c r="BE1701"/>
  <c r="BE1702"/>
  <c r="BE1849"/>
  <c r="BE1900"/>
  <c r="BE1910"/>
  <c r="BE1922"/>
  <c r="BE1951"/>
  <c r="BE2033"/>
  <c r="BE2035"/>
  <c r="BE2061"/>
  <c r="BE2079"/>
  <c r="BE2087"/>
  <c r="BE2088"/>
  <c r="BE2195"/>
  <c r="BE2234"/>
  <c r="BK2093"/>
  <c r="J2093"/>
  <c r="J128"/>
  <c i="3" r="E85"/>
  <c r="BE137"/>
  <c i="5" r="BE132"/>
  <c i="6" r="E85"/>
  <c r="BE138"/>
  <c r="BE139"/>
  <c r="BE152"/>
  <c r="BE153"/>
  <c r="BE157"/>
  <c i="7" r="J92"/>
  <c r="BE218"/>
  <c r="BE220"/>
  <c r="BE254"/>
  <c i="2" r="BE192"/>
  <c r="BE283"/>
  <c r="BE309"/>
  <c r="BE330"/>
  <c r="BE395"/>
  <c r="BE609"/>
  <c r="BE620"/>
  <c r="BE635"/>
  <c r="BE756"/>
  <c r="BE927"/>
  <c r="BE955"/>
  <c r="BE1048"/>
  <c r="BE1189"/>
  <c r="BE1359"/>
  <c r="BE1436"/>
  <c r="BE1508"/>
  <c r="BE1511"/>
  <c i="7" r="BE197"/>
  <c r="BE199"/>
  <c r="BE230"/>
  <c r="BE236"/>
  <c r="BE247"/>
  <c r="BE250"/>
  <c r="BE257"/>
  <c r="BE265"/>
  <c r="BE266"/>
  <c r="BE277"/>
  <c i="2" r="BE1601"/>
  <c r="BE1675"/>
  <c r="BE1676"/>
  <c r="BE1703"/>
  <c r="BE1744"/>
  <c r="BE1745"/>
  <c r="BE1749"/>
  <c r="BE1881"/>
  <c r="BE2009"/>
  <c r="BE2092"/>
  <c r="BK1615"/>
  <c r="J1615"/>
  <c r="J120"/>
  <c i="3" r="BE141"/>
  <c r="BE145"/>
  <c r="BE163"/>
  <c i="4" r="BE133"/>
  <c i="5" r="J125"/>
  <c r="BE137"/>
  <c r="BE139"/>
  <c r="BE150"/>
  <c i="7" r="BE140"/>
  <c r="BE145"/>
  <c r="BE146"/>
  <c r="BE148"/>
  <c r="BE195"/>
  <c r="BE201"/>
  <c r="BE211"/>
  <c r="BE216"/>
  <c r="BE221"/>
  <c r="BE234"/>
  <c r="BE267"/>
  <c r="BE272"/>
  <c r="BE275"/>
  <c i="2" r="J164"/>
  <c r="BE196"/>
  <c r="BE289"/>
  <c r="BE293"/>
  <c r="BE308"/>
  <c r="BE394"/>
  <c r="BE404"/>
  <c r="BE420"/>
  <c r="BE761"/>
  <c r="BE1198"/>
  <c r="BE1392"/>
  <c r="BE1406"/>
  <c r="BE1572"/>
  <c r="BE1584"/>
  <c r="BE1586"/>
  <c r="BE1644"/>
  <c r="BE1656"/>
  <c r="BE1698"/>
  <c r="BE1699"/>
  <c r="BE1700"/>
  <c r="BE1719"/>
  <c r="BE1760"/>
  <c r="BE1859"/>
  <c r="BE2038"/>
  <c r="BE2047"/>
  <c r="BE2048"/>
  <c i="3" r="J92"/>
  <c r="BE150"/>
  <c r="BE156"/>
  <c r="BE165"/>
  <c r="BE166"/>
  <c r="BE167"/>
  <c r="BE169"/>
  <c r="BE176"/>
  <c i="4" r="BE132"/>
  <c i="5" r="BE133"/>
  <c r="BE135"/>
  <c r="BE140"/>
  <c r="BE143"/>
  <c i="6" r="J89"/>
  <c r="BE144"/>
  <c r="BE148"/>
  <c r="BE155"/>
  <c i="7" r="BE153"/>
  <c r="BE203"/>
  <c r="BE235"/>
  <c i="2" r="BE899"/>
  <c r="BE920"/>
  <c r="BE973"/>
  <c r="BE1026"/>
  <c r="BE1168"/>
  <c r="BE1471"/>
  <c r="BE1605"/>
  <c r="BE1635"/>
  <c r="BE1664"/>
  <c r="BE1724"/>
  <c r="BE1741"/>
  <c r="BE1754"/>
  <c r="BE1758"/>
  <c r="BE1839"/>
  <c r="BE2050"/>
  <c r="BE2217"/>
  <c r="BE2225"/>
  <c r="BE2232"/>
  <c r="BE2237"/>
  <c r="BE2241"/>
  <c r="BK947"/>
  <c r="J947"/>
  <c r="J106"/>
  <c r="BK2243"/>
  <c r="J2243"/>
  <c r="J140"/>
  <c i="3" r="J127"/>
  <c r="BE151"/>
  <c r="BE153"/>
  <c r="BE159"/>
  <c r="BE172"/>
  <c i="4" r="BE137"/>
  <c i="6" r="BE142"/>
  <c r="BE161"/>
  <c i="7" r="BE156"/>
  <c r="BE188"/>
  <c r="BE193"/>
  <c r="BE213"/>
  <c i="2" r="BE259"/>
  <c r="BE268"/>
  <c r="BE299"/>
  <c r="BE393"/>
  <c r="BE547"/>
  <c r="BE568"/>
  <c r="BE625"/>
  <c r="BE665"/>
  <c r="BE737"/>
  <c r="BE770"/>
  <c r="BE1234"/>
  <c r="BE1296"/>
  <c r="BE1384"/>
  <c r="BE1475"/>
  <c r="BE1479"/>
  <c r="BE1487"/>
  <c r="BE1642"/>
  <c r="BE1674"/>
  <c r="BE1677"/>
  <c r="BE1695"/>
  <c r="BE1757"/>
  <c r="BE1791"/>
  <c r="BE1819"/>
  <c r="BE1829"/>
  <c r="BE2089"/>
  <c r="BE2091"/>
  <c r="BE2231"/>
  <c r="BK926"/>
  <c r="J926"/>
  <c r="J105"/>
  <c i="3" r="BE162"/>
  <c r="BE170"/>
  <c i="4" r="J91"/>
  <c r="BE131"/>
  <c r="BE136"/>
  <c r="BE144"/>
  <c i="6" r="F91"/>
  <c r="BE154"/>
  <c r="BE158"/>
  <c i="7" r="BE150"/>
  <c r="BE160"/>
  <c r="BE169"/>
  <c r="BE179"/>
  <c r="BE222"/>
  <c r="BE224"/>
  <c r="BE232"/>
  <c r="BE243"/>
  <c r="BE271"/>
  <c r="BE278"/>
  <c r="BE279"/>
  <c r="BE281"/>
  <c r="BE282"/>
  <c r="BE283"/>
  <c i="2" r="BE562"/>
  <c r="BE841"/>
  <c r="BE1274"/>
  <c r="BE1364"/>
  <c r="BE1372"/>
  <c r="BE1377"/>
  <c r="BE1513"/>
  <c r="BE1515"/>
  <c r="BE1553"/>
  <c i="7" r="BE132"/>
  <c r="BE149"/>
  <c r="BE176"/>
  <c r="BE198"/>
  <c r="BE205"/>
  <c r="BE225"/>
  <c r="BE228"/>
  <c r="BE237"/>
  <c r="BE239"/>
  <c r="BE242"/>
  <c r="BE249"/>
  <c i="2" r="F167"/>
  <c r="BE188"/>
  <c r="BE302"/>
  <c r="BE305"/>
  <c r="BE377"/>
  <c r="BE682"/>
  <c r="BE700"/>
  <c r="BE813"/>
  <c r="BE933"/>
  <c r="BE1076"/>
  <c r="BE1092"/>
  <c r="BE1181"/>
  <c r="BE1375"/>
  <c r="BE1390"/>
  <c r="BE1410"/>
  <c r="BE1433"/>
  <c i="7" r="BE172"/>
  <c r="BE202"/>
  <c r="BE206"/>
  <c r="BE207"/>
  <c r="BE214"/>
  <c r="BE240"/>
  <c r="BE245"/>
  <c r="BE253"/>
  <c r="BE262"/>
  <c i="2" r="BE238"/>
  <c r="BE286"/>
  <c r="BE290"/>
  <c r="BE348"/>
  <c r="BE358"/>
  <c r="BE385"/>
  <c r="BE493"/>
  <c r="BE517"/>
  <c r="BE861"/>
  <c r="BE915"/>
  <c r="BE970"/>
  <c r="BE1247"/>
  <c r="BE1353"/>
  <c r="BE1414"/>
  <c r="BE1532"/>
  <c r="BE1542"/>
  <c r="BE1563"/>
  <c r="BE1592"/>
  <c r="BE1638"/>
  <c r="BE1689"/>
  <c r="BE1692"/>
  <c r="BE1693"/>
  <c r="BE1696"/>
  <c r="BE1697"/>
  <c r="BE1715"/>
  <c r="BE1717"/>
  <c r="BE1746"/>
  <c r="BE1828"/>
  <c r="BE2014"/>
  <c r="BE2036"/>
  <c r="BE2052"/>
  <c r="BE2094"/>
  <c r="BE2104"/>
  <c r="BE2183"/>
  <c r="BE2185"/>
  <c r="BK2013"/>
  <c r="J2013"/>
  <c r="J125"/>
  <c i="3" r="BE134"/>
  <c r="BE149"/>
  <c r="BE164"/>
  <c r="BE168"/>
  <c i="4" r="BE134"/>
  <c r="BE135"/>
  <c r="BE140"/>
  <c r="BE142"/>
  <c i="6" r="BE141"/>
  <c r="BE160"/>
  <c i="7" r="F125"/>
  <c r="BE139"/>
  <c r="BE143"/>
  <c r="BE184"/>
  <c r="BE191"/>
  <c r="BE276"/>
  <c i="2" r="BE285"/>
  <c r="BE492"/>
  <c r="BE629"/>
  <c r="BE815"/>
  <c r="BE839"/>
  <c r="BE1029"/>
  <c r="BE1361"/>
  <c r="BE1481"/>
  <c r="BE1504"/>
  <c i="3" r="BE157"/>
  <c r="BE160"/>
  <c i="5" r="BE136"/>
  <c r="BE141"/>
  <c i="6" r="BE137"/>
  <c r="BE140"/>
  <c i="7" r="BE144"/>
  <c r="BE164"/>
  <c r="BE165"/>
  <c r="BE168"/>
  <c r="BE175"/>
  <c r="BE180"/>
  <c r="BE187"/>
  <c r="BE208"/>
  <c r="BE209"/>
  <c r="BE238"/>
  <c r="BE244"/>
  <c r="BE252"/>
  <c r="BE263"/>
  <c r="BE264"/>
  <c r="BE268"/>
  <c r="BE269"/>
  <c r="BE270"/>
  <c r="BE274"/>
  <c i="2" r="J91"/>
  <c r="BE173"/>
  <c r="BE179"/>
  <c r="BE181"/>
  <c r="BE197"/>
  <c r="BE263"/>
  <c r="BE660"/>
  <c r="BE672"/>
  <c r="BE877"/>
  <c r="BE1352"/>
  <c r="BE1435"/>
  <c r="BE1438"/>
  <c r="BE1470"/>
  <c r="BE1614"/>
  <c r="BE1673"/>
  <c r="BE1706"/>
  <c r="BE1871"/>
  <c r="BE1978"/>
  <c r="BE2012"/>
  <c r="BE2071"/>
  <c r="BE2098"/>
  <c r="BE2197"/>
  <c r="BE2242"/>
  <c r="BK1360"/>
  <c r="J1360"/>
  <c r="J112"/>
  <c r="BK2194"/>
  <c r="J2194"/>
  <c r="J131"/>
  <c i="3" r="BE136"/>
  <c r="BE138"/>
  <c r="BE139"/>
  <c r="BE143"/>
  <c r="BE158"/>
  <c i="4" r="BE139"/>
  <c i="5" r="BE145"/>
  <c i="6" r="BE156"/>
  <c i="7" r="BE231"/>
  <c r="BE233"/>
  <c r="BE248"/>
  <c r="BE251"/>
  <c r="BE258"/>
  <c r="BE273"/>
  <c i="2" r="F38"/>
  <c i="1" r="BC95"/>
  <c i="6" r="J36"/>
  <c i="1" r="AW99"/>
  <c i="7" r="F38"/>
  <c i="1" r="BC100"/>
  <c i="2" r="F37"/>
  <c i="1" r="BB95"/>
  <c i="5" r="F38"/>
  <c i="1" r="BC98"/>
  <c i="3" r="F36"/>
  <c i="1" r="BA96"/>
  <c i="3" r="F39"/>
  <c i="1" r="BD96"/>
  <c i="6" r="F38"/>
  <c i="1" r="BC99"/>
  <c i="4" r="F39"/>
  <c i="1" r="BD97"/>
  <c i="5" r="F37"/>
  <c i="1" r="BB98"/>
  <c i="4" r="F38"/>
  <c i="1" r="BC97"/>
  <c i="3" r="F38"/>
  <c i="1" r="BC96"/>
  <c i="7" r="F39"/>
  <c i="1" r="BD100"/>
  <c i="4" r="F36"/>
  <c i="1" r="BA97"/>
  <c i="6" r="F36"/>
  <c i="1" r="BA99"/>
  <c i="2" r="F39"/>
  <c i="1" r="BD95"/>
  <c i="6" r="F37"/>
  <c i="1" r="BB99"/>
  <c i="5" r="J36"/>
  <c i="1" r="AW98"/>
  <c i="7" r="F36"/>
  <c i="1" r="BA100"/>
  <c i="4" r="F37"/>
  <c i="1" r="BB97"/>
  <c i="5" r="F39"/>
  <c i="1" r="BD98"/>
  <c i="6" r="F39"/>
  <c i="1" r="BD99"/>
  <c i="3" r="F37"/>
  <c i="1" r="BB96"/>
  <c i="7" r="F37"/>
  <c i="1" r="BB100"/>
  <c i="7" r="J36"/>
  <c i="1" r="AW100"/>
  <c i="5" r="F36"/>
  <c i="1" r="BA98"/>
  <c i="2" r="J36"/>
  <c i="1" r="AW95"/>
  <c i="4" r="J36"/>
  <c i="1" r="AW97"/>
  <c i="2" r="F36"/>
  <c i="1" r="BA95"/>
  <c i="3" r="J36"/>
  <c i="1" r="AW96"/>
  <c i="7" l="1" r="T130"/>
  <c r="T129"/>
  <c i="2" r="R1362"/>
  <c i="3" r="T132"/>
  <c r="T131"/>
  <c i="7" r="P130"/>
  <c r="P129"/>
  <c i="1" r="AU100"/>
  <c i="2" r="T1362"/>
  <c i="3" r="R132"/>
  <c r="R131"/>
  <c i="2" r="P1362"/>
  <c r="BK2223"/>
  <c r="J2223"/>
  <c r="J134"/>
  <c i="7" r="R130"/>
  <c r="R129"/>
  <c i="5" r="T128"/>
  <c i="6" r="P134"/>
  <c r="P133"/>
  <c r="P132"/>
  <c i="1" r="AU99"/>
  <c i="2" r="P2223"/>
  <c r="P171"/>
  <c r="P170"/>
  <c i="1" r="AU95"/>
  <c i="5" r="BK128"/>
  <c r="J128"/>
  <c r="J96"/>
  <c i="2" r="R2223"/>
  <c r="R633"/>
  <c r="R171"/>
  <c r="R170"/>
  <c r="T633"/>
  <c r="T171"/>
  <c r="T170"/>
  <c r="T2223"/>
  <c i="3" r="BK132"/>
  <c r="BK131"/>
  <c r="J131"/>
  <c r="J96"/>
  <c r="J30"/>
  <c i="2" r="BK633"/>
  <c r="J633"/>
  <c r="J102"/>
  <c i="6" r="BK134"/>
  <c r="BK133"/>
  <c r="BK132"/>
  <c r="J132"/>
  <c r="J96"/>
  <c r="J30"/>
  <c i="2" r="J2224"/>
  <c r="J135"/>
  <c i="5" r="J129"/>
  <c r="J97"/>
  <c i="2" r="BK2193"/>
  <c r="J2193"/>
  <c r="J130"/>
  <c r="BK1362"/>
  <c r="J1362"/>
  <c r="J113"/>
  <c i="7" r="BK130"/>
  <c r="J130"/>
  <c r="J97"/>
  <c i="4" r="BK128"/>
  <c r="J128"/>
  <c r="J96"/>
  <c i="1" r="BD94"/>
  <c r="W36"/>
  <c r="BC94"/>
  <c r="AY94"/>
  <c i="6" r="J111"/>
  <c r="BE111"/>
  <c r="F35"/>
  <c i="1" r="AZ99"/>
  <c r="BB94"/>
  <c r="AX94"/>
  <c r="BA94"/>
  <c r="W33"/>
  <c i="2" l="1" r="BK171"/>
  <c r="J171"/>
  <c r="J97"/>
  <c i="6" r="J133"/>
  <c r="J97"/>
  <c r="J134"/>
  <c r="J98"/>
  <c i="5" r="J30"/>
  <c i="3" r="J132"/>
  <c r="J97"/>
  <c i="4" r="J30"/>
  <c i="7" r="BK129"/>
  <c r="J129"/>
  <c r="J96"/>
  <c r="J30"/>
  <c i="1" r="AU94"/>
  <c i="3" r="J110"/>
  <c r="BE110"/>
  <c r="J35"/>
  <c i="1" r="AV96"/>
  <c r="AT96"/>
  <c r="W34"/>
  <c r="W35"/>
  <c r="AW94"/>
  <c r="AK33"/>
  <c i="6" r="J35"/>
  <c i="1" r="AV99"/>
  <c r="AT99"/>
  <c i="6" r="J105"/>
  <c r="J31"/>
  <c r="J32"/>
  <c i="1" r="AG99"/>
  <c r="AN99"/>
  <c i="2" l="1" r="BK170"/>
  <c r="J170"/>
  <c r="J96"/>
  <c i="6" r="J41"/>
  <c r="J113"/>
  <c i="7" r="J108"/>
  <c r="J102"/>
  <c r="J31"/>
  <c r="J32"/>
  <c i="1" r="AG100"/>
  <c i="5" r="J107"/>
  <c r="BE107"/>
  <c r="F35"/>
  <c i="1" r="AZ98"/>
  <c i="4" r="J107"/>
  <c r="J101"/>
  <c r="J31"/>
  <c r="J32"/>
  <c i="1" r="AG97"/>
  <c i="3" r="F35"/>
  <c i="1" r="AZ96"/>
  <c i="3" r="J104"/>
  <c r="J31"/>
  <c r="J32"/>
  <c i="1" r="AG96"/>
  <c r="AN96"/>
  <c i="2" l="1" r="J30"/>
  <c i="4" r="BE107"/>
  <c i="7" r="BE108"/>
  <c i="3" r="J41"/>
  <c i="7" r="J110"/>
  <c i="5" r="J101"/>
  <c r="J31"/>
  <c r="J32"/>
  <c i="1" r="AG98"/>
  <c i="3" r="J112"/>
  <c i="2" r="J149"/>
  <c r="BE149"/>
  <c r="F35"/>
  <c i="1" r="AZ95"/>
  <c i="5" r="J35"/>
  <c i="1" r="AV98"/>
  <c r="AT98"/>
  <c i="4" r="J109"/>
  <c r="J35"/>
  <c i="1" r="AV97"/>
  <c r="AT97"/>
  <c i="7" r="J35"/>
  <c i="1" r="AV100"/>
  <c r="AT100"/>
  <c i="7" l="1" r="J41"/>
  <c i="4" r="J41"/>
  <c i="5" r="J41"/>
  <c i="1" r="AN100"/>
  <c r="AN97"/>
  <c r="AN98"/>
  <c i="2" r="J35"/>
  <c i="1" r="AV95"/>
  <c r="AT95"/>
  <c i="5" r="J109"/>
  <c i="2" r="J143"/>
  <c r="J31"/>
  <c r="J32"/>
  <c i="1" r="AG95"/>
  <c r="AN95"/>
  <c i="7" r="F35"/>
  <c i="1" r="AZ100"/>
  <c i="4" r="F35"/>
  <c i="1" r="AZ97"/>
  <c i="2" l="1" r="J41"/>
  <c i="1" r="AZ94"/>
  <c i="2" r="J151"/>
  <c i="1" r="AG94"/>
  <c r="AK26"/>
  <c l="1" r="AV94"/>
  <c r="AG104"/>
  <c r="CD104"/>
  <c r="AG106"/>
  <c r="AV106"/>
  <c r="BY106"/>
  <c r="AG103"/>
  <c r="AG105"/>
  <c l="1" r="CD105"/>
  <c r="CD106"/>
  <c r="CD103"/>
  <c r="W32"/>
  <c r="AG102"/>
  <c r="AK27"/>
  <c r="AV105"/>
  <c r="BY105"/>
  <c r="AV103"/>
  <c r="BY103"/>
  <c r="AN106"/>
  <c r="AT94"/>
  <c r="AN94"/>
  <c r="AV104"/>
  <c r="BY104"/>
  <c l="1" r="AK29"/>
  <c r="AK32"/>
  <c r="AN103"/>
  <c r="AN105"/>
  <c r="AN104"/>
  <c r="AG108"/>
  <c l="1" r="AK38"/>
  <c r="AN102"/>
  <c l="1" r="AN108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<sst xmlns="http://schemas.openxmlformats.org/spreadsheetml/2006/main">
  <si>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</si>
  <si>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</si>
  <si>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</si>
  <si>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</si>
  <si>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</si>
  <si>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{1379adfa-196a-47ed-aa9b-5947d54a5c15}</t>
  </si>
  <si>
    <t>0,01</t>
  </si>
  <si>
    <t>21</t>
  </si>
  <si>
    <t>0,001</t>
  </si>
  <si>
    <t>12</t>
  </si>
  <si>
    <t>REKAPITULACE STAVBY</t>
  </si>
  <si>
    <t xml:space="preserve">v ---  níže se nacházejí doplnkové a pomocné údaje k sestavám  --- v</t>
  </si>
  <si>
    <t>Návod na vyplnění</t>
  </si>
  <si>
    <t>Kód:</t>
  </si>
  <si>
    <t>012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</si>
  <si>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</si>
  <si>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</si>
  <si>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Revitalizace objektu na základní školu UPRAVENO</t>
  </si>
  <si>
    <t>KSO:</t>
  </si>
  <si>
    <t>CC-CZ:</t>
  </si>
  <si>
    <t>Místo:</t>
  </si>
  <si>
    <t xml:space="preserve"> </t>
  </si>
  <si>
    <t>Datum:</t>
  </si>
  <si>
    <t>30. 3. 2026</t>
  </si>
  <si>
    <t>Zadavatel:</t>
  </si>
  <si>
    <t>IČ:</t>
  </si>
  <si>
    <t>DIČ:</t>
  </si>
  <si>
    <t>Uchazeč:</t>
  </si>
  <si>
    <t>Vyplň údaj</t>
  </si>
  <si>
    <t>Projektant:</t>
  </si>
  <si>
    <t>True</t>
  </si>
  <si>
    <t>1</t>
  </si>
  <si>
    <t>Zpracovatel:</t>
  </si>
  <si>
    <t>Poznámka:</t>
  </si>
  <si>
    <t>Náklady z rozpočtů</t>
  </si>
  <si>
    <t>Ostatní náklady ze souhrnného listu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</si>
  <si>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</si>
  <si>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</si>
  <si>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</si>
  <si>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</si>
  <si>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</si>
  <si>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</si>
  <si>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</si>
  <si>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</si>
  <si>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</si>
  <si>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</si>
  <si>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</si>
  <si>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</si>
  <si>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</si>
  <si>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</si>
  <si>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</si>
  <si>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</si>
  <si>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</si>
  <si>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</si>
  <si>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</si>
  <si>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</si>
  <si>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</si>
  <si>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</si>
  <si>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</si>
  <si>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</si>
  <si>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</si>
  <si>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</si>
  <si>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</si>
  <si>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</si>
  <si>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</si>
  <si>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</si>
  <si>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</si>
  <si>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</si>
  <si>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</si>
  <si>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</si>
  <si>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</si>
  <si>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</si>
  <si>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</si>
  <si>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</si>
  <si>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</si>
  <si>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</si>
  <si>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</si>
  <si>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</si>
  <si>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</si>
  <si>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</si>
  <si>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</si>
  <si>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</si>
  <si>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ASŘ</t>
  </si>
  <si>
    <t>STA</t>
  </si>
  <si>
    <t>{6d8b7be9-a17c-4c5d-9cee-ed5267a08f65}</t>
  </si>
  <si>
    <t>2</t>
  </si>
  <si>
    <t>02</t>
  </si>
  <si>
    <t>Kanalizace</t>
  </si>
  <si>
    <t>{6a2ff0ce-073a-47e6-8ccd-52a2faa32b29}</t>
  </si>
  <si>
    <t>03</t>
  </si>
  <si>
    <t>Voda</t>
  </si>
  <si>
    <t>{a1dc16e9-fac9-4bf4-b79b-81e274b3e989}</t>
  </si>
  <si>
    <t>04</t>
  </si>
  <si>
    <t>ÚT</t>
  </si>
  <si>
    <t>{4cff3019-985c-4a45-9785-e55dbcf98f2e}</t>
  </si>
  <si>
    <t>05</t>
  </si>
  <si>
    <t>VZT</t>
  </si>
  <si>
    <t>{681634a4-b0d1-468a-81e2-615e461c220c}</t>
  </si>
  <si>
    <t>06</t>
  </si>
  <si>
    <t>EL</t>
  </si>
  <si>
    <t>{f08325ab-76a3-4b4a-a9bc-be2384265be8}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</si>
  <si>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</si>
  <si>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</si>
  <si>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</si>
  <si>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</si>
  <si>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</si>
  <si>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</si>
  <si>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</si>
  <si>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</si>
  <si>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</si>
  <si>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VV0001</t>
  </si>
  <si>
    <t>Výkaz (1)</t>
  </si>
  <si>
    <t>414,221</t>
  </si>
  <si>
    <t>3</t>
  </si>
  <si>
    <t>VV0002</t>
  </si>
  <si>
    <t>Výkaz (3)</t>
  </si>
  <si>
    <t>22,169</t>
  </si>
  <si>
    <t>KRYCÍ LIST SOUPISU PRACÍ</t>
  </si>
  <si>
    <t>VV0003</t>
  </si>
  <si>
    <t>Výkaz (4)</t>
  </si>
  <si>
    <t>27,282</t>
  </si>
  <si>
    <t>VV0005</t>
  </si>
  <si>
    <t>Výkaz (6)</t>
  </si>
  <si>
    <t>22,11</t>
  </si>
  <si>
    <t>VV0006</t>
  </si>
  <si>
    <t>Výkaz (7)</t>
  </si>
  <si>
    <t>1244,193</t>
  </si>
  <si>
    <t>VV0007</t>
  </si>
  <si>
    <t>Výkaz (9)</t>
  </si>
  <si>
    <t>10,371</t>
  </si>
  <si>
    <t>Objekt:</t>
  </si>
  <si>
    <t>VV0010</t>
  </si>
  <si>
    <t>Výkaz (11)</t>
  </si>
  <si>
    <t>129,465</t>
  </si>
  <si>
    <t>01 - ASŘ</t>
  </si>
  <si>
    <t>VV0011</t>
  </si>
  <si>
    <t>Výkaz (12)</t>
  </si>
  <si>
    <t>47,405</t>
  </si>
  <si>
    <t>VV0012</t>
  </si>
  <si>
    <t>Výkaz (14)</t>
  </si>
  <si>
    <t>257,55</t>
  </si>
  <si>
    <t>VV0013</t>
  </si>
  <si>
    <t>Výkaz (15)</t>
  </si>
  <si>
    <t>125,365</t>
  </si>
  <si>
    <t>VV0014</t>
  </si>
  <si>
    <t>Výkaz (16)</t>
  </si>
  <si>
    <t>46,803</t>
  </si>
  <si>
    <t>VV0015</t>
  </si>
  <si>
    <t>Výkaz (19)</t>
  </si>
  <si>
    <t>495,03</t>
  </si>
  <si>
    <t>VV0016</t>
  </si>
  <si>
    <t>Výkaz (20)</t>
  </si>
  <si>
    <t>473,27</t>
  </si>
  <si>
    <t>VV0017</t>
  </si>
  <si>
    <t>Výkaz (23)</t>
  </si>
  <si>
    <t>272,252</t>
  </si>
  <si>
    <t>VV0020</t>
  </si>
  <si>
    <t>Výkaz (26)</t>
  </si>
  <si>
    <t>355,72</t>
  </si>
  <si>
    <t>VV0021</t>
  </si>
  <si>
    <t>Výkaz (27)</t>
  </si>
  <si>
    <t>224,462</t>
  </si>
  <si>
    <t>VV0022</t>
  </si>
  <si>
    <t>Výkaz (28)</t>
  </si>
  <si>
    <t>243,765</t>
  </si>
  <si>
    <t>VV0023</t>
  </si>
  <si>
    <t>Výkaz (29)</t>
  </si>
  <si>
    <t>366,478</t>
  </si>
  <si>
    <t>Náklady z rozpočtu</t>
  </si>
  <si>
    <t>REKAPITULACE ČLENĚNÍ SOUPISU PRACÍ</t>
  </si>
  <si>
    <t>Kód dílu - Popis</t>
  </si>
  <si>
    <t>Cena celkem [CZK]</t>
  </si>
  <si>
    <t>1) 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</si>
  <si>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</si>
  <si>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</si>
  <si>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</si>
  <si>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</si>
  <si>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</si>
  <si>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</si>
  <si>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</si>
  <si>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  61 - Úprava povrchů vnitřních</t>
  </si>
  <si>
    <t xml:space="preserve">      62 - Úprava povrchů vnějších</t>
  </si>
  <si>
    <t xml:space="preserve">      63 - Podlahy a podlahové konstrukce</t>
  </si>
  <si>
    <t xml:space="preserve">    9 - Ostatní konstrukce a práce, bourání</t>
  </si>
  <si>
    <t xml:space="preserve">      94 - Lešení a stavební výtahy</t>
  </si>
  <si>
    <t xml:space="preserve">      95 - Dokončovací konstrukce a práce pozemních staveb</t>
  </si>
  <si>
    <t xml:space="preserve">      96 - Bourání konstrukcí</t>
  </si>
  <si>
    <t xml:space="preserve">      97 - Prorážení otvorů a ostatní bourací práce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</si>
  <si>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</si>
  <si>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</si>
  <si>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</si>
  <si>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</si>
  <si>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</si>
  <si>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</si>
  <si>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714 - Akustická a protiotřesová opatření</t>
  </si>
  <si>
    <t xml:space="preserve">    761 - Konstrukce prosvětlovací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</si>
  <si>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</si>
  <si>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</si>
  <si>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</si>
  <si>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</si>
  <si>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</si>
  <si>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</si>
  <si>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</si>
  <si>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</si>
  <si>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</si>
  <si>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</si>
  <si>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</si>
  <si>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</si>
  <si>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33-M - Montáže dopr.zaříz.,sklad. zař. a váh</t>
  </si>
  <si>
    <t>HZS - Hodinové zúčtovací sazby</t>
  </si>
  <si>
    <t>OST - Ostatní</t>
  </si>
  <si>
    <t>VRN - Vedlejší rozpočtové náklady</t>
  </si>
  <si>
    <t xml:space="preserve">    VRN1 - Průzkumné, zeměměřičské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</si>
  <si>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</si>
  <si>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</si>
  <si>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</si>
  <si>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 xml:space="preserve">    VRN5 - Finanční náklady</t>
  </si>
  <si>
    <t xml:space="preserve">    VRN9 - Ostatní náklady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</si>
  <si>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</si>
  <si>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</si>
  <si>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</si>
  <si>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</si>
  <si>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</si>
  <si>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</si>
  <si>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</si>
  <si>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</si>
  <si>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</si>
  <si>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</si>
  <si>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</si>
  <si>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</si>
  <si>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</si>
  <si>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</si>
  <si>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</si>
  <si>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</si>
  <si>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</si>
  <si>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</si>
  <si>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</si>
  <si>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</si>
  <si>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</si>
  <si>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</si>
  <si>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</si>
  <si>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</si>
  <si>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</si>
  <si>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</si>
  <si>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190</t>
  </si>
  <si>
    <t>K</t>
  </si>
  <si>
    <t>131213712</t>
  </si>
  <si>
    <t>Hloubení zapažených jam v nesoudržných horninách třídy těžitelnosti I skupiny 3 ručně</t>
  </si>
  <si>
    <t>m3</t>
  </si>
  <si>
    <t>4</t>
  </si>
  <si>
    <t>184466190</t>
  </si>
  <si>
    <t>VV</t>
  </si>
  <si>
    <t>"zdviž</t>
  </si>
  <si>
    <t>(1+2,68+1)*(1+0,4+1,55)*(5,28-0,77)</t>
  </si>
  <si>
    <t>"Zádveří</t>
  </si>
  <si>
    <t>"kufr"4,7*2,2*0,25</t>
  </si>
  <si>
    <t>Součet</t>
  </si>
  <si>
    <t>194</t>
  </si>
  <si>
    <t>132211401</t>
  </si>
  <si>
    <t>Hloubená vykopávka pod základy v hornině třídy těžitelnosti I skupiny 3 ručně</t>
  </si>
  <si>
    <t>2002860472</t>
  </si>
  <si>
    <t>2,68*0,7*1</t>
  </si>
  <si>
    <t>191</t>
  </si>
  <si>
    <t>132212132</t>
  </si>
  <si>
    <t>Hloubení nezapažených rýh šířky do 800 mm v nesoudržných horninách třídy těžitelnosti I skupiny 3 ručně</t>
  </si>
  <si>
    <t>503502613</t>
  </si>
  <si>
    <t>"zdviž základové pasy</t>
  </si>
  <si>
    <t>(0,2+2,68+0,2+1,251+1,251)*0,5*0,5</t>
  </si>
  <si>
    <t>(0,2+2,68+0,2)*0,2*0,5</t>
  </si>
  <si>
    <t>"zádveří</t>
  </si>
  <si>
    <t>(4,7+2,2)*0,5*1</t>
  </si>
  <si>
    <t>328</t>
  </si>
  <si>
    <t>151101301</t>
  </si>
  <si>
    <t>Zřízení rozepření stěn při pažení příložném hl do 4 m</t>
  </si>
  <si>
    <t>-1129376624</t>
  </si>
  <si>
    <t>329</t>
  </si>
  <si>
    <t>151101311</t>
  </si>
  <si>
    <t>Odstranění rozepření stěn při pažení příložném hl do 4 m</t>
  </si>
  <si>
    <t>536147509</t>
  </si>
  <si>
    <t>192</t>
  </si>
  <si>
    <t>161111502</t>
  </si>
  <si>
    <t>Svislé přemístění výkopku z horniny třídy těžitelnosti I skupiny 1 až 3 hl výkopu přes 3 do 6 m nošením</t>
  </si>
  <si>
    <t>1176766784</t>
  </si>
  <si>
    <t>4,68*2,95*(2+1,876)</t>
  </si>
  <si>
    <t>193</t>
  </si>
  <si>
    <t>161151603</t>
  </si>
  <si>
    <t>Vytažení výkopku těženého z prostoru pod základy z hl přes 3 do 6 m v hornině třídy těžitelnosti I skupiny 1 až 3</t>
  </si>
  <si>
    <t>-1151742966</t>
  </si>
  <si>
    <t>228</t>
  </si>
  <si>
    <t>162211311</t>
  </si>
  <si>
    <t>Vodorovné přemístění výkopku z horniny třídy těžitelnosti I skupiny 1 až 3 stavebním kolečkem do 10 m</t>
  </si>
  <si>
    <t>-1484924794</t>
  </si>
  <si>
    <t>"výkop u zdviže</t>
  </si>
  <si>
    <t>Mezisoučet</t>
  </si>
  <si>
    <t>2,68*0,7*1"výkop pod základy</t>
  </si>
  <si>
    <t>"základové pasy</t>
  </si>
  <si>
    <t>"zpětný zásyp zdviže, zemina stávající</t>
  </si>
  <si>
    <t>-2,68*(3,3+0,78)*1,95</t>
  </si>
  <si>
    <t>229</t>
  </si>
  <si>
    <t>162211319</t>
  </si>
  <si>
    <t>Příplatek k vodorovnému přemístění výkopku z horniny třídy těžitelnosti I skupiny 1 až 3 stavebním kolečkem za každých dalších 10 m</t>
  </si>
  <si>
    <t>-1775519421</t>
  </si>
  <si>
    <t>(1+2,68+1)*(1+0,4+1,55)*(5,28-0,77)*4</t>
  </si>
  <si>
    <t>"kufr"4,7*2,2*0,25*4</t>
  </si>
  <si>
    <t>2,68*0,7*1*4"výkop pod základy</t>
  </si>
  <si>
    <t>(0,2+2,68+0,2+1,251+1,251)*0,5*0,5*4</t>
  </si>
  <si>
    <t>(0,2+2,68+0,2)*0,2*0,5*4</t>
  </si>
  <si>
    <t>(4,7+2,2)*0,5*1*4</t>
  </si>
  <si>
    <t>-2,68*(3,3+0,78)*4</t>
  </si>
  <si>
    <t>302</t>
  </si>
  <si>
    <t>162751117</t>
  </si>
  <si>
    <t>Vodorovné přemístění přes 9 000 do 10000 m výkopku/sypaniny z horniny třídy těžitelnosti I skupiny 1 až 3</t>
  </si>
  <si>
    <t>990019226</t>
  </si>
  <si>
    <t>"výkop"</t>
  </si>
  <si>
    <t>2,68*(3,3+0,78)*1,95</t>
  </si>
  <si>
    <t>"pod základy"2,68*0,7*1</t>
  </si>
  <si>
    <t>303</t>
  </si>
  <si>
    <t>162751119</t>
  </si>
  <si>
    <t>Příplatek k vodorovnému přemístění výkopku/sypaniny z horniny třídy těžitelnosti I skupiny 1 až 3 ZKD 1000 m přes 10000 m</t>
  </si>
  <si>
    <t>1219620232</t>
  </si>
  <si>
    <t>30,937*19</t>
  </si>
  <si>
    <t>231</t>
  </si>
  <si>
    <t>167111101</t>
  </si>
  <si>
    <t>Nakládání výkopku z hornin třídy těžitelnosti I skupiny 1 až 3 ručně</t>
  </si>
  <si>
    <t>-1809313902</t>
  </si>
  <si>
    <t>40,943"zpětný zásyp zdviže</t>
  </si>
  <si>
    <t>30,937"odvoz na skládku</t>
  </si>
  <si>
    <t>230</t>
  </si>
  <si>
    <t>171111104</t>
  </si>
  <si>
    <t>Uložení sypaniny z hornin nesoudržných sypkých do násypů zhutněných ručně</t>
  </si>
  <si>
    <t>-1775385387</t>
  </si>
  <si>
    <t>304</t>
  </si>
  <si>
    <t>171201221</t>
  </si>
  <si>
    <t>Poplatek za uložení na skládce (skládkovné) zeminy a kamení kód odpadu 17 05 04</t>
  </si>
  <si>
    <t>t</t>
  </si>
  <si>
    <t>297368609</t>
  </si>
  <si>
    <t>30,937*1,8</t>
  </si>
  <si>
    <t>Zakládání</t>
  </si>
  <si>
    <t>221</t>
  </si>
  <si>
    <t>271542211</t>
  </si>
  <si>
    <t>Podsyp pod základové konstrukce se zhutněním z netříděné štěrkodrtě</t>
  </si>
  <si>
    <t>-159337161</t>
  </si>
  <si>
    <t>2,68*1,95*0,15</t>
  </si>
  <si>
    <t>5*2*0,15</t>
  </si>
  <si>
    <t>196</t>
  </si>
  <si>
    <t>273313711</t>
  </si>
  <si>
    <t>Základové desky z betonu tř. C 20/25</t>
  </si>
  <si>
    <t>-2073198195</t>
  </si>
  <si>
    <t>(0,2+2,68+0,2)*(1,251+0,3+0,1+0,2)*0,28</t>
  </si>
  <si>
    <t>5*2*0,1</t>
  </si>
  <si>
    <t>197</t>
  </si>
  <si>
    <t>273351121</t>
  </si>
  <si>
    <t>Zřízení bednění základových desek</t>
  </si>
  <si>
    <t>m2</t>
  </si>
  <si>
    <t>1661608701</t>
  </si>
  <si>
    <t>(0,2+2,68+0,2)*(1,251+0,3+0,1+0,2)*2*0,3</t>
  </si>
  <si>
    <t>198</t>
  </si>
  <si>
    <t>273351122</t>
  </si>
  <si>
    <t>Odstranění bednění základových desek</t>
  </si>
  <si>
    <t>-1885975202</t>
  </si>
  <si>
    <t>305</t>
  </si>
  <si>
    <t>273362021</t>
  </si>
  <si>
    <t>Výztuž základových desek svařovanými sítěmi Kari</t>
  </si>
  <si>
    <t>798781615</t>
  </si>
  <si>
    <t>2,596*0,05</t>
  </si>
  <si>
    <t>195</t>
  </si>
  <si>
    <t>274313711</t>
  </si>
  <si>
    <t>Základové pasy z betonu tř. C 20/25</t>
  </si>
  <si>
    <t>327864605</t>
  </si>
  <si>
    <t>210</t>
  </si>
  <si>
    <t>279113140</t>
  </si>
  <si>
    <t>Základová zeď tl do 100 mm z tvárnic ztraceného bednění včetně výplně z betonu tř. C 20/25</t>
  </si>
  <si>
    <t>-2125691849</t>
  </si>
  <si>
    <t>"přizdívka u zdviže</t>
  </si>
  <si>
    <t>((1,251+0,3+0,1)+2,68+(1,251+0,3+0,1))*(3,3+0,78)</t>
  </si>
  <si>
    <t>211</t>
  </si>
  <si>
    <t>279113144</t>
  </si>
  <si>
    <t>Základová zeď tl přes 250 do 300 mm z tvárnic ztraceného bednění včetně výplně z betonu tř. C 20/25</t>
  </si>
  <si>
    <t>802411093</t>
  </si>
  <si>
    <t>((0,3+1,251+0,3)+(0,3+1,85+0,3)+(0,3+1,251+0,3))*(3,3+0,78)</t>
  </si>
  <si>
    <t>199</t>
  </si>
  <si>
    <t>279311115</t>
  </si>
  <si>
    <t>Postupné podbetonování základového zdiva prostým betonem bez zvláštních nároků na prostředí tř. C 20/25</t>
  </si>
  <si>
    <t>801696628</t>
  </si>
  <si>
    <t>1,88</t>
  </si>
  <si>
    <t>0,27"odbouráno</t>
  </si>
  <si>
    <t>206</t>
  </si>
  <si>
    <t>279321346</t>
  </si>
  <si>
    <t>Základová zeď ze ŽB bez zvýšených nároků na prostředí tř. C 20/25 bez výztuže</t>
  </si>
  <si>
    <t>-1457910363</t>
  </si>
  <si>
    <t xml:space="preserve">"u zdviže </t>
  </si>
  <si>
    <t>2,68*1,28*0,3</t>
  </si>
  <si>
    <t>207</t>
  </si>
  <si>
    <t>279351311</t>
  </si>
  <si>
    <t>Zřízení jednostranného bednění základových zdí</t>
  </si>
  <si>
    <t>-694163848</t>
  </si>
  <si>
    <t>"stěna u zdviže</t>
  </si>
  <si>
    <t>2,68*1,28</t>
  </si>
  <si>
    <t>208</t>
  </si>
  <si>
    <t>279351312</t>
  </si>
  <si>
    <t>Odstranění jednostranného bednění základových zdí</t>
  </si>
  <si>
    <t>-1364587043</t>
  </si>
  <si>
    <t>200</t>
  </si>
  <si>
    <t>279351411</t>
  </si>
  <si>
    <t>Bednění základového zdiva při podbetonování ploch rovinných zřízení</t>
  </si>
  <si>
    <t>1307754814</t>
  </si>
  <si>
    <t>2,68*1</t>
  </si>
  <si>
    <t>201</t>
  </si>
  <si>
    <t>279351412</t>
  </si>
  <si>
    <t>Bednění základového zdiva při podbetonování ploch rovinných odstranění</t>
  </si>
  <si>
    <t>1031410421</t>
  </si>
  <si>
    <t>209</t>
  </si>
  <si>
    <t>279361821</t>
  </si>
  <si>
    <t>Výztuž základových zdí nosných betonářskou ocelí 10 505</t>
  </si>
  <si>
    <t>1588752742</t>
  </si>
  <si>
    <t>"monol stěna u zdviže</t>
  </si>
  <si>
    <t>1,03*0,1</t>
  </si>
  <si>
    <t>"bednící u zdviže tl. 100</t>
  </si>
  <si>
    <t>24,41*0,1*0,05</t>
  </si>
  <si>
    <t>"bednící u zdviže tl. 300</t>
  </si>
  <si>
    <t>25,1*0,3*0,05</t>
  </si>
  <si>
    <t>Svislé a kompletní konstrukce</t>
  </si>
  <si>
    <t>62</t>
  </si>
  <si>
    <t>310232075</t>
  </si>
  <si>
    <t>Zazdívka otvorů ve zdivu nadzákladovém pl přes 1 do 4 m2 cihlami děrovanými broušenými na tenkovrstvou maltu tl zdiva 440 mm</t>
  </si>
  <si>
    <t>515099577</t>
  </si>
  <si>
    <t>"1np"</t>
  </si>
  <si>
    <t>"mč111"0,98*1,83</t>
  </si>
  <si>
    <t>"2np"</t>
  </si>
  <si>
    <t>"205"2,03*1,63</t>
  </si>
  <si>
    <t>"3np"</t>
  </si>
  <si>
    <t>61</t>
  </si>
  <si>
    <t>311235151.WNR</t>
  </si>
  <si>
    <t>Zdivo jednovrstvé z cihel Porotherm 30 Profi P10 na tenkovrstvou maltu tl 300 mm</t>
  </si>
  <si>
    <t>372374936</t>
  </si>
  <si>
    <t>(4,7+0,3+2,2)*2,25</t>
  </si>
  <si>
    <t>-1*1,4*2-1,75*2</t>
  </si>
  <si>
    <t>64</t>
  </si>
  <si>
    <t>311236101.WNR</t>
  </si>
  <si>
    <t>Zdivo jednovrstvé zvukově izolační z cihel Porotherm 19 AKU P15 na maltu M10 tl 190 mm</t>
  </si>
  <si>
    <t>-1670275469</t>
  </si>
  <si>
    <t>"2np"1,6*3,95-0,8*2</t>
  </si>
  <si>
    <t>3,544*3,95</t>
  </si>
  <si>
    <t>(0,1+1,8+0,1)*3,95</t>
  </si>
  <si>
    <t>1,63*3,95</t>
  </si>
  <si>
    <t>(0,685+0,195+0,99)*3,95-0,8*2</t>
  </si>
  <si>
    <t>5,975*3,95</t>
  </si>
  <si>
    <t>(1,639+2,635)*3,95</t>
  </si>
  <si>
    <t>( 17,055 + 5,202 + 6,300 + 11,703 + 11,691 + 10,083 + 17,031 )</t>
  </si>
  <si>
    <t>(1,766+1,08)*2,8</t>
  </si>
  <si>
    <t>1,856*2,8</t>
  </si>
  <si>
    <t>-1*2</t>
  </si>
  <si>
    <t>-0,8*2*2</t>
  </si>
  <si>
    <t>-1*2*4</t>
  </si>
  <si>
    <t>63</t>
  </si>
  <si>
    <t>311237141.WNR</t>
  </si>
  <si>
    <t>Zdivo jednovrstvé tepelně izolační z cihel broušených Porotherm 44 EKO+ Profi na tenkovrstvou maltu tl zdiva 440 mm</t>
  </si>
  <si>
    <t>-2018987797</t>
  </si>
  <si>
    <t>"206"(3,805+5,535)*3,2</t>
  </si>
  <si>
    <t>-2,03*1,8-2,03*1,8</t>
  </si>
  <si>
    <t>"mč309"(1,63+1,1234+1,63)*3,2-1,63*1,63*2</t>
  </si>
  <si>
    <t>"302"(2,03+0,5+2,03+1,575)*3,2-2,03*1,63*2-0,98*1,45</t>
  </si>
  <si>
    <t>66</t>
  </si>
  <si>
    <t>311238937.WNR</t>
  </si>
  <si>
    <t>Založení zdiva z broušených cihel POROTHERM na zakládací maltu tloušťky 300 mm</t>
  </si>
  <si>
    <t>m</t>
  </si>
  <si>
    <t>162575563</t>
  </si>
  <si>
    <t>4,7+0,3+2,2</t>
  </si>
  <si>
    <t>125</t>
  </si>
  <si>
    <t>311238971</t>
  </si>
  <si>
    <t>Zakládací vrstva zdiva z cihel broušených hydrofobizovaných s integrovanou izolací tloušťky 440 mm</t>
  </si>
  <si>
    <t>-49797706</t>
  </si>
  <si>
    <t>"206"3,805+5,535</t>
  </si>
  <si>
    <t>"mč309"1,63+1,1234+1,63</t>
  </si>
  <si>
    <t>"302"2,03+0,5+2,03+1,575</t>
  </si>
  <si>
    <t>78</t>
  </si>
  <si>
    <t>317142422</t>
  </si>
  <si>
    <t>Překlad nenosný pórobetonový š 100 mm v do 250 mm na tenkovrstvou maltu dl přes 1000 do 1250 mm</t>
  </si>
  <si>
    <t>kus</t>
  </si>
  <si>
    <t>-853318666</t>
  </si>
  <si>
    <t>"1np</t>
  </si>
  <si>
    <t>"2np</t>
  </si>
  <si>
    <t>"3np</t>
  </si>
  <si>
    <t>79</t>
  </si>
  <si>
    <t>317142424</t>
  </si>
  <si>
    <t>Překlad nenosný pórobetonový š 100 mm v do 250 mm na tenkovrstvou maltu dl přes 1250 do 1500 mm</t>
  </si>
  <si>
    <t>-682845663</t>
  </si>
  <si>
    <t>80</t>
  </si>
  <si>
    <t>317142442</t>
  </si>
  <si>
    <t>Překlad nenosný pórobetonový š 150 mm v do 250 mm na tenkovrstvou maltu dl přes 1000 do 1250 mm</t>
  </si>
  <si>
    <t>-406483653</t>
  </si>
  <si>
    <t>84</t>
  </si>
  <si>
    <t>317168012</t>
  </si>
  <si>
    <t>Překlad keramický plochý š 115 mm dl 1250 mm</t>
  </si>
  <si>
    <t>-1082514549</t>
  </si>
  <si>
    <t>83</t>
  </si>
  <si>
    <t>317168013</t>
  </si>
  <si>
    <t>Překlad keramický plochý š 115 mm dl 1500 mm</t>
  </si>
  <si>
    <t>-373391638</t>
  </si>
  <si>
    <t>85</t>
  </si>
  <si>
    <t>317168052</t>
  </si>
  <si>
    <t>Překlad keramický vysoký v 238 mm dl 1250 mm</t>
  </si>
  <si>
    <t>842514493</t>
  </si>
  <si>
    <t>"na AKU zdivo</t>
  </si>
  <si>
    <t>86</t>
  </si>
  <si>
    <t>317168053</t>
  </si>
  <si>
    <t>Překlad keramický vysoký v 238 mm dl 1500 mm</t>
  </si>
  <si>
    <t>-411464672</t>
  </si>
  <si>
    <t>"na AKU zdivo a PTH 300</t>
  </si>
  <si>
    <t>3*2</t>
  </si>
  <si>
    <t>5*2</t>
  </si>
  <si>
    <t>88</t>
  </si>
  <si>
    <t>317168057</t>
  </si>
  <si>
    <t>Překlad keramický vysoký v 238 mm dl 2500 mm</t>
  </si>
  <si>
    <t>-297606627</t>
  </si>
  <si>
    <t>97</t>
  </si>
  <si>
    <t>317234410</t>
  </si>
  <si>
    <t>Vyzdívka mezi nosníky z cihel pálených na MC</t>
  </si>
  <si>
    <t>16</t>
  </si>
  <si>
    <t>-1221619385</t>
  </si>
  <si>
    <t>"překlady</t>
  </si>
  <si>
    <t>"P1</t>
  </si>
  <si>
    <t>1,7*0,45*0,3</t>
  </si>
  <si>
    <t>"P3</t>
  </si>
  <si>
    <t>1,3*0,3*0,3</t>
  </si>
  <si>
    <t>"P5</t>
  </si>
  <si>
    <t>1,95*0,45*0,3</t>
  </si>
  <si>
    <t>"R1</t>
  </si>
  <si>
    <t>"R4</t>
  </si>
  <si>
    <t>1,4*0,45*0,3</t>
  </si>
  <si>
    <t>"nosníky</t>
  </si>
  <si>
    <t>3,4*0,3*0,3</t>
  </si>
  <si>
    <t>3,6*0,3*0,3</t>
  </si>
  <si>
    <t>3,1*0,3*0,3</t>
  </si>
  <si>
    <t>5*0,45*0,3</t>
  </si>
  <si>
    <t>91</t>
  </si>
  <si>
    <t>317944323</t>
  </si>
  <si>
    <t>Válcované nosníky výšky přes 120 do 220 mm dodatečně osazované do připravených otvorů</t>
  </si>
  <si>
    <t>516006793</t>
  </si>
  <si>
    <t>"pro překlady</t>
  </si>
  <si>
    <t>3*1,7*22,4*0,001</t>
  </si>
  <si>
    <t>2*1,3*18,8*0,001</t>
  </si>
  <si>
    <t>3*1,95*22,4*0,001</t>
  </si>
  <si>
    <t>1*1,3*18,8*0,001</t>
  </si>
  <si>
    <t>6*1,4*22,4*0,001</t>
  </si>
  <si>
    <t>"nosníky pro podepření stropů</t>
  </si>
  <si>
    <t>2*3,4*25,51*0,001</t>
  </si>
  <si>
    <t>2*3,6*25,51*0,001</t>
  </si>
  <si>
    <t>2*3,1*25,51*0,001</t>
  </si>
  <si>
    <t>2*5*25,51*0,001</t>
  </si>
  <si>
    <t>115</t>
  </si>
  <si>
    <t>M</t>
  </si>
  <si>
    <t>13010752</t>
  </si>
  <si>
    <t>ocel profilová jakost S235JR (11 375) průřez IPE 200</t>
  </si>
  <si>
    <t>8</t>
  </si>
  <si>
    <t>83213180</t>
  </si>
  <si>
    <t>116</t>
  </si>
  <si>
    <t>13010750</t>
  </si>
  <si>
    <t>ocel profilová jakost S235JR (11 375) průřez IPE 180</t>
  </si>
  <si>
    <t>-104187984</t>
  </si>
  <si>
    <t>120</t>
  </si>
  <si>
    <t>13010826</t>
  </si>
  <si>
    <t>ocel profilová jakost S235JR (11 375) průřez U (UPN) 200</t>
  </si>
  <si>
    <t>1808127171</t>
  </si>
  <si>
    <t>87</t>
  </si>
  <si>
    <t>317998111</t>
  </si>
  <si>
    <t>Tepelná izolace mezi překlady v 24 cm z EPS tl přes 30 do 50 mm</t>
  </si>
  <si>
    <t>-2121316751</t>
  </si>
  <si>
    <t>"mezi překlady na AKU zdivo doplnění na šířku zdiva</t>
  </si>
  <si>
    <t>1,25*2</t>
  </si>
  <si>
    <t>1,5*2</t>
  </si>
  <si>
    <t>89</t>
  </si>
  <si>
    <t>317998115</t>
  </si>
  <si>
    <t>Tepelná izolace mezi překlady v 24 cm z EPS tl 100 mm</t>
  </si>
  <si>
    <t>-189848081</t>
  </si>
  <si>
    <t>2,5*2</t>
  </si>
  <si>
    <t>55</t>
  </si>
  <si>
    <t>331231125</t>
  </si>
  <si>
    <t>Zdivo pilířů z cihel dl 290 mm pevnosti P 20 až 25 na SMS 5 MPa</t>
  </si>
  <si>
    <t>-747051475</t>
  </si>
  <si>
    <t>0,6*0,45*3,8</t>
  </si>
  <si>
    <t>82</t>
  </si>
  <si>
    <t>342244111.WNR</t>
  </si>
  <si>
    <t>Příčka z cihel Porotherm 11,5 P10 na maltu M5 tloušťky 115 mm</t>
  </si>
  <si>
    <t>1033016443</t>
  </si>
  <si>
    <t>"Množství určené pomocí aplikace Výměry.</t>
  </si>
  <si>
    <t>"(11,898+7,398+0,630+5,990+26,403)</t>
  </si>
  <si>
    <t>"-1*1,97</t>
  </si>
  <si>
    <t>"-0,9*1,97*2</t>
  </si>
  <si>
    <t>59</t>
  </si>
  <si>
    <t>342272225.XLA</t>
  </si>
  <si>
    <t>Příčka z tvárnic Ytong Klasik 100 na tenkovrstvou maltu tl 100 mm</t>
  </si>
  <si>
    <t>2016787125</t>
  </si>
  <si>
    <t>"1 a 2np"</t>
  </si>
  <si>
    <t>"(2,874+2,874+2,874+2,880+7,040+2,941+2,941+18,192+13,328+7,597+5,072+16,154+7,024+8,438+2,771+5,072+4,742)</t>
  </si>
  <si>
    <t>"(1,5+0,7)*2,8</t>
  </si>
  <si>
    <t>"1,585*2,8</t>
  </si>
  <si>
    <t>"(2,74+0,15+3,5+0,15+1,836)*2,8</t>
  </si>
  <si>
    <t>"odečet dveří"</t>
  </si>
  <si>
    <t>"-1*2*1*2</t>
  </si>
  <si>
    <t>"-0,8*2*6</t>
  </si>
  <si>
    <t>"-0,9*2</t>
  </si>
  <si>
    <t>"-1*1*2</t>
  </si>
  <si>
    <t>69</t>
  </si>
  <si>
    <t>342272245.XLA</t>
  </si>
  <si>
    <t>Příčka z tvárnic Ytong Klasik 150 na tenkovrstvou maltu tl 150 mm</t>
  </si>
  <si>
    <t>-1566905107</t>
  </si>
  <si>
    <t>"1a2np"</t>
  </si>
  <si>
    <t>"(15,040+11,075+4,870+6,454)</t>
  </si>
  <si>
    <t>"(1,766+1,08)*2,8</t>
  </si>
  <si>
    <t>"1,856*2,8</t>
  </si>
  <si>
    <t>"-0,8*2*2</t>
  </si>
  <si>
    <t>56</t>
  </si>
  <si>
    <t>342291112</t>
  </si>
  <si>
    <t>Ukotvení příček montážní polyuretanovou pěnou tl příčky přes 100 mm</t>
  </si>
  <si>
    <t>-241270919</t>
  </si>
  <si>
    <t>"ke stropu</t>
  </si>
  <si>
    <t>"ytong 100"</t>
  </si>
  <si>
    <t>"(3,718+2,312+0,197+1,872+8,251+0,898+0,898+0,898+0,900+2,200+0,919+0,919+5,685+4,165+2,374+1,585+5,048+2,195+2,637+0,866+1,585+1,482)</t>
  </si>
  <si>
    <t>"1,745+2,73+2,77</t>
  </si>
  <si>
    <t>"1,5+0,7</t>
  </si>
  <si>
    <t>"ytong 150"</t>
  </si>
  <si>
    <t>"(4,700+3,461+1,522+2,017)</t>
  </si>
  <si>
    <t>"1,766+1,08</t>
  </si>
  <si>
    <t>"1,856</t>
  </si>
  <si>
    <t>"PTH AKU 19"</t>
  </si>
  <si>
    <t>"(5,685+1,734+2,100+3,901+3,897+3,361+5,677)</t>
  </si>
  <si>
    <t>"2+3,54+0,1+1,8+1,63+0,28+0,1+0,99+0,195+0,685+1,629+5,975+2,635</t>
  </si>
  <si>
    <t>57</t>
  </si>
  <si>
    <t>342291131</t>
  </si>
  <si>
    <t>Ukotvení příček k betonovým konstrukcím plochými kotvami</t>
  </si>
  <si>
    <t>1652434187</t>
  </si>
  <si>
    <t>"k žb sloupům</t>
  </si>
  <si>
    <t>"1np"0</t>
  </si>
  <si>
    <t>"2np"6*3,2+3,2*2</t>
  </si>
  <si>
    <t>"3np"5*3,2</t>
  </si>
  <si>
    <t>98</t>
  </si>
  <si>
    <t>346244382</t>
  </si>
  <si>
    <t>Plentování jednostranné v přes 200 do 300 mm válcovaných nosníků cihlami</t>
  </si>
  <si>
    <t>-918059291</t>
  </si>
  <si>
    <t>2*1,7*0,2</t>
  </si>
  <si>
    <t>2*1,3*0,2</t>
  </si>
  <si>
    <t>2*1,95*0,2</t>
  </si>
  <si>
    <t>2*1,3*0,18</t>
  </si>
  <si>
    <t>2*1,4*0,2</t>
  </si>
  <si>
    <t>Vodorovné konstrukce</t>
  </si>
  <si>
    <t>124</t>
  </si>
  <si>
    <t>317314130.R00</t>
  </si>
  <si>
    <t>Podbetonování zhlaví nosníků včetně bednění</t>
  </si>
  <si>
    <t>376973965</t>
  </si>
  <si>
    <t>"překlady dodatečně</t>
  </si>
  <si>
    <t>"1np"22</t>
  </si>
  <si>
    <t>"2np"14</t>
  </si>
  <si>
    <t>"3np"22</t>
  </si>
  <si>
    <t>"nosníky pod strop</t>
  </si>
  <si>
    <t>"3np"8+6</t>
  </si>
  <si>
    <t>"nosníky pod příčkami AKU</t>
  </si>
  <si>
    <t>6</t>
  </si>
  <si>
    <t>123</t>
  </si>
  <si>
    <t>413232221</t>
  </si>
  <si>
    <t>Zazdívka zhlaví válcovaných nosníků v přes 150 do 300 mm</t>
  </si>
  <si>
    <t>263965980</t>
  </si>
  <si>
    <t>113</t>
  </si>
  <si>
    <t>413941123</t>
  </si>
  <si>
    <t>Osazování ocelových válcovaných nosníků stropů I, IE, U, UE nebo L výšky přes 120 do 220 mm</t>
  </si>
  <si>
    <t>-1374101368</t>
  </si>
  <si>
    <t>"poznámka 5</t>
  </si>
  <si>
    <t>6,4*71,5*0,001"208/209</t>
  </si>
  <si>
    <t>8,1*71,5*0,001"308/309</t>
  </si>
  <si>
    <t>6,1*71,5*0,001"302/303</t>
  </si>
  <si>
    <t>114</t>
  </si>
  <si>
    <t>13010982</t>
  </si>
  <si>
    <t>ocel profilová jakost S235JR (11 375) průřez HEB 220</t>
  </si>
  <si>
    <t>1984822013</t>
  </si>
  <si>
    <t>232</t>
  </si>
  <si>
    <t>417321414</t>
  </si>
  <si>
    <t>Ztužující pásy a věnce ze ŽB tř. C 20/25</t>
  </si>
  <si>
    <t>-1286825215</t>
  </si>
  <si>
    <t>(4,7+2,2)*0,3*0,3</t>
  </si>
  <si>
    <t>233</t>
  </si>
  <si>
    <t>417351115</t>
  </si>
  <si>
    <t>Zřízení bednění ztužujících věnců</t>
  </si>
  <si>
    <t>-2117117134</t>
  </si>
  <si>
    <t>(4,7*2+2,2*2)*0,3</t>
  </si>
  <si>
    <t>234</t>
  </si>
  <si>
    <t>417351116</t>
  </si>
  <si>
    <t>Odstranění bednění ztužujících věnců</t>
  </si>
  <si>
    <t>-1011440996</t>
  </si>
  <si>
    <t>235</t>
  </si>
  <si>
    <t>417361821</t>
  </si>
  <si>
    <t>Výztuž ztužujících pásů a věnců betonářskou ocelí 10 505</t>
  </si>
  <si>
    <t>959261431</t>
  </si>
  <si>
    <t>0,621*0,1</t>
  </si>
  <si>
    <t>Úpravy povrchů, podlahy a osazování výplní</t>
  </si>
  <si>
    <t>Úprava povrchů vnitřních</t>
  </si>
  <si>
    <t>130</t>
  </si>
  <si>
    <t>612131121</t>
  </si>
  <si>
    <t>Penetrační disperzní nátěr vnitřních stěn nanášený ručně</t>
  </si>
  <si>
    <t>933660838</t>
  </si>
  <si>
    <t>"před nanášením vnitřních omítek"</t>
  </si>
  <si>
    <t>"zazdívka otvorů</t>
  </si>
  <si>
    <t>5,1*2</t>
  </si>
  <si>
    <t>"Zdivo PTH 30</t>
  </si>
  <si>
    <t>9,9</t>
  </si>
  <si>
    <t>"zdivo AKU 19</t>
  </si>
  <si>
    <t>158,37*2</t>
  </si>
  <si>
    <t>"zdivo 44</t>
  </si>
  <si>
    <t>42,88</t>
  </si>
  <si>
    <t>"založení zdiva 300</t>
  </si>
  <si>
    <t>7,25*0,25</t>
  </si>
  <si>
    <t>"založení zdiva 440</t>
  </si>
  <si>
    <t>19,86*0,25</t>
  </si>
  <si>
    <t>"příčka 11,5</t>
  </si>
  <si>
    <t>46,8*2</t>
  </si>
  <si>
    <t>"ytong 100</t>
  </si>
  <si>
    <t>129,47*2</t>
  </si>
  <si>
    <t>"ytong 150</t>
  </si>
  <si>
    <t>47,41*2</t>
  </si>
  <si>
    <t>"před vyrovnáním stávajících omítek</t>
  </si>
  <si>
    <t>1698,21</t>
  </si>
  <si>
    <t>140</t>
  </si>
  <si>
    <t>612135011</t>
  </si>
  <si>
    <t>Vyrovnání podkladu vnitřních stěn tmelem tl do 2 mm</t>
  </si>
  <si>
    <t>-451175464</t>
  </si>
  <si>
    <t>"stropů i stěn pokud bude nutné</t>
  </si>
  <si>
    <t>495,03"stropy</t>
  </si>
  <si>
    <t>1244,19"stěny</t>
  </si>
  <si>
    <t>131</t>
  </si>
  <si>
    <t>612142001</t>
  </si>
  <si>
    <t>Pletivo sklovláknité vnitřních stěn vtlačené do tmelu</t>
  </si>
  <si>
    <t>-465179732</t>
  </si>
  <si>
    <t>"na neomítané stěny z plynosilikátu</t>
  </si>
  <si>
    <t>151</t>
  </si>
  <si>
    <t>612311131</t>
  </si>
  <si>
    <t>Vápenný štuk vnitřních stěn tloušťky do 3 mm</t>
  </si>
  <si>
    <t>576122653</t>
  </si>
  <si>
    <t>"ytong méně obklady</t>
  </si>
  <si>
    <t>(3,49+1,87+2,17+2,2+0,9*2+2,2+0,9+5,685 )*(3,2-1,8)</t>
  </si>
  <si>
    <t>(2,345+2,647+1,985+1,8+0,865+0,3+0,4+0,3+1,07+1,48+0,1+1,48)*(3,2-1,8)</t>
  </si>
  <si>
    <t>(2,74+0,15+3,5+0,15+1,835+1,766+1,08+1,856+1,856 )*(3,2-1,8)</t>
  </si>
  <si>
    <t>132</t>
  </si>
  <si>
    <t>612311141</t>
  </si>
  <si>
    <t>Vápenná omítka štuková dvouvrstvá vnitřních stěn nanášená ručně</t>
  </si>
  <si>
    <t>-292791400</t>
  </si>
  <si>
    <t>"na nové zdivo za celý objekt mimo ytongu</t>
  </si>
  <si>
    <t>133</t>
  </si>
  <si>
    <t>612311191</t>
  </si>
  <si>
    <t>Příplatek k vápenné omítce vnitřních stěn za každých dalších 5 mm tloušťky ručně</t>
  </si>
  <si>
    <t>-1335098134</t>
  </si>
  <si>
    <t>117</t>
  </si>
  <si>
    <t>612142012</t>
  </si>
  <si>
    <t>Pletivo rabicové vnitřních stěn provizorně přichycené</t>
  </si>
  <si>
    <t>-893444191</t>
  </si>
  <si>
    <t>"překlady P a R</t>
  </si>
  <si>
    <t>1,7*0,45+1,7*0,5*2</t>
  </si>
  <si>
    <t>1,3*0,3+1,3*0,5*2</t>
  </si>
  <si>
    <t>1,95*0,45+1,95*0,5*2</t>
  </si>
  <si>
    <t>1,4*0,45+1,4*0,5*2</t>
  </si>
  <si>
    <t>1,4*0,45+1,7*0,5*2</t>
  </si>
  <si>
    <t>1,3*0,3+1,7*0,5*2</t>
  </si>
  <si>
    <t>2*3,4*0,3+2*3,4*0,5</t>
  </si>
  <si>
    <t>2*3,6*0,3+2*3,6*0,5</t>
  </si>
  <si>
    <t>2*3,1*0,3+2*3,1*0,5</t>
  </si>
  <si>
    <t>2*5*0,45+2*5*0,5</t>
  </si>
  <si>
    <t>121</t>
  </si>
  <si>
    <t>613131101</t>
  </si>
  <si>
    <t>Cementový postřik vnitřních pilířů nebo sloupů nanášený celoplošně ručně</t>
  </si>
  <si>
    <t>657600557</t>
  </si>
  <si>
    <t>45</t>
  </si>
  <si>
    <t>611135101</t>
  </si>
  <si>
    <t>Hrubá výplň rýh ve stropech maltou jakékoli šířky rýhy</t>
  </si>
  <si>
    <t>-1253041761</t>
  </si>
  <si>
    <t>"1pp"</t>
  </si>
  <si>
    <t>"(8,726+4,113+4,602+5,389+1,575+3,802+6,061+4,185+1,310+1,596+6,061+5,684+5,684+5,684+2,336+2,335)*0,15</t>
  </si>
  <si>
    <t>39</t>
  </si>
  <si>
    <t>612135001</t>
  </si>
  <si>
    <t>Vyrovnání podkladu vnitřních stěn maltou vápenocementovou tl do 10 mm</t>
  </si>
  <si>
    <t>1804232954</t>
  </si>
  <si>
    <t>"po úpřisekaním ostění"</t>
  </si>
  <si>
    <t>"mč109"0,925*0,45*2</t>
  </si>
  <si>
    <t>"108"2,1*0,45*2</t>
  </si>
  <si>
    <t>"208"1,8*0,45*2</t>
  </si>
  <si>
    <t>"209"1,8*0,45*2</t>
  </si>
  <si>
    <t>"308 na vnitřní nosné zdi po vybourání"3*0,3*8</t>
  </si>
  <si>
    <t>"oprava zdiva u zdviže po odbourání, otvor neodečten na ostění"2,68*(3,3+0,78)</t>
  </si>
  <si>
    <t>38</t>
  </si>
  <si>
    <t>612135091</t>
  </si>
  <si>
    <t>Příplatek k vyrovnání vnitřních stěn maltou vápenocementovou za každých dalších 5 mm tloušťky</t>
  </si>
  <si>
    <t>771455397</t>
  </si>
  <si>
    <t>"po přisekaném ostění"</t>
  </si>
  <si>
    <t>15,616*4</t>
  </si>
  <si>
    <t>"oprava zdiva u zdviže po odbourání, otvor neodečten na ostění"2,68*(3,3+0,78)*4</t>
  </si>
  <si>
    <t>46</t>
  </si>
  <si>
    <t>612135101</t>
  </si>
  <si>
    <t>Hrubá výplň rýh ve stěnách maltou jakékoli šířky rýhy</t>
  </si>
  <si>
    <t>-2143689272</t>
  </si>
  <si>
    <t>"3,200*19*0,15</t>
  </si>
  <si>
    <t>"3,200*13*0,15</t>
  </si>
  <si>
    <t>"3,000*15*0,15</t>
  </si>
  <si>
    <t>10</t>
  </si>
  <si>
    <t>611315417</t>
  </si>
  <si>
    <t>Oprava vnitřní vápenné hladké omítky tl do 20 mm stropů v rozsahu plochy přes 10 do 30 % s celoplošným přeštukováním tl do 3 m</t>
  </si>
  <si>
    <t>-775899614</t>
  </si>
  <si>
    <t>"(9,150+19,370+11,540+7,970+5,940+15,080+20,450+4,270)</t>
  </si>
  <si>
    <t>"(11,360+83,290+9,950+3,560+58,840+21,430+13,26+19,040+10,250+5,950+4,110)</t>
  </si>
  <si>
    <t>"-6,4*8,25</t>
  </si>
  <si>
    <t>"(13,65+18,370+3,490+10,050+7,880+104,58)</t>
  </si>
  <si>
    <t>"schodiště podesty, mezipodesty, ramena</t>
  </si>
  <si>
    <t>"do 1np</t>
  </si>
  <si>
    <t>"10</t>
  </si>
  <si>
    <t>"do 2np</t>
  </si>
  <si>
    <t>"15</t>
  </si>
  <si>
    <t>"do 3np</t>
  </si>
  <si>
    <t>"na střechu</t>
  </si>
  <si>
    <t>11</t>
  </si>
  <si>
    <t>612315417</t>
  </si>
  <si>
    <t>Oprava vnitřní vápenné hladké omítky tl do 20 mm stěn v rozsahu plochy přes 10 do 30 % s celoplošným přeštukováním tl do 3 m</t>
  </si>
  <si>
    <t>71758084</t>
  </si>
  <si>
    <t>"otvory neodečítány na špalety"</t>
  </si>
  <si>
    <t>"(129,421+262,787+5,149)</t>
  </si>
  <si>
    <t>"(30,038+84,131+95,312+62,848+4,851+98,362+5,514+5,120+5,120+3,834+3,821)</t>
  </si>
  <si>
    <t>"(62,280+91,626+4,800+4,800+80,589+4,806+4,800+21,285+109,050+28,419+8,853+9,615+8,847+8,115)</t>
  </si>
  <si>
    <t>Úprava povrchů vnějších</t>
  </si>
  <si>
    <t>280</t>
  </si>
  <si>
    <t>621221021</t>
  </si>
  <si>
    <t>Montáž kontaktního zateplení vnějších podhledů lepením a mechanickým kotvením desek z minerální vlny s podélnou orientací do betonu a zdiva tl přes 80 do 120 mm</t>
  </si>
  <si>
    <t>-1840344054</t>
  </si>
  <si>
    <t>(4,7+2,2)*(3,815-0,811)</t>
  </si>
  <si>
    <t>-1*1,4*1*1,4*1,75*2,1</t>
  </si>
  <si>
    <t>"nové vzniklé plochy na fasádě po vytvoření nových místností, otvory neodečítány na ostění</t>
  </si>
  <si>
    <t>(1,083+2,03+1,862+2,15+2,03*1,804*0,98)*5</t>
  </si>
  <si>
    <t>(0,5+1,63+1,124+1,63+0,5)*5"mč 308 a 309</t>
  </si>
  <si>
    <t>(0,769+2,03+0,5+2,03+0,872+0,795+0,98+0,9)*5"mč 302</t>
  </si>
  <si>
    <t>281</t>
  </si>
  <si>
    <t>63152263</t>
  </si>
  <si>
    <t>deska tepelně izolační minerální kontaktních fasád podélné vlákno λ=0,034 tl 100mm</t>
  </si>
  <si>
    <t>1359489274</t>
  </si>
  <si>
    <t>138,394*1,05 'Přepočtené koeficientem množství</t>
  </si>
  <si>
    <t>279</t>
  </si>
  <si>
    <t>622225124</t>
  </si>
  <si>
    <t>Oprava kontaktního zateplení stěn z desek z minerální vlny tl přes 80 do 120 mm pl přes 0,5 do 1,0 m2</t>
  </si>
  <si>
    <t>309385278</t>
  </si>
  <si>
    <t>"vytvořené nové otvory</t>
  </si>
  <si>
    <t>5*4</t>
  </si>
  <si>
    <t>3*4</t>
  </si>
  <si>
    <t>1*4</t>
  </si>
  <si>
    <t>269</t>
  </si>
  <si>
    <t>622143003</t>
  </si>
  <si>
    <t>Montáž omítkových plastových nebo pozinkovaných rohových profilů</t>
  </si>
  <si>
    <t>565948463</t>
  </si>
  <si>
    <t>3,5*3+(1+1,4*2)*2+2,1*2+1,75</t>
  </si>
  <si>
    <t>"okolo nových vzniklých otvorů</t>
  </si>
  <si>
    <t>(1,63+0,925*2)*2"1np mč 109</t>
  </si>
  <si>
    <t>(2,03+1,8*2)*3</t>
  </si>
  <si>
    <t>(0,98+1,8*2)*2</t>
  </si>
  <si>
    <t>1,63*3*2</t>
  </si>
  <si>
    <t>(2,03+1,63*2)*2</t>
  </si>
  <si>
    <t>(0,98+1,45*2)*2</t>
  </si>
  <si>
    <t>0,98+1,63*2</t>
  </si>
  <si>
    <t>270</t>
  </si>
  <si>
    <t>55343025</t>
  </si>
  <si>
    <t>profil rohový Pz+PVC pro vnější omítky tl 7mm</t>
  </si>
  <si>
    <t>2089526034</t>
  </si>
  <si>
    <t>89,42*1,05 'Přepočtené koeficientem množství</t>
  </si>
  <si>
    <t>267</t>
  </si>
  <si>
    <t>622143004</t>
  </si>
  <si>
    <t>Montáž omítkových samolepících začišťovacích profilů pro spojení s okenním rámem</t>
  </si>
  <si>
    <t>-1650358231</t>
  </si>
  <si>
    <t>1,4*2+1</t>
  </si>
  <si>
    <t>2,1*2+1,75</t>
  </si>
  <si>
    <t>268</t>
  </si>
  <si>
    <t>59051476</t>
  </si>
  <si>
    <t>profil napojovací okenní PVC s výztužnou tkaninou 9mm</t>
  </si>
  <si>
    <t>-864017727</t>
  </si>
  <si>
    <t>78,92*1,05 'Přepočtené koeficientem množství</t>
  </si>
  <si>
    <t>271</t>
  </si>
  <si>
    <t>622151031</t>
  </si>
  <si>
    <t>Penetrační silikonový nátěr vnějších pastovitých tenkovrstvých omítek stěn</t>
  </si>
  <si>
    <t>1152962017</t>
  </si>
  <si>
    <t>19,658</t>
  </si>
  <si>
    <t>"veškeré opravy KZS po doplnění nových otvorů a vzniklých nových místností</t>
  </si>
  <si>
    <t>36"opravy otvorů</t>
  </si>
  <si>
    <t>272</t>
  </si>
  <si>
    <t>622251101</t>
  </si>
  <si>
    <t>Příplatek k cenám kontaktního zateplení vnějších stěn za zápustnou montáž a použití tepelněizolačních zátek z polystyrenu</t>
  </si>
  <si>
    <t>1228485906</t>
  </si>
  <si>
    <t>266</t>
  </si>
  <si>
    <t>622531012</t>
  </si>
  <si>
    <t>Tenkovrstvá silikonová zatíraná omítka zrnitost 1,5 mm vnějších stěn</t>
  </si>
  <si>
    <t>-1512433881</t>
  </si>
  <si>
    <t>"zádveří otvory neodečítány na ostění</t>
  </si>
  <si>
    <t>(4,7+2,2)*(3,66-0,811)</t>
  </si>
  <si>
    <t>204</t>
  </si>
  <si>
    <t>622135002</t>
  </si>
  <si>
    <t>Vyrovnání podkladu vnějších stěn maltou cementovou tl do 10 mm</t>
  </si>
  <si>
    <t>-2092159383</t>
  </si>
  <si>
    <t>"vyrovnání povrchu betonového základu u zdviže pod svislou hydroizolaci</t>
  </si>
  <si>
    <t>205</t>
  </si>
  <si>
    <t>622135092</t>
  </si>
  <si>
    <t>Příplatek k vyrovnání vnějších stěn maltou cementovou za každých dalších 5 mm tloušťky</t>
  </si>
  <si>
    <t>6868387</t>
  </si>
  <si>
    <t>3,43*8</t>
  </si>
  <si>
    <t>224</t>
  </si>
  <si>
    <t>622142001</t>
  </si>
  <si>
    <t>Sklovláknité pletivo vnějších stěn vtlačené do tmelu</t>
  </si>
  <si>
    <t>1091795651</t>
  </si>
  <si>
    <t>"S2</t>
  </si>
  <si>
    <t>327</t>
  </si>
  <si>
    <t>621</t>
  </si>
  <si>
    <t>Obklad dřevěný fasádní</t>
  </si>
  <si>
    <t>669938965</t>
  </si>
  <si>
    <t>"pohled jižní"45-2*2,2</t>
  </si>
  <si>
    <t>"severní"14-4,4</t>
  </si>
  <si>
    <t>"východní"8-3</t>
  </si>
  <si>
    <t>"západní"8-2,4</t>
  </si>
  <si>
    <t>Podlahy a podlahové konstrukce</t>
  </si>
  <si>
    <t>212</t>
  </si>
  <si>
    <t>631311214</t>
  </si>
  <si>
    <t>Mazanina tl přes 50 do 80 mm z betonu prostého se zvýšenými nároky na prostředí tř. C 25/30</t>
  </si>
  <si>
    <t>-648828916</t>
  </si>
  <si>
    <t>"ve zdviži</t>
  </si>
  <si>
    <t>1,85*1,55*0,1</t>
  </si>
  <si>
    <t>(1,5+0,185+0,215)*(0,35+4+0,7)*0,07</t>
  </si>
  <si>
    <t>631312141SMS</t>
  </si>
  <si>
    <t>Doplnění rýh v dosavadních mazaninách betonem prostým ze suchých směsí</t>
  </si>
  <si>
    <t>1440106805</t>
  </si>
  <si>
    <t>"po vybouraných příčkách"</t>
  </si>
  <si>
    <t>"(8,726+4,113+4,602+5,389+1,575+3,802+6,061+4,185+1,310+1,596+6,061+5,684+5,684+5,684+2,336+2,335+5,676+2,635+2,635+2,032+1,151+3,767+1,630+4,178+1...</t>
  </si>
  <si>
    <t>"po vybouraném zdivu"</t>
  </si>
  <si>
    <t>"mč 309, 308"</t>
  </si>
  <si>
    <t>"8,881*0,5*0,2</t>
  </si>
  <si>
    <t>"mč 308,309 traktové zdivo"</t>
  </si>
  <si>
    <t>"(2,951+3,205+2,949+2,705)*0,4*0,2</t>
  </si>
  <si>
    <t>"mč 302"</t>
  </si>
  <si>
    <t>"4,5*0,5*0,2</t>
  </si>
  <si>
    <t>"doplnění stávajích mazanin a potěrů k nově vyzděným konstrukcím zdiva a příček"</t>
  </si>
  <si>
    <t>"257,55*0,3*0,2</t>
  </si>
  <si>
    <t>9</t>
  </si>
  <si>
    <t>Ostatní konstrukce a práce, bourání</t>
  </si>
  <si>
    <t>330</t>
  </si>
  <si>
    <t>619996147</t>
  </si>
  <si>
    <t>Ochrana podlahy zakrytím geotextilií</t>
  </si>
  <si>
    <t>670331994</t>
  </si>
  <si>
    <t>"dlažba</t>
  </si>
  <si>
    <t>"vinyl</t>
  </si>
  <si>
    <t>355,720</t>
  </si>
  <si>
    <t>94</t>
  </si>
  <si>
    <t>Lešení a stavební výtahy</t>
  </si>
  <si>
    <t>284</t>
  </si>
  <si>
    <t>944511111</t>
  </si>
  <si>
    <t>Montáž ochranné sítě z textilie z umělých vláken</t>
  </si>
  <si>
    <t>-1707206217</t>
  </si>
  <si>
    <t>285</t>
  </si>
  <si>
    <t>944511211</t>
  </si>
  <si>
    <t>Příplatek k ochranné síti za každý den použití</t>
  </si>
  <si>
    <t>692707227</t>
  </si>
  <si>
    <t>286</t>
  </si>
  <si>
    <t>944511811</t>
  </si>
  <si>
    <t>Demontáž ochranné sítě z textilie z umělých vláken</t>
  </si>
  <si>
    <t>-1112974872</t>
  </si>
  <si>
    <t>276</t>
  </si>
  <si>
    <t>941111111</t>
  </si>
  <si>
    <t>Montáž lešení řadového trubkového lehkého s podlahami zatížení do 200 kg/m2 š od 0,6 do 0,9 m v do 10 m</t>
  </si>
  <si>
    <t>-1007473122</t>
  </si>
  <si>
    <t>(1,5+15,41+1,5)*7</t>
  </si>
  <si>
    <t>(1+1+1,1+2,97+1,5)*7</t>
  </si>
  <si>
    <t>(1,5+11,05+2,68+3,61)*(3,77+1,63+0,74+1,05+2,07+0,22+0,3)</t>
  </si>
  <si>
    <t>(1,5+7,87+7,37+0,9+1+2,1+1,5)*(3,77+1,63+0,74+1,05+2,07+0,22+0,3)</t>
  </si>
  <si>
    <t>(1,5+15,41+1,4)*(3,77+1,63+0,74+1,05+2,07+0,22+0,3)</t>
  </si>
  <si>
    <t>277</t>
  </si>
  <si>
    <t>941111211</t>
  </si>
  <si>
    <t>Příplatek k lešení řadovému trubkovému lehkému s podlahami do 200 kg/m2 š od 0,6 do 0,9 m v do 10 m za každý den použití</t>
  </si>
  <si>
    <t>16333791</t>
  </si>
  <si>
    <t>815,684*3*31</t>
  </si>
  <si>
    <t>278</t>
  </si>
  <si>
    <t>941111811</t>
  </si>
  <si>
    <t>Demontáž lešení řadového trubkového lehkého s podlahami zatížení do 200 kg/m2 š od 0,6 do 0,9 m v do 10 m</t>
  </si>
  <si>
    <t>802461464</t>
  </si>
  <si>
    <t>119</t>
  </si>
  <si>
    <t>949101111</t>
  </si>
  <si>
    <t>Lešení pomocné pro objekty pozemních staveb s lešeňovou podlahou v do 1,9 m zatížení do 150 kg/m2</t>
  </si>
  <si>
    <t>-1334330430</t>
  </si>
  <si>
    <t xml:space="preserve">"pro vysekný rýh </t>
  </si>
  <si>
    <t>"pro překlady nad novými otvory ve stávajímím zdivu z obou stran zdiva</t>
  </si>
  <si>
    <t>2*2</t>
  </si>
  <si>
    <t>5,5*2</t>
  </si>
  <si>
    <t>"pro vtah nosníků vynesení stropu</t>
  </si>
  <si>
    <t>(7,45+6,91)*2</t>
  </si>
  <si>
    <t>"pro omítky</t>
  </si>
  <si>
    <t>"nové"833,86/3</t>
  </si>
  <si>
    <t>"staré oprava stěny"1244,19/3</t>
  </si>
  <si>
    <t>"staré oprava stropy"454,02</t>
  </si>
  <si>
    <t>"práce u zdviže zdění"1,251+1,251+1,85</t>
  </si>
  <si>
    <t>"práce u zdviže hydroizolace"1,251+1,251+1,85</t>
  </si>
  <si>
    <t>"práce u zdviže stěrkou hydroizolační"1,251+1,251+1,85</t>
  </si>
  <si>
    <t>95</t>
  </si>
  <si>
    <t>Dokončovací konstrukce a práce pozemních staveb</t>
  </si>
  <si>
    <t>96</t>
  </si>
  <si>
    <t>953961112</t>
  </si>
  <si>
    <t>Kotva chemickým tmelem M 10 hl 90 mm do betonu, ŽB nebo kamene s vyvrtáním otvoru</t>
  </si>
  <si>
    <t>-1804329298</t>
  </si>
  <si>
    <t>"výkres 2np poznámka 2</t>
  </si>
  <si>
    <t>2*4</t>
  </si>
  <si>
    <t>"věnec u zádveří</t>
  </si>
  <si>
    <t>8*2</t>
  </si>
  <si>
    <t>"zádveří kotvení pozednice</t>
  </si>
  <si>
    <t>(4,7*2+2,2*2)</t>
  </si>
  <si>
    <t>99</t>
  </si>
  <si>
    <t>HLT.2164506</t>
  </si>
  <si>
    <t>Chemická patrona HVU2 M10x90</t>
  </si>
  <si>
    <t>2054216362</t>
  </si>
  <si>
    <t>100</t>
  </si>
  <si>
    <t>81490891</t>
  </si>
  <si>
    <t xml:space="preserve">FISCH KOTVA FBN II  8/100/161 40783</t>
  </si>
  <si>
    <t>-134801614</t>
  </si>
  <si>
    <t>102</t>
  </si>
  <si>
    <t>952902611</t>
  </si>
  <si>
    <t>Čištění budov vysátí prachu z ostatních ploch</t>
  </si>
  <si>
    <t>-1471147403</t>
  </si>
  <si>
    <t>"vysátí podlah po vybourání stávajících podlah před pokládkou nových skladeb podlah</t>
  </si>
  <si>
    <t>"všechny patra</t>
  </si>
  <si>
    <t>40,1+48+9,5+10+8,2+8,9+22,9+3,6+20,2+17,3+27,3+4,2+3,8+4,7</t>
  </si>
  <si>
    <t>20,9+92,9+4,9+5+47,4+4+35,9+2,8+24,9+34,2+34,2+24,3+25,6</t>
  </si>
  <si>
    <t>28,2+21,3+20,7+2,4+4,2+14,5+14,5+4,2+2,4+24,9+17,7+29,7+6+6+7,1+15,4+11,3+20,2+20,2</t>
  </si>
  <si>
    <t>Bourání konstrukcí</t>
  </si>
  <si>
    <t>222</t>
  </si>
  <si>
    <t>961031511</t>
  </si>
  <si>
    <t>Bourání základového zdiva z tvárnic ztraceného bednění včetně výztuže a výplně z betonu třídy C8/10, C12/15, C16/20, C20/25</t>
  </si>
  <si>
    <t>1706977624</t>
  </si>
  <si>
    <t>"stávající přizdívka bouraná u zdviže</t>
  </si>
  <si>
    <t>2,68*(3,3+0,78)*0,2</t>
  </si>
  <si>
    <t>202</t>
  </si>
  <si>
    <t>961044111</t>
  </si>
  <si>
    <t>Bourání základů z betonu prostého</t>
  </si>
  <si>
    <t>-625020092</t>
  </si>
  <si>
    <t>"dsotvarování základu pro podbetonování u zdviže</t>
  </si>
  <si>
    <t>2,68*0,5*0,2</t>
  </si>
  <si>
    <t>282</t>
  </si>
  <si>
    <t>966080113</t>
  </si>
  <si>
    <t>Bourání kontaktního zateplení z desek z minerální vlny tl přes 60 do 120 mm</t>
  </si>
  <si>
    <t>-1654795685</t>
  </si>
  <si>
    <t>"pro zádveří</t>
  </si>
  <si>
    <t>(1,845+0,98+0,7)*3</t>
  </si>
  <si>
    <t>"mč 206 nový stav</t>
  </si>
  <si>
    <t>(5,535+0,45+3,805+0,45)*3</t>
  </si>
  <si>
    <t>"mč 216 stávající stav</t>
  </si>
  <si>
    <t>(2,025+5,675+0,45)*3</t>
  </si>
  <si>
    <t>"mč 214 stávající stav</t>
  </si>
  <si>
    <t>(1,99+4+1,99)*3</t>
  </si>
  <si>
    <t>283</t>
  </si>
  <si>
    <t>966081131</t>
  </si>
  <si>
    <t>Bourání kontaktního zateplení z desek z minerální vlny malých ploch jednotlivě přes 0,25 do 1,0 m2</t>
  </si>
  <si>
    <t>553696057</t>
  </si>
  <si>
    <t>"pro nové fasádní výplně</t>
  </si>
  <si>
    <t>3"1np</t>
  </si>
  <si>
    <t>3"2np</t>
  </si>
  <si>
    <t>1"3np</t>
  </si>
  <si>
    <t>203</t>
  </si>
  <si>
    <t>967041112</t>
  </si>
  <si>
    <t>Přisekání rovných ostění v betonu</t>
  </si>
  <si>
    <t>-1288217491</t>
  </si>
  <si>
    <t>"dorovnání povrchu betonového základu u zdviže jako podklad pod svislu hydroizolaci</t>
  </si>
  <si>
    <t>153</t>
  </si>
  <si>
    <t>965046111</t>
  </si>
  <si>
    <t>Broušení stávajících betonových podlah úběr do 3 mm</t>
  </si>
  <si>
    <t>-1438249083</t>
  </si>
  <si>
    <t>"pod stávající ubouranou dlažbou"577,4</t>
  </si>
  <si>
    <t>"pod odstranění skládané podlahy"245</t>
  </si>
  <si>
    <t>154</t>
  </si>
  <si>
    <t>965046119</t>
  </si>
  <si>
    <t>Příplatek k broušení stávajících betonových podlah za každý další 1 mm úběru</t>
  </si>
  <si>
    <t>326232520</t>
  </si>
  <si>
    <t>822,4*7</t>
  </si>
  <si>
    <t>962031133</t>
  </si>
  <si>
    <t>Bourání příček nebo přizdívek z cihel pálených plných tl přes 100 do 150 mm</t>
  </si>
  <si>
    <t>152058674</t>
  </si>
  <si>
    <t>"(27,923+13,162+14,726+17,245+5,040+12,166+19,395+13,392+4,192+5,107+19,395+18,189+18,189+18,189+7,475+7,472)</t>
  </si>
  <si>
    <t>"-1,4*1,97*2</t>
  </si>
  <si>
    <t>"-0,9*1,97*6</t>
  </si>
  <si>
    <t>"-0,6*1,97*2</t>
  </si>
  <si>
    <t>"(18,163+8,432+8,432+6,502+3,683+5,216+13,370+5,040+5,952+5,587+10,755+8,826+18,192)</t>
  </si>
  <si>
    <t>"-0,9*1,97</t>
  </si>
  <si>
    <t>"-0,7*1,97*2</t>
  </si>
  <si>
    <t>"-0,6*1,97*4</t>
  </si>
  <si>
    <t>"(5,928+5,814+10,080+5,580+19,164+13,908+5,955+3,600+10,080+5,610+17,025+11,076)</t>
  </si>
  <si>
    <t>"-0,8*1,97*2</t>
  </si>
  <si>
    <t>962032231</t>
  </si>
  <si>
    <t>Bourání zdiva z cihel pálených nebo vápenopískových na MV nebo MVC přes 1 m3</t>
  </si>
  <si>
    <t>795319765</t>
  </si>
  <si>
    <t>"1np mč 101"</t>
  </si>
  <si>
    <t>"12,054*0,175</t>
  </si>
  <si>
    <t>"mč214"</t>
  </si>
  <si>
    <t>"28,419*0,45</t>
  </si>
  <si>
    <t>"-1*1,8*0,45</t>
  </si>
  <si>
    <t>"-1*2*0,45</t>
  </si>
  <si>
    <t>"mč216"</t>
  </si>
  <si>
    <t>"4,5*3*0,45</t>
  </si>
  <si>
    <t>"-2*2*0,45</t>
  </si>
  <si>
    <t>"v mč 309"</t>
  </si>
  <si>
    <t>"(8,853+9,615+8,847+8,115)*0,3</t>
  </si>
  <si>
    <t>71</t>
  </si>
  <si>
    <t>965042141</t>
  </si>
  <si>
    <t>Bourání podkladů pod dlažby nebo mazanin betonových nebo z litého asfaltu tl do 100 mm pl přes 4 m2</t>
  </si>
  <si>
    <t>970269686</t>
  </si>
  <si>
    <t xml:space="preserve">"vybourání podlah pro založení nových zděných konstrukcí zdiva a příček" </t>
  </si>
  <si>
    <t>257,55/2*0,5*0,1</t>
  </si>
  <si>
    <t>"vybourání podlah balkonů</t>
  </si>
  <si>
    <t>(1,083+2,03+1,862)*(2,15+2,03+1,804)*0,1</t>
  </si>
  <si>
    <t>(1,63+1,124+1,63)*2*0,1</t>
  </si>
  <si>
    <t>(0,769+2,03+0,5+2,03+0,871)*(0,795+0,98+0,5)*0,1</t>
  </si>
  <si>
    <t>37</t>
  </si>
  <si>
    <t>967031132</t>
  </si>
  <si>
    <t>Přisekání rovných ostění v cihelném zdivu na MV nebo MVC</t>
  </si>
  <si>
    <t>-474244088</t>
  </si>
  <si>
    <t>20</t>
  </si>
  <si>
    <t>968062245</t>
  </si>
  <si>
    <t>Vybourání dřevěných rámů oken jednoduchých včetně křídel pl do 2 m2</t>
  </si>
  <si>
    <t>-218803328</t>
  </si>
  <si>
    <t>0,98*0,78</t>
  </si>
  <si>
    <t>0,98*0,98</t>
  </si>
  <si>
    <t>0,98*1,83</t>
  </si>
  <si>
    <t>0,98*0,93</t>
  </si>
  <si>
    <t>0,98*1,33</t>
  </si>
  <si>
    <t>1*1,8</t>
  </si>
  <si>
    <t>383</t>
  </si>
  <si>
    <t>968062246</t>
  </si>
  <si>
    <t>Vybourání dřevěných rámů oken jednoduchých včetně křídel pl do 4 m2</t>
  </si>
  <si>
    <t>-989003291</t>
  </si>
  <si>
    <t>2,97*0,93</t>
  </si>
  <si>
    <t>2,03*1,63</t>
  </si>
  <si>
    <t>1,63*1,63</t>
  </si>
  <si>
    <t>22</t>
  </si>
  <si>
    <t>968062247</t>
  </si>
  <si>
    <t>Vybourání dřevěných rámů oken jednoduchých včetně křídel pl přes 4 m2</t>
  </si>
  <si>
    <t>1958428694</t>
  </si>
  <si>
    <t>2,95*1,82</t>
  </si>
  <si>
    <t>3,77*1,82</t>
  </si>
  <si>
    <t>2,95*1,63</t>
  </si>
  <si>
    <t>968072455</t>
  </si>
  <si>
    <t>Vybourání kovových dveřních zárubní pl do 2 m2</t>
  </si>
  <si>
    <t>-208581778</t>
  </si>
  <si>
    <t>14*1*2</t>
  </si>
  <si>
    <t>13*1*2</t>
  </si>
  <si>
    <t>18</t>
  </si>
  <si>
    <t>968072456</t>
  </si>
  <si>
    <t>Vybourání kovových dveřních zárubní pl přes 2 m2</t>
  </si>
  <si>
    <t>1254553308</t>
  </si>
  <si>
    <t>2*2*3</t>
  </si>
  <si>
    <t>386</t>
  </si>
  <si>
    <t>968072559</t>
  </si>
  <si>
    <t>Vybourání kovových vrat pl přes 5 m2</t>
  </si>
  <si>
    <t>-2040779265</t>
  </si>
  <si>
    <t>"1PP"</t>
  </si>
  <si>
    <t>3*2,8</t>
  </si>
  <si>
    <t>Prorážení otvorů a ostatní bourací práce</t>
  </si>
  <si>
    <t>126</t>
  </si>
  <si>
    <t>977151125</t>
  </si>
  <si>
    <t>Jádrové vrty diamantovými korunkami do stavebních materiálů D přes 180 do 200 mm</t>
  </si>
  <si>
    <t>-581632417</t>
  </si>
  <si>
    <t>"pro lokální větrací jednotky v obvodových dle PD</t>
  </si>
  <si>
    <t>"1np"2*0,45</t>
  </si>
  <si>
    <t>"2np"3*0,45</t>
  </si>
  <si>
    <t>"3np"7*0,45</t>
  </si>
  <si>
    <t>122</t>
  </si>
  <si>
    <t>973031325</t>
  </si>
  <si>
    <t>Vysekání kapes ve zdivu cihelném na MV nebo MVC pl do 0,10 m2 hl do 300 mm</t>
  </si>
  <si>
    <t>832038024</t>
  </si>
  <si>
    <t>"2np poznámka 5</t>
  </si>
  <si>
    <t>"3np poznámka 5</t>
  </si>
  <si>
    <t>25</t>
  </si>
  <si>
    <t>971033641</t>
  </si>
  <si>
    <t>Vybourání otvorů ve zdivu cihelném pl do 4 m2 na MVC nebo MV tl do 300 mm</t>
  </si>
  <si>
    <t>-827364511</t>
  </si>
  <si>
    <t>"mč200"1*2*0,3</t>
  </si>
  <si>
    <t>26</t>
  </si>
  <si>
    <t>971033651</t>
  </si>
  <si>
    <t>Vybourání otvorů ve zdivu cihelném pl do 4 m2 na MVC nebo MV tl do 600 mm</t>
  </si>
  <si>
    <t>93136867</t>
  </si>
  <si>
    <t>"stávající stav"</t>
  </si>
  <si>
    <t>"001"1,63*0,925*0,45</t>
  </si>
  <si>
    <t>"014"1,63*0,7*0,45</t>
  </si>
  <si>
    <t>"pro anglický dvorek"1,3*2,1-0,98*0,78</t>
  </si>
  <si>
    <t>"003"1,845*3,2*0,45-0,98*0,98*0,45</t>
  </si>
  <si>
    <t>"107"2,03*1,8*0,45</t>
  </si>
  <si>
    <t>"105"0,98*1,8*0,45</t>
  </si>
  <si>
    <t>"303"0,98*1,63*0,45</t>
  </si>
  <si>
    <t>41</t>
  </si>
  <si>
    <t>971042651</t>
  </si>
  <si>
    <t>Vybourání otvorů v betonových příčkách a zdech pl do 4 m2</t>
  </si>
  <si>
    <t>-473109234</t>
  </si>
  <si>
    <t>"1pp pro zdviž bourání přizdívky"</t>
  </si>
  <si>
    <t>1,85*3*0,25</t>
  </si>
  <si>
    <t>52</t>
  </si>
  <si>
    <t>973031813</t>
  </si>
  <si>
    <t>Vysekání kapes ve zdivu cihelném na MV nebo MVC pro zavázání příček tl do 150 mm</t>
  </si>
  <si>
    <t>1454760378</t>
  </si>
  <si>
    <t>14*3</t>
  </si>
  <si>
    <t>3*3</t>
  </si>
  <si>
    <t>1*3</t>
  </si>
  <si>
    <t>53</t>
  </si>
  <si>
    <t>973031824</t>
  </si>
  <si>
    <t>Vysekání kapes ve zdivu cihelném na MV nebo MVC pro zavázání zdí tl do 300 mm</t>
  </si>
  <si>
    <t>672952196</t>
  </si>
  <si>
    <t>"2np"11*3</t>
  </si>
  <si>
    <t>"3np"6*3</t>
  </si>
  <si>
    <t>54</t>
  </si>
  <si>
    <t>973031825</t>
  </si>
  <si>
    <t>Vysekání kapes ve zdivu cihelném na MV nebo MVC pro zavázání zdí tl do 450 mm</t>
  </si>
  <si>
    <t>-850913259</t>
  </si>
  <si>
    <t>"1np"1,83*2+3*2</t>
  </si>
  <si>
    <t>"2np"4*3</t>
  </si>
  <si>
    <t>"3np"4*3</t>
  </si>
  <si>
    <t>50</t>
  </si>
  <si>
    <t>974031257</t>
  </si>
  <si>
    <t>Vysekání rýh ve zdivu cihelném u stropu hl do 100 mm š do 300 mm</t>
  </si>
  <si>
    <t>-91273737</t>
  </si>
  <si>
    <t>"pro překlady nad novými otvory ve stávajímím zdivu</t>
  </si>
  <si>
    <t>2,5</t>
  </si>
  <si>
    <t>5,5</t>
  </si>
  <si>
    <t>1,5</t>
  </si>
  <si>
    <t>7,45+6,91</t>
  </si>
  <si>
    <t>5</t>
  </si>
  <si>
    <t>90</t>
  </si>
  <si>
    <t>974031289</t>
  </si>
  <si>
    <t>Příplatek k vysekání rýh ve zdivu cihelném u stropu hl do 300 mm ZKD 100 mm š rýhy</t>
  </si>
  <si>
    <t>940220272</t>
  </si>
  <si>
    <t>2,5*4</t>
  </si>
  <si>
    <t>5,5*4</t>
  </si>
  <si>
    <t>1,5*4</t>
  </si>
  <si>
    <t>"pro vynesení stropů nosníky</t>
  </si>
  <si>
    <t>7,405*2+6,91*2</t>
  </si>
  <si>
    <t>40</t>
  </si>
  <si>
    <t>975043121</t>
  </si>
  <si>
    <t>Jednořadové podchycení stropů pro osazení nosníků v do 3,5 m pro zatížení přes 750 do 1000 kg/m</t>
  </si>
  <si>
    <t>-970949097</t>
  </si>
  <si>
    <t>"podepření stropů pro vsazení překladů do stávajícího zdiva</t>
  </si>
  <si>
    <t>42</t>
  </si>
  <si>
    <t>977232114</t>
  </si>
  <si>
    <t>Řezání ruční rozbrušovací pilou kcí z cihel nebo tvárnic hl přes 50 do 80 mm</t>
  </si>
  <si>
    <t>635919992</t>
  </si>
  <si>
    <t>"řezání zdiva z CP při vybourání otvorů oken a dveří ve zdivu zvenku i zevnitř"</t>
  </si>
  <si>
    <t>"mč 001"(1,63*2+0,925*2)*2</t>
  </si>
  <si>
    <t>"mč 014"(1,63*2+0,925*2)*2</t>
  </si>
  <si>
    <t>"014"(2,1*2+1,3)*2</t>
  </si>
  <si>
    <t>"003"3*2*2</t>
  </si>
  <si>
    <t>"208"(2,03*2+1,8*2)*2</t>
  </si>
  <si>
    <t>"209"(0,98*2+1,8*2)*2</t>
  </si>
  <si>
    <t>"308,309"16*3*2</t>
  </si>
  <si>
    <t>"209"3*4</t>
  </si>
  <si>
    <t>"201"(0,98*2+1,63*2)</t>
  </si>
  <si>
    <t>"200"(2*2+1)*2</t>
  </si>
  <si>
    <t>70</t>
  </si>
  <si>
    <t>977252113</t>
  </si>
  <si>
    <t>Řezání ruční rozbrušovací pilou ŽB kcí s výztuží průměru do 16 mm hl přes 30 do 50 mm</t>
  </si>
  <si>
    <t>1325264445</t>
  </si>
  <si>
    <t>"Ytong 100"</t>
  </si>
  <si>
    <t>"(3,718+2,312+0,197+1,872+8,251+0,898+0,898+0,898+0,900+2,200+0,919+0,919+5,685+4,165+2,374+1,585+5,048+2,195+2,637+0,866+1,585+1,482)*2</t>
  </si>
  <si>
    <t>"(1,745+2,73+2,77+1,13)*2</t>
  </si>
  <si>
    <t>"(1,5+0,7)*2</t>
  </si>
  <si>
    <t>"Ytong 150"</t>
  </si>
  <si>
    <t>"(4,700+3,461+1,522+2,017)*2</t>
  </si>
  <si>
    <t>"(1,766+1,08)*2</t>
  </si>
  <si>
    <t>"1,856*2</t>
  </si>
  <si>
    <t>"PTH 19 AKU</t>
  </si>
  <si>
    <t>"(5,685+1,734+2,100+3,901+3,897+3,361+5,677)*2</t>
  </si>
  <si>
    <t>"2*2</t>
  </si>
  <si>
    <t>"1,63*2</t>
  </si>
  <si>
    <t>"(3,54+2,05)*2</t>
  </si>
  <si>
    <t>"5,975*2</t>
  </si>
  <si>
    <t>"(2,21+3,799)*2</t>
  </si>
  <si>
    <t>"(1,51+1+0,125)*2</t>
  </si>
  <si>
    <t>43</t>
  </si>
  <si>
    <t>977252114</t>
  </si>
  <si>
    <t>Řezání ruční rozbrušovací pilou ŽB kcí s výztuží průměru do 16 mm hl přes 50 do 80 mm</t>
  </si>
  <si>
    <t>540191626</t>
  </si>
  <si>
    <t>"před vybouráním žb přizdívky, obvodu"3*2+2,68</t>
  </si>
  <si>
    <t>997</t>
  </si>
  <si>
    <t>Doprava suti a vybouraných hmot</t>
  </si>
  <si>
    <t>108</t>
  </si>
  <si>
    <t>997013113</t>
  </si>
  <si>
    <t>Vnitrostaveništní doprava suti a vybouraných hmot pro budovy v přes 9 do 12 m</t>
  </si>
  <si>
    <t>-121955947</t>
  </si>
  <si>
    <t>106</t>
  </si>
  <si>
    <t>997013311</t>
  </si>
  <si>
    <t>Montáž a demontáž shozu suti v do 10 m</t>
  </si>
  <si>
    <t>1195556396</t>
  </si>
  <si>
    <t>107</t>
  </si>
  <si>
    <t>997013321</t>
  </si>
  <si>
    <t>Příplatek k shozu suti v do 10 m za první a ZKD den použití</t>
  </si>
  <si>
    <t>-1270625091</t>
  </si>
  <si>
    <t>8*60</t>
  </si>
  <si>
    <t>109</t>
  </si>
  <si>
    <t>997013501</t>
  </si>
  <si>
    <t>Odvoz suti a vybouraných hmot na skládku nebo meziskládku do 1 km se složením</t>
  </si>
  <si>
    <t>787264089</t>
  </si>
  <si>
    <t>110</t>
  </si>
  <si>
    <t>997013509</t>
  </si>
  <si>
    <t>Příplatek k odvozu suti a vybouraných hmot na skládku ZKD 1 km přes 1 km</t>
  </si>
  <si>
    <t>-11502439</t>
  </si>
  <si>
    <t>396,602*19 'Přepočtené koeficientem množství</t>
  </si>
  <si>
    <t>129</t>
  </si>
  <si>
    <t>997013813P</t>
  </si>
  <si>
    <t>Poplatek za uložení na skládce (skládkovné) stavebního odpadu z plastických hmot kód odpadu</t>
  </si>
  <si>
    <t>-1105928222</t>
  </si>
  <si>
    <t>111</t>
  </si>
  <si>
    <t>997013869X</t>
  </si>
  <si>
    <t>Poplatek za uložení cihel a keramických výrobků kód odpadu</t>
  </si>
  <si>
    <t>-1844513185</t>
  </si>
  <si>
    <t>998</t>
  </si>
  <si>
    <t>Přesun hmot</t>
  </si>
  <si>
    <t>998018002</t>
  </si>
  <si>
    <t>Přesun hmot pro budovy ruční pro budovy v přes 6 do 12 m</t>
  </si>
  <si>
    <t>58482114</t>
  </si>
  <si>
    <t>PSV</t>
  </si>
  <si>
    <t>Práce a dodávky PSV</t>
  </si>
  <si>
    <t>711</t>
  </si>
  <si>
    <t>Izolace proti vodě, vlhkosti a plynům</t>
  </si>
  <si>
    <t>213</t>
  </si>
  <si>
    <t>711111001</t>
  </si>
  <si>
    <t>Provedení izolace proti zemní vlhkosti vodorovné za studena nátěrem penetračním</t>
  </si>
  <si>
    <t>1335193742</t>
  </si>
  <si>
    <t>(1,55+0,3)*(0,3+1,85+0,3)</t>
  </si>
  <si>
    <t>5*2,2</t>
  </si>
  <si>
    <t>214</t>
  </si>
  <si>
    <t>11163150</t>
  </si>
  <si>
    <t>lak penetrační asfaltový</t>
  </si>
  <si>
    <t>32</t>
  </si>
  <si>
    <t>-1828741279</t>
  </si>
  <si>
    <t>16,6666666666667*0,0003 'Přepočtené koeficientem množství</t>
  </si>
  <si>
    <t>215</t>
  </si>
  <si>
    <t>711112001</t>
  </si>
  <si>
    <t>Provedení izolace proti zemní vlhkosti svislé za studena nátěrem penetračním</t>
  </si>
  <si>
    <t>-125144617</t>
  </si>
  <si>
    <t>((1,55+0,3)+(0,3+1,85+0,3)+(1,55+0,3))*(3,3+0,78)</t>
  </si>
  <si>
    <t>216</t>
  </si>
  <si>
    <t>226067451</t>
  </si>
  <si>
    <t>220,588235294118*0,00034 'Přepočtené koeficientem množství</t>
  </si>
  <si>
    <t>226</t>
  </si>
  <si>
    <t>711113115</t>
  </si>
  <si>
    <t>Izolace proti vlhkosti na vodorovné ploše za studena těsnicí hmotou dvousložkovou na bázi polymery modifikované živičné emulze</t>
  </si>
  <si>
    <t>1276180779</t>
  </si>
  <si>
    <t>"S1</t>
  </si>
  <si>
    <t>2,68*1,98</t>
  </si>
  <si>
    <t>225</t>
  </si>
  <si>
    <t>711113125</t>
  </si>
  <si>
    <t>Izolace proti vlhkosti na svislé ploše za studena těsnicí hmotou dvousložkovou na bázi polymery modifikované živičné emulze</t>
  </si>
  <si>
    <t>-1382255881</t>
  </si>
  <si>
    <t>74</t>
  </si>
  <si>
    <t>711131101</t>
  </si>
  <si>
    <t>Provedení izolace proti zemní vlhkosti pásy na sucho vodorovné AIP nebo tkaninou</t>
  </si>
  <si>
    <t>-936658215</t>
  </si>
  <si>
    <t>"pod AKU zdivo viz TP PTH</t>
  </si>
  <si>
    <t>(5,685 + 1,734 + 2,100 + 3,901 + 3,897 + 3,361 + 5,677)*0,2"3np</t>
  </si>
  <si>
    <t>(2+3,54+0,1+1,8+1,63+0,28+0,1+0,99+0,195+0,685+1,629+5,975+2,635)*0,2"2np</t>
  </si>
  <si>
    <t>75</t>
  </si>
  <si>
    <t>BRM.N2547</t>
  </si>
  <si>
    <t>GLASBIT G 200 S 40, tl. 4,0 mm, podkladní</t>
  </si>
  <si>
    <t>-817306392</t>
  </si>
  <si>
    <t>9,583*1,1655 'Přepočtené koeficientem množství</t>
  </si>
  <si>
    <t>217</t>
  </si>
  <si>
    <t>711141559</t>
  </si>
  <si>
    <t>Provedení izolace proti zemní vlhkosti pásy přitavením vodorovné NAIP</t>
  </si>
  <si>
    <t>265351039</t>
  </si>
  <si>
    <t>218</t>
  </si>
  <si>
    <t>SKA.603132</t>
  </si>
  <si>
    <t>BITAGIT 35 mineral 1,00/10m M2</t>
  </si>
  <si>
    <t>1881377308</t>
  </si>
  <si>
    <t>15,533*1,1655 'Přepočtené koeficientem množství</t>
  </si>
  <si>
    <t>219</t>
  </si>
  <si>
    <t>711142559</t>
  </si>
  <si>
    <t>Provedení izolace proti zemní vlhkosti pásy přitavením svislé NAIP</t>
  </si>
  <si>
    <t>-501623161</t>
  </si>
  <si>
    <t>"S4</t>
  </si>
  <si>
    <t>(5+2,2)*0,2</t>
  </si>
  <si>
    <t>220</t>
  </si>
  <si>
    <t>295406973</t>
  </si>
  <si>
    <t>26,54*1,221 'Přepočtené koeficientem množství</t>
  </si>
  <si>
    <t>147</t>
  </si>
  <si>
    <t>998711312</t>
  </si>
  <si>
    <t>Přesun hmot procentní pro izolace proti vodě, vlhkosti a plynům ruční v objektech v přes 6 do 12 m</t>
  </si>
  <si>
    <t>%</t>
  </si>
  <si>
    <t>-203835498</t>
  </si>
  <si>
    <t>712</t>
  </si>
  <si>
    <t>Povlakové krytiny</t>
  </si>
  <si>
    <t>315</t>
  </si>
  <si>
    <t>712300854</t>
  </si>
  <si>
    <t>Demontáž lišt poplastovaných</t>
  </si>
  <si>
    <t>1902935917</t>
  </si>
  <si>
    <t>"střecha stávající ukončovací lišta</t>
  </si>
  <si>
    <t>75+8,28*2+2,11*2</t>
  </si>
  <si>
    <t>317</t>
  </si>
  <si>
    <t>634611111</t>
  </si>
  <si>
    <t>Výplň dilatačních spár š do 10 mm</t>
  </si>
  <si>
    <t>1995948089</t>
  </si>
  <si>
    <t>316</t>
  </si>
  <si>
    <t>SKA.693825</t>
  </si>
  <si>
    <t>Sikaflex-11FC Purform c.gr.C1018/20UP600</t>
  </si>
  <si>
    <t>-1984224046</t>
  </si>
  <si>
    <t>(75+2,11*2+8,28*2)*0,015*0,015/0,6*1000</t>
  </si>
  <si>
    <t>300</t>
  </si>
  <si>
    <t>712363546</t>
  </si>
  <si>
    <t>Provedení povlak krytiny mechanicky kotvenou fólií do betonu TI tl přes 200 do 240 mm rohové pole, budova v do 18 m</t>
  </si>
  <si>
    <t>-731629321</t>
  </si>
  <si>
    <t>"celá střecha</t>
  </si>
  <si>
    <t>314-2,11*8,28</t>
  </si>
  <si>
    <t>301</t>
  </si>
  <si>
    <t>28343016</t>
  </si>
  <si>
    <t>fólie hydroizolační střešní mPVC určená ke stabilizaci přitížením a do vegetačních střech tl 2,0mm</t>
  </si>
  <si>
    <t>-1845851827</t>
  </si>
  <si>
    <t>296,529*1,221 'Přepočtené koeficientem množství</t>
  </si>
  <si>
    <t>309</t>
  </si>
  <si>
    <t>712771111</t>
  </si>
  <si>
    <t>Provedení ochranné vrstvy z rohoží nebo desek volně na sraz vegetační střechy sklon do 5°</t>
  </si>
  <si>
    <t>-1228019987</t>
  </si>
  <si>
    <t>310</t>
  </si>
  <si>
    <t>69334104</t>
  </si>
  <si>
    <t>deska ochranná vegetačních střech PU/kaučuk tl 10mm</t>
  </si>
  <si>
    <t>733337545</t>
  </si>
  <si>
    <t>296,529*1,05 'Přepočtené koeficientem množství</t>
  </si>
  <si>
    <t>311</t>
  </si>
  <si>
    <t>712771401</t>
  </si>
  <si>
    <t>Provedení vegetační vrstvy ze substrátu tl do 100 mm vegetační střechy sklon do 5°</t>
  </si>
  <si>
    <t>174682601</t>
  </si>
  <si>
    <t>"střecha"-75*0,5</t>
  </si>
  <si>
    <t>"okolo světlíku"-(2,11*2+8,28*2)*0,5</t>
  </si>
  <si>
    <t>312</t>
  </si>
  <si>
    <t>10321225</t>
  </si>
  <si>
    <t>substrát vegetačních střech extenzivní s nízkým obsahem organické složky</t>
  </si>
  <si>
    <t>-907990099</t>
  </si>
  <si>
    <t>313</t>
  </si>
  <si>
    <t>712771501</t>
  </si>
  <si>
    <t>Provedení suchého výsevu osiva vegetační střechy sklon do 5°</t>
  </si>
  <si>
    <t>-1223597809</t>
  </si>
  <si>
    <t>248,639</t>
  </si>
  <si>
    <t>314</t>
  </si>
  <si>
    <t>00572510</t>
  </si>
  <si>
    <t>osivo pro vegetační střechy směs bylin a tráv</t>
  </si>
  <si>
    <t>-859227429</t>
  </si>
  <si>
    <t>319</t>
  </si>
  <si>
    <t>712771911</t>
  </si>
  <si>
    <t>Hnojivo extenzivní vegetační střechy sklon do 5°</t>
  </si>
  <si>
    <t>-1619775141</t>
  </si>
  <si>
    <t>318</t>
  </si>
  <si>
    <t>712771941</t>
  </si>
  <si>
    <t>Zálivka extenzivní vegetační střechy sklon do 5°</t>
  </si>
  <si>
    <t>812687533</t>
  </si>
  <si>
    <t>299</t>
  </si>
  <si>
    <t>712861703</t>
  </si>
  <si>
    <t>Provedení povlakové krytiny vytažením na konstrukce fólií přilepenou v plné ploše</t>
  </si>
  <si>
    <t>-1306571236</t>
  </si>
  <si>
    <t>(4,7+2,2)*0,5</t>
  </si>
  <si>
    <t>"střecha</t>
  </si>
  <si>
    <t>74*0,5</t>
  </si>
  <si>
    <t>"světlík</t>
  </si>
  <si>
    <t>(2,11*2+8,28*2)*0,3</t>
  </si>
  <si>
    <t>248</t>
  </si>
  <si>
    <t>845799173</t>
  </si>
  <si>
    <t>46,684*1,3</t>
  </si>
  <si>
    <t>60,689*1,221 'Přepočtené koeficientem množství</t>
  </si>
  <si>
    <t>256</t>
  </si>
  <si>
    <t>712363352</t>
  </si>
  <si>
    <t>Povlakové krytiny střech do 10° z tvarovaných poplastovaných lišt délky 2 m koutová lišta vnitřní rš 100 mm</t>
  </si>
  <si>
    <t>1107192403</t>
  </si>
  <si>
    <t>4,7+2,2</t>
  </si>
  <si>
    <t>2,11*2+8,28*2</t>
  </si>
  <si>
    <t>254</t>
  </si>
  <si>
    <t>712363355</t>
  </si>
  <si>
    <t>Povlakové krytiny střech do 10° z tvarovaných poplastovaných lišt délky 2 m okapnice široká rš 150 mm</t>
  </si>
  <si>
    <t>1044568381</t>
  </si>
  <si>
    <t>255</t>
  </si>
  <si>
    <t>712363361</t>
  </si>
  <si>
    <t>Povlakové krytiny střech do 10° z tvarovaných poplastovaných lišt délky 2 m tmelící lišta rš 70 mm</t>
  </si>
  <si>
    <t>-271463155</t>
  </si>
  <si>
    <t>257</t>
  </si>
  <si>
    <t>712363373</t>
  </si>
  <si>
    <t>Povlakové krytiny střech do 10° z tvarovaných poplastovaných lišt délky 2 m přítlačná lišta rš 70 mm</t>
  </si>
  <si>
    <t>1796550569</t>
  </si>
  <si>
    <t>325</t>
  </si>
  <si>
    <t>712363358</t>
  </si>
  <si>
    <t>Povlakové krytiny střech do 10° z tvarovaných poplastovaných lišt délky 2 m závětrná lišta rš 250 mm</t>
  </si>
  <si>
    <t>-784057105</t>
  </si>
  <si>
    <t>2,2</t>
  </si>
  <si>
    <t>244</t>
  </si>
  <si>
    <t>712363413</t>
  </si>
  <si>
    <t>Provedení povlak krytiny mechanicky kotvenou fólií do trapézu TI tl do 100 mm rohové pole, budova v do 18 m</t>
  </si>
  <si>
    <t>-1492344078</t>
  </si>
  <si>
    <t>4,7*2,5</t>
  </si>
  <si>
    <t>249</t>
  </si>
  <si>
    <t>2104154477</t>
  </si>
  <si>
    <t>11,75*1,221 'Přepočtené koeficientem množství</t>
  </si>
  <si>
    <t>250</t>
  </si>
  <si>
    <t>712391171</t>
  </si>
  <si>
    <t>Provedení povlakové krytiny střech do 10° podkladní textilní vrstvy</t>
  </si>
  <si>
    <t>493221022</t>
  </si>
  <si>
    <t>251</t>
  </si>
  <si>
    <t>69311081</t>
  </si>
  <si>
    <t>geotextilie netkaná separační, ochranná, filtrační, drenážní PES 300g/m2</t>
  </si>
  <si>
    <t>823149830</t>
  </si>
  <si>
    <t>308,279*1,155 'Přepočtené koeficientem množství</t>
  </si>
  <si>
    <t>252</t>
  </si>
  <si>
    <t>712391172</t>
  </si>
  <si>
    <t>Provedení povlakové krytiny střech do 10° ochranné textilní vrstvy</t>
  </si>
  <si>
    <t>1080626663</t>
  </si>
  <si>
    <t>308</t>
  </si>
  <si>
    <t>69311088</t>
  </si>
  <si>
    <t>geotextilie netkaná separační, ochranná, filtrační, drenážní PES 500g/m2</t>
  </si>
  <si>
    <t>-1908299455</t>
  </si>
  <si>
    <t>308,279*1,15</t>
  </si>
  <si>
    <t>306</t>
  </si>
  <si>
    <t>712771601</t>
  </si>
  <si>
    <t>Provedení ochranných pásů z praného říčního kameniva šířky do 500 mm</t>
  </si>
  <si>
    <t>83742456</t>
  </si>
  <si>
    <t>"střecha"75*0,5*0,1</t>
  </si>
  <si>
    <t>"okolo světlíku"(2,11*2+8,28*2)*0,5*0,01</t>
  </si>
  <si>
    <t>307</t>
  </si>
  <si>
    <t>58337402</t>
  </si>
  <si>
    <t>kamenivo dekorační (kačírek) frakce 16/22</t>
  </si>
  <si>
    <t>-231573470</t>
  </si>
  <si>
    <t>3,854*1,6524 'Přepočtené koeficientem množství</t>
  </si>
  <si>
    <t>262</t>
  </si>
  <si>
    <t>712771201</t>
  </si>
  <si>
    <t>Provedení drenážní vrstvy vegetační střechy z kameniva tl do 100 mm sklon do 5°</t>
  </si>
  <si>
    <t>1371092219</t>
  </si>
  <si>
    <t>4,7*2,2</t>
  </si>
  <si>
    <t>263</t>
  </si>
  <si>
    <t>509463487</t>
  </si>
  <si>
    <t>264</t>
  </si>
  <si>
    <t>712771613</t>
  </si>
  <si>
    <t>Osazení ochranné kačírkové lišty navařením na hydroizolaci</t>
  </si>
  <si>
    <t>1531588754</t>
  </si>
  <si>
    <t>5+2,2</t>
  </si>
  <si>
    <t>265</t>
  </si>
  <si>
    <t>69334042</t>
  </si>
  <si>
    <t>lišta kačírková Al výška 150-200mm</t>
  </si>
  <si>
    <t>-1435048379</t>
  </si>
  <si>
    <t>7,2*1,02 'Přepočtené koeficientem množství</t>
  </si>
  <si>
    <t>246</t>
  </si>
  <si>
    <t>998712122</t>
  </si>
  <si>
    <t>Přesun hmot tonážní pro krytiny povlakové ruční v objektech v přes 6 do 12 m</t>
  </si>
  <si>
    <t>39453248</t>
  </si>
  <si>
    <t>713</t>
  </si>
  <si>
    <t>Izolace tepelné</t>
  </si>
  <si>
    <t>72</t>
  </si>
  <si>
    <t>713110813</t>
  </si>
  <si>
    <t>Odstranění tepelné izolace stropů volně kladené z vláknitých materiálů suchých tl přes 100 do 200 mm</t>
  </si>
  <si>
    <t>-1772907490</t>
  </si>
  <si>
    <t>"viz demontáž SDK podhledů"699,94</t>
  </si>
  <si>
    <t>73</t>
  </si>
  <si>
    <t>713120821</t>
  </si>
  <si>
    <t>Odstranění tepelné izolace podlah volně kladené z polystyrenu suchého tl do 100 mm</t>
  </si>
  <si>
    <t>-1077711187</t>
  </si>
  <si>
    <t>"po odstarění mazanin pro nové svislé konstrukce příčky a stěny</t>
  </si>
  <si>
    <t>257,55/2*0,5</t>
  </si>
  <si>
    <t>(1,083+2,03+1,862)*(2,15+2,03+1,804)</t>
  </si>
  <si>
    <t>(1,63+1,124+1,63)*2</t>
  </si>
  <si>
    <t>(0,769+2,03+0,5+2,03+0,871)*(0,795+0,98+0,5)</t>
  </si>
  <si>
    <t>292</t>
  </si>
  <si>
    <t>713121121</t>
  </si>
  <si>
    <t>Montáž izolace tepelné podlah volně kladenými rohožemi, pásy, dílci, deskami 2 vrstvy</t>
  </si>
  <si>
    <t>-1288831920</t>
  </si>
  <si>
    <t>"nové podlahy po vybourání podlah balkonů</t>
  </si>
  <si>
    <t>293</t>
  </si>
  <si>
    <t>28375909</t>
  </si>
  <si>
    <t>deska EPS 150 pro konstrukce s vysokým zatížením λ=0,035 tl 50mm</t>
  </si>
  <si>
    <t>-1484607150</t>
  </si>
  <si>
    <t>52,643*2,1 'Přepočtené koeficientem množství</t>
  </si>
  <si>
    <t>223</t>
  </si>
  <si>
    <t>713130835</t>
  </si>
  <si>
    <t>Odstranění tepelné izolace stěn přibité nebo nastřelené z polystyrenu tl do 100 mm</t>
  </si>
  <si>
    <t>-411762430</t>
  </si>
  <si>
    <t>"u zdviže</t>
  </si>
  <si>
    <t>2,68*(3,3+0,78)</t>
  </si>
  <si>
    <t>141</t>
  </si>
  <si>
    <t>713131651</t>
  </si>
  <si>
    <t>Montáž izolace tepelné ostatních konstrukcí volně vloženými rohožemi, pásy, dílci, deskami 1 vrstva</t>
  </si>
  <si>
    <t>-413958479</t>
  </si>
  <si>
    <t>"sklobetony poznámka 1</t>
  </si>
  <si>
    <t>(6,39*2+3,2*2)*0,1</t>
  </si>
  <si>
    <t>142</t>
  </si>
  <si>
    <t>1435441020</t>
  </si>
  <si>
    <t>Pásek podlahový okrajový Isover N/PP 15×100×1 000 mm (20 ks/bal.)</t>
  </si>
  <si>
    <t>-693746142</t>
  </si>
  <si>
    <t>294</t>
  </si>
  <si>
    <t>713191133</t>
  </si>
  <si>
    <t>Montáž izolace tepelné podlah, stropů vrchem nebo střech překrytí fólií s přelepeným spojem</t>
  </si>
  <si>
    <t>1156307058</t>
  </si>
  <si>
    <t>295</t>
  </si>
  <si>
    <t>28329042</t>
  </si>
  <si>
    <t>fólie PE separační či ochranná tl 0,2mm</t>
  </si>
  <si>
    <t>488711469</t>
  </si>
  <si>
    <t>52,643*1,1655 'Přepočtené koeficientem množství</t>
  </si>
  <si>
    <t>144</t>
  </si>
  <si>
    <t>998713312</t>
  </si>
  <si>
    <t>Přesun hmot procentní pro izolace tepelné ruční v objektech v přes 6 do 12 m</t>
  </si>
  <si>
    <t>435911370</t>
  </si>
  <si>
    <t>714</t>
  </si>
  <si>
    <t>Akustická a protiotřesová opatření</t>
  </si>
  <si>
    <t>139</t>
  </si>
  <si>
    <t>7141</t>
  </si>
  <si>
    <t>Akustické dřevěné panely dle PD</t>
  </si>
  <si>
    <t>-803560059</t>
  </si>
  <si>
    <t>"mč 209"5,67*3-0,98*1,8-2,03*1,8</t>
  </si>
  <si>
    <t>"205"5,685*3-2,03*1,8</t>
  </si>
  <si>
    <t>127</t>
  </si>
  <si>
    <t>763131491RIG</t>
  </si>
  <si>
    <t>SDK podhled akustická bez izolace včetně tepelné izolace dle PD</t>
  </si>
  <si>
    <t>102336131</t>
  </si>
  <si>
    <t>94,3"102</t>
  </si>
  <si>
    <t>67,7"109</t>
  </si>
  <si>
    <t>58,3+62,6</t>
  </si>
  <si>
    <t>42,1+39,3+62,2</t>
  </si>
  <si>
    <t>145</t>
  </si>
  <si>
    <t>998714312</t>
  </si>
  <si>
    <t>Přesun hmot procentní pro akustická a protiotřesová opatření ruční v objektech v do 12 m</t>
  </si>
  <si>
    <t>1675730566</t>
  </si>
  <si>
    <t>761</t>
  </si>
  <si>
    <t>Konstrukce prosvětlovací</t>
  </si>
  <si>
    <t>128</t>
  </si>
  <si>
    <t>761111313LUX</t>
  </si>
  <si>
    <t xml:space="preserve">Stěna zděná ze skleněných tvárnic 80mm  </t>
  </si>
  <si>
    <t>-1837167304</t>
  </si>
  <si>
    <t>6,39*3,2-1,5*2</t>
  </si>
  <si>
    <t>6,39*3,2</t>
  </si>
  <si>
    <t>148</t>
  </si>
  <si>
    <t>13021050</t>
  </si>
  <si>
    <t>tyč ocelová ohýbaná kruhová hladká jakost 10 216.0 výztuž do betonu D 6-8mm</t>
  </si>
  <si>
    <t>350749051</t>
  </si>
  <si>
    <t>146</t>
  </si>
  <si>
    <t>998761122</t>
  </si>
  <si>
    <t>Přesun hmot tonážní pro konstrukce prosvětlovací ruční v objektech v přes 6 do 12 m</t>
  </si>
  <si>
    <t>-748240882</t>
  </si>
  <si>
    <t>762</t>
  </si>
  <si>
    <t>Konstrukce tesařské</t>
  </si>
  <si>
    <t>236</t>
  </si>
  <si>
    <t>762713120</t>
  </si>
  <si>
    <t>Montáž prostorové vázané kce pomocí tesařských spojů z hraněného řeziva průřezové pl přes 120 do 224 cm2</t>
  </si>
  <si>
    <t>-2024998444</t>
  </si>
  <si>
    <t>"zádveří pozednice</t>
  </si>
  <si>
    <t>4,7*2+2,2*2</t>
  </si>
  <si>
    <t>"krokvičky</t>
  </si>
  <si>
    <t>8*2,5</t>
  </si>
  <si>
    <t>237</t>
  </si>
  <si>
    <t>60512130</t>
  </si>
  <si>
    <t>hranol stavební řezivo průřezu do 224cm2 do dl 6m</t>
  </si>
  <si>
    <t>-562462848</t>
  </si>
  <si>
    <t>13,8*0,12*0,14*1,5</t>
  </si>
  <si>
    <t>8*2,5*0,08*0,18*1,5</t>
  </si>
  <si>
    <t>296</t>
  </si>
  <si>
    <t>762395000</t>
  </si>
  <si>
    <t>Spojovací prostředky krovů, bednění, laťování, nadstřešních konstrukcí</t>
  </si>
  <si>
    <t>-154831895</t>
  </si>
  <si>
    <t>239</t>
  </si>
  <si>
    <t>762811210</t>
  </si>
  <si>
    <t>Montáž vrchního záklopu z hrubých prken na sraz spáry zakryté</t>
  </si>
  <si>
    <t>-1927734714</t>
  </si>
  <si>
    <t>240</t>
  </si>
  <si>
    <t>60515111</t>
  </si>
  <si>
    <t>řezivo jehličnaté boční prkno 20-30mm</t>
  </si>
  <si>
    <t>105391382</t>
  </si>
  <si>
    <t>4,7*2,5*0,025</t>
  </si>
  <si>
    <t>241</t>
  </si>
  <si>
    <t>762895000</t>
  </si>
  <si>
    <t>Spojovací prostředky pro montáž záklopu, stropnice a podbíjení</t>
  </si>
  <si>
    <t>-2137271570</t>
  </si>
  <si>
    <t>238</t>
  </si>
  <si>
    <t>998762121</t>
  </si>
  <si>
    <t>Přesun hmot tonážní pro kce tesařské ruční v objektech v do 6 m</t>
  </si>
  <si>
    <t>1087367656</t>
  </si>
  <si>
    <t>763</t>
  </si>
  <si>
    <t>Konstrukce suché výstavby</t>
  </si>
  <si>
    <t>243</t>
  </si>
  <si>
    <t>763131533</t>
  </si>
  <si>
    <t>SDK podhled deska 1xDF 15 s izolací jednovrstvá spodní kce profil CD+UD EI 30</t>
  </si>
  <si>
    <t>1737761602</t>
  </si>
  <si>
    <t>13</t>
  </si>
  <si>
    <t>763131822</t>
  </si>
  <si>
    <t>Demontáž SDK podhledu s dvouvrstvou nosnou kcí z ocelových profilů opláštění dvojité</t>
  </si>
  <si>
    <t>1159626847</t>
  </si>
  <si>
    <t>"mč 102 hala - 0m2"</t>
  </si>
  <si>
    <t>20,9+4,9+5+47,44+35,9+2,8+24,9+34,2+24,3</t>
  </si>
  <si>
    <t>764</t>
  </si>
  <si>
    <t>Konstrukce klempířské</t>
  </si>
  <si>
    <t>326</t>
  </si>
  <si>
    <t>764511404</t>
  </si>
  <si>
    <t>Žlab podokapní půlkruhový z Pz plechu rš 330 mm</t>
  </si>
  <si>
    <t>-108469296</t>
  </si>
  <si>
    <t>322</t>
  </si>
  <si>
    <t>764511464</t>
  </si>
  <si>
    <t>Kotlík hranatý pro podokapní žlaby z Pz plechu 330/100 mm</t>
  </si>
  <si>
    <t>-1617730699</t>
  </si>
  <si>
    <t>323</t>
  </si>
  <si>
    <t>764518623</t>
  </si>
  <si>
    <t>Svody kruhové včetně objímek, kolen, odskoků z Pz s povrchovou úpravou průměru 120 mm</t>
  </si>
  <si>
    <t>1282358467</t>
  </si>
  <si>
    <t>324</t>
  </si>
  <si>
    <t>998764311</t>
  </si>
  <si>
    <t>Přesun hmot procentní pro konstrukce klempířské ruční v objektech v do 6 m</t>
  </si>
  <si>
    <t>946487432</t>
  </si>
  <si>
    <t>766</t>
  </si>
  <si>
    <t>Konstrukce truhlářské</t>
  </si>
  <si>
    <t>258</t>
  </si>
  <si>
    <t>766414221</t>
  </si>
  <si>
    <t>Montáž obložení stěn pl do 5 m2 panely z modřínu a tvrdého dřeva do 0,60 m2</t>
  </si>
  <si>
    <t>518698704</t>
  </si>
  <si>
    <t>"zádveř</t>
  </si>
  <si>
    <t>(4,7*2,2)*0,2</t>
  </si>
  <si>
    <t>259</t>
  </si>
  <si>
    <t>60621143</t>
  </si>
  <si>
    <t>překližka truhlářská buk tl 18mm jakost B,C</t>
  </si>
  <si>
    <t>144178677</t>
  </si>
  <si>
    <t>2,068*1,1 'Přepočtené koeficientem množství</t>
  </si>
  <si>
    <t>766691811</t>
  </si>
  <si>
    <t>Demontáž parapetních desek dřevěných nebo plastových šířky do 300 mm</t>
  </si>
  <si>
    <t>290397712</t>
  </si>
  <si>
    <t>1,63*2"109</t>
  </si>
  <si>
    <t>0,98"111</t>
  </si>
  <si>
    <t>2,038"205</t>
  </si>
  <si>
    <t>2,03"208</t>
  </si>
  <si>
    <t>0,98"209</t>
  </si>
  <si>
    <t>0,98"302</t>
  </si>
  <si>
    <t>0,98"303</t>
  </si>
  <si>
    <t>1,63"305</t>
  </si>
  <si>
    <t>1,63"306</t>
  </si>
  <si>
    <t>23</t>
  </si>
  <si>
    <t>766691851</t>
  </si>
  <si>
    <t>Demontáž prahů dveří jednokřídlových</t>
  </si>
  <si>
    <t>-603217106</t>
  </si>
  <si>
    <t>24</t>
  </si>
  <si>
    <t>766691853</t>
  </si>
  <si>
    <t>Demontáž prahů dveří dvoukřídlových</t>
  </si>
  <si>
    <t>-1392167092</t>
  </si>
  <si>
    <t>392</t>
  </si>
  <si>
    <t>76620</t>
  </si>
  <si>
    <t>D+M Dveře D1 dle specifikace ve výpisu prvků komplet</t>
  </si>
  <si>
    <t>1702890744</t>
  </si>
  <si>
    <t>334</t>
  </si>
  <si>
    <t>76621</t>
  </si>
  <si>
    <t>D+M Dveře D2dle specifikace ve výpisu prvků komplet</t>
  </si>
  <si>
    <t>ks</t>
  </si>
  <si>
    <t>-1126824314</t>
  </si>
  <si>
    <t>335</t>
  </si>
  <si>
    <t>76622</t>
  </si>
  <si>
    <t>D+M Dveře D3 dle specifikace ve výpisu prvků komplet</t>
  </si>
  <si>
    <t>-571691201</t>
  </si>
  <si>
    <t>338</t>
  </si>
  <si>
    <t>76623</t>
  </si>
  <si>
    <t>D+M Dveře D6 dle specifikace ve výpisu prvků komplet</t>
  </si>
  <si>
    <t>1587717942</t>
  </si>
  <si>
    <t>339</t>
  </si>
  <si>
    <t>76624</t>
  </si>
  <si>
    <t>D+M Dveře D7 dle specifikace ve výpisu prvků komplet</t>
  </si>
  <si>
    <t>1313860266</t>
  </si>
  <si>
    <t>389</t>
  </si>
  <si>
    <t>766691914</t>
  </si>
  <si>
    <t>Vyvěšení nebo zavěšení dřevěných křídel dveří pl do 2 m2</t>
  </si>
  <si>
    <t>-796371444</t>
  </si>
  <si>
    <t>14+4</t>
  </si>
  <si>
    <t>13+2</t>
  </si>
  <si>
    <t>13+3*2</t>
  </si>
  <si>
    <t>391</t>
  </si>
  <si>
    <t>766691918</t>
  </si>
  <si>
    <t>Vyvěšení nebo zavěšení dřevěných křídel vrat pl přes 4 m2</t>
  </si>
  <si>
    <t>260567246</t>
  </si>
  <si>
    <t>340</t>
  </si>
  <si>
    <t>76630</t>
  </si>
  <si>
    <t>D+M Okno O1 dle specifikace ve výpisu prvků včetně vnitřního i vnějšího parapetu</t>
  </si>
  <si>
    <t>1328010120</t>
  </si>
  <si>
    <t>341</t>
  </si>
  <si>
    <t>76631</t>
  </si>
  <si>
    <t>D+M Okno O2 dle specifikace ve výpisu prvků včetně vnitřního i vnějšího parapetu</t>
  </si>
  <si>
    <t>-1006976361</t>
  </si>
  <si>
    <t>342</t>
  </si>
  <si>
    <t>76632</t>
  </si>
  <si>
    <t>D+M Okno O3 dle specifikace ve výpisu prvků včetně vnitřního i vnějšího parapetu</t>
  </si>
  <si>
    <t>1795753963</t>
  </si>
  <si>
    <t>343</t>
  </si>
  <si>
    <t>76633</t>
  </si>
  <si>
    <t>D+M Okno O4 dle specifikace ve výpisu prvků včetně vnitřního i vnějšího parapetu</t>
  </si>
  <si>
    <t>-639940023</t>
  </si>
  <si>
    <t>344</t>
  </si>
  <si>
    <t>76634</t>
  </si>
  <si>
    <t>D+M Okno O5 dle specifikace ve výpisu prvků včetně vnitřního i vnějšího parapetu</t>
  </si>
  <si>
    <t>-2108998085</t>
  </si>
  <si>
    <t>345</t>
  </si>
  <si>
    <t>76635</t>
  </si>
  <si>
    <t>D+M Okno dle specifikace ve výpisu prvků včetně vnitřního i vnějšího parapetu</t>
  </si>
  <si>
    <t>1308251455</t>
  </si>
  <si>
    <t>346</t>
  </si>
  <si>
    <t>76636</t>
  </si>
  <si>
    <t>D+M Okno O7 dle specifikace ve výpisu prvků včetně vnitřního i vnějšího parapetu</t>
  </si>
  <si>
    <t>-1932171007</t>
  </si>
  <si>
    <t>347</t>
  </si>
  <si>
    <t>76637</t>
  </si>
  <si>
    <t>D+M Okno O8 dle specifikace ve výpisu prvků včetně vnitřního i vnějšího parapetu</t>
  </si>
  <si>
    <t>2097571097</t>
  </si>
  <si>
    <t>348</t>
  </si>
  <si>
    <t>76638</t>
  </si>
  <si>
    <t>D+M Okno O9 dle specifikace ve výpisu prvků včetně vnitřního i vnějšího parapetu</t>
  </si>
  <si>
    <t>-627073603</t>
  </si>
  <si>
    <t>349</t>
  </si>
  <si>
    <t>76639</t>
  </si>
  <si>
    <t>D+M Okno O10 dle specifikace ve výpisu prvků včetně vnitřního i vnějšího parapetu</t>
  </si>
  <si>
    <t>-197689441</t>
  </si>
  <si>
    <t>393</t>
  </si>
  <si>
    <t>76640</t>
  </si>
  <si>
    <t>D+M Okno O11 dle specifikace ve výpisu prvků včetně vnitřního i vnějšího parapetu</t>
  </si>
  <si>
    <t>1228935899</t>
  </si>
  <si>
    <t>394</t>
  </si>
  <si>
    <t>76641</t>
  </si>
  <si>
    <t>D+M Okno D12 dle specifikace ve výpisu prvků včetně vnitřního i vnějšího parapetu</t>
  </si>
  <si>
    <t>1960883844</t>
  </si>
  <si>
    <t>395</t>
  </si>
  <si>
    <t>76642</t>
  </si>
  <si>
    <t>D+M Okno D13 dle specifikace ve výpisu prvků včetně vnitřního i vnějšího parapetu</t>
  </si>
  <si>
    <t>-535477651</t>
  </si>
  <si>
    <t>396</t>
  </si>
  <si>
    <t>76643</t>
  </si>
  <si>
    <t>D+M Okno D14 dle specifikace ve výpisu prvků včetně vnitřního i vnějšího parapetu</t>
  </si>
  <si>
    <t>1241131897</t>
  </si>
  <si>
    <t>397</t>
  </si>
  <si>
    <t>76644</t>
  </si>
  <si>
    <t>D+M okno D15 dle specifikace ve výpisu prvků včetně vnitřního i vnějšího parapetu</t>
  </si>
  <si>
    <t>-524493778</t>
  </si>
  <si>
    <t>398</t>
  </si>
  <si>
    <t>76645</t>
  </si>
  <si>
    <t>D+M Okno D16 dle specifikace ve výpisu prvků včetně vnitřního i vnějšího parapetu</t>
  </si>
  <si>
    <t>-582291051</t>
  </si>
  <si>
    <t>351</t>
  </si>
  <si>
    <t>998766312</t>
  </si>
  <si>
    <t>Přesun hmot procentní pro kce truhlářské ruční v objektech v přes 6 do 12 m</t>
  </si>
  <si>
    <t>-2038349325</t>
  </si>
  <si>
    <t>767</t>
  </si>
  <si>
    <t>Konstrukce zámečnické</t>
  </si>
  <si>
    <t>291</t>
  </si>
  <si>
    <t>767161814</t>
  </si>
  <si>
    <t>Demontáž zábradlí rovného nerozebíratelného hmotnosti 1 m zábradlí přes 20 kg do suti</t>
  </si>
  <si>
    <t>-1727128167</t>
  </si>
  <si>
    <t>2,03+1,862+2,15+2,03+1,804</t>
  </si>
  <si>
    <t>1,63+1,124+1,63</t>
  </si>
  <si>
    <t>2,03+0,5+2,03+0,871+0,795+0,98+0,5</t>
  </si>
  <si>
    <t>289</t>
  </si>
  <si>
    <t>767531121</t>
  </si>
  <si>
    <t>Osazení zapuštěného rámu z L profilů k čisticím rohožím</t>
  </si>
  <si>
    <t>-243664757</t>
  </si>
  <si>
    <t>1,5*2+4*2</t>
  </si>
  <si>
    <t>290</t>
  </si>
  <si>
    <t>69752160</t>
  </si>
  <si>
    <t>rám pro zapuštění profil L-30/30 25/25 20/30 15/30-Al</t>
  </si>
  <si>
    <t>-63836644</t>
  </si>
  <si>
    <t>11*1,1 'Přepočtené koeficientem množství</t>
  </si>
  <si>
    <t>287</t>
  </si>
  <si>
    <t>767531215</t>
  </si>
  <si>
    <t>Montáž vstupních kovových nebo plastových rohoží čisticích zón plochy přes 2 m2</t>
  </si>
  <si>
    <t>83977003</t>
  </si>
  <si>
    <t>4*1,5</t>
  </si>
  <si>
    <t>288</t>
  </si>
  <si>
    <t>69752003</t>
  </si>
  <si>
    <t>rohož vstupní provedení hliník super 27 mm</t>
  </si>
  <si>
    <t>1216421247</t>
  </si>
  <si>
    <t>6*1,1 'Přepočtené koeficientem množství</t>
  </si>
  <si>
    <t>227</t>
  </si>
  <si>
    <t>767991801</t>
  </si>
  <si>
    <t>Demontáž pomocné nebo nosné konstrukce z kompozitních profilů</t>
  </si>
  <si>
    <t>kg</t>
  </si>
  <si>
    <t>901689883</t>
  </si>
  <si>
    <t>"světlík u zdviže</t>
  </si>
  <si>
    <t>92</t>
  </si>
  <si>
    <t>767995113</t>
  </si>
  <si>
    <t>Montáž atypických zámečnických konstrukcí hmotnosti přes 10 do 20 kg</t>
  </si>
  <si>
    <t>791677801</t>
  </si>
  <si>
    <t>"2np překlady poznámka 2</t>
  </si>
  <si>
    <t>"HEA100</t>
  </si>
  <si>
    <t>(2,1*2+1,5)*16,7</t>
  </si>
  <si>
    <t>"ocelová deska kotevní</t>
  </si>
  <si>
    <t>0,25*0,25*2*40</t>
  </si>
  <si>
    <t>"L</t>
  </si>
  <si>
    <t>(2,1*2+1,5)*7,34</t>
  </si>
  <si>
    <t>"zesílení pilířů po vybourání zdiva poznámka 4</t>
  </si>
  <si>
    <t>12*3*4,57"úhelník 60x60x5</t>
  </si>
  <si>
    <t>"pásovina 60x5</t>
  </si>
  <si>
    <t>(0,5*2+0,3*2)*3,2/0,3</t>
  </si>
  <si>
    <t>(1,2*2+0,3*2)*3,2/0,3</t>
  </si>
  <si>
    <t>93</t>
  </si>
  <si>
    <t>13010950</t>
  </si>
  <si>
    <t>ocel profilová jakost S235JR (11 375) průřez HEA 100</t>
  </si>
  <si>
    <t>190113512</t>
  </si>
  <si>
    <t>(2,1*2+1,5)*16,7*1,2*0,001</t>
  </si>
  <si>
    <t>149</t>
  </si>
  <si>
    <t>13011066</t>
  </si>
  <si>
    <t>úhelník ocelový rovnostranný jakost S235JR (11 375) 60x60x5mm</t>
  </si>
  <si>
    <t>688324938</t>
  </si>
  <si>
    <t>150</t>
  </si>
  <si>
    <t>13010240</t>
  </si>
  <si>
    <t>tyč ocelová plochá jakost S235JR (11 375) 60x5mm</t>
  </si>
  <si>
    <t>-867365816</t>
  </si>
  <si>
    <t>13010432</t>
  </si>
  <si>
    <t>úhelník ocelový rovnostranný jakost S235JR (11 375) 80x80x6mm</t>
  </si>
  <si>
    <t>526392626</t>
  </si>
  <si>
    <t>(2,1*2+1,5)*7,34*1,2*0,001</t>
  </si>
  <si>
    <t>13611218</t>
  </si>
  <si>
    <t>plech ocelový hladký jakost S235JR tl 5mm tabule</t>
  </si>
  <si>
    <t>1431691138</t>
  </si>
  <si>
    <t>0,25*0,25*2*40*1,2*0,001</t>
  </si>
  <si>
    <t>103</t>
  </si>
  <si>
    <t>7831</t>
  </si>
  <si>
    <t>Nátěr ocelové kce dle požadavku</t>
  </si>
  <si>
    <t>-2024844985</t>
  </si>
  <si>
    <t>333</t>
  </si>
  <si>
    <t>7671</t>
  </si>
  <si>
    <t>D+M Dveře D1dle specifikace ve výpisu prvků komplet</t>
  </si>
  <si>
    <t>456926988</t>
  </si>
  <si>
    <t>336</t>
  </si>
  <si>
    <t>7672</t>
  </si>
  <si>
    <t>D+M Dveře D4 dle specifikace ve výpisu prvků komplet</t>
  </si>
  <si>
    <t>-1081056123</t>
  </si>
  <si>
    <t>337</t>
  </si>
  <si>
    <t>7673</t>
  </si>
  <si>
    <t>D+M Dveře D5 dle specifikace ve výpisu prvků komplet</t>
  </si>
  <si>
    <t>-321347712</t>
  </si>
  <si>
    <t>352</t>
  </si>
  <si>
    <t>7675</t>
  </si>
  <si>
    <t>D+M Prvek SZ dle specifikace ve výpisu prvků komplet</t>
  </si>
  <si>
    <t>-1526535894</t>
  </si>
  <si>
    <t>399</t>
  </si>
  <si>
    <t>767100</t>
  </si>
  <si>
    <t>D+M nové zábradlí balkonů dle specifikace v PD</t>
  </si>
  <si>
    <t>1061399032</t>
  </si>
  <si>
    <t>350</t>
  </si>
  <si>
    <t>998767312</t>
  </si>
  <si>
    <t>Přesun hmot procentní pro zámečnické konstrukce ruční v objektech v přes 6 do 12 m</t>
  </si>
  <si>
    <t>-1682589243</t>
  </si>
  <si>
    <t>771</t>
  </si>
  <si>
    <t>Podlahy z dlaždic</t>
  </si>
  <si>
    <t>155</t>
  </si>
  <si>
    <t>771111011</t>
  </si>
  <si>
    <t>Vysátí podkladu podlah před pokládkou dlažby</t>
  </si>
  <si>
    <t>1358640509</t>
  </si>
  <si>
    <t>"(9,150+90,640+19,370+11,540+7,970+5,940+15,080+69,710+20,450+4,270+2,880)</t>
  </si>
  <si>
    <t>"(11,360+83,290+9,950+3,560+10,250+5,950+4,110+4,220+13,740)</t>
  </si>
  <si>
    <t>"(3,490+10,050+7,880+48,420)</t>
  </si>
  <si>
    <t>376</t>
  </si>
  <si>
    <t>771111013</t>
  </si>
  <si>
    <t>Vysátí podkladu schodiště před pokládkou dlažby</t>
  </si>
  <si>
    <t>-1878872267</t>
  </si>
  <si>
    <t>"stupnice</t>
  </si>
  <si>
    <t>13*1,4*0,3</t>
  </si>
  <si>
    <t>19*1,4*0,3</t>
  </si>
  <si>
    <t xml:space="preserve">"do 3np </t>
  </si>
  <si>
    <t>"podstupnice</t>
  </si>
  <si>
    <t>14*1,4*0,16</t>
  </si>
  <si>
    <t>20*1,4*0,16</t>
  </si>
  <si>
    <t>160</t>
  </si>
  <si>
    <t>771121011</t>
  </si>
  <si>
    <t>Nátěr penetrační na podlahu</t>
  </si>
  <si>
    <t>205634052</t>
  </si>
  <si>
    <t>"místnosti</t>
  </si>
  <si>
    <t>"schodiště</t>
  </si>
  <si>
    <t>42,112</t>
  </si>
  <si>
    <t>377</t>
  </si>
  <si>
    <t>771121037</t>
  </si>
  <si>
    <t>Broušení stávajícího podkladu před pokládkou dlažby na schodišťových stupních diamantovým kotoučem</t>
  </si>
  <si>
    <t>573384884</t>
  </si>
  <si>
    <t>161</t>
  </si>
  <si>
    <t>771151011</t>
  </si>
  <si>
    <t>Samonivelační stěrka podlah pevnosti 20 MPa tl do 3 mm</t>
  </si>
  <si>
    <t>-1771489168</t>
  </si>
  <si>
    <t>162</t>
  </si>
  <si>
    <t>771161011</t>
  </si>
  <si>
    <t>Montáž profilu dilatační spáry bez izolace v rovině dlažby</t>
  </si>
  <si>
    <t>1772531836</t>
  </si>
  <si>
    <t>163</t>
  </si>
  <si>
    <t>LPZ4ALECH90</t>
  </si>
  <si>
    <t>Přechodová lišta Havos hliník 90 cm LPZ4ALECH90</t>
  </si>
  <si>
    <t>-1452855614</t>
  </si>
  <si>
    <t>373</t>
  </si>
  <si>
    <t>771273812</t>
  </si>
  <si>
    <t>Demontáž obkladů stupnic z dlaždic keramických lepených š přes 250 do 350 mm</t>
  </si>
  <si>
    <t>-1875046184</t>
  </si>
  <si>
    <t>13*1,4</t>
  </si>
  <si>
    <t>19*1,4</t>
  </si>
  <si>
    <t>374</t>
  </si>
  <si>
    <t>771273832</t>
  </si>
  <si>
    <t>Demontáž obkladů podstupnic z dlaždic keramických lepených v do 250 mm</t>
  </si>
  <si>
    <t>-742846358</t>
  </si>
  <si>
    <t>14*1,4</t>
  </si>
  <si>
    <t>20*1,4</t>
  </si>
  <si>
    <t>379</t>
  </si>
  <si>
    <t>771274113</t>
  </si>
  <si>
    <t>Montáž obkladů stupnic z dlaždic keramických hladkých lepených cementovým flexibilním lepidlem š přes 250 do 300 mm</t>
  </si>
  <si>
    <t>-1440258834</t>
  </si>
  <si>
    <t>380</t>
  </si>
  <si>
    <t>59761085</t>
  </si>
  <si>
    <t>schodovka keramická mrazuvzdorná R9/A povrch hladký/matný tl do 10mm š přes 250 do 300mm dl do 300mm</t>
  </si>
  <si>
    <t>1560935682</t>
  </si>
  <si>
    <t>89,6*1,1 'Přepočtené koeficientem množství</t>
  </si>
  <si>
    <t>381</t>
  </si>
  <si>
    <t>771274232</t>
  </si>
  <si>
    <t>Montáž obkladů podstupnic z dlaždic keramických hladkých lepených cementovým flexibilním lepidlem v přes 150 do 200 mm</t>
  </si>
  <si>
    <t>-35890679</t>
  </si>
  <si>
    <t>378</t>
  </si>
  <si>
    <t>771473810</t>
  </si>
  <si>
    <t>Demontáž soklíků z dlaždic keramických lepených rovných</t>
  </si>
  <si>
    <t>-1132694634</t>
  </si>
  <si>
    <t>"pouze ze stávajících omítek</t>
  </si>
  <si>
    <t>"1pp</t>
  </si>
  <si>
    <t>"(40,444+82,121+1,609)</t>
  </si>
  <si>
    <t>"(9,387+26,291+29,785+19,640+1,516+30,738+1,723+1,600+1,600+1,198+1,194)</t>
  </si>
  <si>
    <t>"(30,542+10,380+1,600+1,600+26,863+1,602+1,600+7,095+36,350)</t>
  </si>
  <si>
    <t>375</t>
  </si>
  <si>
    <t>771473830</t>
  </si>
  <si>
    <t>Demontáž soklíků z dlaždic keramických lepených schodišťových</t>
  </si>
  <si>
    <t>-1342077944</t>
  </si>
  <si>
    <t>14*(0,16+0,3)</t>
  </si>
  <si>
    <t>20*1,4*(0,16+0,3)</t>
  </si>
  <si>
    <t>14*1,4*(0,16+0,3)</t>
  </si>
  <si>
    <t>164</t>
  </si>
  <si>
    <t>771474113</t>
  </si>
  <si>
    <t>Montáž soklů z dlaždic keramických rovných lepených cementovým flexibilním lepidlem v přes 90 do 120 mm</t>
  </si>
  <si>
    <t>-1293239505</t>
  </si>
  <si>
    <t>"13,445+42,979+27,881+10,388+37,500+29,396+8,346</t>
  </si>
  <si>
    <t>"14,177+39,926+17,237-4,9</t>
  </si>
  <si>
    <t>"57,087-6,48-8,25-6,48</t>
  </si>
  <si>
    <t>382</t>
  </si>
  <si>
    <t>771474133</t>
  </si>
  <si>
    <t>Montáž soklů z dlaždic keramických schodišťových stupňovitých lepených cementovým flexibilním lepidlem v přes 90 do 120 mm</t>
  </si>
  <si>
    <t>-464089628</t>
  </si>
  <si>
    <t>152</t>
  </si>
  <si>
    <t>771573810</t>
  </si>
  <si>
    <t>Demontáž podlah z dlaždic keramických lepených</t>
  </si>
  <si>
    <t>1525314428</t>
  </si>
  <si>
    <t>20,9+92,9+4,9+5+4+2,8+24,9+34,2+24,3+25,6</t>
  </si>
  <si>
    <t>14,5+14,5+6+7,1+15,4+11,3+20,2+20,2</t>
  </si>
  <si>
    <t>157</t>
  </si>
  <si>
    <t>771574476</t>
  </si>
  <si>
    <t>Montáž podlah keramických pro mechanické zatížení lepených cementovým flexibilním lepidlem přes 9 do 12 ks/m2</t>
  </si>
  <si>
    <t>1609888508</t>
  </si>
  <si>
    <t>158</t>
  </si>
  <si>
    <t>LSS.TAA34006</t>
  </si>
  <si>
    <t>RAKO Taurus Color TAA34006 dlaždice slinutá, povrch neglazovaný, šedá 298x298x8 mm</t>
  </si>
  <si>
    <t>-1365950628</t>
  </si>
  <si>
    <t>"plocha</t>
  </si>
  <si>
    <t>474,27*1,15</t>
  </si>
  <si>
    <t>"soklíky</t>
  </si>
  <si>
    <t>276,51*0,1*1,15</t>
  </si>
  <si>
    <t>14*1,4*0,16*1,2</t>
  </si>
  <si>
    <t>20*1,4*0,16*1,2</t>
  </si>
  <si>
    <t>"soklíky schodišťové</t>
  </si>
  <si>
    <t>14*(0,16+0,3)*0,1*1,2</t>
  </si>
  <si>
    <t>20*1,4*(0,16+0,3)*0,1*1,2</t>
  </si>
  <si>
    <t>14*1,4*(0,16+0,3)*0,1*1,2</t>
  </si>
  <si>
    <t>156</t>
  </si>
  <si>
    <t>771591112</t>
  </si>
  <si>
    <t>Izolace pod dlažbu nátěrem nebo stěrkou ve dvou vrstvách</t>
  </si>
  <si>
    <t>-1296023796</t>
  </si>
  <si>
    <t>165</t>
  </si>
  <si>
    <t>771591115</t>
  </si>
  <si>
    <t>Podlahy spárování silikonem</t>
  </si>
  <si>
    <t>-1853231643</t>
  </si>
  <si>
    <t>"okolo soklíků nahoře i dole v ploše</t>
  </si>
  <si>
    <t>276,51*2</t>
  </si>
  <si>
    <t>"styk dlažba obklad</t>
  </si>
  <si>
    <t>243,77/1,8</t>
  </si>
  <si>
    <t>"svislé kouty u obkladů</t>
  </si>
  <si>
    <t>"1np kouty svislé</t>
  </si>
  <si>
    <t>(6+6+3)*1,8</t>
  </si>
  <si>
    <t>(6+4+6+4)*1,8</t>
  </si>
  <si>
    <t>(4+4+4)*1,8</t>
  </si>
  <si>
    <t>"schodišťové soklíky</t>
  </si>
  <si>
    <t>14*(0,16+0,3)*2</t>
  </si>
  <si>
    <t>20*1,4*(0,16+0,3)*2</t>
  </si>
  <si>
    <t>14*1,4*(0,16+0,3)*2</t>
  </si>
  <si>
    <t>166</t>
  </si>
  <si>
    <t>771591184</t>
  </si>
  <si>
    <t>Pracnější řezání podlah z dlaždic keramických rovné</t>
  </si>
  <si>
    <t>20285804</t>
  </si>
  <si>
    <t>"podlahy</t>
  </si>
  <si>
    <t>276,51</t>
  </si>
  <si>
    <t>"řezání dlažeb u soklíků"</t>
  </si>
  <si>
    <t>"řezání dlažeb u obkladů</t>
  </si>
  <si>
    <t>159</t>
  </si>
  <si>
    <t>771591264</t>
  </si>
  <si>
    <t>Izolace těsnícími pásy mezi podlahou a stěnou</t>
  </si>
  <si>
    <t>247208379</t>
  </si>
  <si>
    <t>167</t>
  </si>
  <si>
    <t>771592011</t>
  </si>
  <si>
    <t>Čištění vnitřních ploch podlah nebo schodišť po položení dlažby chemickými prostředky</t>
  </si>
  <si>
    <t>414906362</t>
  </si>
  <si>
    <t>473,27+42,112</t>
  </si>
  <si>
    <t>168</t>
  </si>
  <si>
    <t>998771122</t>
  </si>
  <si>
    <t>Přesun hmot tonážní pro podlahy z dlaždic ruční v objektech v přes 6 do 12 m</t>
  </si>
  <si>
    <t>1715888697</t>
  </si>
  <si>
    <t>775</t>
  </si>
  <si>
    <t>Podlahy skládané</t>
  </si>
  <si>
    <t>101</t>
  </si>
  <si>
    <t>775541811</t>
  </si>
  <si>
    <t>Demontáž podlah z laminátových, dýhovaných nebo vícevrstvých dřevěných dílců lepených do suti</t>
  </si>
  <si>
    <t>1352470737</t>
  </si>
  <si>
    <t>47,4</t>
  </si>
  <si>
    <t>35,9</t>
  </si>
  <si>
    <t>28,2+21,3+20,7+2,4+4,2+4,2+2,4+24,9+17,7+29,7+6</t>
  </si>
  <si>
    <t>776</t>
  </si>
  <si>
    <t>Podlahy povlakové</t>
  </si>
  <si>
    <t>169</t>
  </si>
  <si>
    <t>776111311</t>
  </si>
  <si>
    <t>Vysátí podkladu povlakových podlah</t>
  </si>
  <si>
    <t>-1063645502</t>
  </si>
  <si>
    <t>"0</t>
  </si>
  <si>
    <t>"58,840+21,430+19,040+63,160</t>
  </si>
  <si>
    <t>"18,370+63,440+57,110+54,330</t>
  </si>
  <si>
    <t>170</t>
  </si>
  <si>
    <t>776121321</t>
  </si>
  <si>
    <t>Neředěná penetrace savého podkladu povlakových podlah</t>
  </si>
  <si>
    <t>-859128133</t>
  </si>
  <si>
    <t>171</t>
  </si>
  <si>
    <t>776141111</t>
  </si>
  <si>
    <t>Stěrka podlahová nivelační pro vyrovnání podkladu povlakových podlah pevnosti 20 MPa tl do 3 mm</t>
  </si>
  <si>
    <t>-2137390292</t>
  </si>
  <si>
    <t>172</t>
  </si>
  <si>
    <t>776241111</t>
  </si>
  <si>
    <t>Lepení hladkých (bez vzoru) pásů ze sametového vinylu</t>
  </si>
  <si>
    <t>285801167</t>
  </si>
  <si>
    <t>173</t>
  </si>
  <si>
    <t>28411081</t>
  </si>
  <si>
    <t>podlahovina vinylová sametová s textilním povrchem třída zátěže 33, hořlavost Bfl S1 tl 4,3mm</t>
  </si>
  <si>
    <t>744833584</t>
  </si>
  <si>
    <t>355,72*1,1 'Přepočtené koeficientem množství</t>
  </si>
  <si>
    <t>174</t>
  </si>
  <si>
    <t>776411112</t>
  </si>
  <si>
    <t>Montáž obvodových soklíků výšky do 100 mm</t>
  </si>
  <si>
    <t>-863904216</t>
  </si>
  <si>
    <t>"32,455+19,153+18,368+34,316</t>
  </si>
  <si>
    <t>"20,157+34,769+32,758+32,486</t>
  </si>
  <si>
    <t>175</t>
  </si>
  <si>
    <t>776421111</t>
  </si>
  <si>
    <t>Montáž obvodových lišt lepením</t>
  </si>
  <si>
    <t>-1182679033</t>
  </si>
  <si>
    <t>176</t>
  </si>
  <si>
    <t>28342166</t>
  </si>
  <si>
    <t>lišta podlahová PVC zakončovací</t>
  </si>
  <si>
    <t>-1164496114</t>
  </si>
  <si>
    <t>224,46*1,02 'Přepočtené koeficientem množství</t>
  </si>
  <si>
    <t>177</t>
  </si>
  <si>
    <t>998776312</t>
  </si>
  <si>
    <t>Přesun hmot procentní pro podlahy povlakové ruční v objektech v přes 6 do 12 m</t>
  </si>
  <si>
    <t>-1068311582</t>
  </si>
  <si>
    <t>781</t>
  </si>
  <si>
    <t>Dokončovací práce - obklady</t>
  </si>
  <si>
    <t>178</t>
  </si>
  <si>
    <t>781111011</t>
  </si>
  <si>
    <t>Ometení (oprášení) stěny při přípravě podkladu</t>
  </si>
  <si>
    <t>-549985630</t>
  </si>
  <si>
    <t>"(15,112+11,969+27,881+17,680)*1,8-2*11</t>
  </si>
  <si>
    <t>"(15,390+7,561+16,791+11,193)*1,8-2*4</t>
  </si>
  <si>
    <t>"(7,582+12,895+11,371)*1,8-2*3</t>
  </si>
  <si>
    <t>179</t>
  </si>
  <si>
    <t>781121011</t>
  </si>
  <si>
    <t>Nátěr penetrační na stěnu</t>
  </si>
  <si>
    <t>310059552</t>
  </si>
  <si>
    <t>181</t>
  </si>
  <si>
    <t>781131112</t>
  </si>
  <si>
    <t>Izolace pod obklad nátěrem nebo stěrkou ve dvou vrstvách</t>
  </si>
  <si>
    <t>1781086623</t>
  </si>
  <si>
    <t>183</t>
  </si>
  <si>
    <t>781131232</t>
  </si>
  <si>
    <t>Izolace pod obklad těsnícími pásy pro styčné nebo dilatační spáry</t>
  </si>
  <si>
    <t>-1984874429</t>
  </si>
  <si>
    <t>182</t>
  </si>
  <si>
    <t>781131241</t>
  </si>
  <si>
    <t>Izolace pod obklad těsnícími pásy vnitřní kout</t>
  </si>
  <si>
    <t>-1436131677</t>
  </si>
  <si>
    <t>6+6+3</t>
  </si>
  <si>
    <t>6+4+6+4</t>
  </si>
  <si>
    <t>4+4+4</t>
  </si>
  <si>
    <t>185</t>
  </si>
  <si>
    <t>781131242</t>
  </si>
  <si>
    <t>Izolace pod obklad těsnícími pásy vnější roh</t>
  </si>
  <si>
    <t>-2019500744</t>
  </si>
  <si>
    <t>180</t>
  </si>
  <si>
    <t>781151031</t>
  </si>
  <si>
    <t>Celoplošné vyrovnání podkladu stěrkou tl 3 mm</t>
  </si>
  <si>
    <t>-13490178</t>
  </si>
  <si>
    <t>186</t>
  </si>
  <si>
    <t>781472214</t>
  </si>
  <si>
    <t>Montáž obkladů keramických hladkých lepených cementovým flexibilním lepidlem přes 4 do 6 ks/m2</t>
  </si>
  <si>
    <t>-958417125</t>
  </si>
  <si>
    <t>187</t>
  </si>
  <si>
    <t>LSS.WADVK590</t>
  </si>
  <si>
    <t>RAKO Levante WADVK590 obkládačka, povrch glazovaný, světle béžová 598x298x8 mm</t>
  </si>
  <si>
    <t>-645132753</t>
  </si>
  <si>
    <t>243,77*1,15 'Přepočtené koeficientem množství</t>
  </si>
  <si>
    <t>188</t>
  </si>
  <si>
    <t>781472291</t>
  </si>
  <si>
    <t>Příplatek k montáži obkladů keramických lepených cementovým flexibilním lepidlem za plochu do 10 m2</t>
  </si>
  <si>
    <t>-1571614838</t>
  </si>
  <si>
    <t>189</t>
  </si>
  <si>
    <t>998781122</t>
  </si>
  <si>
    <t>Přesun hmot tonážní pro obklady keramické ruční v objektech v přes 6 do 12 m</t>
  </si>
  <si>
    <t>111292836</t>
  </si>
  <si>
    <t>783</t>
  </si>
  <si>
    <t>Dokončovací práce - nátěry</t>
  </si>
  <si>
    <t>242</t>
  </si>
  <si>
    <t>783214121</t>
  </si>
  <si>
    <t>Sanační biocidní ošetření stříkáním tesařských konstrukcí zabudovaných do konstrukce</t>
  </si>
  <si>
    <t>-1222565016</t>
  </si>
  <si>
    <t>(0,12*2+0,14*2)*(6*2,5+4,7*2+2,5*2)</t>
  </si>
  <si>
    <t>784</t>
  </si>
  <si>
    <t>Dokončovací práce - malby a tapety</t>
  </si>
  <si>
    <t>134</t>
  </si>
  <si>
    <t>784111031</t>
  </si>
  <si>
    <t>Omytí podkladu v místnostech v do 3,80 m</t>
  </si>
  <si>
    <t>2128440353</t>
  </si>
  <si>
    <t>135</t>
  </si>
  <si>
    <t>784121001</t>
  </si>
  <si>
    <t>Oškrabání malby v místnostech v do 3,80 m</t>
  </si>
  <si>
    <t>-1382182276</t>
  </si>
  <si>
    <t>136</t>
  </si>
  <si>
    <t>784121011</t>
  </si>
  <si>
    <t>Rozmývání podkladu po oškrabání malby v místnostech v do 3,80 m</t>
  </si>
  <si>
    <t>-34863848</t>
  </si>
  <si>
    <t>331</t>
  </si>
  <si>
    <t>784171111</t>
  </si>
  <si>
    <t>Zakrytí vnitřních ploch stěn v místnostech v do 3,80 m</t>
  </si>
  <si>
    <t>1484426237</t>
  </si>
  <si>
    <t>"okna"</t>
  </si>
  <si>
    <t>1,63*1,4</t>
  </si>
  <si>
    <t>1,63*0,925</t>
  </si>
  <si>
    <t>1,3*2,1</t>
  </si>
  <si>
    <t>1,75*2,1</t>
  </si>
  <si>
    <t>1*1,4</t>
  </si>
  <si>
    <t>1*1,97</t>
  </si>
  <si>
    <t>"vnitřní výplně</t>
  </si>
  <si>
    <t>13*2*2</t>
  </si>
  <si>
    <t>"okna</t>
  </si>
  <si>
    <t>2,03*1,8</t>
  </si>
  <si>
    <t>0,98*1,8</t>
  </si>
  <si>
    <t>3,77*1,8</t>
  </si>
  <si>
    <t>2,95*1,8</t>
  </si>
  <si>
    <t>12*2*2</t>
  </si>
  <si>
    <t>0,98*1,63</t>
  </si>
  <si>
    <t>2,05*2</t>
  </si>
  <si>
    <t>1,63*1,5</t>
  </si>
  <si>
    <t>0,98*1,45</t>
  </si>
  <si>
    <t>10*2*2</t>
  </si>
  <si>
    <t>332</t>
  </si>
  <si>
    <t>58124842</t>
  </si>
  <si>
    <t>fólie pro malířské potřeby zakrývací tl 7µ 4x5m</t>
  </si>
  <si>
    <t>-1327795938</t>
  </si>
  <si>
    <t>307,1*1,05 'Přepočtené koeficientem množství</t>
  </si>
  <si>
    <t>137</t>
  </si>
  <si>
    <t>784181101</t>
  </si>
  <si>
    <t>Základní akrylátová jednonásobná bezbarvá penetrace podkladu v místnostech v do 3,80 m</t>
  </si>
  <si>
    <t>-1767926676</t>
  </si>
  <si>
    <t>VV0015"opravované omítky stropů</t>
  </si>
  <si>
    <t>VV0006"opravované omítky stěn</t>
  </si>
  <si>
    <t>480,098"nové štukové omítky</t>
  </si>
  <si>
    <t>13+426,5"SDK podhledy</t>
  </si>
  <si>
    <t>-243,377"obklady</t>
  </si>
  <si>
    <t>138</t>
  </si>
  <si>
    <t>784221101</t>
  </si>
  <si>
    <t>Dvojnásobné bílé malby ze směsí za sucha dobře otěruvzdorných v místnostech do 3,80 m</t>
  </si>
  <si>
    <t>-1475939742</t>
  </si>
  <si>
    <t>Práce a dodávky M</t>
  </si>
  <si>
    <t>33-M</t>
  </si>
  <si>
    <t>Montáže dopr.zaříz.,sklad. zař. a váh</t>
  </si>
  <si>
    <t>409</t>
  </si>
  <si>
    <t>D+M zdviže dle specifikace v PD</t>
  </si>
  <si>
    <t>kpl</t>
  </si>
  <si>
    <t>-2027483452</t>
  </si>
  <si>
    <t>HZS</t>
  </si>
  <si>
    <t>Hodinové zúčtovací sazby</t>
  </si>
  <si>
    <t>406</t>
  </si>
  <si>
    <t>HZS2491</t>
  </si>
  <si>
    <t>Hodinová zúčtovací sazba dělník zednických výpomocí</t>
  </si>
  <si>
    <t>hod</t>
  </si>
  <si>
    <t>512</t>
  </si>
  <si>
    <t>983316204</t>
  </si>
  <si>
    <t>"rezerva na nepředpokládané a ceníkem nespecifikované práce</t>
  </si>
  <si>
    <t>320</t>
  </si>
  <si>
    <t>HZS2492</t>
  </si>
  <si>
    <t>Hodinová zúčtovací sazba pomocný dělník PSV</t>
  </si>
  <si>
    <t>1528523357</t>
  </si>
  <si>
    <t>OST</t>
  </si>
  <si>
    <t>Ostatní</t>
  </si>
  <si>
    <t>405</t>
  </si>
  <si>
    <t>965042121B</t>
  </si>
  <si>
    <t>Bourání podkladů pod dlažby nebo mazanin betonových nebo z litého asfaltu libovolné velikosti</t>
  </si>
  <si>
    <t>-556667766</t>
  </si>
  <si>
    <t>"rezerva na nepředpokládané bourací práce"</t>
  </si>
  <si>
    <t>5"1pp</t>
  </si>
  <si>
    <t>5"1np</t>
  </si>
  <si>
    <t>5"2np</t>
  </si>
  <si>
    <t>404</t>
  </si>
  <si>
    <t>971033541B</t>
  </si>
  <si>
    <t>Vybourání otvorů ve zdivu cihelném libovolné velikosti</t>
  </si>
  <si>
    <t>1886622896</t>
  </si>
  <si>
    <t>403</t>
  </si>
  <si>
    <t>631341151S</t>
  </si>
  <si>
    <t>Doplnění dosavadních mazanin libovolné velikosti ZE SMS</t>
  </si>
  <si>
    <t>-283488789</t>
  </si>
  <si>
    <t>400</t>
  </si>
  <si>
    <t>310238211Z</t>
  </si>
  <si>
    <t>Zazdívka otvorů libovolné velikosti ve zdivu nadzákladovém cihlami pálenými na MVC</t>
  </si>
  <si>
    <t>-909289915</t>
  </si>
  <si>
    <t>"rezerva na nepředpokládané zazdívky, dozdívky, přizdívky"</t>
  </si>
  <si>
    <t>Vedlejší rozpočtové náklady</t>
  </si>
  <si>
    <t>VRN1</t>
  </si>
  <si>
    <t>Průzkumné, zeměměřičské a projektové práce</t>
  </si>
  <si>
    <t>407</t>
  </si>
  <si>
    <t>013244000</t>
  </si>
  <si>
    <t>Dokumentace pro provádění stavby</t>
  </si>
  <si>
    <t>…</t>
  </si>
  <si>
    <t>1024</t>
  </si>
  <si>
    <t>-379505161</t>
  </si>
  <si>
    <t>357</t>
  </si>
  <si>
    <t>013254000</t>
  </si>
  <si>
    <t>Dokumentace skutečného provedení stavby</t>
  </si>
  <si>
    <t>1595634299</t>
  </si>
  <si>
    <t>408</t>
  </si>
  <si>
    <t>013294000</t>
  </si>
  <si>
    <t>Ostatní dokumentace stavby</t>
  </si>
  <si>
    <t>-1757274109</t>
  </si>
  <si>
    <t>VRN2</t>
  </si>
  <si>
    <t>Příprava staveniště</t>
  </si>
  <si>
    <t>353</t>
  </si>
  <si>
    <t>020001000</t>
  </si>
  <si>
    <t>-742212691</t>
  </si>
  <si>
    <t>VRN3</t>
  </si>
  <si>
    <t>354</t>
  </si>
  <si>
    <t>030001000</t>
  </si>
  <si>
    <t>2010776350</t>
  </si>
  <si>
    <t>358</t>
  </si>
  <si>
    <t>035103000</t>
  </si>
  <si>
    <t>Pronájem ploch</t>
  </si>
  <si>
    <t>303833839</t>
  </si>
  <si>
    <t>VRN4</t>
  </si>
  <si>
    <t>Inženýrská činnost</t>
  </si>
  <si>
    <t>355</t>
  </si>
  <si>
    <t>040001000</t>
  </si>
  <si>
    <t>1369313858</t>
  </si>
  <si>
    <t>363</t>
  </si>
  <si>
    <t>043114000</t>
  </si>
  <si>
    <t>Zkoušky tlakové</t>
  </si>
  <si>
    <t>1106966411</t>
  </si>
  <si>
    <t>364</t>
  </si>
  <si>
    <t>043154000</t>
  </si>
  <si>
    <t>Zkoušky hutnicí</t>
  </si>
  <si>
    <t>895641348</t>
  </si>
  <si>
    <t>365</t>
  </si>
  <si>
    <t>045203000</t>
  </si>
  <si>
    <t>-1078781335</t>
  </si>
  <si>
    <t>366</t>
  </si>
  <si>
    <t>045303000</t>
  </si>
  <si>
    <t>Koordinační činnost</t>
  </si>
  <si>
    <t>-872834195</t>
  </si>
  <si>
    <t>VRN5</t>
  </si>
  <si>
    <t>Finanční náklady</t>
  </si>
  <si>
    <t>356</t>
  </si>
  <si>
    <t>050001000</t>
  </si>
  <si>
    <t>-1428377951</t>
  </si>
  <si>
    <t>367</t>
  </si>
  <si>
    <t>051103000</t>
  </si>
  <si>
    <t>Pojištění proti vlivu vyšší moci</t>
  </si>
  <si>
    <t>-1956759479</t>
  </si>
  <si>
    <t>369</t>
  </si>
  <si>
    <t>056002000</t>
  </si>
  <si>
    <t>Bankovní záruka</t>
  </si>
  <si>
    <t>-1727870031</t>
  </si>
  <si>
    <t>VRN9</t>
  </si>
  <si>
    <t>370</t>
  </si>
  <si>
    <t>090001000</t>
  </si>
  <si>
    <t>Stavební výpomoce</t>
  </si>
  <si>
    <t>1964103649</t>
  </si>
  <si>
    <t>02 - Kanalizace</t>
  </si>
  <si>
    <t>D1 - Kanalizace</t>
  </si>
  <si>
    <t xml:space="preserve">    D2 - 1NP</t>
  </si>
  <si>
    <t xml:space="preserve">    D3 - 2NP</t>
  </si>
  <si>
    <t xml:space="preserve">    D4 - 3NP</t>
  </si>
  <si>
    <t>HSV - Ostatní</t>
  </si>
  <si>
    <t>D1</t>
  </si>
  <si>
    <t>D2</t>
  </si>
  <si>
    <t>1NP</t>
  </si>
  <si>
    <t>PE/HT potrubí DN50</t>
  </si>
  <si>
    <t>PE/HT potrubí DN100</t>
  </si>
  <si>
    <t>PE/HT potrubí DN125</t>
  </si>
  <si>
    <t>PE/HT potrubí DN150</t>
  </si>
  <si>
    <t>Kolena, odbočky, redukce, přechody</t>
  </si>
  <si>
    <t>Čistící kusy a revizní tvarovky</t>
  </si>
  <si>
    <t>7</t>
  </si>
  <si>
    <t>Kotvení potrubí, objímky, závěsy</t>
  </si>
  <si>
    <t>14</t>
  </si>
  <si>
    <t>Napojení na stávající kanalizaci</t>
  </si>
  <si>
    <t>Závěsný WC včetně napojení</t>
  </si>
  <si>
    <t>Pisoár včetně napojení</t>
  </si>
  <si>
    <t>Umyvadlo včetně sifonu a baterie</t>
  </si>
  <si>
    <t>Výlevka / úklidového dřezu</t>
  </si>
  <si>
    <t>Gastro dřez včetně mycího stolu</t>
  </si>
  <si>
    <t>Napojení myčky a technologie kuchyně na odpad</t>
  </si>
  <si>
    <t>28</t>
  </si>
  <si>
    <t>D3</t>
  </si>
  <si>
    <t>2NP</t>
  </si>
  <si>
    <t>30</t>
  </si>
  <si>
    <t>17</t>
  </si>
  <si>
    <t>34</t>
  </si>
  <si>
    <t>19</t>
  </si>
  <si>
    <t>36</t>
  </si>
  <si>
    <t>Napojení na stávající stoupačky</t>
  </si>
  <si>
    <t>44</t>
  </si>
  <si>
    <t>Závěsné WC včetně napojení</t>
  </si>
  <si>
    <t>48</t>
  </si>
  <si>
    <t>27</t>
  </si>
  <si>
    <t>Invalidního WC včetně madel a napojení</t>
  </si>
  <si>
    <t>D4</t>
  </si>
  <si>
    <t>3NP</t>
  </si>
  <si>
    <t>29</t>
  </si>
  <si>
    <t>31</t>
  </si>
  <si>
    <t>58</t>
  </si>
  <si>
    <t>60</t>
  </si>
  <si>
    <t>33</t>
  </si>
  <si>
    <t>35</t>
  </si>
  <si>
    <t>68</t>
  </si>
  <si>
    <t>Úklidová výlevka</t>
  </si>
  <si>
    <t>76</t>
  </si>
  <si>
    <t>Ostatní náklady potřebné k dokončení díla</t>
  </si>
  <si>
    <t>-425176512</t>
  </si>
  <si>
    <t>51</t>
  </si>
  <si>
    <t>Rezerva</t>
  </si>
  <si>
    <t>543600431</t>
  </si>
  <si>
    <t>03 - Voda</t>
  </si>
  <si>
    <t>D1 - Voda</t>
  </si>
  <si>
    <t xml:space="preserve">    D2 - Ostatní</t>
  </si>
  <si>
    <t>Potrubí PE/PPR 1/2"</t>
  </si>
  <si>
    <t>Potrubí PE/PPR 3/4"</t>
  </si>
  <si>
    <t>Potrubí PE/PPR 1"</t>
  </si>
  <si>
    <t>Potrubí PE/PPR 5/4"</t>
  </si>
  <si>
    <t>Potrubí PE/PPR 2"</t>
  </si>
  <si>
    <t>Armatury, přechody, fitinky</t>
  </si>
  <si>
    <t>Tepelná izolace potrubí</t>
  </si>
  <si>
    <t>Závěsný a kotevní materiál</t>
  </si>
  <si>
    <t>Zasekání drážek a zapravení</t>
  </si>
  <si>
    <t>Montáž rozvodů ZTI</t>
  </si>
  <si>
    <t>Směšovací baterie standard</t>
  </si>
  <si>
    <t>Elektrický zásobníkový ohřívač / akumulační nádrž 260 l</t>
  </si>
  <si>
    <t>Napojení, tlaková zkouška, spuštění</t>
  </si>
  <si>
    <t>65</t>
  </si>
  <si>
    <t>-49228021</t>
  </si>
  <si>
    <t>-48603802</t>
  </si>
  <si>
    <t>04 - ÚT</t>
  </si>
  <si>
    <t>D1 - ÚT</t>
  </si>
  <si>
    <t>D2 - Ostatní</t>
  </si>
  <si>
    <t>Tepelné čerpadlo vzduch–voda 20 kW</t>
  </si>
  <si>
    <t>-325215924</t>
  </si>
  <si>
    <t>Akumulační nádrž 500 l</t>
  </si>
  <si>
    <t>-876755025</t>
  </si>
  <si>
    <t>Elektrický zásobník TV 500 l</t>
  </si>
  <si>
    <t>239478302</t>
  </si>
  <si>
    <t>Deskové radiátory</t>
  </si>
  <si>
    <t>2027507594</t>
  </si>
  <si>
    <t>Termostatické ventily + hlavice</t>
  </si>
  <si>
    <t>sada</t>
  </si>
  <si>
    <t>602871794</t>
  </si>
  <si>
    <t>Zpětné armatury a odvzdušnění</t>
  </si>
  <si>
    <t>446516514</t>
  </si>
  <si>
    <t>Potrubí topné vody PE-X / vícevrstvé</t>
  </si>
  <si>
    <t>-850698233</t>
  </si>
  <si>
    <t>-509763601</t>
  </si>
  <si>
    <t>Stoupačky a hlavní rozvody</t>
  </si>
  <si>
    <t>2050311134</t>
  </si>
  <si>
    <t>Oběhová čerpadla</t>
  </si>
  <si>
    <t>-605522932</t>
  </si>
  <si>
    <t>Rozdělovače, armatury, filtry</t>
  </si>
  <si>
    <t>5655731</t>
  </si>
  <si>
    <t>Ekvitermní regulace</t>
  </si>
  <si>
    <t>-1978883551</t>
  </si>
  <si>
    <t>Zónová regulace podlaží</t>
  </si>
  <si>
    <t>1254365502</t>
  </si>
  <si>
    <t>Závěsy, kotvení, pomocný materiál</t>
  </si>
  <si>
    <t>-43828396</t>
  </si>
  <si>
    <t>15</t>
  </si>
  <si>
    <t>160369907</t>
  </si>
  <si>
    <t>Montáž otopné soustavy</t>
  </si>
  <si>
    <t>-1443377613</t>
  </si>
  <si>
    <t>Elektro napojení TČ a MaR</t>
  </si>
  <si>
    <t>-605751540</t>
  </si>
  <si>
    <t>Tlakové zkoušky a uvedení do provozu</t>
  </si>
  <si>
    <t>1901854691</t>
  </si>
  <si>
    <t>1692698287</t>
  </si>
  <si>
    <t>-1484463836</t>
  </si>
  <si>
    <t>05 - VZT</t>
  </si>
  <si>
    <t xml:space="preserve">    751 - Vzduchotechnika</t>
  </si>
  <si>
    <t xml:space="preserve">      751a - 1NP</t>
  </si>
  <si>
    <t xml:space="preserve">      751b - 2NP</t>
  </si>
  <si>
    <t xml:space="preserve">      751c - 3NP</t>
  </si>
  <si>
    <t>751</t>
  </si>
  <si>
    <t>Vzduchotechnika</t>
  </si>
  <si>
    <t>751a</t>
  </si>
  <si>
    <t>Dalap AP PROFI 150 Z</t>
  </si>
  <si>
    <t>817742309</t>
  </si>
  <si>
    <t xml:space="preserve">Potrubí DN150 – pozink </t>
  </si>
  <si>
    <t>524540827</t>
  </si>
  <si>
    <t>Kotvení do stropu</t>
  </si>
  <si>
    <t>-1512974746</t>
  </si>
  <si>
    <t>Ukončení v SDK podhledu</t>
  </si>
  <si>
    <t>-2007291623</t>
  </si>
  <si>
    <t>Prostup fasádou + venkovní mřížka</t>
  </si>
  <si>
    <t>-492980444</t>
  </si>
  <si>
    <t>Montážní práce</t>
  </si>
  <si>
    <t>863670891</t>
  </si>
  <si>
    <t>kotvení + zapojení + těsnění</t>
  </si>
  <si>
    <t>-1387792556</t>
  </si>
  <si>
    <t>751b</t>
  </si>
  <si>
    <t>288083964</t>
  </si>
  <si>
    <t>878107869</t>
  </si>
  <si>
    <t>-144332550</t>
  </si>
  <si>
    <t>-1517419222</t>
  </si>
  <si>
    <t>233095194</t>
  </si>
  <si>
    <t>-1352011461</t>
  </si>
  <si>
    <t>-1110795710</t>
  </si>
  <si>
    <t>751c</t>
  </si>
  <si>
    <t>-1028708857</t>
  </si>
  <si>
    <t>-1552300495</t>
  </si>
  <si>
    <t>115807407</t>
  </si>
  <si>
    <t>-173119815</t>
  </si>
  <si>
    <t>-428087317</t>
  </si>
  <si>
    <t>950353782</t>
  </si>
  <si>
    <t>986847823</t>
  </si>
  <si>
    <t>-893689004</t>
  </si>
  <si>
    <t>1307746352</t>
  </si>
  <si>
    <t>06 - EL</t>
  </si>
  <si>
    <t xml:space="preserve">PSV - Práce a dodávky PSV   </t>
  </si>
  <si>
    <t xml:space="preserve">    741 - Elektroinstalace - silnoproud   </t>
  </si>
  <si>
    <t xml:space="preserve">    742 - Elektroinstalace - slaboproud   </t>
  </si>
  <si>
    <t xml:space="preserve">Práce a dodávky PSV   </t>
  </si>
  <si>
    <t>741</t>
  </si>
  <si>
    <t xml:space="preserve">Elektroinstalace - silnoproud   </t>
  </si>
  <si>
    <t>741110061</t>
  </si>
  <si>
    <t>Montáž trubka plastová ohebná D přes 11 do 23 mm uložená pod omítku</t>
  </si>
  <si>
    <t>1518324212</t>
  </si>
  <si>
    <t>34571062</t>
  </si>
  <si>
    <t>trubka elektroinstalační ohebná z PVC bílá d 16mm</t>
  </si>
  <si>
    <t>702853588</t>
  </si>
  <si>
    <t xml:space="preserve">300 * 1,05   </t>
  </si>
  <si>
    <t>34571063</t>
  </si>
  <si>
    <t>trubka elektroinstalační ohebná z PVC bílá d 23mm</t>
  </si>
  <si>
    <t>-47753668</t>
  </si>
  <si>
    <t xml:space="preserve">350 * 1,05   </t>
  </si>
  <si>
    <t>741110063</t>
  </si>
  <si>
    <t>Montáž trubka plastová ohebná D přes 35 mm uložená pod omítku</t>
  </si>
  <si>
    <t>-1777370109</t>
  </si>
  <si>
    <t>34571066</t>
  </si>
  <si>
    <t>trubka elektroinstalační ohebná z PVC bílá d 48mm</t>
  </si>
  <si>
    <t>-1213094379</t>
  </si>
  <si>
    <t xml:space="preserve">150 * 1,05   </t>
  </si>
  <si>
    <t>741112001</t>
  </si>
  <si>
    <t>Montáž krabice zapuštěná plastová kruhová</t>
  </si>
  <si>
    <t>967153922</t>
  </si>
  <si>
    <t>34571450</t>
  </si>
  <si>
    <t>krabice pod omítku PVC přístrojová kruhová D 70mm</t>
  </si>
  <si>
    <t>1033849893</t>
  </si>
  <si>
    <t>34571451</t>
  </si>
  <si>
    <t>krabice pod omítku PVC přístrojová kruhová D 70mm hluboká</t>
  </si>
  <si>
    <t>2106695173</t>
  </si>
  <si>
    <t>34571521</t>
  </si>
  <si>
    <t>krabice pod omítku PVC odbočná kruhová D 70mm s víčkem a svorkovnicí</t>
  </si>
  <si>
    <t>-824266454</t>
  </si>
  <si>
    <t>741112023</t>
  </si>
  <si>
    <t>Montáž krabice nástěnná plastová čtyřhranná do 250x250 mm</t>
  </si>
  <si>
    <t>-906042442</t>
  </si>
  <si>
    <t>34571484</t>
  </si>
  <si>
    <t>krabice v uzavřeném provedení PVC s krytím IP 54 čtvercová 170x170mm</t>
  </si>
  <si>
    <t>-1496779897</t>
  </si>
  <si>
    <t>741120001</t>
  </si>
  <si>
    <t>Montáž vodič Cu izolovaný plný a laněný žíla 0,35-6 mm2 pod omítku (např. CY)</t>
  </si>
  <si>
    <t>-725019309</t>
  </si>
  <si>
    <t>34141025</t>
  </si>
  <si>
    <t>vodič propojovací flexibilní jádro Cu lanované izolace PVC 450/750V (H07V-K) 1x2,5mm2</t>
  </si>
  <si>
    <t>2099802598</t>
  </si>
  <si>
    <t xml:space="preserve">96 * 1,15   </t>
  </si>
  <si>
    <t>34141027</t>
  </si>
  <si>
    <t>vodič propojovací flexibilní jádro Cu lanované izolace PVC 450/750V (H07V-K) 1x6mm2</t>
  </si>
  <si>
    <t>-1151908867</t>
  </si>
  <si>
    <t xml:space="preserve">144 * 1,15   </t>
  </si>
  <si>
    <t>741120003</t>
  </si>
  <si>
    <t>Montáž vodič Cu izolovaný plný a laněný žíla 10-16 mm2 pod omítku (např. CY)</t>
  </si>
  <si>
    <t>-1168081509</t>
  </si>
  <si>
    <t>34141029</t>
  </si>
  <si>
    <t>vodič propojovací flexibilní jádro Cu lanované izolace PVC 450/750V (H07V-K) 1x16mm2</t>
  </si>
  <si>
    <t>-1540059205</t>
  </si>
  <si>
    <t xml:space="preserve">80 * 1,15   </t>
  </si>
  <si>
    <t>741122015</t>
  </si>
  <si>
    <t>Montáž kabel Cu bez ukončení uložený pod omítku plný kulatý 3x1,5 mm2 (např. CYKY, CYKFY)</t>
  </si>
  <si>
    <t>1139333248</t>
  </si>
  <si>
    <t>34111030</t>
  </si>
  <si>
    <t>kabel instalační jádro Cu plné izolace PVC plášť PVC 450/750V (CYKY) 3x1,5mm2</t>
  </si>
  <si>
    <t>-7766813</t>
  </si>
  <si>
    <t xml:space="preserve">620 * 1,15   </t>
  </si>
  <si>
    <t>741122016</t>
  </si>
  <si>
    <t>Montáž kabel Cu bez ukončení uložený pod omítku plný kulatý 3x2,5 až 6 mm2 (např. CYKY, CYKFY)</t>
  </si>
  <si>
    <t>-1809138045</t>
  </si>
  <si>
    <t>34111036</t>
  </si>
  <si>
    <t>kabel instalační jádro Cu plné izolace PVC plášť PVC 450/750V (CYKY) 3x2,5mm2</t>
  </si>
  <si>
    <t>-589623813</t>
  </si>
  <si>
    <t xml:space="preserve">800 * 1,15   </t>
  </si>
  <si>
    <t>741122031</t>
  </si>
  <si>
    <t>Montáž kabel Cu bez ukončení uložený pod omítku plný kulatý 5x1,5 až 2,5 mm2 (např. CYKY, CYKFY)</t>
  </si>
  <si>
    <t>403710465</t>
  </si>
  <si>
    <t>34111090</t>
  </si>
  <si>
    <t>kabel instalační jádro Cu plné izolace PVC plášť PVC 450/750V (CYKY) 5x1,5mm2</t>
  </si>
  <si>
    <t>2010717466</t>
  </si>
  <si>
    <t xml:space="preserve">540,701754385965 * 1,15   </t>
  </si>
  <si>
    <t>34111094</t>
  </si>
  <si>
    <t>kabel instalační jádro Cu plné izolace PVC plášť PVC 450/750V (CYKY) 5x2,5mm2</t>
  </si>
  <si>
    <t>1774232606</t>
  </si>
  <si>
    <t xml:space="preserve">129,298245614035 * 1,15   </t>
  </si>
  <si>
    <t>741122033</t>
  </si>
  <si>
    <t>Montáž kabel Cu bez ukončení uložený pod omítku plný kulatý 5x10 mm2 (např. CYKY, CYKFY)</t>
  </si>
  <si>
    <t>-759413347</t>
  </si>
  <si>
    <t>34113034</t>
  </si>
  <si>
    <t>kabel instalační jádro Cu plné izolace PVC plášť PVC 450/750V (CYKY) 5x10mm2</t>
  </si>
  <si>
    <t>-1208447216</t>
  </si>
  <si>
    <t>741122122</t>
  </si>
  <si>
    <t>Montáž kabel Cu plný kulatý žíla 3x1,5 až 6 mm2 zatažený v trubkách (např. CYKY, CYKFY)</t>
  </si>
  <si>
    <t>706045951</t>
  </si>
  <si>
    <t>34111327</t>
  </si>
  <si>
    <t>kabel silový oheň retardující bezhalogenový s funkční schopností při požáru 180min a P60-R třída reakce na oheň B2cas1d0 jádro Cu 0,6/1kV (1-CXKH-V) 3x1,5mm2</t>
  </si>
  <si>
    <t>-124903839</t>
  </si>
  <si>
    <t xml:space="preserve">60 * 1,15   </t>
  </si>
  <si>
    <t>741122135</t>
  </si>
  <si>
    <t>Montáž kabel Cu plný kulatý žíla 4x35 mm2 zatažený v trubkách (např. CYKY, CYKFY)</t>
  </si>
  <si>
    <t>-1463754578</t>
  </si>
  <si>
    <t>34111620</t>
  </si>
  <si>
    <t>kabel silový jádro Cu izolace PVC plášť PVC 0,6/1kV (1-CYKY) 4x35mm2</t>
  </si>
  <si>
    <t>-1460476985</t>
  </si>
  <si>
    <t>741122143</t>
  </si>
  <si>
    <t>Montáž kabel Cu plný kulatý žíla 5x4 až 6 mm2 zatažený v trubkách (např. CYKY, CYKFY)</t>
  </si>
  <si>
    <t>292874272</t>
  </si>
  <si>
    <t>34111100</t>
  </si>
  <si>
    <t>kabel instalační jádro Cu plné izolace PVC plášť PVC 450/750V (CYKY) 5x6mm2</t>
  </si>
  <si>
    <t>1184008397</t>
  </si>
  <si>
    <t>741210001</t>
  </si>
  <si>
    <t>Montáž rozvodnice oceloplechová nebo plastová běžná do 20 kg</t>
  </si>
  <si>
    <t>1427017708</t>
  </si>
  <si>
    <t>RMAT0001</t>
  </si>
  <si>
    <t>rozvodnice R1 a R2 vč. vybavení. EI 30-DP1</t>
  </si>
  <si>
    <t>-1766033293</t>
  </si>
  <si>
    <t>741210002</t>
  </si>
  <si>
    <t>Montáž rozvodnice oceloplechová nebo plastová běžná do 50 kg</t>
  </si>
  <si>
    <t>1461827762</t>
  </si>
  <si>
    <t>RMAT0002</t>
  </si>
  <si>
    <t>rozvodnice RE 222 s In do 80 A</t>
  </si>
  <si>
    <t>-945027471</t>
  </si>
  <si>
    <t>RMAT0003</t>
  </si>
  <si>
    <t>rozvodnice RH vč. vybavení</t>
  </si>
  <si>
    <t>-1149937791</t>
  </si>
  <si>
    <t>741310101</t>
  </si>
  <si>
    <t>Montáž spínač (polo)zapuštěný bezšroubové připojení 1-jednopólový se zapojením vodičů</t>
  </si>
  <si>
    <t>-1719738507</t>
  </si>
  <si>
    <t>34539015</t>
  </si>
  <si>
    <t>přístroj spínače jednopólového, řazení 1, 1So, 1S bezšroubové svorky</t>
  </si>
  <si>
    <t>-1781967659</t>
  </si>
  <si>
    <t>RMAT0004</t>
  </si>
  <si>
    <t>rámeček</t>
  </si>
  <si>
    <t>-1685067394</t>
  </si>
  <si>
    <t>RMAT0005</t>
  </si>
  <si>
    <t>krytka</t>
  </si>
  <si>
    <t>-436654508</t>
  </si>
  <si>
    <t>741310121</t>
  </si>
  <si>
    <t>Montáž přepínač (polo)zapuštěný bezšroubové připojení 5-sériový se zapojením vodičů</t>
  </si>
  <si>
    <t>-1220709477</t>
  </si>
  <si>
    <t>34539012</t>
  </si>
  <si>
    <t>přístroj přepínače sériového, řazení 5 bezšroubové svorky</t>
  </si>
  <si>
    <t>134518526</t>
  </si>
  <si>
    <t>RMAT0006</t>
  </si>
  <si>
    <t>-2107184835</t>
  </si>
  <si>
    <t>RMAT0007</t>
  </si>
  <si>
    <t>1424428450</t>
  </si>
  <si>
    <t>741310122</t>
  </si>
  <si>
    <t>Montáž přepínač (polo)zapuštěný bezšroubové připojení 6-střídavý se zapojením vodičů</t>
  </si>
  <si>
    <t>-1078096401</t>
  </si>
  <si>
    <t>34539016</t>
  </si>
  <si>
    <t>přístroj přepínače střídavého, řazení 6, 6So, 6S bezšroubové svorky</t>
  </si>
  <si>
    <t>1833961641</t>
  </si>
  <si>
    <t>47</t>
  </si>
  <si>
    <t>RMAT0008</t>
  </si>
  <si>
    <t>-41766096</t>
  </si>
  <si>
    <t>RMAT0009</t>
  </si>
  <si>
    <t>101752218</t>
  </si>
  <si>
    <t>49</t>
  </si>
  <si>
    <t>741311003</t>
  </si>
  <si>
    <t>Montáž čidlo pohybu vestavné se zapojením vodičů</t>
  </si>
  <si>
    <t>-1294761766</t>
  </si>
  <si>
    <t>40461058</t>
  </si>
  <si>
    <t>čidlo pohybové a prezenční stropní 360°</t>
  </si>
  <si>
    <t>-84252263</t>
  </si>
  <si>
    <t>741311071</t>
  </si>
  <si>
    <t>Montáž tlačítka nouzového zastavení/vypnutí TOTAL STOP přisazeného nebo nástěnného se zapojením vodičů</t>
  </si>
  <si>
    <t>1373590731</t>
  </si>
  <si>
    <t>34532001</t>
  </si>
  <si>
    <t>ovládač nouzového zastavení s aretací 1V 3A 240V AC</t>
  </si>
  <si>
    <t>156661986</t>
  </si>
  <si>
    <t>741313002</t>
  </si>
  <si>
    <t>Montáž zásuvka (polo)zapuštěná bezšroubové připojení 2P+PE dvojí zapojení - průběžná se zapojením vodičů</t>
  </si>
  <si>
    <t>1115196762</t>
  </si>
  <si>
    <t>34555241</t>
  </si>
  <si>
    <t>přístroj zásuvky zapuštěné jednonásobné, krytka s clonkami, bezšroubové svorky</t>
  </si>
  <si>
    <t>346956313</t>
  </si>
  <si>
    <t>RMAT0012</t>
  </si>
  <si>
    <t>268448926</t>
  </si>
  <si>
    <t>741313083</t>
  </si>
  <si>
    <t>Montáž zásuvka chráněná v krabici šroubové připojení 2P+PE dvojí zapojení, prostředí venkovní, mokré se zapojením vodičů</t>
  </si>
  <si>
    <t>859724780</t>
  </si>
  <si>
    <t>34555248</t>
  </si>
  <si>
    <t>zásuvka nástěnná jednonásobná s víčkem pro průběžnou montáž, IP44, šroubové svorky</t>
  </si>
  <si>
    <t>-2002122918</t>
  </si>
  <si>
    <t>RMAT0013</t>
  </si>
  <si>
    <t>1169035380</t>
  </si>
  <si>
    <t>741313221</t>
  </si>
  <si>
    <t>Montáž zásuvek průmyslových nástěnných provedení IP 67 3P+N+PE 16 A se zapojením vodičů</t>
  </si>
  <si>
    <t>-1678434958</t>
  </si>
  <si>
    <t>35811381</t>
  </si>
  <si>
    <t>zásuvka nástěnná 16A - 5pól, řazení 3P+N+PE IP67, šroubové svorky</t>
  </si>
  <si>
    <t>2116076947</t>
  </si>
  <si>
    <t>RMAT0028</t>
  </si>
  <si>
    <t>1714996247</t>
  </si>
  <si>
    <t>741330731</t>
  </si>
  <si>
    <t>Montáž relé pomocné ventilátorové se zapojením vodičů</t>
  </si>
  <si>
    <t>1976030326</t>
  </si>
  <si>
    <t>RMAT0014</t>
  </si>
  <si>
    <t>doběhové relé</t>
  </si>
  <si>
    <t>1441031327</t>
  </si>
  <si>
    <t>741372022</t>
  </si>
  <si>
    <t>Montáž svítidlo LED interiérové přisazené nástěnné hranaté nebo kruhové přes 0,09 do 0,36 m2 se zapojením vodičů</t>
  </si>
  <si>
    <t>-190615961</t>
  </si>
  <si>
    <t>RMAT0015</t>
  </si>
  <si>
    <t>LED svítidlo ozn. A - 1 x LED, 38,4W, 5410lm, Ra80, 4000K</t>
  </si>
  <si>
    <t>1089126234</t>
  </si>
  <si>
    <t>RMAT0016</t>
  </si>
  <si>
    <t>LED svítidlo ozn. B - 1 x LED, 20,1W, 2700lm, Ra80, 4000K</t>
  </si>
  <si>
    <t>1902230946</t>
  </si>
  <si>
    <t>67</t>
  </si>
  <si>
    <t>RMAT0017</t>
  </si>
  <si>
    <t>LED svítidlo ozn. C - 1 x LED, 25,3W, 3390lm, Ra80, 4000K</t>
  </si>
  <si>
    <t>985251255</t>
  </si>
  <si>
    <t>RMAT0018</t>
  </si>
  <si>
    <t>LED svítidlo ozn. D - 1 x LED, 15,1W, 1660lm, Ra80, 4000K</t>
  </si>
  <si>
    <t>1227256428</t>
  </si>
  <si>
    <t>RMAT0019</t>
  </si>
  <si>
    <t>LED svítidlo ozn. E - 1 x LED, 1 x LED, 32,9W, 4410lm, Ra80, 4000K, nízké UGR</t>
  </si>
  <si>
    <t>780126886</t>
  </si>
  <si>
    <t>RMAT0020</t>
  </si>
  <si>
    <t>svítidlo pro osv. tabule</t>
  </si>
  <si>
    <t>-2036733326</t>
  </si>
  <si>
    <t>RMAT0021</t>
  </si>
  <si>
    <t>svítidlo pro závěsné svítidlo/lustr</t>
  </si>
  <si>
    <t>-853106387</t>
  </si>
  <si>
    <t>RMAT0022</t>
  </si>
  <si>
    <t>stropní bytové LED nástěnné</t>
  </si>
  <si>
    <t>1760352280</t>
  </si>
  <si>
    <t>741372032</t>
  </si>
  <si>
    <t>Montáž svítidlo LED interiérové přisazené nástěnné nouzové s piktogramem</t>
  </si>
  <si>
    <t>-1111892318</t>
  </si>
  <si>
    <t>RMAT0027</t>
  </si>
  <si>
    <t>svítidlo nouzové, zdroj 60 minut</t>
  </si>
  <si>
    <t>1903838060</t>
  </si>
  <si>
    <t>741372078</t>
  </si>
  <si>
    <t>Montáž svítidlo LED interiérové přisazené stropní nouzové bez piktogramu</t>
  </si>
  <si>
    <t>1963007258</t>
  </si>
  <si>
    <t>34835014</t>
  </si>
  <si>
    <t>svítidlo LED nouzové přisazené baterie 1h piktogram</t>
  </si>
  <si>
    <t>2026068644</t>
  </si>
  <si>
    <t>77</t>
  </si>
  <si>
    <t>741410003</t>
  </si>
  <si>
    <t>Montáž drátu nebo lana uzemňovacího průměru do 10 mm na povrchu</t>
  </si>
  <si>
    <t>1152317010</t>
  </si>
  <si>
    <t>35441073</t>
  </si>
  <si>
    <t>drát D 10mm FeZn</t>
  </si>
  <si>
    <t>1295424126</t>
  </si>
  <si>
    <t>741420001</t>
  </si>
  <si>
    <t>Montáž drát nebo lano hromosvodné svodové D do 10 mm s podpěrou</t>
  </si>
  <si>
    <t>2042232818</t>
  </si>
  <si>
    <t>35441077</t>
  </si>
  <si>
    <t>drát D 8mm AlMgSi</t>
  </si>
  <si>
    <t>-1118009308</t>
  </si>
  <si>
    <t>81</t>
  </si>
  <si>
    <t>RMAT0023</t>
  </si>
  <si>
    <t>podpěra vedení PV 01</t>
  </si>
  <si>
    <t>2098250191</t>
  </si>
  <si>
    <t>RMAT0024</t>
  </si>
  <si>
    <t>podpěra vedení PV 22</t>
  </si>
  <si>
    <t>1319107225</t>
  </si>
  <si>
    <t>RMAT0025</t>
  </si>
  <si>
    <t>podpěra vedení PV 15</t>
  </si>
  <si>
    <t>1890713474</t>
  </si>
  <si>
    <t>741420020</t>
  </si>
  <si>
    <t>Montáž svorka hromosvodná s jedním šroubem</t>
  </si>
  <si>
    <t>-1660147474</t>
  </si>
  <si>
    <t>35431000</t>
  </si>
  <si>
    <t>svorka uzemnění FeZn univerzální</t>
  </si>
  <si>
    <t>-288480448</t>
  </si>
  <si>
    <t>35431015</t>
  </si>
  <si>
    <t>svorka uzemnění FeZn zkušební, spoj hromosvod/uzemnění</t>
  </si>
  <si>
    <t>1430128375</t>
  </si>
  <si>
    <t>35431038</t>
  </si>
  <si>
    <t>svorka uzemnění FeZn na okapové žlaby, 60mm</t>
  </si>
  <si>
    <t>427735980</t>
  </si>
  <si>
    <t>35431024</t>
  </si>
  <si>
    <t>svorka uzemnění FeZn křížová pro vodič D 6- 10mm s mezideskou</t>
  </si>
  <si>
    <t>-386963698</t>
  </si>
  <si>
    <t>741420051</t>
  </si>
  <si>
    <t>Montáž vedení hromosvodné-úhelník nebo trubka s držáky do zdiva</t>
  </si>
  <si>
    <t>1451385908</t>
  </si>
  <si>
    <t>35441830</t>
  </si>
  <si>
    <t>úhelník ochranný na ochranu svodu - 1700mm, FeZn</t>
  </si>
  <si>
    <t>784826587</t>
  </si>
  <si>
    <t>RMAT0026</t>
  </si>
  <si>
    <t>držák ochranného úhelníku</t>
  </si>
  <si>
    <t>-2005635857</t>
  </si>
  <si>
    <t>741450002</t>
  </si>
  <si>
    <t>Montáž svorkovnice ekvipotenciálního pospojení</t>
  </si>
  <si>
    <t>1436669746</t>
  </si>
  <si>
    <t>34565002</t>
  </si>
  <si>
    <t>svorkovnice ekvipotenciální 200x65mm</t>
  </si>
  <si>
    <t>-1808160963</t>
  </si>
  <si>
    <t>741810002</t>
  </si>
  <si>
    <t>Celková prohlídka elektrického rozvodu a zařízení přes 100 000 do 500 000,- Kč</t>
  </si>
  <si>
    <t>686838739</t>
  </si>
  <si>
    <t>998741113</t>
  </si>
  <si>
    <t>Přesun hmot tonážní pro silnoproud s omezením mechanizace v objektech v přes 12 do 24 m</t>
  </si>
  <si>
    <t>-424049888</t>
  </si>
  <si>
    <t>R-mat</t>
  </si>
  <si>
    <t>Demontáže</t>
  </si>
  <si>
    <t>984930220</t>
  </si>
  <si>
    <t>742</t>
  </si>
  <si>
    <t xml:space="preserve">Elektroinstalace - slaboproud   </t>
  </si>
  <si>
    <t>742124002</t>
  </si>
  <si>
    <t>Montáž kabelů datových FTP, UTP, STP pro vnitřní rozvody do trubky</t>
  </si>
  <si>
    <t>-388184122</t>
  </si>
  <si>
    <t>34121265</t>
  </si>
  <si>
    <t>kabel datový venkovní jádro Cu plné plášť PE (U/UTP) kategorie 6</t>
  </si>
  <si>
    <t>-365365339</t>
  </si>
  <si>
    <t xml:space="preserve">1050 * 1,2   </t>
  </si>
  <si>
    <t>742124005</t>
  </si>
  <si>
    <t>Montáž kabelů datových FTP, UTP, STP ukončení kabelu konektorem</t>
  </si>
  <si>
    <t>-2092171106</t>
  </si>
  <si>
    <t>37459020</t>
  </si>
  <si>
    <t>konektor na drát/lanko s vložkou RJ45 UTP Cat6 nestíněný</t>
  </si>
  <si>
    <t>-1033237891</t>
  </si>
  <si>
    <t>742124006</t>
  </si>
  <si>
    <t>Montáž kabelů datových FTP, UTP, STP ukončení kabelu spojkou</t>
  </si>
  <si>
    <t>1909200027</t>
  </si>
  <si>
    <t>35436045</t>
  </si>
  <si>
    <t>spojka RJ-45/RJ-45 keystone otvor UTP Cat6</t>
  </si>
  <si>
    <t>-112932749</t>
  </si>
  <si>
    <t>742310001</t>
  </si>
  <si>
    <t>Montáž napájecího modulu k domácímu telefonu na DIN lištu</t>
  </si>
  <si>
    <t>-228761312</t>
  </si>
  <si>
    <t>104</t>
  </si>
  <si>
    <t>38227040</t>
  </si>
  <si>
    <t>zdroj napájecí domácího telefonu</t>
  </si>
  <si>
    <t>-181414907</t>
  </si>
  <si>
    <t>105</t>
  </si>
  <si>
    <t>742310002</t>
  </si>
  <si>
    <t>Montáž komunikačního tabla k domácímu telefonu</t>
  </si>
  <si>
    <t>946060968</t>
  </si>
  <si>
    <t>38226011</t>
  </si>
  <si>
    <t>panel domovního telefonu VDS audio bez instalační krabice přes 2 do 6 tlačítek</t>
  </si>
  <si>
    <t>-959811402</t>
  </si>
  <si>
    <t>742310006</t>
  </si>
  <si>
    <t>Montáž domácího nástěnného audio/video telefonu</t>
  </si>
  <si>
    <t>1321079302</t>
  </si>
  <si>
    <t>38226066</t>
  </si>
  <si>
    <t>telefon domácí nástěnný pro povrchovou instalaci</t>
  </si>
  <si>
    <t>-757863851</t>
  </si>
  <si>
    <t>742330012</t>
  </si>
  <si>
    <t>Montáž zařízení do rozvaděče (switch, UPS, DVR, server) bez nastavení</t>
  </si>
  <si>
    <t>-747704276</t>
  </si>
  <si>
    <t>35712085</t>
  </si>
  <si>
    <t>switch 16 portů Gigabit kapacita 32Gbps</t>
  </si>
  <si>
    <t>1635839497</t>
  </si>
  <si>
    <t>742330044</t>
  </si>
  <si>
    <t>Montáž datové zásuvky 1 až 6 pozic</t>
  </si>
  <si>
    <t>-288922522</t>
  </si>
  <si>
    <t>112</t>
  </si>
  <si>
    <t>37451183</t>
  </si>
  <si>
    <t>modul zásuvkový 1xRJ45 osazený 22,5x45mm se záclonkou úhlový UTP Cat6</t>
  </si>
  <si>
    <t>-782858684</t>
  </si>
  <si>
    <t>37451210</t>
  </si>
  <si>
    <t>záslepka datové zásuvky 22,5x45mm</t>
  </si>
  <si>
    <t>1294102603</t>
  </si>
  <si>
    <t>34539100</t>
  </si>
  <si>
    <t>rámeček datové zásuvky pro 2 moduly 22,5x45mm</t>
  </si>
  <si>
    <t>836025530</t>
  </si>
  <si>
    <t>37451004</t>
  </si>
  <si>
    <t>třmen se soklem (pro 2x keystone)</t>
  </si>
  <si>
    <t>-1089072837</t>
  </si>
  <si>
    <t>742330051</t>
  </si>
  <si>
    <t>Popis portu datové zásuvky</t>
  </si>
  <si>
    <t>1572882445</t>
  </si>
  <si>
    <t>742330052</t>
  </si>
  <si>
    <t>Popis portů patchpanelu</t>
  </si>
  <si>
    <t>1758160414</t>
  </si>
  <si>
    <t>118</t>
  </si>
  <si>
    <t>742330061</t>
  </si>
  <si>
    <t>Montáž přístupového bodu včetně nastavení</t>
  </si>
  <si>
    <t>1061830983</t>
  </si>
  <si>
    <t>40371015</t>
  </si>
  <si>
    <t>bod přístupový vnitřní, WiFi 7</t>
  </si>
  <si>
    <t>-134084761</t>
  </si>
  <si>
    <t>742430031</t>
  </si>
  <si>
    <t>Montáž kabelu HDMI se zakončením v zásuvce nebo krabici</t>
  </si>
  <si>
    <t>336443651</t>
  </si>
  <si>
    <t>34199010</t>
  </si>
  <si>
    <t>kabel propojovací HDMI 2.0 High Speed podpora Ethernetu a 4K délka 10m</t>
  </si>
  <si>
    <t>106364608</t>
  </si>
  <si>
    <t>SEZNAM FIGUR</t>
  </si>
  <si>
    <t>Výměra</t>
  </si>
  <si>
    <t>Použití figury:</t>
  </si>
  <si>
    <t>VV0004</t>
  </si>
  <si>
    <t>Výkaz (5)</t>
  </si>
  <si>
    <t>19,074</t>
  </si>
  <si>
    <t>22,110</t>
  </si>
  <si>
    <t>VV0008</t>
  </si>
  <si>
    <t>Výkaz (10)</t>
  </si>
  <si>
    <t>41,85</t>
  </si>
  <si>
    <t>VV0009</t>
  </si>
  <si>
    <t>80,911</t>
  </si>
  <si>
    <t>257,550</t>
  </si>
  <si>
    <t>495,030</t>
  </si>
  <si>
    <t>473,270</t>
  </si>
  <si>
    <t>VV0018</t>
  </si>
  <si>
    <t>Výkaz (24)</t>
  </si>
  <si>
    <t>94,280</t>
  </si>
  <si>
    <t>VV0019</t>
  </si>
  <si>
    <t>Výkaz (25)</t>
  </si>
  <si>
    <t>146,091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</si>
</sst>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3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18" fillId="0" borderId="0" xfId="0" applyFont="1" applyAlignment="1" applyProtection="1">
      <alignment horizontal="left" vertical="center"/>
    </xf>
    <xf numFmtId="4" fontId="2" fillId="0" borderId="0" xfId="0" applyNumberFormat="1" applyFont="1" applyAlignment="1" applyProtection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9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9" fillId="0" borderId="5" xfId="0" applyNumberFormat="1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1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3" fillId="0" borderId="14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4" fillId="4" borderId="6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4" fillId="4" borderId="7" xfId="0" applyFont="1" applyFill="1" applyBorder="1" applyAlignment="1" applyProtection="1">
      <alignment horizontal="center" vertical="center"/>
    </xf>
    <xf numFmtId="0" fontId="24" fillId="4" borderId="7" xfId="0" applyFont="1" applyFill="1" applyBorder="1" applyAlignment="1" applyProtection="1">
      <alignment horizontal="right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0" xfId="0" applyFont="1" applyFill="1" applyAlignment="1" applyProtection="1">
      <alignment horizontal="center" vertical="center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2" fillId="0" borderId="14" xfId="0" applyNumberFormat="1" applyFont="1" applyBorder="1" applyAlignment="1" applyProtection="1">
      <alignment vertical="center"/>
    </xf>
    <xf numFmtId="4" fontId="22" fillId="0" borderId="0" xfId="0" applyNumberFormat="1" applyFont="1" applyBorder="1" applyAlignment="1" applyProtection="1">
      <alignment vertical="center"/>
    </xf>
    <xf numFmtId="166" fontId="22" fillId="0" borderId="0" xfId="0" applyNumberFormat="1" applyFont="1" applyBorder="1" applyAlignment="1" applyProtection="1">
      <alignment vertical="center"/>
    </xf>
    <xf numFmtId="4" fontId="22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0" fontId="30" fillId="0" borderId="0" xfId="0" applyFont="1" applyAlignment="1" applyProtection="1">
      <alignment vertical="center"/>
    </xf>
    <xf numFmtId="4" fontId="30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1" fillId="0" borderId="14" xfId="0" applyNumberFormat="1" applyFont="1" applyBorder="1" applyAlignment="1" applyProtection="1">
      <alignment vertical="center"/>
    </xf>
    <xf numFmtId="4" fontId="31" fillId="0" borderId="0" xfId="0" applyNumberFormat="1" applyFont="1" applyBorder="1" applyAlignment="1" applyProtection="1">
      <alignment vertical="center"/>
    </xf>
    <xf numFmtId="166" fontId="31" fillId="0" borderId="0" xfId="0" applyNumberFormat="1" applyFont="1" applyBorder="1" applyAlignment="1" applyProtection="1">
      <alignment vertical="center"/>
    </xf>
    <xf numFmtId="4" fontId="31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 applyProtection="1">
      <alignment vertical="center"/>
    </xf>
    <xf numFmtId="4" fontId="31" fillId="0" borderId="20" xfId="0" applyNumberFormat="1" applyFont="1" applyBorder="1" applyAlignment="1" applyProtection="1">
      <alignment vertical="center"/>
    </xf>
    <xf numFmtId="166" fontId="31" fillId="0" borderId="20" xfId="0" applyNumberFormat="1" applyFont="1" applyBorder="1" applyAlignment="1" applyProtection="1">
      <alignment vertical="center"/>
    </xf>
    <xf numFmtId="4" fontId="31" fillId="0" borderId="21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7" fillId="0" borderId="0" xfId="0" applyFont="1" applyAlignment="1" applyProtection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" fontId="1" fillId="0" borderId="15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horizontal="left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 applyProtection="1">
      <alignment vertical="center"/>
    </xf>
    <xf numFmtId="0" fontId="26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4" fontId="26" fillId="4" borderId="0" xfId="0" applyNumberFormat="1" applyFont="1" applyFill="1" applyAlignment="1" applyProtection="1">
      <alignment vertical="center"/>
    </xf>
    <xf numFmtId="0" fontId="32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4" fontId="2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4" fillId="4" borderId="0" xfId="0" applyFont="1" applyFill="1" applyAlignment="1" applyProtection="1">
      <alignment horizontal="left" vertical="center"/>
    </xf>
    <xf numFmtId="0" fontId="24" fillId="4" borderId="0" xfId="0" applyFont="1" applyFill="1" applyAlignment="1" applyProtection="1">
      <alignment horizontal="right" vertical="center"/>
    </xf>
    <xf numFmtId="0" fontId="34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4" fontId="34" fillId="0" borderId="0" xfId="0" applyNumberFormat="1" applyFont="1" applyAlignment="1" applyProtection="1">
      <alignment vertical="center"/>
    </xf>
    <xf numFmtId="0" fontId="25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4" fillId="4" borderId="16" xfId="0" applyFont="1" applyFill="1" applyBorder="1" applyAlignment="1" applyProtection="1">
      <alignment horizontal="center" vertical="center" wrapText="1"/>
    </xf>
    <xf numFmtId="0" fontId="24" fillId="4" borderId="17" xfId="0" applyFont="1" applyFill="1" applyBorder="1" applyAlignment="1" applyProtection="1">
      <alignment horizontal="center" vertical="center" wrapText="1"/>
    </xf>
    <xf numFmtId="0" fontId="24" fillId="4" borderId="18" xfId="0" applyFont="1" applyFill="1" applyBorder="1" applyAlignment="1" applyProtection="1">
      <alignment horizontal="center" vertical="center" wrapText="1"/>
    </xf>
    <xf numFmtId="0" fontId="24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6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5" fillId="0" borderId="12" xfId="0" applyNumberFormat="1" applyFont="1" applyBorder="1" applyAlignment="1" applyProtection="1"/>
    <xf numFmtId="166" fontId="35" fillId="0" borderId="13" xfId="0" applyNumberFormat="1" applyFont="1" applyBorder="1" applyAlignment="1" applyProtection="1"/>
    <xf numFmtId="167" fontId="36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24" fillId="0" borderId="23" xfId="0" applyFont="1" applyBorder="1" applyAlignment="1" applyProtection="1">
      <alignment horizontal="center" vertical="center"/>
    </xf>
    <xf numFmtId="49" fontId="24" fillId="0" borderId="23" xfId="0" applyNumberFormat="1" applyFont="1" applyBorder="1" applyAlignment="1" applyProtection="1">
      <alignment horizontal="left" vertical="center" wrapText="1"/>
    </xf>
    <xf numFmtId="0" fontId="24" fillId="0" borderId="23" xfId="0" applyFont="1" applyBorder="1" applyAlignment="1" applyProtection="1">
      <alignment horizontal="left" vertical="center" wrapText="1"/>
    </xf>
    <xf numFmtId="0" fontId="24" fillId="0" borderId="23" xfId="0" applyFont="1" applyBorder="1" applyAlignment="1" applyProtection="1">
      <alignment horizontal="center" vertical="center" wrapText="1"/>
    </xf>
    <xf numFmtId="167" fontId="24" fillId="0" borderId="23" xfId="0" applyNumberFormat="1" applyFont="1" applyBorder="1" applyAlignment="1" applyProtection="1">
      <alignment vertical="center"/>
    </xf>
    <xf numFmtId="4" fontId="24" fillId="2" borderId="23" xfId="0" applyNumberFormat="1" applyFont="1" applyFill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Border="1" applyAlignment="1" applyProtection="1">
      <alignment horizontal="center" vertical="center"/>
    </xf>
    <xf numFmtId="166" fontId="25" fillId="0" borderId="0" xfId="0" applyNumberFormat="1" applyFont="1" applyBorder="1" applyAlignment="1" applyProtection="1">
      <alignment vertical="center"/>
    </xf>
    <xf numFmtId="166" fontId="25" fillId="0" borderId="15" xfId="0" applyNumberFormat="1" applyFont="1" applyBorder="1" applyAlignment="1" applyProtection="1">
      <alignment vertical="center"/>
    </xf>
    <xf numFmtId="0" fontId="24" fillId="0" borderId="0" xfId="0" applyFont="1" applyAlignment="1">
      <alignment horizontal="left" vertical="center"/>
    </xf>
    <xf numFmtId="167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0" fontId="39" fillId="0" borderId="23" xfId="0" applyFont="1" applyBorder="1" applyAlignment="1" applyProtection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167" fontId="24" fillId="2" borderId="23" xfId="0" applyNumberFormat="1" applyFont="1" applyFill="1" applyBorder="1" applyAlignment="1" applyProtection="1">
      <alignment vertical="center"/>
      <protection locked="0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5" fillId="0" borderId="20" xfId="0" applyNumberFormat="1" applyFont="1" applyBorder="1" applyAlignment="1" applyProtection="1">
      <alignment vertical="center"/>
    </xf>
    <xf numFmtId="166" fontId="25" fillId="0" borderId="21" xfId="0" applyNumberFormat="1" applyFont="1" applyBorder="1" applyAlignment="1" applyProtection="1">
      <alignment vertical="center"/>
    </xf>
    <xf numFmtId="0" fontId="38" fillId="2" borderId="19" xfId="0" applyFont="1" applyFill="1" applyBorder="1" applyAlignment="1" applyProtection="1">
      <alignment horizontal="left" vertical="center"/>
      <protection locked="0"/>
    </xf>
    <xf numFmtId="0" fontId="38" fillId="0" borderId="20" xfId="0" applyFont="1" applyBorder="1" applyAlignment="1" applyProtection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0" fillId="0" borderId="16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/>
    </xf>
    <xf numFmtId="167" fontId="40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calcChain" Target="calcChain.xml" /><Relationship Id="rId12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8</v>
      </c>
      <c r="BT3" s="18" t="s">
        <v>9</v>
      </c>
    </row>
    <row r="4" s="1" customFormat="1" ht="24.96" customHeight="1">
      <c r="B4" s="22"/>
      <c r="C4" s="23"/>
      <c r="D4" s="24" t="s">
        <v>10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11</v>
      </c>
      <c r="BE4" s="26" t="s">
        <v>12</v>
      </c>
      <c r="BS4" s="18" t="s">
        <v>8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21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26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27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28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28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26</v>
      </c>
      <c r="AL14" s="23"/>
      <c r="AM14" s="23"/>
      <c r="AN14" s="35" t="s">
        <v>28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29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21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26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30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31</v>
      </c>
    </row>
    <row r="19" s="1" customFormat="1" ht="12" customHeight="1">
      <c r="B19" s="22"/>
      <c r="C19" s="23"/>
      <c r="D19" s="33" t="s">
        <v>32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31</v>
      </c>
    </row>
    <row r="20" s="1" customFormat="1" ht="18.48" customHeight="1">
      <c r="B20" s="22"/>
      <c r="C20" s="23"/>
      <c r="D20" s="23"/>
      <c r="E20" s="28" t="s">
        <v>21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26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30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33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1" customFormat="1" ht="14.4" customHeight="1">
      <c r="B26" s="22"/>
      <c r="C26" s="23"/>
      <c r="D26" s="39" t="s">
        <v>34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40">
        <f>ROUND(AG94,0)</f>
        <v>0</v>
      </c>
      <c r="AL26" s="23"/>
      <c r="AM26" s="23"/>
      <c r="AN26" s="23"/>
      <c r="AO26" s="23"/>
      <c r="AP26" s="23"/>
      <c r="AQ26" s="23"/>
      <c r="AR26" s="21"/>
      <c r="BE26" s="32"/>
    </row>
    <row r="27" s="1" customFormat="1" ht="14.4" customHeight="1">
      <c r="B27" s="22"/>
      <c r="C27" s="23"/>
      <c r="D27" s="39" t="s">
        <v>35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40">
        <f>ROUND(AG102, 0)</f>
        <v>0</v>
      </c>
      <c r="AL27" s="40"/>
      <c r="AM27" s="40"/>
      <c r="AN27" s="40"/>
      <c r="AO27" s="40"/>
      <c r="AP27" s="23"/>
      <c r="AQ27" s="23"/>
      <c r="AR27" s="21"/>
      <c r="BE27" s="32"/>
    </row>
    <row r="28" s="2" customFormat="1" ht="6.96" customHeigh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4"/>
      <c r="BE28" s="32"/>
    </row>
    <row r="29" s="2" customFormat="1" ht="25.92" customHeight="1">
      <c r="A29" s="41"/>
      <c r="B29" s="42"/>
      <c r="C29" s="43"/>
      <c r="D29" s="45" t="s">
        <v>36</v>
      </c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7">
        <f>ROUND(AK26 + AK27, 0)</f>
        <v>0</v>
      </c>
      <c r="AL29" s="46"/>
      <c r="AM29" s="46"/>
      <c r="AN29" s="46"/>
      <c r="AO29" s="46"/>
      <c r="AP29" s="43"/>
      <c r="AQ29" s="43"/>
      <c r="AR29" s="44"/>
      <c r="BE29" s="32"/>
    </row>
    <row r="30" s="2" customFormat="1" ht="6.96" customHeight="1">
      <c r="A30" s="41"/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4"/>
      <c r="BE30" s="32"/>
    </row>
    <row r="31" s="2" customFormat="1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8" t="s">
        <v>37</v>
      </c>
      <c r="M31" s="48"/>
      <c r="N31" s="48"/>
      <c r="O31" s="48"/>
      <c r="P31" s="48"/>
      <c r="Q31" s="43"/>
      <c r="R31" s="43"/>
      <c r="S31" s="43"/>
      <c r="T31" s="43"/>
      <c r="U31" s="43"/>
      <c r="V31" s="43"/>
      <c r="W31" s="48" t="s">
        <v>38</v>
      </c>
      <c r="X31" s="48"/>
      <c r="Y31" s="48"/>
      <c r="Z31" s="48"/>
      <c r="AA31" s="48"/>
      <c r="AB31" s="48"/>
      <c r="AC31" s="48"/>
      <c r="AD31" s="48"/>
      <c r="AE31" s="48"/>
      <c r="AF31" s="43"/>
      <c r="AG31" s="43"/>
      <c r="AH31" s="43"/>
      <c r="AI31" s="43"/>
      <c r="AJ31" s="43"/>
      <c r="AK31" s="48" t="s">
        <v>39</v>
      </c>
      <c r="AL31" s="48"/>
      <c r="AM31" s="48"/>
      <c r="AN31" s="48"/>
      <c r="AO31" s="48"/>
      <c r="AP31" s="43"/>
      <c r="AQ31" s="43"/>
      <c r="AR31" s="44"/>
      <c r="BE31" s="32"/>
    </row>
    <row r="32" s="3" customFormat="1" ht="14.4" customHeight="1">
      <c r="A32" s="3"/>
      <c r="B32" s="49"/>
      <c r="C32" s="50"/>
      <c r="D32" s="33" t="s">
        <v>40</v>
      </c>
      <c r="E32" s="50"/>
      <c r="F32" s="33" t="s">
        <v>41</v>
      </c>
      <c r="G32" s="50"/>
      <c r="H32" s="50"/>
      <c r="I32" s="50"/>
      <c r="J32" s="50"/>
      <c r="K32" s="50"/>
      <c r="L32" s="51">
        <v>0.20999999999999999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ROUND(AZ94 + SUM(CD102:CD106), 0)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f>ROUND(AV94 + SUM(BY102:BY106), 0)</f>
        <v>0</v>
      </c>
      <c r="AL32" s="50"/>
      <c r="AM32" s="50"/>
      <c r="AN32" s="50"/>
      <c r="AO32" s="50"/>
      <c r="AP32" s="50"/>
      <c r="AQ32" s="50"/>
      <c r="AR32" s="53"/>
      <c r="BE32" s="54"/>
    </row>
    <row r="33" s="3" customFormat="1" ht="14.4" customHeight="1">
      <c r="A33" s="3"/>
      <c r="B33" s="49"/>
      <c r="C33" s="50"/>
      <c r="D33" s="50"/>
      <c r="E33" s="50"/>
      <c r="F33" s="33" t="s">
        <v>42</v>
      </c>
      <c r="G33" s="50"/>
      <c r="H33" s="50"/>
      <c r="I33" s="50"/>
      <c r="J33" s="50"/>
      <c r="K33" s="50"/>
      <c r="L33" s="51">
        <v>0.12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ROUND(BA94 + SUM(CE102:CE106), 0)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f>ROUND(AW94 + SUM(BZ102:BZ106), 0)</f>
        <v>0</v>
      </c>
      <c r="AL33" s="50"/>
      <c r="AM33" s="50"/>
      <c r="AN33" s="50"/>
      <c r="AO33" s="50"/>
      <c r="AP33" s="50"/>
      <c r="AQ33" s="50"/>
      <c r="AR33" s="53"/>
      <c r="BE33" s="54"/>
    </row>
    <row r="34" hidden="1" s="3" customFormat="1" ht="14.4" customHeight="1">
      <c r="A34" s="3"/>
      <c r="B34" s="49"/>
      <c r="C34" s="50"/>
      <c r="D34" s="50"/>
      <c r="E34" s="50"/>
      <c r="F34" s="33" t="s">
        <v>43</v>
      </c>
      <c r="G34" s="50"/>
      <c r="H34" s="50"/>
      <c r="I34" s="50"/>
      <c r="J34" s="50"/>
      <c r="K34" s="50"/>
      <c r="L34" s="51">
        <v>0.20999999999999999</v>
      </c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2">
        <f>ROUND(BB94 + SUM(CF102:CF106), 0)</f>
        <v>0</v>
      </c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2">
        <v>0</v>
      </c>
      <c r="AL34" s="50"/>
      <c r="AM34" s="50"/>
      <c r="AN34" s="50"/>
      <c r="AO34" s="50"/>
      <c r="AP34" s="50"/>
      <c r="AQ34" s="50"/>
      <c r="AR34" s="53"/>
      <c r="BE34" s="54"/>
    </row>
    <row r="35" hidden="1" s="3" customFormat="1" ht="14.4" customHeight="1">
      <c r="A35" s="3"/>
      <c r="B35" s="49"/>
      <c r="C35" s="50"/>
      <c r="D35" s="50"/>
      <c r="E35" s="50"/>
      <c r="F35" s="33" t="s">
        <v>44</v>
      </c>
      <c r="G35" s="50"/>
      <c r="H35" s="50"/>
      <c r="I35" s="50"/>
      <c r="J35" s="50"/>
      <c r="K35" s="50"/>
      <c r="L35" s="51">
        <v>0.12</v>
      </c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2">
        <f>ROUND(BC94 + SUM(CG102:CG106), 0)</f>
        <v>0</v>
      </c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2">
        <v>0</v>
      </c>
      <c r="AL35" s="50"/>
      <c r="AM35" s="50"/>
      <c r="AN35" s="50"/>
      <c r="AO35" s="50"/>
      <c r="AP35" s="50"/>
      <c r="AQ35" s="50"/>
      <c r="AR35" s="53"/>
      <c r="BE35" s="3"/>
    </row>
    <row r="36" hidden="1" s="3" customFormat="1" ht="14.4" customHeight="1">
      <c r="A36" s="3"/>
      <c r="B36" s="49"/>
      <c r="C36" s="50"/>
      <c r="D36" s="50"/>
      <c r="E36" s="50"/>
      <c r="F36" s="33" t="s">
        <v>45</v>
      </c>
      <c r="G36" s="50"/>
      <c r="H36" s="50"/>
      <c r="I36" s="50"/>
      <c r="J36" s="50"/>
      <c r="K36" s="50"/>
      <c r="L36" s="51">
        <v>0</v>
      </c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2">
        <f>ROUND(BD94 + SUM(CH102:CH106), 0)</f>
        <v>0</v>
      </c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2">
        <v>0</v>
      </c>
      <c r="AL36" s="50"/>
      <c r="AM36" s="50"/>
      <c r="AN36" s="50"/>
      <c r="AO36" s="50"/>
      <c r="AP36" s="50"/>
      <c r="AQ36" s="50"/>
      <c r="AR36" s="53"/>
      <c r="BE36" s="3"/>
    </row>
    <row r="37" s="2" customFormat="1" ht="6.96" customHeight="1">
      <c r="A37" s="41"/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4"/>
      <c r="BE37" s="41"/>
    </row>
    <row r="38" s="2" customFormat="1" ht="25.92" customHeight="1">
      <c r="A38" s="41"/>
      <c r="B38" s="42"/>
      <c r="C38" s="55"/>
      <c r="D38" s="56" t="s">
        <v>46</v>
      </c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8" t="s">
        <v>47</v>
      </c>
      <c r="U38" s="57"/>
      <c r="V38" s="57"/>
      <c r="W38" s="57"/>
      <c r="X38" s="59" t="s">
        <v>48</v>
      </c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60">
        <f>SUM(AK29:AK36)</f>
        <v>0</v>
      </c>
      <c r="AL38" s="57"/>
      <c r="AM38" s="57"/>
      <c r="AN38" s="57"/>
      <c r="AO38" s="61"/>
      <c r="AP38" s="55"/>
      <c r="AQ38" s="55"/>
      <c r="AR38" s="44"/>
      <c r="BE38" s="41"/>
    </row>
    <row r="39" s="2" customFormat="1" ht="6.96" customHeight="1">
      <c r="A39" s="41"/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4"/>
      <c r="BE39" s="41"/>
    </row>
    <row r="40" s="2" customFormat="1" ht="14.4" customHeight="1">
      <c r="A40" s="41"/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4"/>
      <c r="BE40" s="4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2"/>
      <c r="C49" s="63"/>
      <c r="D49" s="64" t="s">
        <v>49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50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41"/>
      <c r="B60" s="42"/>
      <c r="C60" s="43"/>
      <c r="D60" s="67" t="s">
        <v>51</v>
      </c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67" t="s">
        <v>52</v>
      </c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67" t="s">
        <v>51</v>
      </c>
      <c r="AI60" s="46"/>
      <c r="AJ60" s="46"/>
      <c r="AK60" s="46"/>
      <c r="AL60" s="46"/>
      <c r="AM60" s="67" t="s">
        <v>52</v>
      </c>
      <c r="AN60" s="46"/>
      <c r="AO60" s="46"/>
      <c r="AP60" s="43"/>
      <c r="AQ60" s="43"/>
      <c r="AR60" s="44"/>
      <c r="BE60" s="41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41"/>
      <c r="B64" s="42"/>
      <c r="C64" s="43"/>
      <c r="D64" s="64" t="s">
        <v>53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54</v>
      </c>
      <c r="AI64" s="68"/>
      <c r="AJ64" s="68"/>
      <c r="AK64" s="68"/>
      <c r="AL64" s="68"/>
      <c r="AM64" s="68"/>
      <c r="AN64" s="68"/>
      <c r="AO64" s="68"/>
      <c r="AP64" s="43"/>
      <c r="AQ64" s="43"/>
      <c r="AR64" s="44"/>
      <c r="BE64" s="41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41"/>
      <c r="B75" s="42"/>
      <c r="C75" s="43"/>
      <c r="D75" s="67" t="s">
        <v>51</v>
      </c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67" t="s">
        <v>52</v>
      </c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67" t="s">
        <v>51</v>
      </c>
      <c r="AI75" s="46"/>
      <c r="AJ75" s="46"/>
      <c r="AK75" s="46"/>
      <c r="AL75" s="46"/>
      <c r="AM75" s="67" t="s">
        <v>52</v>
      </c>
      <c r="AN75" s="46"/>
      <c r="AO75" s="46"/>
      <c r="AP75" s="43"/>
      <c r="AQ75" s="43"/>
      <c r="AR75" s="44"/>
      <c r="BE75" s="41"/>
    </row>
    <row r="76" s="2" customForma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4"/>
      <c r="BE76" s="41"/>
    </row>
    <row r="77" s="2" customFormat="1" ht="6.96" customHeight="1">
      <c r="A77" s="41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4"/>
      <c r="BE77" s="41"/>
    </row>
    <row r="81" s="2" customFormat="1" ht="6.96" customHeight="1">
      <c r="A81" s="41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4"/>
      <c r="BE81" s="41"/>
    </row>
    <row r="82" s="2" customFormat="1" ht="24.96" customHeight="1">
      <c r="A82" s="41"/>
      <c r="B82" s="42"/>
      <c r="C82" s="24" t="s">
        <v>55</v>
      </c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4"/>
      <c r="B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4"/>
      <c r="BE83" s="41"/>
    </row>
    <row r="84" s="4" customFormat="1" ht="12" customHeight="1">
      <c r="A84" s="4"/>
      <c r="B84" s="73"/>
      <c r="C84" s="33" t="s">
        <v>13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012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16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Revitalizace objektu na základní školu UPRAVENO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41"/>
      <c r="B86" s="42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4"/>
      <c r="BE86" s="41"/>
    </row>
    <row r="87" s="2" customFormat="1" ht="12" customHeight="1">
      <c r="A87" s="41"/>
      <c r="B87" s="42"/>
      <c r="C87" s="33" t="s">
        <v>20</v>
      </c>
      <c r="D87" s="43"/>
      <c r="E87" s="43"/>
      <c r="F87" s="43"/>
      <c r="G87" s="43"/>
      <c r="H87" s="43"/>
      <c r="I87" s="43"/>
      <c r="J87" s="43"/>
      <c r="K87" s="43"/>
      <c r="L87" s="81" t="str">
        <f>IF(K8="","",K8)</f>
        <v xml:space="preserve"> </v>
      </c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33" t="s">
        <v>22</v>
      </c>
      <c r="AJ87" s="43"/>
      <c r="AK87" s="43"/>
      <c r="AL87" s="43"/>
      <c r="AM87" s="82" t="str">
        <f>IF(AN8= "","",AN8)</f>
        <v>30. 3. 2026</v>
      </c>
      <c r="AN87" s="82"/>
      <c r="AO87" s="43"/>
      <c r="AP87" s="43"/>
      <c r="AQ87" s="43"/>
      <c r="AR87" s="44"/>
      <c r="B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4"/>
      <c r="BE88" s="41"/>
    </row>
    <row r="89" s="2" customFormat="1" ht="15.15" customHeight="1">
      <c r="A89" s="41"/>
      <c r="B89" s="42"/>
      <c r="C89" s="33" t="s">
        <v>24</v>
      </c>
      <c r="D89" s="43"/>
      <c r="E89" s="43"/>
      <c r="F89" s="43"/>
      <c r="G89" s="43"/>
      <c r="H89" s="43"/>
      <c r="I89" s="43"/>
      <c r="J89" s="43"/>
      <c r="K89" s="43"/>
      <c r="L89" s="74" t="str">
        <f>IF(E11= "","",E11)</f>
        <v xml:space="preserve"> </v>
      </c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33" t="s">
        <v>29</v>
      </c>
      <c r="AJ89" s="43"/>
      <c r="AK89" s="43"/>
      <c r="AL89" s="43"/>
      <c r="AM89" s="83" t="str">
        <f>IF(E17="","",E17)</f>
        <v xml:space="preserve"> </v>
      </c>
      <c r="AN89" s="74"/>
      <c r="AO89" s="74"/>
      <c r="AP89" s="74"/>
      <c r="AQ89" s="43"/>
      <c r="AR89" s="44"/>
      <c r="AS89" s="84" t="s">
        <v>56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41"/>
    </row>
    <row r="90" s="2" customFormat="1" ht="15.15" customHeight="1">
      <c r="A90" s="41"/>
      <c r="B90" s="42"/>
      <c r="C90" s="33" t="s">
        <v>27</v>
      </c>
      <c r="D90" s="43"/>
      <c r="E90" s="43"/>
      <c r="F90" s="43"/>
      <c r="G90" s="43"/>
      <c r="H90" s="43"/>
      <c r="I90" s="43"/>
      <c r="J90" s="43"/>
      <c r="K90" s="43"/>
      <c r="L90" s="74" t="str">
        <f>IF(E14= "Vyplň údaj","",E14)</f>
        <v/>
      </c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33" t="s">
        <v>32</v>
      </c>
      <c r="AJ90" s="43"/>
      <c r="AK90" s="43"/>
      <c r="AL90" s="43"/>
      <c r="AM90" s="83" t="str">
        <f>IF(E20="","",E20)</f>
        <v xml:space="preserve"> </v>
      </c>
      <c r="AN90" s="74"/>
      <c r="AO90" s="74"/>
      <c r="AP90" s="74"/>
      <c r="AQ90" s="43"/>
      <c r="AR90" s="44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41"/>
    </row>
    <row r="91" s="2" customFormat="1" ht="10.8" customHeight="1">
      <c r="A91" s="41"/>
      <c r="B91" s="42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4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41"/>
    </row>
    <row r="92" s="2" customFormat="1" ht="29.28" customHeight="1">
      <c r="A92" s="41"/>
      <c r="B92" s="42"/>
      <c r="C92" s="96" t="s">
        <v>57</v>
      </c>
      <c r="D92" s="97"/>
      <c r="E92" s="97"/>
      <c r="F92" s="97"/>
      <c r="G92" s="97"/>
      <c r="H92" s="98"/>
      <c r="I92" s="99" t="s">
        <v>58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59</v>
      </c>
      <c r="AH92" s="97"/>
      <c r="AI92" s="97"/>
      <c r="AJ92" s="97"/>
      <c r="AK92" s="97"/>
      <c r="AL92" s="97"/>
      <c r="AM92" s="97"/>
      <c r="AN92" s="99" t="s">
        <v>60</v>
      </c>
      <c r="AO92" s="97"/>
      <c r="AP92" s="101"/>
      <c r="AQ92" s="102" t="s">
        <v>61</v>
      </c>
      <c r="AR92" s="44"/>
      <c r="AS92" s="103" t="s">
        <v>62</v>
      </c>
      <c r="AT92" s="104" t="s">
        <v>63</v>
      </c>
      <c r="AU92" s="104" t="s">
        <v>64</v>
      </c>
      <c r="AV92" s="104" t="s">
        <v>65</v>
      </c>
      <c r="AW92" s="104" t="s">
        <v>66</v>
      </c>
      <c r="AX92" s="104" t="s">
        <v>67</v>
      </c>
      <c r="AY92" s="104" t="s">
        <v>68</v>
      </c>
      <c r="AZ92" s="104" t="s">
        <v>69</v>
      </c>
      <c r="BA92" s="104" t="s">
        <v>70</v>
      </c>
      <c r="BB92" s="104" t="s">
        <v>71</v>
      </c>
      <c r="BC92" s="104" t="s">
        <v>72</v>
      </c>
      <c r="BD92" s="105" t="s">
        <v>73</v>
      </c>
      <c r="BE92" s="41"/>
    </row>
    <row r="93" s="2" customFormat="1" ht="10.8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4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41"/>
    </row>
    <row r="94" s="6" customFormat="1" ht="32.4" customHeight="1">
      <c r="A94" s="6"/>
      <c r="B94" s="109"/>
      <c r="C94" s="110" t="s">
        <v>74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ROUND(SUM(AG95:AG100),0)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ROUND(SUM(AS95:AS100),0)</f>
        <v>0</v>
      </c>
      <c r="AT94" s="117">
        <f>ROUND(SUM(AV94:AW94),0)</f>
        <v>0</v>
      </c>
      <c r="AU94" s="118">
        <f>ROUND(SUM(AU95:AU100),5)</f>
        <v>0</v>
      </c>
      <c r="AV94" s="117">
        <f>ROUND(AZ94*L32,0)</f>
        <v>0</v>
      </c>
      <c r="AW94" s="117">
        <f>ROUND(BA94*L33,0)</f>
        <v>0</v>
      </c>
      <c r="AX94" s="117">
        <f>ROUND(BB94*L32,0)</f>
        <v>0</v>
      </c>
      <c r="AY94" s="117">
        <f>ROUND(BC94*L33,0)</f>
        <v>0</v>
      </c>
      <c r="AZ94" s="117">
        <f>ROUND(SUM(AZ95:AZ100),0)</f>
        <v>0</v>
      </c>
      <c r="BA94" s="117">
        <f>ROUND(SUM(BA95:BA100),0)</f>
        <v>0</v>
      </c>
      <c r="BB94" s="117">
        <f>ROUND(SUM(BB95:BB100),0)</f>
        <v>0</v>
      </c>
      <c r="BC94" s="117">
        <f>ROUND(SUM(BC95:BC100),0)</f>
        <v>0</v>
      </c>
      <c r="BD94" s="119">
        <f>ROUND(SUM(BD95:BD100),0)</f>
        <v>0</v>
      </c>
      <c r="BE94" s="6"/>
      <c r="BS94" s="120" t="s">
        <v>75</v>
      </c>
      <c r="BT94" s="120" t="s">
        <v>76</v>
      </c>
      <c r="BU94" s="121" t="s">
        <v>77</v>
      </c>
      <c r="BV94" s="120" t="s">
        <v>78</v>
      </c>
      <c r="BW94" s="120" t="s">
        <v>5</v>
      </c>
      <c r="BX94" s="120" t="s">
        <v>79</v>
      </c>
      <c r="CL94" s="120" t="s">
        <v>1</v>
      </c>
    </row>
    <row r="95" s="7" customFormat="1" ht="16.5" customHeight="1">
      <c r="A95" s="122" t="s">
        <v>80</v>
      </c>
      <c r="B95" s="123"/>
      <c r="C95" s="124"/>
      <c r="D95" s="125" t="s">
        <v>81</v>
      </c>
      <c r="E95" s="125"/>
      <c r="F95" s="125"/>
      <c r="G95" s="125"/>
      <c r="H95" s="125"/>
      <c r="I95" s="126"/>
      <c r="J95" s="125" t="s">
        <v>82</v>
      </c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7">
        <f>'01 - ASŘ'!J32</f>
        <v>0</v>
      </c>
      <c r="AH95" s="126"/>
      <c r="AI95" s="126"/>
      <c r="AJ95" s="126"/>
      <c r="AK95" s="126"/>
      <c r="AL95" s="126"/>
      <c r="AM95" s="126"/>
      <c r="AN95" s="127">
        <f>SUM(AG95,AT95)</f>
        <v>0</v>
      </c>
      <c r="AO95" s="126"/>
      <c r="AP95" s="126"/>
      <c r="AQ95" s="128" t="s">
        <v>83</v>
      </c>
      <c r="AR95" s="129"/>
      <c r="AS95" s="130">
        <v>0</v>
      </c>
      <c r="AT95" s="131">
        <f>ROUND(SUM(AV95:AW95),0)</f>
        <v>0</v>
      </c>
      <c r="AU95" s="132">
        <f>'01 - ASŘ'!P170</f>
        <v>0</v>
      </c>
      <c r="AV95" s="131">
        <f>'01 - ASŘ'!J35</f>
        <v>0</v>
      </c>
      <c r="AW95" s="131">
        <f>'01 - ASŘ'!J36</f>
        <v>0</v>
      </c>
      <c r="AX95" s="131">
        <f>'01 - ASŘ'!J37</f>
        <v>0</v>
      </c>
      <c r="AY95" s="131">
        <f>'01 - ASŘ'!J38</f>
        <v>0</v>
      </c>
      <c r="AZ95" s="131">
        <f>'01 - ASŘ'!F35</f>
        <v>0</v>
      </c>
      <c r="BA95" s="131">
        <f>'01 - ASŘ'!F36</f>
        <v>0</v>
      </c>
      <c r="BB95" s="131">
        <f>'01 - ASŘ'!F37</f>
        <v>0</v>
      </c>
      <c r="BC95" s="131">
        <f>'01 - ASŘ'!F38</f>
        <v>0</v>
      </c>
      <c r="BD95" s="133">
        <f>'01 - ASŘ'!F39</f>
        <v>0</v>
      </c>
      <c r="BE95" s="7"/>
      <c r="BT95" s="134" t="s">
        <v>31</v>
      </c>
      <c r="BV95" s="134" t="s">
        <v>78</v>
      </c>
      <c r="BW95" s="134" t="s">
        <v>84</v>
      </c>
      <c r="BX95" s="134" t="s">
        <v>5</v>
      </c>
      <c r="CL95" s="134" t="s">
        <v>1</v>
      </c>
      <c r="CM95" s="134" t="s">
        <v>85</v>
      </c>
    </row>
    <row r="96" s="7" customFormat="1" ht="16.5" customHeight="1">
      <c r="A96" s="122" t="s">
        <v>80</v>
      </c>
      <c r="B96" s="123"/>
      <c r="C96" s="124"/>
      <c r="D96" s="125" t="s">
        <v>86</v>
      </c>
      <c r="E96" s="125"/>
      <c r="F96" s="125"/>
      <c r="G96" s="125"/>
      <c r="H96" s="125"/>
      <c r="I96" s="126"/>
      <c r="J96" s="125" t="s">
        <v>87</v>
      </c>
      <c r="K96" s="125"/>
      <c r="L96" s="125"/>
      <c r="M96" s="125"/>
      <c r="N96" s="125"/>
      <c r="O96" s="125"/>
      <c r="P96" s="125"/>
      <c r="Q96" s="125"/>
      <c r="R96" s="125"/>
      <c r="S96" s="125"/>
      <c r="T96" s="125"/>
      <c r="U96" s="125"/>
      <c r="V96" s="125"/>
      <c r="W96" s="125"/>
      <c r="X96" s="125"/>
      <c r="Y96" s="125"/>
      <c r="Z96" s="125"/>
      <c r="AA96" s="125"/>
      <c r="AB96" s="125"/>
      <c r="AC96" s="125"/>
      <c r="AD96" s="125"/>
      <c r="AE96" s="125"/>
      <c r="AF96" s="125"/>
      <c r="AG96" s="127">
        <f>'02 - Kanalizace'!J32</f>
        <v>0</v>
      </c>
      <c r="AH96" s="126"/>
      <c r="AI96" s="126"/>
      <c r="AJ96" s="126"/>
      <c r="AK96" s="126"/>
      <c r="AL96" s="126"/>
      <c r="AM96" s="126"/>
      <c r="AN96" s="127">
        <f>SUM(AG96,AT96)</f>
        <v>0</v>
      </c>
      <c r="AO96" s="126"/>
      <c r="AP96" s="126"/>
      <c r="AQ96" s="128" t="s">
        <v>83</v>
      </c>
      <c r="AR96" s="129"/>
      <c r="AS96" s="130">
        <v>0</v>
      </c>
      <c r="AT96" s="131">
        <f>ROUND(SUM(AV96:AW96),0)</f>
        <v>0</v>
      </c>
      <c r="AU96" s="132">
        <f>'02 - Kanalizace'!P131</f>
        <v>0</v>
      </c>
      <c r="AV96" s="131">
        <f>'02 - Kanalizace'!J35</f>
        <v>0</v>
      </c>
      <c r="AW96" s="131">
        <f>'02 - Kanalizace'!J36</f>
        <v>0</v>
      </c>
      <c r="AX96" s="131">
        <f>'02 - Kanalizace'!J37</f>
        <v>0</v>
      </c>
      <c r="AY96" s="131">
        <f>'02 - Kanalizace'!J38</f>
        <v>0</v>
      </c>
      <c r="AZ96" s="131">
        <f>'02 - Kanalizace'!F35</f>
        <v>0</v>
      </c>
      <c r="BA96" s="131">
        <f>'02 - Kanalizace'!F36</f>
        <v>0</v>
      </c>
      <c r="BB96" s="131">
        <f>'02 - Kanalizace'!F37</f>
        <v>0</v>
      </c>
      <c r="BC96" s="131">
        <f>'02 - Kanalizace'!F38</f>
        <v>0</v>
      </c>
      <c r="BD96" s="133">
        <f>'02 - Kanalizace'!F39</f>
        <v>0</v>
      </c>
      <c r="BE96" s="7"/>
      <c r="BT96" s="134" t="s">
        <v>31</v>
      </c>
      <c r="BV96" s="134" t="s">
        <v>78</v>
      </c>
      <c r="BW96" s="134" t="s">
        <v>88</v>
      </c>
      <c r="BX96" s="134" t="s">
        <v>5</v>
      </c>
      <c r="CL96" s="134" t="s">
        <v>1</v>
      </c>
      <c r="CM96" s="134" t="s">
        <v>85</v>
      </c>
    </row>
    <row r="97" s="7" customFormat="1" ht="16.5" customHeight="1">
      <c r="A97" s="122" t="s">
        <v>80</v>
      </c>
      <c r="B97" s="123"/>
      <c r="C97" s="124"/>
      <c r="D97" s="125" t="s">
        <v>89</v>
      </c>
      <c r="E97" s="125"/>
      <c r="F97" s="125"/>
      <c r="G97" s="125"/>
      <c r="H97" s="125"/>
      <c r="I97" s="126"/>
      <c r="J97" s="125" t="s">
        <v>90</v>
      </c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5"/>
      <c r="AC97" s="125"/>
      <c r="AD97" s="125"/>
      <c r="AE97" s="125"/>
      <c r="AF97" s="125"/>
      <c r="AG97" s="127">
        <f>'03 - Voda'!J32</f>
        <v>0</v>
      </c>
      <c r="AH97" s="126"/>
      <c r="AI97" s="126"/>
      <c r="AJ97" s="126"/>
      <c r="AK97" s="126"/>
      <c r="AL97" s="126"/>
      <c r="AM97" s="126"/>
      <c r="AN97" s="127">
        <f>SUM(AG97,AT97)</f>
        <v>0</v>
      </c>
      <c r="AO97" s="126"/>
      <c r="AP97" s="126"/>
      <c r="AQ97" s="128" t="s">
        <v>83</v>
      </c>
      <c r="AR97" s="129"/>
      <c r="AS97" s="130">
        <v>0</v>
      </c>
      <c r="AT97" s="131">
        <f>ROUND(SUM(AV97:AW97),0)</f>
        <v>0</v>
      </c>
      <c r="AU97" s="132">
        <f>'03 - Voda'!P128</f>
        <v>0</v>
      </c>
      <c r="AV97" s="131">
        <f>'03 - Voda'!J35</f>
        <v>0</v>
      </c>
      <c r="AW97" s="131">
        <f>'03 - Voda'!J36</f>
        <v>0</v>
      </c>
      <c r="AX97" s="131">
        <f>'03 - Voda'!J37</f>
        <v>0</v>
      </c>
      <c r="AY97" s="131">
        <f>'03 - Voda'!J38</f>
        <v>0</v>
      </c>
      <c r="AZ97" s="131">
        <f>'03 - Voda'!F35</f>
        <v>0</v>
      </c>
      <c r="BA97" s="131">
        <f>'03 - Voda'!F36</f>
        <v>0</v>
      </c>
      <c r="BB97" s="131">
        <f>'03 - Voda'!F37</f>
        <v>0</v>
      </c>
      <c r="BC97" s="131">
        <f>'03 - Voda'!F38</f>
        <v>0</v>
      </c>
      <c r="BD97" s="133">
        <f>'03 - Voda'!F39</f>
        <v>0</v>
      </c>
      <c r="BE97" s="7"/>
      <c r="BT97" s="134" t="s">
        <v>31</v>
      </c>
      <c r="BV97" s="134" t="s">
        <v>78</v>
      </c>
      <c r="BW97" s="134" t="s">
        <v>91</v>
      </c>
      <c r="BX97" s="134" t="s">
        <v>5</v>
      </c>
      <c r="CL97" s="134" t="s">
        <v>1</v>
      </c>
      <c r="CM97" s="134" t="s">
        <v>85</v>
      </c>
    </row>
    <row r="98" s="7" customFormat="1" ht="16.5" customHeight="1">
      <c r="A98" s="122" t="s">
        <v>80</v>
      </c>
      <c r="B98" s="123"/>
      <c r="C98" s="124"/>
      <c r="D98" s="125" t="s">
        <v>92</v>
      </c>
      <c r="E98" s="125"/>
      <c r="F98" s="125"/>
      <c r="G98" s="125"/>
      <c r="H98" s="125"/>
      <c r="I98" s="126"/>
      <c r="J98" s="125" t="s">
        <v>93</v>
      </c>
      <c r="K98" s="125"/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25"/>
      <c r="W98" s="125"/>
      <c r="X98" s="125"/>
      <c r="Y98" s="125"/>
      <c r="Z98" s="125"/>
      <c r="AA98" s="125"/>
      <c r="AB98" s="125"/>
      <c r="AC98" s="125"/>
      <c r="AD98" s="125"/>
      <c r="AE98" s="125"/>
      <c r="AF98" s="125"/>
      <c r="AG98" s="127">
        <f>'04 - ÚT'!J32</f>
        <v>0</v>
      </c>
      <c r="AH98" s="126"/>
      <c r="AI98" s="126"/>
      <c r="AJ98" s="126"/>
      <c r="AK98" s="126"/>
      <c r="AL98" s="126"/>
      <c r="AM98" s="126"/>
      <c r="AN98" s="127">
        <f>SUM(AG98,AT98)</f>
        <v>0</v>
      </c>
      <c r="AO98" s="126"/>
      <c r="AP98" s="126"/>
      <c r="AQ98" s="128" t="s">
        <v>83</v>
      </c>
      <c r="AR98" s="129"/>
      <c r="AS98" s="130">
        <v>0</v>
      </c>
      <c r="AT98" s="131">
        <f>ROUND(SUM(AV98:AW98),0)</f>
        <v>0</v>
      </c>
      <c r="AU98" s="132">
        <f>'04 - ÚT'!P128</f>
        <v>0</v>
      </c>
      <c r="AV98" s="131">
        <f>'04 - ÚT'!J35</f>
        <v>0</v>
      </c>
      <c r="AW98" s="131">
        <f>'04 - ÚT'!J36</f>
        <v>0</v>
      </c>
      <c r="AX98" s="131">
        <f>'04 - ÚT'!J37</f>
        <v>0</v>
      </c>
      <c r="AY98" s="131">
        <f>'04 - ÚT'!J38</f>
        <v>0</v>
      </c>
      <c r="AZ98" s="131">
        <f>'04 - ÚT'!F35</f>
        <v>0</v>
      </c>
      <c r="BA98" s="131">
        <f>'04 - ÚT'!F36</f>
        <v>0</v>
      </c>
      <c r="BB98" s="131">
        <f>'04 - ÚT'!F37</f>
        <v>0</v>
      </c>
      <c r="BC98" s="131">
        <f>'04 - ÚT'!F38</f>
        <v>0</v>
      </c>
      <c r="BD98" s="133">
        <f>'04 - ÚT'!F39</f>
        <v>0</v>
      </c>
      <c r="BE98" s="7"/>
      <c r="BT98" s="134" t="s">
        <v>31</v>
      </c>
      <c r="BV98" s="134" t="s">
        <v>78</v>
      </c>
      <c r="BW98" s="134" t="s">
        <v>94</v>
      </c>
      <c r="BX98" s="134" t="s">
        <v>5</v>
      </c>
      <c r="CL98" s="134" t="s">
        <v>1</v>
      </c>
      <c r="CM98" s="134" t="s">
        <v>85</v>
      </c>
    </row>
    <row r="99" s="7" customFormat="1" ht="16.5" customHeight="1">
      <c r="A99" s="122" t="s">
        <v>80</v>
      </c>
      <c r="B99" s="123"/>
      <c r="C99" s="124"/>
      <c r="D99" s="125" t="s">
        <v>95</v>
      </c>
      <c r="E99" s="125"/>
      <c r="F99" s="125"/>
      <c r="G99" s="125"/>
      <c r="H99" s="125"/>
      <c r="I99" s="126"/>
      <c r="J99" s="125" t="s">
        <v>96</v>
      </c>
      <c r="K99" s="125"/>
      <c r="L99" s="125"/>
      <c r="M99" s="125"/>
      <c r="N99" s="125"/>
      <c r="O99" s="125"/>
      <c r="P99" s="125"/>
      <c r="Q99" s="125"/>
      <c r="R99" s="125"/>
      <c r="S99" s="125"/>
      <c r="T99" s="125"/>
      <c r="U99" s="125"/>
      <c r="V99" s="125"/>
      <c r="W99" s="125"/>
      <c r="X99" s="125"/>
      <c r="Y99" s="125"/>
      <c r="Z99" s="125"/>
      <c r="AA99" s="125"/>
      <c r="AB99" s="125"/>
      <c r="AC99" s="125"/>
      <c r="AD99" s="125"/>
      <c r="AE99" s="125"/>
      <c r="AF99" s="125"/>
      <c r="AG99" s="127">
        <f>'05 - VZT'!J32</f>
        <v>0</v>
      </c>
      <c r="AH99" s="126"/>
      <c r="AI99" s="126"/>
      <c r="AJ99" s="126"/>
      <c r="AK99" s="126"/>
      <c r="AL99" s="126"/>
      <c r="AM99" s="126"/>
      <c r="AN99" s="127">
        <f>SUM(AG99,AT99)</f>
        <v>0</v>
      </c>
      <c r="AO99" s="126"/>
      <c r="AP99" s="126"/>
      <c r="AQ99" s="128" t="s">
        <v>83</v>
      </c>
      <c r="AR99" s="129"/>
      <c r="AS99" s="130">
        <v>0</v>
      </c>
      <c r="AT99" s="131">
        <f>ROUND(SUM(AV99:AW99),0)</f>
        <v>0</v>
      </c>
      <c r="AU99" s="132">
        <f>'05 - VZT'!P132</f>
        <v>0</v>
      </c>
      <c r="AV99" s="131">
        <f>'05 - VZT'!J35</f>
        <v>0</v>
      </c>
      <c r="AW99" s="131">
        <f>'05 - VZT'!J36</f>
        <v>0</v>
      </c>
      <c r="AX99" s="131">
        <f>'05 - VZT'!J37</f>
        <v>0</v>
      </c>
      <c r="AY99" s="131">
        <f>'05 - VZT'!J38</f>
        <v>0</v>
      </c>
      <c r="AZ99" s="131">
        <f>'05 - VZT'!F35</f>
        <v>0</v>
      </c>
      <c r="BA99" s="131">
        <f>'05 - VZT'!F36</f>
        <v>0</v>
      </c>
      <c r="BB99" s="131">
        <f>'05 - VZT'!F37</f>
        <v>0</v>
      </c>
      <c r="BC99" s="131">
        <f>'05 - VZT'!F38</f>
        <v>0</v>
      </c>
      <c r="BD99" s="133">
        <f>'05 - VZT'!F39</f>
        <v>0</v>
      </c>
      <c r="BE99" s="7"/>
      <c r="BT99" s="134" t="s">
        <v>31</v>
      </c>
      <c r="BV99" s="134" t="s">
        <v>78</v>
      </c>
      <c r="BW99" s="134" t="s">
        <v>97</v>
      </c>
      <c r="BX99" s="134" t="s">
        <v>5</v>
      </c>
      <c r="CL99" s="134" t="s">
        <v>1</v>
      </c>
      <c r="CM99" s="134" t="s">
        <v>85</v>
      </c>
    </row>
    <row r="100" s="7" customFormat="1" ht="16.5" customHeight="1">
      <c r="A100" s="122" t="s">
        <v>80</v>
      </c>
      <c r="B100" s="123"/>
      <c r="C100" s="124"/>
      <c r="D100" s="125" t="s">
        <v>98</v>
      </c>
      <c r="E100" s="125"/>
      <c r="F100" s="125"/>
      <c r="G100" s="125"/>
      <c r="H100" s="125"/>
      <c r="I100" s="126"/>
      <c r="J100" s="125" t="s">
        <v>99</v>
      </c>
      <c r="K100" s="125"/>
      <c r="L100" s="125"/>
      <c r="M100" s="125"/>
      <c r="N100" s="125"/>
      <c r="O100" s="125"/>
      <c r="P100" s="125"/>
      <c r="Q100" s="125"/>
      <c r="R100" s="125"/>
      <c r="S100" s="125"/>
      <c r="T100" s="125"/>
      <c r="U100" s="125"/>
      <c r="V100" s="125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7">
        <f>'06 - EL'!J32</f>
        <v>0</v>
      </c>
      <c r="AH100" s="126"/>
      <c r="AI100" s="126"/>
      <c r="AJ100" s="126"/>
      <c r="AK100" s="126"/>
      <c r="AL100" s="126"/>
      <c r="AM100" s="126"/>
      <c r="AN100" s="127">
        <f>SUM(AG100,AT100)</f>
        <v>0</v>
      </c>
      <c r="AO100" s="126"/>
      <c r="AP100" s="126"/>
      <c r="AQ100" s="128" t="s">
        <v>83</v>
      </c>
      <c r="AR100" s="129"/>
      <c r="AS100" s="135">
        <v>0</v>
      </c>
      <c r="AT100" s="136">
        <f>ROUND(SUM(AV100:AW100),0)</f>
        <v>0</v>
      </c>
      <c r="AU100" s="137">
        <f>'06 - EL'!P129</f>
        <v>0</v>
      </c>
      <c r="AV100" s="136">
        <f>'06 - EL'!J35</f>
        <v>0</v>
      </c>
      <c r="AW100" s="136">
        <f>'06 - EL'!J36</f>
        <v>0</v>
      </c>
      <c r="AX100" s="136">
        <f>'06 - EL'!J37</f>
        <v>0</v>
      </c>
      <c r="AY100" s="136">
        <f>'06 - EL'!J38</f>
        <v>0</v>
      </c>
      <c r="AZ100" s="136">
        <f>'06 - EL'!F35</f>
        <v>0</v>
      </c>
      <c r="BA100" s="136">
        <f>'06 - EL'!F36</f>
        <v>0</v>
      </c>
      <c r="BB100" s="136">
        <f>'06 - EL'!F37</f>
        <v>0</v>
      </c>
      <c r="BC100" s="136">
        <f>'06 - EL'!F38</f>
        <v>0</v>
      </c>
      <c r="BD100" s="138">
        <f>'06 - EL'!F39</f>
        <v>0</v>
      </c>
      <c r="BE100" s="7"/>
      <c r="BT100" s="134" t="s">
        <v>31</v>
      </c>
      <c r="BV100" s="134" t="s">
        <v>78</v>
      </c>
      <c r="BW100" s="134" t="s">
        <v>100</v>
      </c>
      <c r="BX100" s="134" t="s">
        <v>5</v>
      </c>
      <c r="CL100" s="134" t="s">
        <v>1</v>
      </c>
      <c r="CM100" s="134" t="s">
        <v>85</v>
      </c>
    </row>
    <row r="101">
      <c r="B101" s="22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1"/>
    </row>
    <row r="102" s="2" customFormat="1" ht="30" customHeight="1">
      <c r="A102" s="41"/>
      <c r="B102" s="42"/>
      <c r="C102" s="110" t="s">
        <v>101</v>
      </c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113">
        <f>ROUND(SUM(AG103:AG106), 0)</f>
        <v>0</v>
      </c>
      <c r="AH102" s="113"/>
      <c r="AI102" s="113"/>
      <c r="AJ102" s="113"/>
      <c r="AK102" s="113"/>
      <c r="AL102" s="113"/>
      <c r="AM102" s="113"/>
      <c r="AN102" s="113">
        <f>ROUND(SUM(AN103:AN106), 0)</f>
        <v>0</v>
      </c>
      <c r="AO102" s="113"/>
      <c r="AP102" s="113"/>
      <c r="AQ102" s="139"/>
      <c r="AR102" s="44"/>
      <c r="AS102" s="103" t="s">
        <v>102</v>
      </c>
      <c r="AT102" s="104" t="s">
        <v>103</v>
      </c>
      <c r="AU102" s="104" t="s">
        <v>40</v>
      </c>
      <c r="AV102" s="105" t="s">
        <v>63</v>
      </c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="2" customFormat="1" ht="19.92" customHeight="1">
      <c r="A103" s="41"/>
      <c r="B103" s="42"/>
      <c r="C103" s="43"/>
      <c r="D103" s="140" t="s">
        <v>104</v>
      </c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43"/>
      <c r="AD103" s="43"/>
      <c r="AE103" s="43"/>
      <c r="AF103" s="43"/>
      <c r="AG103" s="141">
        <f>ROUND(AG94 * AS103, 0)</f>
        <v>0</v>
      </c>
      <c r="AH103" s="142"/>
      <c r="AI103" s="142"/>
      <c r="AJ103" s="142"/>
      <c r="AK103" s="142"/>
      <c r="AL103" s="142"/>
      <c r="AM103" s="142"/>
      <c r="AN103" s="142">
        <f>ROUND(AG103 + AV103, 0)</f>
        <v>0</v>
      </c>
      <c r="AO103" s="142"/>
      <c r="AP103" s="142"/>
      <c r="AQ103" s="43"/>
      <c r="AR103" s="44"/>
      <c r="AS103" s="143">
        <v>0</v>
      </c>
      <c r="AT103" s="144" t="s">
        <v>105</v>
      </c>
      <c r="AU103" s="144" t="s">
        <v>41</v>
      </c>
      <c r="AV103" s="145">
        <f>ROUND(IF(AU103="základní",AG103*L32,IF(AU103="snížená",AG103*L33,0)), 0)</f>
        <v>0</v>
      </c>
      <c r="AW103" s="41"/>
      <c r="AX103" s="41"/>
      <c r="AY103" s="41"/>
      <c r="AZ103" s="41"/>
      <c r="BA103" s="41"/>
      <c r="BB103" s="41"/>
      <c r="BC103" s="41"/>
      <c r="BD103" s="41"/>
      <c r="BE103" s="41"/>
      <c r="BV103" s="18" t="s">
        <v>106</v>
      </c>
      <c r="BY103" s="146">
        <f>IF(AU103="základní",AV103,0)</f>
        <v>0</v>
      </c>
      <c r="BZ103" s="146">
        <f>IF(AU103="snížená",AV103,0)</f>
        <v>0</v>
      </c>
      <c r="CA103" s="146">
        <v>0</v>
      </c>
      <c r="CB103" s="146">
        <v>0</v>
      </c>
      <c r="CC103" s="146">
        <v>0</v>
      </c>
      <c r="CD103" s="146">
        <f>IF(AU103="základní",AG103,0)</f>
        <v>0</v>
      </c>
      <c r="CE103" s="146">
        <f>IF(AU103="snížená",AG103,0)</f>
        <v>0</v>
      </c>
      <c r="CF103" s="146">
        <f>IF(AU103="zákl. přenesená",AG103,0)</f>
        <v>0</v>
      </c>
      <c r="CG103" s="146">
        <f>IF(AU103="sníž. přenesená",AG103,0)</f>
        <v>0</v>
      </c>
      <c r="CH103" s="146">
        <f>IF(AU103="nulová",AG103,0)</f>
        <v>0</v>
      </c>
      <c r="CI103" s="18">
        <f>IF(AU103="základní",1,IF(AU103="snížená",2,IF(AU103="zákl. přenesená",4,IF(AU103="sníž. přenesená",5,3))))</f>
        <v>1</v>
      </c>
      <c r="CJ103" s="18">
        <f>IF(AT103="stavební čast",1,IF(AT103="investiční čast",2,3))</f>
        <v>1</v>
      </c>
      <c r="CK103" s="18" t="str">
        <f>IF(D103="Vyplň vlastní","","x")</f>
        <v>x</v>
      </c>
    </row>
    <row r="104" s="2" customFormat="1" ht="19.92" customHeight="1">
      <c r="A104" s="41"/>
      <c r="B104" s="42"/>
      <c r="C104" s="43"/>
      <c r="D104" s="147" t="s">
        <v>107</v>
      </c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43"/>
      <c r="AD104" s="43"/>
      <c r="AE104" s="43"/>
      <c r="AF104" s="43"/>
      <c r="AG104" s="141">
        <f>ROUND(AG94 * AS104, 0)</f>
        <v>0</v>
      </c>
      <c r="AH104" s="142"/>
      <c r="AI104" s="142"/>
      <c r="AJ104" s="142"/>
      <c r="AK104" s="142"/>
      <c r="AL104" s="142"/>
      <c r="AM104" s="142"/>
      <c r="AN104" s="142">
        <f>ROUND(AG104 + AV104, 0)</f>
        <v>0</v>
      </c>
      <c r="AO104" s="142"/>
      <c r="AP104" s="142"/>
      <c r="AQ104" s="43"/>
      <c r="AR104" s="44"/>
      <c r="AS104" s="143">
        <v>0</v>
      </c>
      <c r="AT104" s="144" t="s">
        <v>105</v>
      </c>
      <c r="AU104" s="144" t="s">
        <v>41</v>
      </c>
      <c r="AV104" s="145">
        <f>ROUND(IF(AU104="základní",AG104*L32,IF(AU104="snížená",AG104*L33,0)), 0)</f>
        <v>0</v>
      </c>
      <c r="AW104" s="41"/>
      <c r="AX104" s="41"/>
      <c r="AY104" s="41"/>
      <c r="AZ104" s="41"/>
      <c r="BA104" s="41"/>
      <c r="BB104" s="41"/>
      <c r="BC104" s="41"/>
      <c r="BD104" s="41"/>
      <c r="BE104" s="41"/>
      <c r="BV104" s="18" t="s">
        <v>108</v>
      </c>
      <c r="BY104" s="146">
        <f>IF(AU104="základní",AV104,0)</f>
        <v>0</v>
      </c>
      <c r="BZ104" s="146">
        <f>IF(AU104="snížená",AV104,0)</f>
        <v>0</v>
      </c>
      <c r="CA104" s="146">
        <v>0</v>
      </c>
      <c r="CB104" s="146">
        <v>0</v>
      </c>
      <c r="CC104" s="146">
        <v>0</v>
      </c>
      <c r="CD104" s="146">
        <f>IF(AU104="základní",AG104,0)</f>
        <v>0</v>
      </c>
      <c r="CE104" s="146">
        <f>IF(AU104="snížená",AG104,0)</f>
        <v>0</v>
      </c>
      <c r="CF104" s="146">
        <f>IF(AU104="zákl. přenesená",AG104,0)</f>
        <v>0</v>
      </c>
      <c r="CG104" s="146">
        <f>IF(AU104="sníž. přenesená",AG104,0)</f>
        <v>0</v>
      </c>
      <c r="CH104" s="146">
        <f>IF(AU104="nulová",AG104,0)</f>
        <v>0</v>
      </c>
      <c r="CI104" s="18">
        <f>IF(AU104="základní",1,IF(AU104="snížená",2,IF(AU104="zákl. přenesená",4,IF(AU104="sníž. přenesená",5,3))))</f>
        <v>1</v>
      </c>
      <c r="CJ104" s="18">
        <f>IF(AT104="stavební čast",1,IF(AT104="investiční čast",2,3))</f>
        <v>1</v>
      </c>
      <c r="CK104" s="18" t="str">
        <f>IF(D104="Vyplň vlastní","","x")</f>
        <v/>
      </c>
    </row>
    <row r="105" s="2" customFormat="1" ht="19.92" customHeight="1">
      <c r="A105" s="41"/>
      <c r="B105" s="42"/>
      <c r="C105" s="43"/>
      <c r="D105" s="147" t="s">
        <v>107</v>
      </c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43"/>
      <c r="AD105" s="43"/>
      <c r="AE105" s="43"/>
      <c r="AF105" s="43"/>
      <c r="AG105" s="141">
        <f>ROUND(AG94 * AS105, 0)</f>
        <v>0</v>
      </c>
      <c r="AH105" s="142"/>
      <c r="AI105" s="142"/>
      <c r="AJ105" s="142"/>
      <c r="AK105" s="142"/>
      <c r="AL105" s="142"/>
      <c r="AM105" s="142"/>
      <c r="AN105" s="142">
        <f>ROUND(AG105 + AV105, 0)</f>
        <v>0</v>
      </c>
      <c r="AO105" s="142"/>
      <c r="AP105" s="142"/>
      <c r="AQ105" s="43"/>
      <c r="AR105" s="44"/>
      <c r="AS105" s="143">
        <v>0</v>
      </c>
      <c r="AT105" s="144" t="s">
        <v>105</v>
      </c>
      <c r="AU105" s="144" t="s">
        <v>41</v>
      </c>
      <c r="AV105" s="145">
        <f>ROUND(IF(AU105="základní",AG105*L32,IF(AU105="snížená",AG105*L33,0)), 0)</f>
        <v>0</v>
      </c>
      <c r="AW105" s="41"/>
      <c r="AX105" s="41"/>
      <c r="AY105" s="41"/>
      <c r="AZ105" s="41"/>
      <c r="BA105" s="41"/>
      <c r="BB105" s="41"/>
      <c r="BC105" s="41"/>
      <c r="BD105" s="41"/>
      <c r="BE105" s="41"/>
      <c r="BV105" s="18" t="s">
        <v>108</v>
      </c>
      <c r="BY105" s="146">
        <f>IF(AU105="základní",AV105,0)</f>
        <v>0</v>
      </c>
      <c r="BZ105" s="146">
        <f>IF(AU105="snížená",AV105,0)</f>
        <v>0</v>
      </c>
      <c r="CA105" s="146">
        <v>0</v>
      </c>
      <c r="CB105" s="146">
        <v>0</v>
      </c>
      <c r="CC105" s="146">
        <v>0</v>
      </c>
      <c r="CD105" s="146">
        <f>IF(AU105="základní",AG105,0)</f>
        <v>0</v>
      </c>
      <c r="CE105" s="146">
        <f>IF(AU105="snížená",AG105,0)</f>
        <v>0</v>
      </c>
      <c r="CF105" s="146">
        <f>IF(AU105="zákl. přenesená",AG105,0)</f>
        <v>0</v>
      </c>
      <c r="CG105" s="146">
        <f>IF(AU105="sníž. přenesená",AG105,0)</f>
        <v>0</v>
      </c>
      <c r="CH105" s="146">
        <f>IF(AU105="nulová",AG105,0)</f>
        <v>0</v>
      </c>
      <c r="CI105" s="18">
        <f>IF(AU105="základní",1,IF(AU105="snížená",2,IF(AU105="zákl. přenesená",4,IF(AU105="sníž. přenesená",5,3))))</f>
        <v>1</v>
      </c>
      <c r="CJ105" s="18">
        <f>IF(AT105="stavební čast",1,IF(AT105="investiční čast",2,3))</f>
        <v>1</v>
      </c>
      <c r="CK105" s="18" t="str">
        <f>IF(D105="Vyplň vlastní","","x")</f>
        <v/>
      </c>
    </row>
    <row r="106" s="2" customFormat="1" ht="19.92" customHeight="1">
      <c r="A106" s="41"/>
      <c r="B106" s="42"/>
      <c r="C106" s="43"/>
      <c r="D106" s="147" t="s">
        <v>107</v>
      </c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43"/>
      <c r="AD106" s="43"/>
      <c r="AE106" s="43"/>
      <c r="AF106" s="43"/>
      <c r="AG106" s="141">
        <f>ROUND(AG94 * AS106, 0)</f>
        <v>0</v>
      </c>
      <c r="AH106" s="142"/>
      <c r="AI106" s="142"/>
      <c r="AJ106" s="142"/>
      <c r="AK106" s="142"/>
      <c r="AL106" s="142"/>
      <c r="AM106" s="142"/>
      <c r="AN106" s="142">
        <f>ROUND(AG106 + AV106, 0)</f>
        <v>0</v>
      </c>
      <c r="AO106" s="142"/>
      <c r="AP106" s="142"/>
      <c r="AQ106" s="43"/>
      <c r="AR106" s="44"/>
      <c r="AS106" s="148">
        <v>0</v>
      </c>
      <c r="AT106" s="149" t="s">
        <v>105</v>
      </c>
      <c r="AU106" s="149" t="s">
        <v>41</v>
      </c>
      <c r="AV106" s="150">
        <f>ROUND(IF(AU106="základní",AG106*L32,IF(AU106="snížená",AG106*L33,0)), 0)</f>
        <v>0</v>
      </c>
      <c r="AW106" s="41"/>
      <c r="AX106" s="41"/>
      <c r="AY106" s="41"/>
      <c r="AZ106" s="41"/>
      <c r="BA106" s="41"/>
      <c r="BB106" s="41"/>
      <c r="BC106" s="41"/>
      <c r="BD106" s="41"/>
      <c r="BE106" s="41"/>
      <c r="BV106" s="18" t="s">
        <v>108</v>
      </c>
      <c r="BY106" s="146">
        <f>IF(AU106="základní",AV106,0)</f>
        <v>0</v>
      </c>
      <c r="BZ106" s="146">
        <f>IF(AU106="snížená",AV106,0)</f>
        <v>0</v>
      </c>
      <c r="CA106" s="146">
        <v>0</v>
      </c>
      <c r="CB106" s="146">
        <v>0</v>
      </c>
      <c r="CC106" s="146">
        <v>0</v>
      </c>
      <c r="CD106" s="146">
        <f>IF(AU106="základní",AG106,0)</f>
        <v>0</v>
      </c>
      <c r="CE106" s="146">
        <f>IF(AU106="snížená",AG106,0)</f>
        <v>0</v>
      </c>
      <c r="CF106" s="146">
        <f>IF(AU106="zákl. přenesená",AG106,0)</f>
        <v>0</v>
      </c>
      <c r="CG106" s="146">
        <f>IF(AU106="sníž. přenesená",AG106,0)</f>
        <v>0</v>
      </c>
      <c r="CH106" s="146">
        <f>IF(AU106="nulová",AG106,0)</f>
        <v>0</v>
      </c>
      <c r="CI106" s="18">
        <f>IF(AU106="základní",1,IF(AU106="snížená",2,IF(AU106="zákl. přenesená",4,IF(AU106="sníž. přenesená",5,3))))</f>
        <v>1</v>
      </c>
      <c r="CJ106" s="18">
        <f>IF(AT106="stavební čast",1,IF(AT106="investiční čast",2,3))</f>
        <v>1</v>
      </c>
      <c r="CK106" s="18" t="str">
        <f>IF(D106="Vyplň vlastní","","x")</f>
        <v/>
      </c>
    </row>
    <row r="107" s="2" customFormat="1" ht="10.8" customHeight="1">
      <c r="A107" s="41"/>
      <c r="B107" s="42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4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="2" customFormat="1" ht="30" customHeight="1">
      <c r="A108" s="41"/>
      <c r="B108" s="42"/>
      <c r="C108" s="151" t="s">
        <v>109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2"/>
      <c r="AA108" s="152"/>
      <c r="AB108" s="152"/>
      <c r="AC108" s="152"/>
      <c r="AD108" s="152"/>
      <c r="AE108" s="152"/>
      <c r="AF108" s="152"/>
      <c r="AG108" s="153">
        <f>ROUND(AG94 + AG102, 0)</f>
        <v>0</v>
      </c>
      <c r="AH108" s="153"/>
      <c r="AI108" s="153"/>
      <c r="AJ108" s="153"/>
      <c r="AK108" s="153"/>
      <c r="AL108" s="153"/>
      <c r="AM108" s="153"/>
      <c r="AN108" s="153">
        <f>ROUND(AN94 + AN102, 0)</f>
        <v>0</v>
      </c>
      <c r="AO108" s="153"/>
      <c r="AP108" s="153"/>
      <c r="AQ108" s="152"/>
      <c r="AR108" s="44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="2" customFormat="1" ht="6.96" customHeight="1">
      <c r="A109" s="41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70"/>
      <c r="AN109" s="70"/>
      <c r="AO109" s="70"/>
      <c r="AP109" s="70"/>
      <c r="AQ109" s="70"/>
      <c r="AR109" s="44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</sheetData>
  <sheetProtection sheet="1" formatColumns="0" formatRows="0" objects="1" scenarios="1" spinCount="100000" saltValue="JRsK5NfIgD0rsObT9i2phOBN2k5vrMOsM48ErCc8BeFKzqhT02GtrVkRkeqp1LDdObovKFX3nwSC9XMKZ1WGKQ==" hashValue="+r8FvPqSZtM4S/atfen3xAh7t882oO1w+eopr251TL9iB2V73ZSgdCLBy95C2LtwUtxy5iKo1he7cfAA7ED6cA==" algorithmName="SHA-512" password="CC35"/>
  <mergeCells count="80">
    <mergeCell ref="C92:G92"/>
    <mergeCell ref="D106:AB106"/>
    <mergeCell ref="D105:AB105"/>
    <mergeCell ref="D104:AB104"/>
    <mergeCell ref="D103:AB103"/>
    <mergeCell ref="D100:H100"/>
    <mergeCell ref="D96:H96"/>
    <mergeCell ref="D99:H99"/>
    <mergeCell ref="D97:H97"/>
    <mergeCell ref="D98:H98"/>
    <mergeCell ref="D95:H95"/>
    <mergeCell ref="I92:AF92"/>
    <mergeCell ref="J95:AF95"/>
    <mergeCell ref="J98:AF98"/>
    <mergeCell ref="J97:AF97"/>
    <mergeCell ref="J100:AF100"/>
    <mergeCell ref="J99:AF99"/>
    <mergeCell ref="J96:AF96"/>
    <mergeCell ref="L85:AO85"/>
    <mergeCell ref="AG97:AM97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L32:P32"/>
    <mergeCell ref="W32:AE32"/>
    <mergeCell ref="W33:AE33"/>
    <mergeCell ref="AK33:AO33"/>
    <mergeCell ref="L33:P33"/>
    <mergeCell ref="AK34:AO34"/>
    <mergeCell ref="L34:P34"/>
    <mergeCell ref="W34:AE34"/>
    <mergeCell ref="W35:AE35"/>
    <mergeCell ref="L35:P35"/>
    <mergeCell ref="AK35:AO35"/>
    <mergeCell ref="AK36:AO36"/>
    <mergeCell ref="W36:AE36"/>
    <mergeCell ref="L36:P36"/>
    <mergeCell ref="AK38:AO38"/>
    <mergeCell ref="X38:AB38"/>
    <mergeCell ref="AR2:BE2"/>
    <mergeCell ref="AG106:AM106"/>
    <mergeCell ref="AG105:AM105"/>
    <mergeCell ref="AG104:AM104"/>
    <mergeCell ref="AG103:AM103"/>
    <mergeCell ref="AG102:AM102"/>
    <mergeCell ref="AG96:AM96"/>
    <mergeCell ref="AG92:AM92"/>
    <mergeCell ref="AG100:AM100"/>
    <mergeCell ref="AG94:AM94"/>
    <mergeCell ref="AG108:AM108"/>
    <mergeCell ref="AG99:AM99"/>
    <mergeCell ref="AG98:AM98"/>
    <mergeCell ref="AG95:AM95"/>
    <mergeCell ref="AM87:AN87"/>
    <mergeCell ref="AM90:AP90"/>
    <mergeCell ref="AM89:AP89"/>
    <mergeCell ref="AN108:AP108"/>
    <mergeCell ref="AN98:AP98"/>
    <mergeCell ref="AN103:AP103"/>
    <mergeCell ref="AN92:AP92"/>
    <mergeCell ref="AN94:AP94"/>
    <mergeCell ref="AN95:AP95"/>
    <mergeCell ref="AN104:AP104"/>
    <mergeCell ref="AN105:AP105"/>
    <mergeCell ref="AN96:AP96"/>
    <mergeCell ref="AN99:AP99"/>
    <mergeCell ref="AN106:AP106"/>
    <mergeCell ref="AN97:AP97"/>
    <mergeCell ref="AN102:AP102"/>
    <mergeCell ref="AN100:AP100"/>
    <mergeCell ref="AS89:AT91"/>
  </mergeCells>
  <dataValidations count="2">
    <dataValidation type="list" allowBlank="1" showInputMessage="1" showErrorMessage="1" error="Povoleny jsou hodnoty základní, snížená, zákl. přenesená, sníž. přenesená, nulová." sqref="AU102:AU106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102:AT106">
      <formula1>"stavební čast, technologická čast, investiční čast"</formula1>
    </dataValidation>
  </dataValidations>
  <hyperlinks>
    <hyperlink ref="A95" location="'01 - ASŘ'!C2" display="/"/>
    <hyperlink ref="A96" location="'02 - Kanalizace'!C2" display="/"/>
    <hyperlink ref="A97" location="'03 - Voda'!C2" display="/"/>
    <hyperlink ref="A98" location="'04 - ÚT'!C2" display="/"/>
    <hyperlink ref="A99" location="'05 - VZT'!C2" display="/"/>
    <hyperlink ref="A100" location="'06 - EL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84</v>
      </c>
      <c r="AZ2" s="154" t="s">
        <v>110</v>
      </c>
      <c r="BA2" s="154" t="s">
        <v>111</v>
      </c>
      <c r="BB2" s="154" t="s">
        <v>1</v>
      </c>
      <c r="BC2" s="154" t="s">
        <v>112</v>
      </c>
      <c r="BD2" s="154" t="s">
        <v>113</v>
      </c>
    </row>
    <row r="3" s="1" customFormat="1" ht="6.96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21"/>
      <c r="AT3" s="18" t="s">
        <v>85</v>
      </c>
      <c r="AZ3" s="154" t="s">
        <v>114</v>
      </c>
      <c r="BA3" s="154" t="s">
        <v>115</v>
      </c>
      <c r="BB3" s="154" t="s">
        <v>1</v>
      </c>
      <c r="BC3" s="154" t="s">
        <v>116</v>
      </c>
      <c r="BD3" s="154" t="s">
        <v>113</v>
      </c>
    </row>
    <row r="4" s="1" customFormat="1" ht="24.96" customHeight="1">
      <c r="B4" s="21"/>
      <c r="D4" s="157" t="s">
        <v>117</v>
      </c>
      <c r="L4" s="21"/>
      <c r="M4" s="158" t="s">
        <v>11</v>
      </c>
      <c r="AT4" s="18" t="s">
        <v>4</v>
      </c>
      <c r="AZ4" s="154" t="s">
        <v>118</v>
      </c>
      <c r="BA4" s="154" t="s">
        <v>119</v>
      </c>
      <c r="BB4" s="154" t="s">
        <v>1</v>
      </c>
      <c r="BC4" s="154" t="s">
        <v>120</v>
      </c>
      <c r="BD4" s="154" t="s">
        <v>113</v>
      </c>
    </row>
    <row r="5" s="1" customFormat="1" ht="6.96" customHeight="1">
      <c r="B5" s="21"/>
      <c r="L5" s="21"/>
      <c r="AZ5" s="154" t="s">
        <v>121</v>
      </c>
      <c r="BA5" s="154" t="s">
        <v>122</v>
      </c>
      <c r="BB5" s="154" t="s">
        <v>1</v>
      </c>
      <c r="BC5" s="154" t="s">
        <v>123</v>
      </c>
      <c r="BD5" s="154" t="s">
        <v>113</v>
      </c>
    </row>
    <row r="6" s="1" customFormat="1" ht="12" customHeight="1">
      <c r="B6" s="21"/>
      <c r="D6" s="159" t="s">
        <v>16</v>
      </c>
      <c r="L6" s="21"/>
      <c r="AZ6" s="154" t="s">
        <v>124</v>
      </c>
      <c r="BA6" s="154" t="s">
        <v>125</v>
      </c>
      <c r="BB6" s="154" t="s">
        <v>1</v>
      </c>
      <c r="BC6" s="154" t="s">
        <v>126</v>
      </c>
      <c r="BD6" s="154" t="s">
        <v>113</v>
      </c>
    </row>
    <row r="7" s="1" customFormat="1" ht="16.5" customHeight="1">
      <c r="B7" s="21"/>
      <c r="E7" s="160" t="str">
        <f>'Rekapitulace stavby'!K6</f>
        <v>Revitalizace objektu na základní školu UPRAVENO</v>
      </c>
      <c r="F7" s="159"/>
      <c r="G7" s="159"/>
      <c r="H7" s="159"/>
      <c r="L7" s="21"/>
      <c r="AZ7" s="154" t="s">
        <v>127</v>
      </c>
      <c r="BA7" s="154" t="s">
        <v>128</v>
      </c>
      <c r="BB7" s="154" t="s">
        <v>1</v>
      </c>
      <c r="BC7" s="154" t="s">
        <v>129</v>
      </c>
      <c r="BD7" s="154" t="s">
        <v>113</v>
      </c>
    </row>
    <row r="8" s="2" customFormat="1" ht="12" customHeight="1">
      <c r="A8" s="41"/>
      <c r="B8" s="44"/>
      <c r="C8" s="41"/>
      <c r="D8" s="159" t="s">
        <v>130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Z8" s="154" t="s">
        <v>131</v>
      </c>
      <c r="BA8" s="154" t="s">
        <v>132</v>
      </c>
      <c r="BB8" s="154" t="s">
        <v>1</v>
      </c>
      <c r="BC8" s="154" t="s">
        <v>133</v>
      </c>
      <c r="BD8" s="154" t="s">
        <v>113</v>
      </c>
    </row>
    <row r="9" s="2" customFormat="1" ht="16.5" customHeight="1">
      <c r="A9" s="41"/>
      <c r="B9" s="44"/>
      <c r="C9" s="41"/>
      <c r="D9" s="41"/>
      <c r="E9" s="161" t="s">
        <v>134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Z9" s="154" t="s">
        <v>135</v>
      </c>
      <c r="BA9" s="154" t="s">
        <v>136</v>
      </c>
      <c r="BB9" s="154" t="s">
        <v>1</v>
      </c>
      <c r="BC9" s="154" t="s">
        <v>137</v>
      </c>
      <c r="BD9" s="154" t="s">
        <v>113</v>
      </c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Z10" s="154" t="s">
        <v>138</v>
      </c>
      <c r="BA10" s="154" t="s">
        <v>139</v>
      </c>
      <c r="BB10" s="154" t="s">
        <v>1</v>
      </c>
      <c r="BC10" s="154" t="s">
        <v>140</v>
      </c>
      <c r="BD10" s="154" t="s">
        <v>113</v>
      </c>
    </row>
    <row r="11" s="2" customFormat="1" ht="12" customHeight="1">
      <c r="A11" s="41"/>
      <c r="B11" s="44"/>
      <c r="C11" s="41"/>
      <c r="D11" s="159" t="s">
        <v>18</v>
      </c>
      <c r="E11" s="41"/>
      <c r="F11" s="162" t="s">
        <v>1</v>
      </c>
      <c r="G11" s="41"/>
      <c r="H11" s="41"/>
      <c r="I11" s="159" t="s">
        <v>19</v>
      </c>
      <c r="J11" s="162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Z11" s="154" t="s">
        <v>141</v>
      </c>
      <c r="BA11" s="154" t="s">
        <v>142</v>
      </c>
      <c r="BB11" s="154" t="s">
        <v>1</v>
      </c>
      <c r="BC11" s="154" t="s">
        <v>143</v>
      </c>
      <c r="BD11" s="154" t="s">
        <v>113</v>
      </c>
    </row>
    <row r="12" s="2" customFormat="1" ht="12" customHeight="1">
      <c r="A12" s="41"/>
      <c r="B12" s="44"/>
      <c r="C12" s="41"/>
      <c r="D12" s="159" t="s">
        <v>20</v>
      </c>
      <c r="E12" s="41"/>
      <c r="F12" s="162" t="s">
        <v>21</v>
      </c>
      <c r="G12" s="41"/>
      <c r="H12" s="41"/>
      <c r="I12" s="159" t="s">
        <v>22</v>
      </c>
      <c r="J12" s="163" t="str">
        <f>'Rekapitulace stavby'!AN8</f>
        <v>30. 3. 2026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Z12" s="154" t="s">
        <v>144</v>
      </c>
      <c r="BA12" s="154" t="s">
        <v>145</v>
      </c>
      <c r="BB12" s="154" t="s">
        <v>1</v>
      </c>
      <c r="BC12" s="154" t="s">
        <v>146</v>
      </c>
      <c r="BD12" s="154" t="s">
        <v>113</v>
      </c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Z13" s="154" t="s">
        <v>147</v>
      </c>
      <c r="BA13" s="154" t="s">
        <v>148</v>
      </c>
      <c r="BB13" s="154" t="s">
        <v>1</v>
      </c>
      <c r="BC13" s="154" t="s">
        <v>149</v>
      </c>
      <c r="BD13" s="154" t="s">
        <v>113</v>
      </c>
    </row>
    <row r="14" s="2" customFormat="1" ht="12" customHeight="1">
      <c r="A14" s="41"/>
      <c r="B14" s="44"/>
      <c r="C14" s="41"/>
      <c r="D14" s="159" t="s">
        <v>24</v>
      </c>
      <c r="E14" s="41"/>
      <c r="F14" s="41"/>
      <c r="G14" s="41"/>
      <c r="H14" s="41"/>
      <c r="I14" s="159" t="s">
        <v>25</v>
      </c>
      <c r="J14" s="162" t="str">
        <f>IF('Rekapitulace stavby'!AN10="","",'Rekapitulace stavby'!AN10)</f>
        <v/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Z14" s="154" t="s">
        <v>150</v>
      </c>
      <c r="BA14" s="154" t="s">
        <v>151</v>
      </c>
      <c r="BB14" s="154" t="s">
        <v>1</v>
      </c>
      <c r="BC14" s="154" t="s">
        <v>152</v>
      </c>
      <c r="BD14" s="154" t="s">
        <v>113</v>
      </c>
    </row>
    <row r="15" s="2" customFormat="1" ht="18" customHeight="1">
      <c r="A15" s="41"/>
      <c r="B15" s="44"/>
      <c r="C15" s="41"/>
      <c r="D15" s="41"/>
      <c r="E15" s="162" t="str">
        <f>IF('Rekapitulace stavby'!E11="","",'Rekapitulace stavby'!E11)</f>
        <v xml:space="preserve"> </v>
      </c>
      <c r="F15" s="41"/>
      <c r="G15" s="41"/>
      <c r="H15" s="41"/>
      <c r="I15" s="159" t="s">
        <v>26</v>
      </c>
      <c r="J15" s="162" t="str">
        <f>IF('Rekapitulace stavby'!AN11="","",'Rekapitulace stavby'!AN11)</f>
        <v/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Z15" s="154" t="s">
        <v>153</v>
      </c>
      <c r="BA15" s="154" t="s">
        <v>154</v>
      </c>
      <c r="BB15" s="154" t="s">
        <v>1</v>
      </c>
      <c r="BC15" s="154" t="s">
        <v>155</v>
      </c>
      <c r="BD15" s="154" t="s">
        <v>113</v>
      </c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Z16" s="154" t="s">
        <v>156</v>
      </c>
      <c r="BA16" s="154" t="s">
        <v>157</v>
      </c>
      <c r="BB16" s="154" t="s">
        <v>1</v>
      </c>
      <c r="BC16" s="154" t="s">
        <v>158</v>
      </c>
      <c r="BD16" s="154" t="s">
        <v>113</v>
      </c>
    </row>
    <row r="17" s="2" customFormat="1" ht="12" customHeight="1">
      <c r="A17" s="41"/>
      <c r="B17" s="44"/>
      <c r="C17" s="41"/>
      <c r="D17" s="159" t="s">
        <v>27</v>
      </c>
      <c r="E17" s="41"/>
      <c r="F17" s="41"/>
      <c r="G17" s="41"/>
      <c r="H17" s="41"/>
      <c r="I17" s="159" t="s">
        <v>25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Z17" s="154" t="s">
        <v>159</v>
      </c>
      <c r="BA17" s="154" t="s">
        <v>160</v>
      </c>
      <c r="BB17" s="154" t="s">
        <v>1</v>
      </c>
      <c r="BC17" s="154" t="s">
        <v>161</v>
      </c>
      <c r="BD17" s="154" t="s">
        <v>113</v>
      </c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2"/>
      <c r="G18" s="162"/>
      <c r="H18" s="162"/>
      <c r="I18" s="159" t="s">
        <v>26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Z18" s="154" t="s">
        <v>162</v>
      </c>
      <c r="BA18" s="154" t="s">
        <v>163</v>
      </c>
      <c r="BB18" s="154" t="s">
        <v>1</v>
      </c>
      <c r="BC18" s="154" t="s">
        <v>164</v>
      </c>
      <c r="BD18" s="154" t="s">
        <v>113</v>
      </c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Z19" s="154" t="s">
        <v>165</v>
      </c>
      <c r="BA19" s="154" t="s">
        <v>166</v>
      </c>
      <c r="BB19" s="154" t="s">
        <v>1</v>
      </c>
      <c r="BC19" s="154" t="s">
        <v>167</v>
      </c>
      <c r="BD19" s="154" t="s">
        <v>113</v>
      </c>
    </row>
    <row r="20" s="2" customFormat="1" ht="12" customHeight="1">
      <c r="A20" s="41"/>
      <c r="B20" s="44"/>
      <c r="C20" s="41"/>
      <c r="D20" s="159" t="s">
        <v>29</v>
      </c>
      <c r="E20" s="41"/>
      <c r="F20" s="41"/>
      <c r="G20" s="41"/>
      <c r="H20" s="41"/>
      <c r="I20" s="159" t="s">
        <v>25</v>
      </c>
      <c r="J20" s="162" t="str">
        <f>IF('Rekapitulace stavby'!AN16="","",'Rekapitulace stavby'!AN16)</f>
        <v/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2" t="str">
        <f>IF('Rekapitulace stavby'!E17="","",'Rekapitulace stavby'!E17)</f>
        <v xml:space="preserve"> </v>
      </c>
      <c r="F21" s="41"/>
      <c r="G21" s="41"/>
      <c r="H21" s="41"/>
      <c r="I21" s="159" t="s">
        <v>26</v>
      </c>
      <c r="J21" s="162" t="str">
        <f>IF('Rekapitulace stavby'!AN17="","",'Rekapitulace stavby'!AN17)</f>
        <v/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9" t="s">
        <v>32</v>
      </c>
      <c r="E23" s="41"/>
      <c r="F23" s="41"/>
      <c r="G23" s="41"/>
      <c r="H23" s="41"/>
      <c r="I23" s="159" t="s">
        <v>25</v>
      </c>
      <c r="J23" s="162" t="str">
        <f>IF('Rekapitulace stavby'!AN19="","",'Rekapitulace stavby'!AN19)</f>
        <v/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2" t="str">
        <f>IF('Rekapitulace stavby'!E20="","",'Rekapitulace stavby'!E20)</f>
        <v xml:space="preserve"> </v>
      </c>
      <c r="F24" s="41"/>
      <c r="G24" s="41"/>
      <c r="H24" s="41"/>
      <c r="I24" s="159" t="s">
        <v>26</v>
      </c>
      <c r="J24" s="162" t="str">
        <f>IF('Rekapitulace stavby'!AN20="","",'Rekapitulace stavby'!AN20)</f>
        <v/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9" t="s">
        <v>33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4"/>
      <c r="B27" s="165"/>
      <c r="C27" s="164"/>
      <c r="D27" s="164"/>
      <c r="E27" s="166" t="s">
        <v>1</v>
      </c>
      <c r="F27" s="166"/>
      <c r="G27" s="166"/>
      <c r="H27" s="166"/>
      <c r="I27" s="164"/>
      <c r="J27" s="164"/>
      <c r="K27" s="164"/>
      <c r="L27" s="167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8"/>
      <c r="E29" s="168"/>
      <c r="F29" s="168"/>
      <c r="G29" s="168"/>
      <c r="H29" s="168"/>
      <c r="I29" s="168"/>
      <c r="J29" s="168"/>
      <c r="K29" s="168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2" t="s">
        <v>168</v>
      </c>
      <c r="E30" s="41"/>
      <c r="F30" s="41"/>
      <c r="G30" s="41"/>
      <c r="H30" s="41"/>
      <c r="I30" s="41"/>
      <c r="J30" s="169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70" t="s">
        <v>104</v>
      </c>
      <c r="E31" s="41"/>
      <c r="F31" s="41"/>
      <c r="G31" s="41"/>
      <c r="H31" s="41"/>
      <c r="I31" s="41"/>
      <c r="J31" s="169">
        <f>J143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1" t="s">
        <v>36</v>
      </c>
      <c r="E32" s="41"/>
      <c r="F32" s="41"/>
      <c r="G32" s="41"/>
      <c r="H32" s="41"/>
      <c r="I32" s="41"/>
      <c r="J32" s="172">
        <f>ROUND(J30 + J31, 0)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8"/>
      <c r="E33" s="168"/>
      <c r="F33" s="168"/>
      <c r="G33" s="168"/>
      <c r="H33" s="168"/>
      <c r="I33" s="168"/>
      <c r="J33" s="168"/>
      <c r="K33" s="168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3" t="s">
        <v>38</v>
      </c>
      <c r="G34" s="41"/>
      <c r="H34" s="41"/>
      <c r="I34" s="173" t="s">
        <v>37</v>
      </c>
      <c r="J34" s="173" t="s">
        <v>39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4" t="s">
        <v>40</v>
      </c>
      <c r="E35" s="159" t="s">
        <v>41</v>
      </c>
      <c r="F35" s="175">
        <f>ROUND((SUM(BE143:BE150) + SUM(BE170:BE2244)),  0)</f>
        <v>0</v>
      </c>
      <c r="G35" s="41"/>
      <c r="H35" s="41"/>
      <c r="I35" s="176">
        <v>0.20999999999999999</v>
      </c>
      <c r="J35" s="175">
        <f>ROUND(((SUM(BE143:BE150) + SUM(BE170:BE2244))*I35),  0)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9" t="s">
        <v>42</v>
      </c>
      <c r="F36" s="175">
        <f>ROUND((SUM(BF143:BF150) + SUM(BF170:BF2244)),  0)</f>
        <v>0</v>
      </c>
      <c r="G36" s="41"/>
      <c r="H36" s="41"/>
      <c r="I36" s="176">
        <v>0.12</v>
      </c>
      <c r="J36" s="175">
        <f>ROUND(((SUM(BF143:BF150) + SUM(BF170:BF2244))*I36),  0)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9" t="s">
        <v>43</v>
      </c>
      <c r="F37" s="175">
        <f>ROUND((SUM(BG143:BG150) + SUM(BG170:BG2244)),  0)</f>
        <v>0</v>
      </c>
      <c r="G37" s="41"/>
      <c r="H37" s="41"/>
      <c r="I37" s="176">
        <v>0.20999999999999999</v>
      </c>
      <c r="J37" s="175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9" t="s">
        <v>44</v>
      </c>
      <c r="F38" s="175">
        <f>ROUND((SUM(BH143:BH150) + SUM(BH170:BH2244)),  0)</f>
        <v>0</v>
      </c>
      <c r="G38" s="41"/>
      <c r="H38" s="41"/>
      <c r="I38" s="176">
        <v>0.12</v>
      </c>
      <c r="J38" s="175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9" t="s">
        <v>45</v>
      </c>
      <c r="F39" s="175">
        <f>ROUND((SUM(BI143:BI150) + SUM(BI170:BI2244)),  0)</f>
        <v>0</v>
      </c>
      <c r="G39" s="41"/>
      <c r="H39" s="41"/>
      <c r="I39" s="176">
        <v>0</v>
      </c>
      <c r="J39" s="175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7"/>
      <c r="D41" s="178" t="s">
        <v>46</v>
      </c>
      <c r="E41" s="179"/>
      <c r="F41" s="179"/>
      <c r="G41" s="180" t="s">
        <v>47</v>
      </c>
      <c r="H41" s="181" t="s">
        <v>48</v>
      </c>
      <c r="I41" s="179"/>
      <c r="J41" s="182">
        <f>SUM(J32:J39)</f>
        <v>0</v>
      </c>
      <c r="K41" s="183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4" t="s">
        <v>49</v>
      </c>
      <c r="E50" s="185"/>
      <c r="F50" s="185"/>
      <c r="G50" s="184" t="s">
        <v>50</v>
      </c>
      <c r="H50" s="185"/>
      <c r="I50" s="185"/>
      <c r="J50" s="185"/>
      <c r="K50" s="185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6" t="s">
        <v>51</v>
      </c>
      <c r="E61" s="187"/>
      <c r="F61" s="188" t="s">
        <v>52</v>
      </c>
      <c r="G61" s="186" t="s">
        <v>51</v>
      </c>
      <c r="H61" s="187"/>
      <c r="I61" s="187"/>
      <c r="J61" s="189" t="s">
        <v>52</v>
      </c>
      <c r="K61" s="187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4" t="s">
        <v>53</v>
      </c>
      <c r="E65" s="190"/>
      <c r="F65" s="190"/>
      <c r="G65" s="184" t="s">
        <v>54</v>
      </c>
      <c r="H65" s="190"/>
      <c r="I65" s="190"/>
      <c r="J65" s="190"/>
      <c r="K65" s="190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6" t="s">
        <v>51</v>
      </c>
      <c r="E76" s="187"/>
      <c r="F76" s="188" t="s">
        <v>52</v>
      </c>
      <c r="G76" s="186" t="s">
        <v>51</v>
      </c>
      <c r="H76" s="187"/>
      <c r="I76" s="187"/>
      <c r="J76" s="189" t="s">
        <v>52</v>
      </c>
      <c r="K76" s="187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1"/>
      <c r="C77" s="192"/>
      <c r="D77" s="192"/>
      <c r="E77" s="192"/>
      <c r="F77" s="192"/>
      <c r="G77" s="192"/>
      <c r="H77" s="192"/>
      <c r="I77" s="192"/>
      <c r="J77" s="192"/>
      <c r="K77" s="192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3"/>
      <c r="C81" s="194"/>
      <c r="D81" s="194"/>
      <c r="E81" s="194"/>
      <c r="F81" s="194"/>
      <c r="G81" s="194"/>
      <c r="H81" s="194"/>
      <c r="I81" s="194"/>
      <c r="J81" s="194"/>
      <c r="K81" s="194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169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5" t="str">
        <f>E7</f>
        <v>Revitalizace objektu na základní školu UPRAVENO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130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01 - ASŘ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20</v>
      </c>
      <c r="D89" s="43"/>
      <c r="E89" s="43"/>
      <c r="F89" s="28" t="str">
        <f>F12</f>
        <v xml:space="preserve"> </v>
      </c>
      <c r="G89" s="43"/>
      <c r="H89" s="43"/>
      <c r="I89" s="33" t="s">
        <v>22</v>
      </c>
      <c r="J89" s="82" t="str">
        <f>IF(J12="","",J12)</f>
        <v>30. 3. 2026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3" t="s">
        <v>24</v>
      </c>
      <c r="D91" s="43"/>
      <c r="E91" s="43"/>
      <c r="F91" s="28" t="str">
        <f>E15</f>
        <v xml:space="preserve"> </v>
      </c>
      <c r="G91" s="43"/>
      <c r="H91" s="43"/>
      <c r="I91" s="33" t="s">
        <v>29</v>
      </c>
      <c r="J91" s="37" t="str">
        <f>E21</f>
        <v xml:space="preserve"> 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27</v>
      </c>
      <c r="D92" s="43"/>
      <c r="E92" s="43"/>
      <c r="F92" s="28" t="str">
        <f>IF(E18="","",E18)</f>
        <v>Vyplň údaj</v>
      </c>
      <c r="G92" s="43"/>
      <c r="H92" s="43"/>
      <c r="I92" s="33" t="s">
        <v>32</v>
      </c>
      <c r="J92" s="37" t="str">
        <f>E24</f>
        <v xml:space="preserve"> 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6" t="s">
        <v>170</v>
      </c>
      <c r="D94" s="152"/>
      <c r="E94" s="152"/>
      <c r="F94" s="152"/>
      <c r="G94" s="152"/>
      <c r="H94" s="152"/>
      <c r="I94" s="152"/>
      <c r="J94" s="197" t="s">
        <v>171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8" t="s">
        <v>172</v>
      </c>
      <c r="D96" s="43"/>
      <c r="E96" s="43"/>
      <c r="F96" s="43"/>
      <c r="G96" s="43"/>
      <c r="H96" s="43"/>
      <c r="I96" s="43"/>
      <c r="J96" s="113">
        <f>J170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173</v>
      </c>
    </row>
    <row r="97" s="9" customFormat="1" ht="24.96" customHeight="1">
      <c r="A97" s="9"/>
      <c r="B97" s="199"/>
      <c r="C97" s="200"/>
      <c r="D97" s="201" t="s">
        <v>174</v>
      </c>
      <c r="E97" s="202"/>
      <c r="F97" s="202"/>
      <c r="G97" s="202"/>
      <c r="H97" s="202"/>
      <c r="I97" s="202"/>
      <c r="J97" s="203">
        <f>J171</f>
        <v>0</v>
      </c>
      <c r="K97" s="200"/>
      <c r="L97" s="20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5"/>
      <c r="C98" s="206"/>
      <c r="D98" s="207" t="s">
        <v>175</v>
      </c>
      <c r="E98" s="208"/>
      <c r="F98" s="208"/>
      <c r="G98" s="208"/>
      <c r="H98" s="208"/>
      <c r="I98" s="208"/>
      <c r="J98" s="209">
        <f>J172</f>
        <v>0</v>
      </c>
      <c r="K98" s="206"/>
      <c r="L98" s="2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5"/>
      <c r="C99" s="206"/>
      <c r="D99" s="207" t="s">
        <v>176</v>
      </c>
      <c r="E99" s="208"/>
      <c r="F99" s="208"/>
      <c r="G99" s="208"/>
      <c r="H99" s="208"/>
      <c r="I99" s="208"/>
      <c r="J99" s="209">
        <f>J270</f>
        <v>0</v>
      </c>
      <c r="K99" s="206"/>
      <c r="L99" s="2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205"/>
      <c r="C100" s="206"/>
      <c r="D100" s="207" t="s">
        <v>177</v>
      </c>
      <c r="E100" s="208"/>
      <c r="F100" s="208"/>
      <c r="G100" s="208"/>
      <c r="H100" s="208"/>
      <c r="I100" s="208"/>
      <c r="J100" s="209">
        <f>J317</f>
        <v>0</v>
      </c>
      <c r="K100" s="206"/>
      <c r="L100" s="2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5"/>
      <c r="C101" s="206"/>
      <c r="D101" s="207" t="s">
        <v>178</v>
      </c>
      <c r="E101" s="208"/>
      <c r="F101" s="208"/>
      <c r="G101" s="208"/>
      <c r="H101" s="208"/>
      <c r="I101" s="208"/>
      <c r="J101" s="209">
        <f>J595</f>
        <v>0</v>
      </c>
      <c r="K101" s="206"/>
      <c r="L101" s="2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5"/>
      <c r="C102" s="206"/>
      <c r="D102" s="207" t="s">
        <v>179</v>
      </c>
      <c r="E102" s="208"/>
      <c r="F102" s="208"/>
      <c r="G102" s="208"/>
      <c r="H102" s="208"/>
      <c r="I102" s="208"/>
      <c r="J102" s="209">
        <f>J633</f>
        <v>0</v>
      </c>
      <c r="K102" s="206"/>
      <c r="L102" s="2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4.88" customHeight="1">
      <c r="A103" s="10"/>
      <c r="B103" s="205"/>
      <c r="C103" s="206"/>
      <c r="D103" s="207" t="s">
        <v>180</v>
      </c>
      <c r="E103" s="208"/>
      <c r="F103" s="208"/>
      <c r="G103" s="208"/>
      <c r="H103" s="208"/>
      <c r="I103" s="208"/>
      <c r="J103" s="209">
        <f>J634</f>
        <v>0</v>
      </c>
      <c r="K103" s="206"/>
      <c r="L103" s="2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4.88" customHeight="1">
      <c r="A104" s="10"/>
      <c r="B104" s="205"/>
      <c r="C104" s="206"/>
      <c r="D104" s="207" t="s">
        <v>181</v>
      </c>
      <c r="E104" s="208"/>
      <c r="F104" s="208"/>
      <c r="G104" s="208"/>
      <c r="H104" s="208"/>
      <c r="I104" s="208"/>
      <c r="J104" s="209">
        <f>J799</f>
        <v>0</v>
      </c>
      <c r="K104" s="206"/>
      <c r="L104" s="2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4.88" customHeight="1">
      <c r="A105" s="10"/>
      <c r="B105" s="205"/>
      <c r="C105" s="206"/>
      <c r="D105" s="207" t="s">
        <v>182</v>
      </c>
      <c r="E105" s="208"/>
      <c r="F105" s="208"/>
      <c r="G105" s="208"/>
      <c r="H105" s="208"/>
      <c r="I105" s="208"/>
      <c r="J105" s="209">
        <f>J926</f>
        <v>0</v>
      </c>
      <c r="K105" s="206"/>
      <c r="L105" s="2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205"/>
      <c r="C106" s="206"/>
      <c r="D106" s="207" t="s">
        <v>183</v>
      </c>
      <c r="E106" s="208"/>
      <c r="F106" s="208"/>
      <c r="G106" s="208"/>
      <c r="H106" s="208"/>
      <c r="I106" s="208"/>
      <c r="J106" s="209">
        <f>J947</f>
        <v>0</v>
      </c>
      <c r="K106" s="206"/>
      <c r="L106" s="2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4.88" customHeight="1">
      <c r="A107" s="10"/>
      <c r="B107" s="205"/>
      <c r="C107" s="206"/>
      <c r="D107" s="207" t="s">
        <v>184</v>
      </c>
      <c r="E107" s="208"/>
      <c r="F107" s="208"/>
      <c r="G107" s="208"/>
      <c r="H107" s="208"/>
      <c r="I107" s="208"/>
      <c r="J107" s="209">
        <f>J954</f>
        <v>0</v>
      </c>
      <c r="K107" s="206"/>
      <c r="L107" s="2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4.88" customHeight="1">
      <c r="A108" s="10"/>
      <c r="B108" s="205"/>
      <c r="C108" s="206"/>
      <c r="D108" s="207" t="s">
        <v>185</v>
      </c>
      <c r="E108" s="208"/>
      <c r="F108" s="208"/>
      <c r="G108" s="208"/>
      <c r="H108" s="208"/>
      <c r="I108" s="208"/>
      <c r="J108" s="209">
        <f>J1003</f>
        <v>0</v>
      </c>
      <c r="K108" s="206"/>
      <c r="L108" s="2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4.88" customHeight="1">
      <c r="A109" s="10"/>
      <c r="B109" s="205"/>
      <c r="C109" s="206"/>
      <c r="D109" s="207" t="s">
        <v>186</v>
      </c>
      <c r="E109" s="208"/>
      <c r="F109" s="208"/>
      <c r="G109" s="208"/>
      <c r="H109" s="208"/>
      <c r="I109" s="208"/>
      <c r="J109" s="209">
        <f>J1025</f>
        <v>0</v>
      </c>
      <c r="K109" s="206"/>
      <c r="L109" s="2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4.88" customHeight="1">
      <c r="A110" s="10"/>
      <c r="B110" s="205"/>
      <c r="C110" s="206"/>
      <c r="D110" s="207" t="s">
        <v>187</v>
      </c>
      <c r="E110" s="208"/>
      <c r="F110" s="208"/>
      <c r="G110" s="208"/>
      <c r="H110" s="208"/>
      <c r="I110" s="208"/>
      <c r="J110" s="209">
        <f>J1202</f>
        <v>0</v>
      </c>
      <c r="K110" s="206"/>
      <c r="L110" s="2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205"/>
      <c r="C111" s="206"/>
      <c r="D111" s="207" t="s">
        <v>188</v>
      </c>
      <c r="E111" s="208"/>
      <c r="F111" s="208"/>
      <c r="G111" s="208"/>
      <c r="H111" s="208"/>
      <c r="I111" s="208"/>
      <c r="J111" s="209">
        <f>J1350</f>
        <v>0</v>
      </c>
      <c r="K111" s="206"/>
      <c r="L111" s="2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205"/>
      <c r="C112" s="206"/>
      <c r="D112" s="207" t="s">
        <v>189</v>
      </c>
      <c r="E112" s="208"/>
      <c r="F112" s="208"/>
      <c r="G112" s="208"/>
      <c r="H112" s="208"/>
      <c r="I112" s="208"/>
      <c r="J112" s="209">
        <f>J1360</f>
        <v>0</v>
      </c>
      <c r="K112" s="206"/>
      <c r="L112" s="2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9" customFormat="1" ht="24.96" customHeight="1">
      <c r="A113" s="9"/>
      <c r="B113" s="199"/>
      <c r="C113" s="200"/>
      <c r="D113" s="201" t="s">
        <v>190</v>
      </c>
      <c r="E113" s="202"/>
      <c r="F113" s="202"/>
      <c r="G113" s="202"/>
      <c r="H113" s="202"/>
      <c r="I113" s="202"/>
      <c r="J113" s="203">
        <f>J1362</f>
        <v>0</v>
      </c>
      <c r="K113" s="200"/>
      <c r="L113" s="204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</row>
    <row r="114" s="10" customFormat="1" ht="19.92" customHeight="1">
      <c r="A114" s="10"/>
      <c r="B114" s="205"/>
      <c r="C114" s="206"/>
      <c r="D114" s="207" t="s">
        <v>191</v>
      </c>
      <c r="E114" s="208"/>
      <c r="F114" s="208"/>
      <c r="G114" s="208"/>
      <c r="H114" s="208"/>
      <c r="I114" s="208"/>
      <c r="J114" s="209">
        <f>J1363</f>
        <v>0</v>
      </c>
      <c r="K114" s="206"/>
      <c r="L114" s="2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205"/>
      <c r="C115" s="206"/>
      <c r="D115" s="207" t="s">
        <v>192</v>
      </c>
      <c r="E115" s="208"/>
      <c r="F115" s="208"/>
      <c r="G115" s="208"/>
      <c r="H115" s="208"/>
      <c r="I115" s="208"/>
      <c r="J115" s="209">
        <f>J1409</f>
        <v>0</v>
      </c>
      <c r="K115" s="206"/>
      <c r="L115" s="2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205"/>
      <c r="C116" s="206"/>
      <c r="D116" s="207" t="s">
        <v>193</v>
      </c>
      <c r="E116" s="208"/>
      <c r="F116" s="208"/>
      <c r="G116" s="208"/>
      <c r="H116" s="208"/>
      <c r="I116" s="208"/>
      <c r="J116" s="209">
        <f>J1514</f>
        <v>0</v>
      </c>
      <c r="K116" s="206"/>
      <c r="L116" s="2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10" customFormat="1" ht="19.92" customHeight="1">
      <c r="A117" s="10"/>
      <c r="B117" s="205"/>
      <c r="C117" s="206"/>
      <c r="D117" s="207" t="s">
        <v>194</v>
      </c>
      <c r="E117" s="208"/>
      <c r="F117" s="208"/>
      <c r="G117" s="208"/>
      <c r="H117" s="208"/>
      <c r="I117" s="208"/>
      <c r="J117" s="209">
        <f>J1566</f>
        <v>0</v>
      </c>
      <c r="K117" s="206"/>
      <c r="L117" s="2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</row>
    <row r="118" s="10" customFormat="1" ht="19.92" customHeight="1">
      <c r="A118" s="10"/>
      <c r="B118" s="205"/>
      <c r="C118" s="206"/>
      <c r="D118" s="207" t="s">
        <v>195</v>
      </c>
      <c r="E118" s="208"/>
      <c r="F118" s="208"/>
      <c r="G118" s="208"/>
      <c r="H118" s="208"/>
      <c r="I118" s="208"/>
      <c r="J118" s="209">
        <f>J1585</f>
        <v>0</v>
      </c>
      <c r="K118" s="206"/>
      <c r="L118" s="2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10" customFormat="1" ht="19.92" customHeight="1">
      <c r="A119" s="10"/>
      <c r="B119" s="205"/>
      <c r="C119" s="206"/>
      <c r="D119" s="207" t="s">
        <v>196</v>
      </c>
      <c r="E119" s="208"/>
      <c r="F119" s="208"/>
      <c r="G119" s="208"/>
      <c r="H119" s="208"/>
      <c r="I119" s="208"/>
      <c r="J119" s="209">
        <f>J1594</f>
        <v>0</v>
      </c>
      <c r="K119" s="206"/>
      <c r="L119" s="2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</row>
    <row r="120" s="10" customFormat="1" ht="19.92" customHeight="1">
      <c r="A120" s="10"/>
      <c r="B120" s="205"/>
      <c r="C120" s="206"/>
      <c r="D120" s="207" t="s">
        <v>197</v>
      </c>
      <c r="E120" s="208"/>
      <c r="F120" s="208"/>
      <c r="G120" s="208"/>
      <c r="H120" s="208"/>
      <c r="I120" s="208"/>
      <c r="J120" s="209">
        <f>J1615</f>
        <v>0</v>
      </c>
      <c r="K120" s="206"/>
      <c r="L120" s="2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</row>
    <row r="121" s="10" customFormat="1" ht="19.92" customHeight="1">
      <c r="A121" s="10"/>
      <c r="B121" s="205"/>
      <c r="C121" s="206"/>
      <c r="D121" s="207" t="s">
        <v>198</v>
      </c>
      <c r="E121" s="208"/>
      <c r="F121" s="208"/>
      <c r="G121" s="208"/>
      <c r="H121" s="208"/>
      <c r="I121" s="208"/>
      <c r="J121" s="209">
        <f>J1629</f>
        <v>0</v>
      </c>
      <c r="K121" s="206"/>
      <c r="L121" s="2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205"/>
      <c r="C122" s="206"/>
      <c r="D122" s="207" t="s">
        <v>199</v>
      </c>
      <c r="E122" s="208"/>
      <c r="F122" s="208"/>
      <c r="G122" s="208"/>
      <c r="H122" s="208"/>
      <c r="I122" s="208"/>
      <c r="J122" s="209">
        <f>J1637</f>
        <v>0</v>
      </c>
      <c r="K122" s="206"/>
      <c r="L122" s="2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205"/>
      <c r="C123" s="206"/>
      <c r="D123" s="207" t="s">
        <v>200</v>
      </c>
      <c r="E123" s="208"/>
      <c r="F123" s="208"/>
      <c r="G123" s="208"/>
      <c r="H123" s="208"/>
      <c r="I123" s="208"/>
      <c r="J123" s="209">
        <f>J1705</f>
        <v>0</v>
      </c>
      <c r="K123" s="206"/>
      <c r="L123" s="2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205"/>
      <c r="C124" s="206"/>
      <c r="D124" s="207" t="s">
        <v>201</v>
      </c>
      <c r="E124" s="208"/>
      <c r="F124" s="208"/>
      <c r="G124" s="208"/>
      <c r="H124" s="208"/>
      <c r="I124" s="208"/>
      <c r="J124" s="209">
        <f>J1759</f>
        <v>0</v>
      </c>
      <c r="K124" s="206"/>
      <c r="L124" s="2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10" customFormat="1" ht="19.92" customHeight="1">
      <c r="A125" s="10"/>
      <c r="B125" s="205"/>
      <c r="C125" s="206"/>
      <c r="D125" s="207" t="s">
        <v>202</v>
      </c>
      <c r="E125" s="208"/>
      <c r="F125" s="208"/>
      <c r="G125" s="208"/>
      <c r="H125" s="208"/>
      <c r="I125" s="208"/>
      <c r="J125" s="209">
        <f>J2013</f>
        <v>0</v>
      </c>
      <c r="K125" s="206"/>
      <c r="L125" s="2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</row>
    <row r="126" s="10" customFormat="1" ht="19.92" customHeight="1">
      <c r="A126" s="10"/>
      <c r="B126" s="205"/>
      <c r="C126" s="206"/>
      <c r="D126" s="207" t="s">
        <v>203</v>
      </c>
      <c r="E126" s="208"/>
      <c r="F126" s="208"/>
      <c r="G126" s="208"/>
      <c r="H126" s="208"/>
      <c r="I126" s="208"/>
      <c r="J126" s="209">
        <f>J2023</f>
        <v>0</v>
      </c>
      <c r="K126" s="206"/>
      <c r="L126" s="2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</row>
    <row r="127" s="10" customFormat="1" ht="19.92" customHeight="1">
      <c r="A127" s="10"/>
      <c r="B127" s="205"/>
      <c r="C127" s="206"/>
      <c r="D127" s="207" t="s">
        <v>204</v>
      </c>
      <c r="E127" s="208"/>
      <c r="F127" s="208"/>
      <c r="G127" s="208"/>
      <c r="H127" s="208"/>
      <c r="I127" s="208"/>
      <c r="J127" s="209">
        <f>J2051</f>
        <v>0</v>
      </c>
      <c r="K127" s="206"/>
      <c r="L127" s="2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</row>
    <row r="128" s="10" customFormat="1" ht="19.92" customHeight="1">
      <c r="A128" s="10"/>
      <c r="B128" s="205"/>
      <c r="C128" s="206"/>
      <c r="D128" s="207" t="s">
        <v>205</v>
      </c>
      <c r="E128" s="208"/>
      <c r="F128" s="208"/>
      <c r="G128" s="208"/>
      <c r="H128" s="208"/>
      <c r="I128" s="208"/>
      <c r="J128" s="209">
        <f>J2093</f>
        <v>0</v>
      </c>
      <c r="K128" s="206"/>
      <c r="L128" s="2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</row>
    <row r="129" s="10" customFormat="1" ht="19.92" customHeight="1">
      <c r="A129" s="10"/>
      <c r="B129" s="205"/>
      <c r="C129" s="206"/>
      <c r="D129" s="207" t="s">
        <v>206</v>
      </c>
      <c r="E129" s="208"/>
      <c r="F129" s="208"/>
      <c r="G129" s="208"/>
      <c r="H129" s="208"/>
      <c r="I129" s="208"/>
      <c r="J129" s="209">
        <f>J2097</f>
        <v>0</v>
      </c>
      <c r="K129" s="206"/>
      <c r="L129" s="2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</row>
    <row r="130" s="9" customFormat="1" ht="24.96" customHeight="1">
      <c r="A130" s="9"/>
      <c r="B130" s="199"/>
      <c r="C130" s="200"/>
      <c r="D130" s="201" t="s">
        <v>207</v>
      </c>
      <c r="E130" s="202"/>
      <c r="F130" s="202"/>
      <c r="G130" s="202"/>
      <c r="H130" s="202"/>
      <c r="I130" s="202"/>
      <c r="J130" s="203">
        <f>J2193</f>
        <v>0</v>
      </c>
      <c r="K130" s="200"/>
      <c r="L130" s="204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</row>
    <row r="131" s="10" customFormat="1" ht="19.92" customHeight="1">
      <c r="A131" s="10"/>
      <c r="B131" s="205"/>
      <c r="C131" s="206"/>
      <c r="D131" s="207" t="s">
        <v>208</v>
      </c>
      <c r="E131" s="208"/>
      <c r="F131" s="208"/>
      <c r="G131" s="208"/>
      <c r="H131" s="208"/>
      <c r="I131" s="208"/>
      <c r="J131" s="209">
        <f>J2194</f>
        <v>0</v>
      </c>
      <c r="K131" s="206"/>
      <c r="L131" s="2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</row>
    <row r="132" s="9" customFormat="1" ht="24.96" customHeight="1">
      <c r="A132" s="9"/>
      <c r="B132" s="199"/>
      <c r="C132" s="200"/>
      <c r="D132" s="201" t="s">
        <v>209</v>
      </c>
      <c r="E132" s="202"/>
      <c r="F132" s="202"/>
      <c r="G132" s="202"/>
      <c r="H132" s="202"/>
      <c r="I132" s="202"/>
      <c r="J132" s="203">
        <f>J2196</f>
        <v>0</v>
      </c>
      <c r="K132" s="200"/>
      <c r="L132" s="204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</row>
    <row r="133" s="9" customFormat="1" ht="24.96" customHeight="1">
      <c r="A133" s="9"/>
      <c r="B133" s="199"/>
      <c r="C133" s="200"/>
      <c r="D133" s="201" t="s">
        <v>210</v>
      </c>
      <c r="E133" s="202"/>
      <c r="F133" s="202"/>
      <c r="G133" s="202"/>
      <c r="H133" s="202"/>
      <c r="I133" s="202"/>
      <c r="J133" s="203">
        <f>J2203</f>
        <v>0</v>
      </c>
      <c r="K133" s="200"/>
      <c r="L133" s="204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</row>
    <row r="134" s="9" customFormat="1" ht="24.96" customHeight="1">
      <c r="A134" s="9"/>
      <c r="B134" s="199"/>
      <c r="C134" s="200"/>
      <c r="D134" s="201" t="s">
        <v>211</v>
      </c>
      <c r="E134" s="202"/>
      <c r="F134" s="202"/>
      <c r="G134" s="202"/>
      <c r="H134" s="202"/>
      <c r="I134" s="202"/>
      <c r="J134" s="203">
        <f>J2223</f>
        <v>0</v>
      </c>
      <c r="K134" s="200"/>
      <c r="L134" s="204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</row>
    <row r="135" s="10" customFormat="1" ht="19.92" customHeight="1">
      <c r="A135" s="10"/>
      <c r="B135" s="205"/>
      <c r="C135" s="206"/>
      <c r="D135" s="207" t="s">
        <v>212</v>
      </c>
      <c r="E135" s="208"/>
      <c r="F135" s="208"/>
      <c r="G135" s="208"/>
      <c r="H135" s="208"/>
      <c r="I135" s="208"/>
      <c r="J135" s="209">
        <f>J2224</f>
        <v>0</v>
      </c>
      <c r="K135" s="206"/>
      <c r="L135" s="2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</row>
    <row r="136" s="10" customFormat="1" ht="19.92" customHeight="1">
      <c r="A136" s="10"/>
      <c r="B136" s="205"/>
      <c r="C136" s="206"/>
      <c r="D136" s="207" t="s">
        <v>213</v>
      </c>
      <c r="E136" s="208"/>
      <c r="F136" s="208"/>
      <c r="G136" s="208"/>
      <c r="H136" s="208"/>
      <c r="I136" s="208"/>
      <c r="J136" s="209">
        <f>J2228</f>
        <v>0</v>
      </c>
      <c r="K136" s="206"/>
      <c r="L136" s="2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</row>
    <row r="137" s="10" customFormat="1" ht="19.92" customHeight="1">
      <c r="A137" s="10"/>
      <c r="B137" s="205"/>
      <c r="C137" s="206"/>
      <c r="D137" s="207" t="s">
        <v>214</v>
      </c>
      <c r="E137" s="208"/>
      <c r="F137" s="208"/>
      <c r="G137" s="208"/>
      <c r="H137" s="208"/>
      <c r="I137" s="208"/>
      <c r="J137" s="209">
        <f>J2230</f>
        <v>0</v>
      </c>
      <c r="K137" s="206"/>
      <c r="L137" s="2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</row>
    <row r="138" s="10" customFormat="1" ht="19.92" customHeight="1">
      <c r="A138" s="10"/>
      <c r="B138" s="205"/>
      <c r="C138" s="206"/>
      <c r="D138" s="207" t="s">
        <v>215</v>
      </c>
      <c r="E138" s="208"/>
      <c r="F138" s="208"/>
      <c r="G138" s="208"/>
      <c r="H138" s="208"/>
      <c r="I138" s="208"/>
      <c r="J138" s="209">
        <f>J2233</f>
        <v>0</v>
      </c>
      <c r="K138" s="206"/>
      <c r="L138" s="2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</row>
    <row r="139" s="10" customFormat="1" ht="19.92" customHeight="1">
      <c r="A139" s="10"/>
      <c r="B139" s="205"/>
      <c r="C139" s="206"/>
      <c r="D139" s="207" t="s">
        <v>216</v>
      </c>
      <c r="E139" s="208"/>
      <c r="F139" s="208"/>
      <c r="G139" s="208"/>
      <c r="H139" s="208"/>
      <c r="I139" s="208"/>
      <c r="J139" s="209">
        <f>J2239</f>
        <v>0</v>
      </c>
      <c r="K139" s="206"/>
      <c r="L139" s="2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</row>
    <row r="140" s="10" customFormat="1" ht="19.92" customHeight="1">
      <c r="A140" s="10"/>
      <c r="B140" s="205"/>
      <c r="C140" s="206"/>
      <c r="D140" s="207" t="s">
        <v>217</v>
      </c>
      <c r="E140" s="208"/>
      <c r="F140" s="208"/>
      <c r="G140" s="208"/>
      <c r="H140" s="208"/>
      <c r="I140" s="208"/>
      <c r="J140" s="209">
        <f>J2243</f>
        <v>0</v>
      </c>
      <c r="K140" s="206"/>
      <c r="L140" s="2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</row>
    <row r="141" s="2" customFormat="1" ht="21.84" customHeight="1">
      <c r="A141" s="41"/>
      <c r="B141" s="42"/>
      <c r="C141" s="43"/>
      <c r="D141" s="43"/>
      <c r="E141" s="43"/>
      <c r="F141" s="43"/>
      <c r="G141" s="43"/>
      <c r="H141" s="43"/>
      <c r="I141" s="43"/>
      <c r="J141" s="43"/>
      <c r="K141" s="43"/>
      <c r="L141" s="66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</row>
    <row r="142" s="2" customFormat="1" ht="6.96" customHeight="1">
      <c r="A142" s="41"/>
      <c r="B142" s="42"/>
      <c r="C142" s="43"/>
      <c r="D142" s="43"/>
      <c r="E142" s="43"/>
      <c r="F142" s="43"/>
      <c r="G142" s="43"/>
      <c r="H142" s="43"/>
      <c r="I142" s="43"/>
      <c r="J142" s="43"/>
      <c r="K142" s="43"/>
      <c r="L142" s="66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</row>
    <row r="143" s="2" customFormat="1" ht="29.28" customHeight="1">
      <c r="A143" s="41"/>
      <c r="B143" s="42"/>
      <c r="C143" s="198" t="s">
        <v>218</v>
      </c>
      <c r="D143" s="43"/>
      <c r="E143" s="43"/>
      <c r="F143" s="43"/>
      <c r="G143" s="43"/>
      <c r="H143" s="43"/>
      <c r="I143" s="43"/>
      <c r="J143" s="211">
        <f>ROUND(J144 + J145 + J146 + J147 + J148 + J149,0)</f>
        <v>0</v>
      </c>
      <c r="K143" s="43"/>
      <c r="L143" s="66"/>
      <c r="N143" s="212" t="s">
        <v>40</v>
      </c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</row>
    <row r="144" s="2" customFormat="1" ht="18" customHeight="1">
      <c r="A144" s="41"/>
      <c r="B144" s="42"/>
      <c r="C144" s="43"/>
      <c r="D144" s="147" t="s">
        <v>219</v>
      </c>
      <c r="E144" s="140"/>
      <c r="F144" s="140"/>
      <c r="G144" s="43"/>
      <c r="H144" s="43"/>
      <c r="I144" s="43"/>
      <c r="J144" s="141">
        <v>0</v>
      </c>
      <c r="K144" s="43"/>
      <c r="L144" s="213"/>
      <c r="M144" s="214"/>
      <c r="N144" s="215" t="s">
        <v>41</v>
      </c>
      <c r="O144" s="214"/>
      <c r="P144" s="214"/>
      <c r="Q144" s="214"/>
      <c r="R144" s="214"/>
      <c r="S144" s="216"/>
      <c r="T144" s="216"/>
      <c r="U144" s="216"/>
      <c r="V144" s="216"/>
      <c r="W144" s="216"/>
      <c r="X144" s="216"/>
      <c r="Y144" s="216"/>
      <c r="Z144" s="216"/>
      <c r="AA144" s="216"/>
      <c r="AB144" s="216"/>
      <c r="AC144" s="216"/>
      <c r="AD144" s="216"/>
      <c r="AE144" s="216"/>
      <c r="AF144" s="214"/>
      <c r="AG144" s="214"/>
      <c r="AH144" s="214"/>
      <c r="AI144" s="214"/>
      <c r="AJ144" s="214"/>
      <c r="AK144" s="214"/>
      <c r="AL144" s="214"/>
      <c r="AM144" s="214"/>
      <c r="AN144" s="214"/>
      <c r="AO144" s="214"/>
      <c r="AP144" s="214"/>
      <c r="AQ144" s="214"/>
      <c r="AR144" s="214"/>
      <c r="AS144" s="214"/>
      <c r="AT144" s="214"/>
      <c r="AU144" s="214"/>
      <c r="AV144" s="214"/>
      <c r="AW144" s="214"/>
      <c r="AX144" s="214"/>
      <c r="AY144" s="217" t="s">
        <v>220</v>
      </c>
      <c r="AZ144" s="214"/>
      <c r="BA144" s="214"/>
      <c r="BB144" s="214"/>
      <c r="BC144" s="214"/>
      <c r="BD144" s="214"/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217" t="s">
        <v>31</v>
      </c>
      <c r="BK144" s="214"/>
      <c r="BL144" s="214"/>
      <c r="BM144" s="214"/>
    </row>
    <row r="145" s="2" customFormat="1" ht="18" customHeight="1">
      <c r="A145" s="41"/>
      <c r="B145" s="42"/>
      <c r="C145" s="43"/>
      <c r="D145" s="147" t="s">
        <v>221</v>
      </c>
      <c r="E145" s="140"/>
      <c r="F145" s="140"/>
      <c r="G145" s="43"/>
      <c r="H145" s="43"/>
      <c r="I145" s="43"/>
      <c r="J145" s="141">
        <v>0</v>
      </c>
      <c r="K145" s="43"/>
      <c r="L145" s="213"/>
      <c r="M145" s="214"/>
      <c r="N145" s="215" t="s">
        <v>41</v>
      </c>
      <c r="O145" s="214"/>
      <c r="P145" s="214"/>
      <c r="Q145" s="214"/>
      <c r="R145" s="214"/>
      <c r="S145" s="216"/>
      <c r="T145" s="216"/>
      <c r="U145" s="216"/>
      <c r="V145" s="216"/>
      <c r="W145" s="216"/>
      <c r="X145" s="216"/>
      <c r="Y145" s="216"/>
      <c r="Z145" s="216"/>
      <c r="AA145" s="216"/>
      <c r="AB145" s="216"/>
      <c r="AC145" s="216"/>
      <c r="AD145" s="216"/>
      <c r="AE145" s="216"/>
      <c r="AF145" s="214"/>
      <c r="AG145" s="214"/>
      <c r="AH145" s="214"/>
      <c r="AI145" s="214"/>
      <c r="AJ145" s="214"/>
      <c r="AK145" s="214"/>
      <c r="AL145" s="214"/>
      <c r="AM145" s="214"/>
      <c r="AN145" s="214"/>
      <c r="AO145" s="214"/>
      <c r="AP145" s="214"/>
      <c r="AQ145" s="214"/>
      <c r="AR145" s="214"/>
      <c r="AS145" s="214"/>
      <c r="AT145" s="214"/>
      <c r="AU145" s="214"/>
      <c r="AV145" s="214"/>
      <c r="AW145" s="214"/>
      <c r="AX145" s="214"/>
      <c r="AY145" s="217" t="s">
        <v>220</v>
      </c>
      <c r="AZ145" s="214"/>
      <c r="BA145" s="214"/>
      <c r="BB145" s="214"/>
      <c r="BC145" s="214"/>
      <c r="BD145" s="214"/>
      <c r="BE145" s="218">
        <f>IF(N145="základní",J145,0)</f>
        <v>0</v>
      </c>
      <c r="BF145" s="218">
        <f>IF(N145="snížená",J145,0)</f>
        <v>0</v>
      </c>
      <c r="BG145" s="218">
        <f>IF(N145="zákl. přenesená",J145,0)</f>
        <v>0</v>
      </c>
      <c r="BH145" s="218">
        <f>IF(N145="sníž. přenesená",J145,0)</f>
        <v>0</v>
      </c>
      <c r="BI145" s="218">
        <f>IF(N145="nulová",J145,0)</f>
        <v>0</v>
      </c>
      <c r="BJ145" s="217" t="s">
        <v>31</v>
      </c>
      <c r="BK145" s="214"/>
      <c r="BL145" s="214"/>
      <c r="BM145" s="214"/>
    </row>
    <row r="146" s="2" customFormat="1" ht="18" customHeight="1">
      <c r="A146" s="41"/>
      <c r="B146" s="42"/>
      <c r="C146" s="43"/>
      <c r="D146" s="147" t="s">
        <v>222</v>
      </c>
      <c r="E146" s="140"/>
      <c r="F146" s="140"/>
      <c r="G146" s="43"/>
      <c r="H146" s="43"/>
      <c r="I146" s="43"/>
      <c r="J146" s="141">
        <v>0</v>
      </c>
      <c r="K146" s="43"/>
      <c r="L146" s="213"/>
      <c r="M146" s="214"/>
      <c r="N146" s="215" t="s">
        <v>41</v>
      </c>
      <c r="O146" s="214"/>
      <c r="P146" s="214"/>
      <c r="Q146" s="214"/>
      <c r="R146" s="214"/>
      <c r="S146" s="216"/>
      <c r="T146" s="216"/>
      <c r="U146" s="216"/>
      <c r="V146" s="216"/>
      <c r="W146" s="216"/>
      <c r="X146" s="216"/>
      <c r="Y146" s="216"/>
      <c r="Z146" s="216"/>
      <c r="AA146" s="216"/>
      <c r="AB146" s="216"/>
      <c r="AC146" s="216"/>
      <c r="AD146" s="216"/>
      <c r="AE146" s="216"/>
      <c r="AF146" s="214"/>
      <c r="AG146" s="214"/>
      <c r="AH146" s="214"/>
      <c r="AI146" s="214"/>
      <c r="AJ146" s="214"/>
      <c r="AK146" s="214"/>
      <c r="AL146" s="214"/>
      <c r="AM146" s="214"/>
      <c r="AN146" s="214"/>
      <c r="AO146" s="214"/>
      <c r="AP146" s="214"/>
      <c r="AQ146" s="214"/>
      <c r="AR146" s="214"/>
      <c r="AS146" s="214"/>
      <c r="AT146" s="214"/>
      <c r="AU146" s="214"/>
      <c r="AV146" s="214"/>
      <c r="AW146" s="214"/>
      <c r="AX146" s="214"/>
      <c r="AY146" s="217" t="s">
        <v>220</v>
      </c>
      <c r="AZ146" s="214"/>
      <c r="BA146" s="214"/>
      <c r="BB146" s="214"/>
      <c r="BC146" s="214"/>
      <c r="BD146" s="214"/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217" t="s">
        <v>31</v>
      </c>
      <c r="BK146" s="214"/>
      <c r="BL146" s="214"/>
      <c r="BM146" s="214"/>
    </row>
    <row r="147" s="2" customFormat="1" ht="18" customHeight="1">
      <c r="A147" s="41"/>
      <c r="B147" s="42"/>
      <c r="C147" s="43"/>
      <c r="D147" s="147" t="s">
        <v>223</v>
      </c>
      <c r="E147" s="140"/>
      <c r="F147" s="140"/>
      <c r="G147" s="43"/>
      <c r="H147" s="43"/>
      <c r="I147" s="43"/>
      <c r="J147" s="141">
        <v>0</v>
      </c>
      <c r="K147" s="43"/>
      <c r="L147" s="213"/>
      <c r="M147" s="214"/>
      <c r="N147" s="215" t="s">
        <v>41</v>
      </c>
      <c r="O147" s="214"/>
      <c r="P147" s="214"/>
      <c r="Q147" s="214"/>
      <c r="R147" s="214"/>
      <c r="S147" s="216"/>
      <c r="T147" s="216"/>
      <c r="U147" s="216"/>
      <c r="V147" s="216"/>
      <c r="W147" s="216"/>
      <c r="X147" s="216"/>
      <c r="Y147" s="216"/>
      <c r="Z147" s="216"/>
      <c r="AA147" s="216"/>
      <c r="AB147" s="216"/>
      <c r="AC147" s="216"/>
      <c r="AD147" s="216"/>
      <c r="AE147" s="216"/>
      <c r="AF147" s="214"/>
      <c r="AG147" s="214"/>
      <c r="AH147" s="214"/>
      <c r="AI147" s="214"/>
      <c r="AJ147" s="214"/>
      <c r="AK147" s="214"/>
      <c r="AL147" s="214"/>
      <c r="AM147" s="214"/>
      <c r="AN147" s="214"/>
      <c r="AO147" s="214"/>
      <c r="AP147" s="214"/>
      <c r="AQ147" s="214"/>
      <c r="AR147" s="214"/>
      <c r="AS147" s="214"/>
      <c r="AT147" s="214"/>
      <c r="AU147" s="214"/>
      <c r="AV147" s="214"/>
      <c r="AW147" s="214"/>
      <c r="AX147" s="214"/>
      <c r="AY147" s="217" t="s">
        <v>220</v>
      </c>
      <c r="AZ147" s="214"/>
      <c r="BA147" s="214"/>
      <c r="BB147" s="214"/>
      <c r="BC147" s="214"/>
      <c r="BD147" s="214"/>
      <c r="BE147" s="218">
        <f>IF(N147="základní",J147,0)</f>
        <v>0</v>
      </c>
      <c r="BF147" s="218">
        <f>IF(N147="snížená",J147,0)</f>
        <v>0</v>
      </c>
      <c r="BG147" s="218">
        <f>IF(N147="zákl. přenesená",J147,0)</f>
        <v>0</v>
      </c>
      <c r="BH147" s="218">
        <f>IF(N147="sníž. přenesená",J147,0)</f>
        <v>0</v>
      </c>
      <c r="BI147" s="218">
        <f>IF(N147="nulová",J147,0)</f>
        <v>0</v>
      </c>
      <c r="BJ147" s="217" t="s">
        <v>31</v>
      </c>
      <c r="BK147" s="214"/>
      <c r="BL147" s="214"/>
      <c r="BM147" s="214"/>
    </row>
    <row r="148" s="2" customFormat="1" ht="18" customHeight="1">
      <c r="A148" s="41"/>
      <c r="B148" s="42"/>
      <c r="C148" s="43"/>
      <c r="D148" s="147" t="s">
        <v>224</v>
      </c>
      <c r="E148" s="140"/>
      <c r="F148" s="140"/>
      <c r="G148" s="43"/>
      <c r="H148" s="43"/>
      <c r="I148" s="43"/>
      <c r="J148" s="141">
        <v>0</v>
      </c>
      <c r="K148" s="43"/>
      <c r="L148" s="213"/>
      <c r="M148" s="214"/>
      <c r="N148" s="215" t="s">
        <v>41</v>
      </c>
      <c r="O148" s="214"/>
      <c r="P148" s="214"/>
      <c r="Q148" s="214"/>
      <c r="R148" s="214"/>
      <c r="S148" s="216"/>
      <c r="T148" s="216"/>
      <c r="U148" s="216"/>
      <c r="V148" s="216"/>
      <c r="W148" s="216"/>
      <c r="X148" s="216"/>
      <c r="Y148" s="216"/>
      <c r="Z148" s="216"/>
      <c r="AA148" s="216"/>
      <c r="AB148" s="216"/>
      <c r="AC148" s="216"/>
      <c r="AD148" s="216"/>
      <c r="AE148" s="216"/>
      <c r="AF148" s="214"/>
      <c r="AG148" s="214"/>
      <c r="AH148" s="214"/>
      <c r="AI148" s="214"/>
      <c r="AJ148" s="214"/>
      <c r="AK148" s="214"/>
      <c r="AL148" s="214"/>
      <c r="AM148" s="214"/>
      <c r="AN148" s="214"/>
      <c r="AO148" s="214"/>
      <c r="AP148" s="214"/>
      <c r="AQ148" s="214"/>
      <c r="AR148" s="214"/>
      <c r="AS148" s="214"/>
      <c r="AT148" s="214"/>
      <c r="AU148" s="214"/>
      <c r="AV148" s="214"/>
      <c r="AW148" s="214"/>
      <c r="AX148" s="214"/>
      <c r="AY148" s="217" t="s">
        <v>220</v>
      </c>
      <c r="AZ148" s="214"/>
      <c r="BA148" s="214"/>
      <c r="BB148" s="214"/>
      <c r="BC148" s="214"/>
      <c r="BD148" s="214"/>
      <c r="BE148" s="218">
        <f>IF(N148="základní",J148,0)</f>
        <v>0</v>
      </c>
      <c r="BF148" s="218">
        <f>IF(N148="snížená",J148,0)</f>
        <v>0</v>
      </c>
      <c r="BG148" s="218">
        <f>IF(N148="zákl. přenesená",J148,0)</f>
        <v>0</v>
      </c>
      <c r="BH148" s="218">
        <f>IF(N148="sníž. přenesená",J148,0)</f>
        <v>0</v>
      </c>
      <c r="BI148" s="218">
        <f>IF(N148="nulová",J148,0)</f>
        <v>0</v>
      </c>
      <c r="BJ148" s="217" t="s">
        <v>31</v>
      </c>
      <c r="BK148" s="214"/>
      <c r="BL148" s="214"/>
      <c r="BM148" s="214"/>
    </row>
    <row r="149" s="2" customFormat="1" ht="18" customHeight="1">
      <c r="A149" s="41"/>
      <c r="B149" s="42"/>
      <c r="C149" s="43"/>
      <c r="D149" s="140" t="s">
        <v>225</v>
      </c>
      <c r="E149" s="43"/>
      <c r="F149" s="43"/>
      <c r="G149" s="43"/>
      <c r="H149" s="43"/>
      <c r="I149" s="43"/>
      <c r="J149" s="141">
        <f>ROUND(J30*T149,0)</f>
        <v>0</v>
      </c>
      <c r="K149" s="43"/>
      <c r="L149" s="213"/>
      <c r="M149" s="214"/>
      <c r="N149" s="215" t="s">
        <v>41</v>
      </c>
      <c r="O149" s="214"/>
      <c r="P149" s="214"/>
      <c r="Q149" s="214"/>
      <c r="R149" s="214"/>
      <c r="S149" s="216"/>
      <c r="T149" s="216"/>
      <c r="U149" s="216"/>
      <c r="V149" s="216"/>
      <c r="W149" s="216"/>
      <c r="X149" s="216"/>
      <c r="Y149" s="216"/>
      <c r="Z149" s="216"/>
      <c r="AA149" s="216"/>
      <c r="AB149" s="216"/>
      <c r="AC149" s="216"/>
      <c r="AD149" s="216"/>
      <c r="AE149" s="216"/>
      <c r="AF149" s="214"/>
      <c r="AG149" s="214"/>
      <c r="AH149" s="214"/>
      <c r="AI149" s="214"/>
      <c r="AJ149" s="214"/>
      <c r="AK149" s="214"/>
      <c r="AL149" s="214"/>
      <c r="AM149" s="214"/>
      <c r="AN149" s="214"/>
      <c r="AO149" s="214"/>
      <c r="AP149" s="214"/>
      <c r="AQ149" s="214"/>
      <c r="AR149" s="214"/>
      <c r="AS149" s="214"/>
      <c r="AT149" s="214"/>
      <c r="AU149" s="214"/>
      <c r="AV149" s="214"/>
      <c r="AW149" s="214"/>
      <c r="AX149" s="214"/>
      <c r="AY149" s="217" t="s">
        <v>226</v>
      </c>
      <c r="AZ149" s="214"/>
      <c r="BA149" s="214"/>
      <c r="BB149" s="214"/>
      <c r="BC149" s="214"/>
      <c r="BD149" s="214"/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217" t="s">
        <v>31</v>
      </c>
      <c r="BK149" s="214"/>
      <c r="BL149" s="214"/>
      <c r="BM149" s="214"/>
    </row>
    <row r="150" s="2" customFormat="1">
      <c r="A150" s="41"/>
      <c r="B150" s="42"/>
      <c r="C150" s="43"/>
      <c r="D150" s="43"/>
      <c r="E150" s="43"/>
      <c r="F150" s="43"/>
      <c r="G150" s="43"/>
      <c r="H150" s="43"/>
      <c r="I150" s="43"/>
      <c r="J150" s="43"/>
      <c r="K150" s="43"/>
      <c r="L150" s="66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</row>
    <row r="151" s="2" customFormat="1" ht="29.28" customHeight="1">
      <c r="A151" s="41"/>
      <c r="B151" s="42"/>
      <c r="C151" s="151" t="s">
        <v>109</v>
      </c>
      <c r="D151" s="152"/>
      <c r="E151" s="152"/>
      <c r="F151" s="152"/>
      <c r="G151" s="152"/>
      <c r="H151" s="152"/>
      <c r="I151" s="152"/>
      <c r="J151" s="153">
        <f>ROUND(J96+J143,0)</f>
        <v>0</v>
      </c>
      <c r="K151" s="152"/>
      <c r="L151" s="66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</row>
    <row r="152" s="2" customFormat="1" ht="6.96" customHeight="1">
      <c r="A152" s="41"/>
      <c r="B152" s="69"/>
      <c r="C152" s="70"/>
      <c r="D152" s="70"/>
      <c r="E152" s="70"/>
      <c r="F152" s="70"/>
      <c r="G152" s="70"/>
      <c r="H152" s="70"/>
      <c r="I152" s="70"/>
      <c r="J152" s="70"/>
      <c r="K152" s="70"/>
      <c r="L152" s="66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</row>
    <row r="156" s="2" customFormat="1" ht="6.96" customHeight="1">
      <c r="A156" s="41"/>
      <c r="B156" s="71"/>
      <c r="C156" s="72"/>
      <c r="D156" s="72"/>
      <c r="E156" s="72"/>
      <c r="F156" s="72"/>
      <c r="G156" s="72"/>
      <c r="H156" s="72"/>
      <c r="I156" s="72"/>
      <c r="J156" s="72"/>
      <c r="K156" s="72"/>
      <c r="L156" s="66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</row>
    <row r="157" s="2" customFormat="1" ht="24.96" customHeight="1">
      <c r="A157" s="41"/>
      <c r="B157" s="42"/>
      <c r="C157" s="24" t="s">
        <v>227</v>
      </c>
      <c r="D157" s="43"/>
      <c r="E157" s="43"/>
      <c r="F157" s="43"/>
      <c r="G157" s="43"/>
      <c r="H157" s="43"/>
      <c r="I157" s="43"/>
      <c r="J157" s="43"/>
      <c r="K157" s="43"/>
      <c r="L157" s="66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</row>
    <row r="158" s="2" customFormat="1" ht="6.96" customHeight="1">
      <c r="A158" s="41"/>
      <c r="B158" s="42"/>
      <c r="C158" s="43"/>
      <c r="D158" s="43"/>
      <c r="E158" s="43"/>
      <c r="F158" s="43"/>
      <c r="G158" s="43"/>
      <c r="H158" s="43"/>
      <c r="I158" s="43"/>
      <c r="J158" s="43"/>
      <c r="K158" s="43"/>
      <c r="L158" s="66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</row>
    <row r="159" s="2" customFormat="1" ht="12" customHeight="1">
      <c r="A159" s="41"/>
      <c r="B159" s="42"/>
      <c r="C159" s="33" t="s">
        <v>16</v>
      </c>
      <c r="D159" s="43"/>
      <c r="E159" s="43"/>
      <c r="F159" s="43"/>
      <c r="G159" s="43"/>
      <c r="H159" s="43"/>
      <c r="I159" s="43"/>
      <c r="J159" s="43"/>
      <c r="K159" s="43"/>
      <c r="L159" s="66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</row>
    <row r="160" s="2" customFormat="1" ht="16.5" customHeight="1">
      <c r="A160" s="41"/>
      <c r="B160" s="42"/>
      <c r="C160" s="43"/>
      <c r="D160" s="43"/>
      <c r="E160" s="195" t="str">
        <f>E7</f>
        <v>Revitalizace objektu na základní školu UPRAVENO</v>
      </c>
      <c r="F160" s="33"/>
      <c r="G160" s="33"/>
      <c r="H160" s="33"/>
      <c r="I160" s="43"/>
      <c r="J160" s="43"/>
      <c r="K160" s="43"/>
      <c r="L160" s="66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</row>
    <row r="161" s="2" customFormat="1" ht="12" customHeight="1">
      <c r="A161" s="41"/>
      <c r="B161" s="42"/>
      <c r="C161" s="33" t="s">
        <v>130</v>
      </c>
      <c r="D161" s="43"/>
      <c r="E161" s="43"/>
      <c r="F161" s="43"/>
      <c r="G161" s="43"/>
      <c r="H161" s="43"/>
      <c r="I161" s="43"/>
      <c r="J161" s="43"/>
      <c r="K161" s="43"/>
      <c r="L161" s="66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</row>
    <row r="162" s="2" customFormat="1" ht="16.5" customHeight="1">
      <c r="A162" s="41"/>
      <c r="B162" s="42"/>
      <c r="C162" s="43"/>
      <c r="D162" s="43"/>
      <c r="E162" s="79" t="str">
        <f>E9</f>
        <v>01 - ASŘ</v>
      </c>
      <c r="F162" s="43"/>
      <c r="G162" s="43"/>
      <c r="H162" s="43"/>
      <c r="I162" s="43"/>
      <c r="J162" s="43"/>
      <c r="K162" s="43"/>
      <c r="L162" s="66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</row>
    <row r="163" s="2" customFormat="1" ht="6.96" customHeight="1">
      <c r="A163" s="41"/>
      <c r="B163" s="42"/>
      <c r="C163" s="43"/>
      <c r="D163" s="43"/>
      <c r="E163" s="43"/>
      <c r="F163" s="43"/>
      <c r="G163" s="43"/>
      <c r="H163" s="43"/>
      <c r="I163" s="43"/>
      <c r="J163" s="43"/>
      <c r="K163" s="43"/>
      <c r="L163" s="66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</row>
    <row r="164" s="2" customFormat="1" ht="12" customHeight="1">
      <c r="A164" s="41"/>
      <c r="B164" s="42"/>
      <c r="C164" s="33" t="s">
        <v>20</v>
      </c>
      <c r="D164" s="43"/>
      <c r="E164" s="43"/>
      <c r="F164" s="28" t="str">
        <f>F12</f>
        <v xml:space="preserve"> </v>
      </c>
      <c r="G164" s="43"/>
      <c r="H164" s="43"/>
      <c r="I164" s="33" t="s">
        <v>22</v>
      </c>
      <c r="J164" s="82" t="str">
        <f>IF(J12="","",J12)</f>
        <v>30. 3. 2026</v>
      </c>
      <c r="K164" s="43"/>
      <c r="L164" s="66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</row>
    <row r="165" s="2" customFormat="1" ht="6.96" customHeight="1">
      <c r="A165" s="41"/>
      <c r="B165" s="42"/>
      <c r="C165" s="43"/>
      <c r="D165" s="43"/>
      <c r="E165" s="43"/>
      <c r="F165" s="43"/>
      <c r="G165" s="43"/>
      <c r="H165" s="43"/>
      <c r="I165" s="43"/>
      <c r="J165" s="43"/>
      <c r="K165" s="43"/>
      <c r="L165" s="66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</row>
    <row r="166" s="2" customFormat="1" ht="15.15" customHeight="1">
      <c r="A166" s="41"/>
      <c r="B166" s="42"/>
      <c r="C166" s="33" t="s">
        <v>24</v>
      </c>
      <c r="D166" s="43"/>
      <c r="E166" s="43"/>
      <c r="F166" s="28" t="str">
        <f>E15</f>
        <v xml:space="preserve"> </v>
      </c>
      <c r="G166" s="43"/>
      <c r="H166" s="43"/>
      <c r="I166" s="33" t="s">
        <v>29</v>
      </c>
      <c r="J166" s="37" t="str">
        <f>E21</f>
        <v xml:space="preserve"> </v>
      </c>
      <c r="K166" s="43"/>
      <c r="L166" s="66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</row>
    <row r="167" s="2" customFormat="1" ht="15.15" customHeight="1">
      <c r="A167" s="41"/>
      <c r="B167" s="42"/>
      <c r="C167" s="33" t="s">
        <v>27</v>
      </c>
      <c r="D167" s="43"/>
      <c r="E167" s="43"/>
      <c r="F167" s="28" t="str">
        <f>IF(E18="","",E18)</f>
        <v>Vyplň údaj</v>
      </c>
      <c r="G167" s="43"/>
      <c r="H167" s="43"/>
      <c r="I167" s="33" t="s">
        <v>32</v>
      </c>
      <c r="J167" s="37" t="str">
        <f>E24</f>
        <v xml:space="preserve"> </v>
      </c>
      <c r="K167" s="43"/>
      <c r="L167" s="66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</row>
    <row r="168" s="2" customFormat="1" ht="10.32" customHeight="1">
      <c r="A168" s="41"/>
      <c r="B168" s="42"/>
      <c r="C168" s="43"/>
      <c r="D168" s="43"/>
      <c r="E168" s="43"/>
      <c r="F168" s="43"/>
      <c r="G168" s="43"/>
      <c r="H168" s="43"/>
      <c r="I168" s="43"/>
      <c r="J168" s="43"/>
      <c r="K168" s="43"/>
      <c r="L168" s="66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</row>
    <row r="169" s="11" customFormat="1" ht="29.28" customHeight="1">
      <c r="A169" s="219"/>
      <c r="B169" s="220"/>
      <c r="C169" s="221" t="s">
        <v>228</v>
      </c>
      <c r="D169" s="222" t="s">
        <v>61</v>
      </c>
      <c r="E169" s="222" t="s">
        <v>57</v>
      </c>
      <c r="F169" s="222" t="s">
        <v>58</v>
      </c>
      <c r="G169" s="222" t="s">
        <v>229</v>
      </c>
      <c r="H169" s="222" t="s">
        <v>230</v>
      </c>
      <c r="I169" s="222" t="s">
        <v>231</v>
      </c>
      <c r="J169" s="223" t="s">
        <v>171</v>
      </c>
      <c r="K169" s="224" t="s">
        <v>232</v>
      </c>
      <c r="L169" s="225"/>
      <c r="M169" s="103" t="s">
        <v>1</v>
      </c>
      <c r="N169" s="104" t="s">
        <v>40</v>
      </c>
      <c r="O169" s="104" t="s">
        <v>233</v>
      </c>
      <c r="P169" s="104" t="s">
        <v>234</v>
      </c>
      <c r="Q169" s="104" t="s">
        <v>235</v>
      </c>
      <c r="R169" s="104" t="s">
        <v>236</v>
      </c>
      <c r="S169" s="104" t="s">
        <v>237</v>
      </c>
      <c r="T169" s="105" t="s">
        <v>238</v>
      </c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</row>
    <row r="170" s="2" customFormat="1" ht="22.8" customHeight="1">
      <c r="A170" s="41"/>
      <c r="B170" s="42"/>
      <c r="C170" s="110" t="s">
        <v>239</v>
      </c>
      <c r="D170" s="43"/>
      <c r="E170" s="43"/>
      <c r="F170" s="43"/>
      <c r="G170" s="43"/>
      <c r="H170" s="43"/>
      <c r="I170" s="43"/>
      <c r="J170" s="226">
        <f>BK170</f>
        <v>0</v>
      </c>
      <c r="K170" s="43"/>
      <c r="L170" s="44"/>
      <c r="M170" s="106"/>
      <c r="N170" s="227"/>
      <c r="O170" s="107"/>
      <c r="P170" s="228">
        <f>P171+P1362+P2193+P2196+P2203+P2223</f>
        <v>0</v>
      </c>
      <c r="Q170" s="107"/>
      <c r="R170" s="228">
        <f>R171+R1362+R2193+R2196+R2203+R2223</f>
        <v>392.81063410000002</v>
      </c>
      <c r="S170" s="107"/>
      <c r="T170" s="229">
        <f>T171+T1362+T2193+T2196+T2203+T2223</f>
        <v>396.60187753000002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18" t="s">
        <v>75</v>
      </c>
      <c r="AU170" s="18" t="s">
        <v>173</v>
      </c>
      <c r="BK170" s="230">
        <f>BK171+BK1362+BK2193+BK2196+BK2203+BK2223</f>
        <v>0</v>
      </c>
    </row>
    <row r="171" s="12" customFormat="1" ht="25.92" customHeight="1">
      <c r="A171" s="12"/>
      <c r="B171" s="231"/>
      <c r="C171" s="232"/>
      <c r="D171" s="233" t="s">
        <v>75</v>
      </c>
      <c r="E171" s="234" t="s">
        <v>240</v>
      </c>
      <c r="F171" s="234" t="s">
        <v>241</v>
      </c>
      <c r="G171" s="232"/>
      <c r="H171" s="232"/>
      <c r="I171" s="235"/>
      <c r="J171" s="236">
        <f>BK171</f>
        <v>0</v>
      </c>
      <c r="K171" s="232"/>
      <c r="L171" s="237"/>
      <c r="M171" s="238"/>
      <c r="N171" s="239"/>
      <c r="O171" s="239"/>
      <c r="P171" s="240">
        <f>P172+P270+P317+P595+P633+P947+P1350+P1360</f>
        <v>0</v>
      </c>
      <c r="Q171" s="239"/>
      <c r="R171" s="240">
        <f>R172+R270+R317+R595+R633+R947+R1350+R1360</f>
        <v>258.42900579000002</v>
      </c>
      <c r="S171" s="239"/>
      <c r="T171" s="241">
        <f>T172+T270+T317+T595+T633+T947+T1350+T1360</f>
        <v>263.87973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42" t="s">
        <v>31</v>
      </c>
      <c r="AT171" s="243" t="s">
        <v>75</v>
      </c>
      <c r="AU171" s="243" t="s">
        <v>76</v>
      </c>
      <c r="AY171" s="242" t="s">
        <v>242</v>
      </c>
      <c r="BK171" s="244">
        <f>BK172+BK270+BK317+BK595+BK633+BK947+BK1350+BK1360</f>
        <v>0</v>
      </c>
    </row>
    <row r="172" s="12" customFormat="1" ht="22.8" customHeight="1">
      <c r="A172" s="12"/>
      <c r="B172" s="231"/>
      <c r="C172" s="232"/>
      <c r="D172" s="233" t="s">
        <v>75</v>
      </c>
      <c r="E172" s="245" t="s">
        <v>31</v>
      </c>
      <c r="F172" s="245" t="s">
        <v>243</v>
      </c>
      <c r="G172" s="232"/>
      <c r="H172" s="232"/>
      <c r="I172" s="235"/>
      <c r="J172" s="246">
        <f>BK172</f>
        <v>0</v>
      </c>
      <c r="K172" s="232"/>
      <c r="L172" s="237"/>
      <c r="M172" s="238"/>
      <c r="N172" s="239"/>
      <c r="O172" s="239"/>
      <c r="P172" s="240">
        <f>SUM(P173:P269)</f>
        <v>0</v>
      </c>
      <c r="Q172" s="239"/>
      <c r="R172" s="240">
        <f>SUM(R173:R269)</f>
        <v>0.028641900000000001</v>
      </c>
      <c r="S172" s="239"/>
      <c r="T172" s="241">
        <f>SUM(T173:T269)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42" t="s">
        <v>31</v>
      </c>
      <c r="AT172" s="243" t="s">
        <v>75</v>
      </c>
      <c r="AU172" s="243" t="s">
        <v>31</v>
      </c>
      <c r="AY172" s="242" t="s">
        <v>242</v>
      </c>
      <c r="BK172" s="244">
        <f>SUM(BK173:BK269)</f>
        <v>0</v>
      </c>
    </row>
    <row r="173" s="2" customFormat="1" ht="24.15" customHeight="1">
      <c r="A173" s="41"/>
      <c r="B173" s="42"/>
      <c r="C173" s="247" t="s">
        <v>244</v>
      </c>
      <c r="D173" s="247" t="s">
        <v>245</v>
      </c>
      <c r="E173" s="248" t="s">
        <v>246</v>
      </c>
      <c r="F173" s="249" t="s">
        <v>247</v>
      </c>
      <c r="G173" s="250" t="s">
        <v>248</v>
      </c>
      <c r="H173" s="251">
        <v>64.849999999999994</v>
      </c>
      <c r="I173" s="252"/>
      <c r="J173" s="251">
        <f>ROUND(I173*H173,3)</f>
        <v>0</v>
      </c>
      <c r="K173" s="253"/>
      <c r="L173" s="44"/>
      <c r="M173" s="254" t="s">
        <v>1</v>
      </c>
      <c r="N173" s="255" t="s">
        <v>41</v>
      </c>
      <c r="O173" s="94"/>
      <c r="P173" s="256">
        <f>O173*H173</f>
        <v>0</v>
      </c>
      <c r="Q173" s="256">
        <v>0</v>
      </c>
      <c r="R173" s="256">
        <f>Q173*H173</f>
        <v>0</v>
      </c>
      <c r="S173" s="256">
        <v>0</v>
      </c>
      <c r="T173" s="25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58" t="s">
        <v>249</v>
      </c>
      <c r="AT173" s="258" t="s">
        <v>245</v>
      </c>
      <c r="AU173" s="258" t="s">
        <v>85</v>
      </c>
      <c r="AY173" s="18" t="s">
        <v>242</v>
      </c>
      <c r="BE173" s="146">
        <f>IF(N173="základní",J173,0)</f>
        <v>0</v>
      </c>
      <c r="BF173" s="146">
        <f>IF(N173="snížená",J173,0)</f>
        <v>0</v>
      </c>
      <c r="BG173" s="146">
        <f>IF(N173="zákl. přenesená",J173,0)</f>
        <v>0</v>
      </c>
      <c r="BH173" s="146">
        <f>IF(N173="sníž. přenesená",J173,0)</f>
        <v>0</v>
      </c>
      <c r="BI173" s="146">
        <f>IF(N173="nulová",J173,0)</f>
        <v>0</v>
      </c>
      <c r="BJ173" s="18" t="s">
        <v>31</v>
      </c>
      <c r="BK173" s="259">
        <f>ROUND(I173*H173,3)</f>
        <v>0</v>
      </c>
      <c r="BL173" s="18" t="s">
        <v>249</v>
      </c>
      <c r="BM173" s="258" t="s">
        <v>250</v>
      </c>
    </row>
    <row r="174" s="13" customFormat="1">
      <c r="A174" s="13"/>
      <c r="B174" s="260"/>
      <c r="C174" s="261"/>
      <c r="D174" s="262" t="s">
        <v>251</v>
      </c>
      <c r="E174" s="263" t="s">
        <v>1</v>
      </c>
      <c r="F174" s="264" t="s">
        <v>252</v>
      </c>
      <c r="G174" s="261"/>
      <c r="H174" s="263" t="s">
        <v>1</v>
      </c>
      <c r="I174" s="265"/>
      <c r="J174" s="261"/>
      <c r="K174" s="261"/>
      <c r="L174" s="266"/>
      <c r="M174" s="267"/>
      <c r="N174" s="268"/>
      <c r="O174" s="268"/>
      <c r="P174" s="268"/>
      <c r="Q174" s="268"/>
      <c r="R174" s="268"/>
      <c r="S174" s="268"/>
      <c r="T174" s="269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70" t="s">
        <v>251</v>
      </c>
      <c r="AU174" s="270" t="s">
        <v>85</v>
      </c>
      <c r="AV174" s="13" t="s">
        <v>31</v>
      </c>
      <c r="AW174" s="13" t="s">
        <v>30</v>
      </c>
      <c r="AX174" s="13" t="s">
        <v>76</v>
      </c>
      <c r="AY174" s="270" t="s">
        <v>242</v>
      </c>
    </row>
    <row r="175" s="14" customFormat="1">
      <c r="A175" s="14"/>
      <c r="B175" s="271"/>
      <c r="C175" s="272"/>
      <c r="D175" s="262" t="s">
        <v>251</v>
      </c>
      <c r="E175" s="273" t="s">
        <v>1</v>
      </c>
      <c r="F175" s="274" t="s">
        <v>253</v>
      </c>
      <c r="G175" s="272"/>
      <c r="H175" s="275">
        <v>62.265000000000001</v>
      </c>
      <c r="I175" s="276"/>
      <c r="J175" s="272"/>
      <c r="K175" s="272"/>
      <c r="L175" s="277"/>
      <c r="M175" s="278"/>
      <c r="N175" s="279"/>
      <c r="O175" s="279"/>
      <c r="P175" s="279"/>
      <c r="Q175" s="279"/>
      <c r="R175" s="279"/>
      <c r="S175" s="279"/>
      <c r="T175" s="280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81" t="s">
        <v>251</v>
      </c>
      <c r="AU175" s="281" t="s">
        <v>85</v>
      </c>
      <c r="AV175" s="14" t="s">
        <v>85</v>
      </c>
      <c r="AW175" s="14" t="s">
        <v>30</v>
      </c>
      <c r="AX175" s="14" t="s">
        <v>76</v>
      </c>
      <c r="AY175" s="281" t="s">
        <v>242</v>
      </c>
    </row>
    <row r="176" s="13" customFormat="1">
      <c r="A176" s="13"/>
      <c r="B176" s="260"/>
      <c r="C176" s="261"/>
      <c r="D176" s="262" t="s">
        <v>251</v>
      </c>
      <c r="E176" s="263" t="s">
        <v>1</v>
      </c>
      <c r="F176" s="264" t="s">
        <v>254</v>
      </c>
      <c r="G176" s="261"/>
      <c r="H176" s="263" t="s">
        <v>1</v>
      </c>
      <c r="I176" s="265"/>
      <c r="J176" s="261"/>
      <c r="K176" s="261"/>
      <c r="L176" s="266"/>
      <c r="M176" s="267"/>
      <c r="N176" s="268"/>
      <c r="O176" s="268"/>
      <c r="P176" s="268"/>
      <c r="Q176" s="268"/>
      <c r="R176" s="268"/>
      <c r="S176" s="268"/>
      <c r="T176" s="26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70" t="s">
        <v>251</v>
      </c>
      <c r="AU176" s="270" t="s">
        <v>85</v>
      </c>
      <c r="AV176" s="13" t="s">
        <v>31</v>
      </c>
      <c r="AW176" s="13" t="s">
        <v>30</v>
      </c>
      <c r="AX176" s="13" t="s">
        <v>76</v>
      </c>
      <c r="AY176" s="270" t="s">
        <v>242</v>
      </c>
    </row>
    <row r="177" s="14" customFormat="1">
      <c r="A177" s="14"/>
      <c r="B177" s="271"/>
      <c r="C177" s="272"/>
      <c r="D177" s="262" t="s">
        <v>251</v>
      </c>
      <c r="E177" s="273" t="s">
        <v>1</v>
      </c>
      <c r="F177" s="274" t="s">
        <v>255</v>
      </c>
      <c r="G177" s="272"/>
      <c r="H177" s="275">
        <v>2.585</v>
      </c>
      <c r="I177" s="276"/>
      <c r="J177" s="272"/>
      <c r="K177" s="272"/>
      <c r="L177" s="277"/>
      <c r="M177" s="278"/>
      <c r="N177" s="279"/>
      <c r="O177" s="279"/>
      <c r="P177" s="279"/>
      <c r="Q177" s="279"/>
      <c r="R177" s="279"/>
      <c r="S177" s="279"/>
      <c r="T177" s="28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81" t="s">
        <v>251</v>
      </c>
      <c r="AU177" s="281" t="s">
        <v>85</v>
      </c>
      <c r="AV177" s="14" t="s">
        <v>85</v>
      </c>
      <c r="AW177" s="14" t="s">
        <v>30</v>
      </c>
      <c r="AX177" s="14" t="s">
        <v>76</v>
      </c>
      <c r="AY177" s="281" t="s">
        <v>242</v>
      </c>
    </row>
    <row r="178" s="15" customFormat="1">
      <c r="A178" s="15"/>
      <c r="B178" s="282"/>
      <c r="C178" s="283"/>
      <c r="D178" s="262" t="s">
        <v>251</v>
      </c>
      <c r="E178" s="284" t="s">
        <v>1</v>
      </c>
      <c r="F178" s="285" t="s">
        <v>256</v>
      </c>
      <c r="G178" s="283"/>
      <c r="H178" s="286">
        <v>64.849999999999994</v>
      </c>
      <c r="I178" s="287"/>
      <c r="J178" s="283"/>
      <c r="K178" s="283"/>
      <c r="L178" s="288"/>
      <c r="M178" s="289"/>
      <c r="N178" s="290"/>
      <c r="O178" s="290"/>
      <c r="P178" s="290"/>
      <c r="Q178" s="290"/>
      <c r="R178" s="290"/>
      <c r="S178" s="290"/>
      <c r="T178" s="291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92" t="s">
        <v>251</v>
      </c>
      <c r="AU178" s="292" t="s">
        <v>85</v>
      </c>
      <c r="AV178" s="15" t="s">
        <v>249</v>
      </c>
      <c r="AW178" s="15" t="s">
        <v>30</v>
      </c>
      <c r="AX178" s="15" t="s">
        <v>31</v>
      </c>
      <c r="AY178" s="292" t="s">
        <v>242</v>
      </c>
    </row>
    <row r="179" s="2" customFormat="1" ht="24.15" customHeight="1">
      <c r="A179" s="41"/>
      <c r="B179" s="42"/>
      <c r="C179" s="247" t="s">
        <v>257</v>
      </c>
      <c r="D179" s="247" t="s">
        <v>245</v>
      </c>
      <c r="E179" s="248" t="s">
        <v>258</v>
      </c>
      <c r="F179" s="249" t="s">
        <v>259</v>
      </c>
      <c r="G179" s="250" t="s">
        <v>248</v>
      </c>
      <c r="H179" s="251">
        <v>1.8759999999999999</v>
      </c>
      <c r="I179" s="252"/>
      <c r="J179" s="251">
        <f>ROUND(I179*H179,3)</f>
        <v>0</v>
      </c>
      <c r="K179" s="253"/>
      <c r="L179" s="44"/>
      <c r="M179" s="254" t="s">
        <v>1</v>
      </c>
      <c r="N179" s="255" t="s">
        <v>41</v>
      </c>
      <c r="O179" s="94"/>
      <c r="P179" s="256">
        <f>O179*H179</f>
        <v>0</v>
      </c>
      <c r="Q179" s="256">
        <v>0</v>
      </c>
      <c r="R179" s="256">
        <f>Q179*H179</f>
        <v>0</v>
      </c>
      <c r="S179" s="256">
        <v>0</v>
      </c>
      <c r="T179" s="25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58" t="s">
        <v>249</v>
      </c>
      <c r="AT179" s="258" t="s">
        <v>245</v>
      </c>
      <c r="AU179" s="258" t="s">
        <v>85</v>
      </c>
      <c r="AY179" s="18" t="s">
        <v>242</v>
      </c>
      <c r="BE179" s="146">
        <f>IF(N179="základní",J179,0)</f>
        <v>0</v>
      </c>
      <c r="BF179" s="146">
        <f>IF(N179="snížená",J179,0)</f>
        <v>0</v>
      </c>
      <c r="BG179" s="146">
        <f>IF(N179="zákl. přenesená",J179,0)</f>
        <v>0</v>
      </c>
      <c r="BH179" s="146">
        <f>IF(N179="sníž. přenesená",J179,0)</f>
        <v>0</v>
      </c>
      <c r="BI179" s="146">
        <f>IF(N179="nulová",J179,0)</f>
        <v>0</v>
      </c>
      <c r="BJ179" s="18" t="s">
        <v>31</v>
      </c>
      <c r="BK179" s="259">
        <f>ROUND(I179*H179,3)</f>
        <v>0</v>
      </c>
      <c r="BL179" s="18" t="s">
        <v>249</v>
      </c>
      <c r="BM179" s="258" t="s">
        <v>260</v>
      </c>
    </row>
    <row r="180" s="14" customFormat="1">
      <c r="A180" s="14"/>
      <c r="B180" s="271"/>
      <c r="C180" s="272"/>
      <c r="D180" s="262" t="s">
        <v>251</v>
      </c>
      <c r="E180" s="273" t="s">
        <v>1</v>
      </c>
      <c r="F180" s="274" t="s">
        <v>261</v>
      </c>
      <c r="G180" s="272"/>
      <c r="H180" s="275">
        <v>1.8759999999999999</v>
      </c>
      <c r="I180" s="276"/>
      <c r="J180" s="272"/>
      <c r="K180" s="272"/>
      <c r="L180" s="277"/>
      <c r="M180" s="278"/>
      <c r="N180" s="279"/>
      <c r="O180" s="279"/>
      <c r="P180" s="279"/>
      <c r="Q180" s="279"/>
      <c r="R180" s="279"/>
      <c r="S180" s="279"/>
      <c r="T180" s="280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81" t="s">
        <v>251</v>
      </c>
      <c r="AU180" s="281" t="s">
        <v>85</v>
      </c>
      <c r="AV180" s="14" t="s">
        <v>85</v>
      </c>
      <c r="AW180" s="14" t="s">
        <v>30</v>
      </c>
      <c r="AX180" s="14" t="s">
        <v>31</v>
      </c>
      <c r="AY180" s="281" t="s">
        <v>242</v>
      </c>
    </row>
    <row r="181" s="2" customFormat="1" ht="37.8" customHeight="1">
      <c r="A181" s="41"/>
      <c r="B181" s="42"/>
      <c r="C181" s="247" t="s">
        <v>262</v>
      </c>
      <c r="D181" s="247" t="s">
        <v>245</v>
      </c>
      <c r="E181" s="248" t="s">
        <v>263</v>
      </c>
      <c r="F181" s="249" t="s">
        <v>264</v>
      </c>
      <c r="G181" s="250" t="s">
        <v>248</v>
      </c>
      <c r="H181" s="251">
        <v>5.1539999999999999</v>
      </c>
      <c r="I181" s="252"/>
      <c r="J181" s="251">
        <f>ROUND(I181*H181,3)</f>
        <v>0</v>
      </c>
      <c r="K181" s="253"/>
      <c r="L181" s="44"/>
      <c r="M181" s="254" t="s">
        <v>1</v>
      </c>
      <c r="N181" s="255" t="s">
        <v>41</v>
      </c>
      <c r="O181" s="94"/>
      <c r="P181" s="256">
        <f>O181*H181</f>
        <v>0</v>
      </c>
      <c r="Q181" s="256">
        <v>0</v>
      </c>
      <c r="R181" s="256">
        <f>Q181*H181</f>
        <v>0</v>
      </c>
      <c r="S181" s="256">
        <v>0</v>
      </c>
      <c r="T181" s="257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58" t="s">
        <v>249</v>
      </c>
      <c r="AT181" s="258" t="s">
        <v>245</v>
      </c>
      <c r="AU181" s="258" t="s">
        <v>85</v>
      </c>
      <c r="AY181" s="18" t="s">
        <v>242</v>
      </c>
      <c r="BE181" s="146">
        <f>IF(N181="základní",J181,0)</f>
        <v>0</v>
      </c>
      <c r="BF181" s="146">
        <f>IF(N181="snížená",J181,0)</f>
        <v>0</v>
      </c>
      <c r="BG181" s="146">
        <f>IF(N181="zákl. přenesená",J181,0)</f>
        <v>0</v>
      </c>
      <c r="BH181" s="146">
        <f>IF(N181="sníž. přenesená",J181,0)</f>
        <v>0</v>
      </c>
      <c r="BI181" s="146">
        <f>IF(N181="nulová",J181,0)</f>
        <v>0</v>
      </c>
      <c r="BJ181" s="18" t="s">
        <v>31</v>
      </c>
      <c r="BK181" s="259">
        <f>ROUND(I181*H181,3)</f>
        <v>0</v>
      </c>
      <c r="BL181" s="18" t="s">
        <v>249</v>
      </c>
      <c r="BM181" s="258" t="s">
        <v>265</v>
      </c>
    </row>
    <row r="182" s="13" customFormat="1">
      <c r="A182" s="13"/>
      <c r="B182" s="260"/>
      <c r="C182" s="261"/>
      <c r="D182" s="262" t="s">
        <v>251</v>
      </c>
      <c r="E182" s="263" t="s">
        <v>1</v>
      </c>
      <c r="F182" s="264" t="s">
        <v>266</v>
      </c>
      <c r="G182" s="261"/>
      <c r="H182" s="263" t="s">
        <v>1</v>
      </c>
      <c r="I182" s="265"/>
      <c r="J182" s="261"/>
      <c r="K182" s="261"/>
      <c r="L182" s="266"/>
      <c r="M182" s="267"/>
      <c r="N182" s="268"/>
      <c r="O182" s="268"/>
      <c r="P182" s="268"/>
      <c r="Q182" s="268"/>
      <c r="R182" s="268"/>
      <c r="S182" s="268"/>
      <c r="T182" s="269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70" t="s">
        <v>251</v>
      </c>
      <c r="AU182" s="270" t="s">
        <v>85</v>
      </c>
      <c r="AV182" s="13" t="s">
        <v>31</v>
      </c>
      <c r="AW182" s="13" t="s">
        <v>30</v>
      </c>
      <c r="AX182" s="13" t="s">
        <v>76</v>
      </c>
      <c r="AY182" s="270" t="s">
        <v>242</v>
      </c>
    </row>
    <row r="183" s="14" customFormat="1">
      <c r="A183" s="14"/>
      <c r="B183" s="271"/>
      <c r="C183" s="272"/>
      <c r="D183" s="262" t="s">
        <v>251</v>
      </c>
      <c r="E183" s="273" t="s">
        <v>1</v>
      </c>
      <c r="F183" s="274" t="s">
        <v>267</v>
      </c>
      <c r="G183" s="272"/>
      <c r="H183" s="275">
        <v>1.3959999999999999</v>
      </c>
      <c r="I183" s="276"/>
      <c r="J183" s="272"/>
      <c r="K183" s="272"/>
      <c r="L183" s="277"/>
      <c r="M183" s="278"/>
      <c r="N183" s="279"/>
      <c r="O183" s="279"/>
      <c r="P183" s="279"/>
      <c r="Q183" s="279"/>
      <c r="R183" s="279"/>
      <c r="S183" s="279"/>
      <c r="T183" s="28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81" t="s">
        <v>251</v>
      </c>
      <c r="AU183" s="281" t="s">
        <v>85</v>
      </c>
      <c r="AV183" s="14" t="s">
        <v>85</v>
      </c>
      <c r="AW183" s="14" t="s">
        <v>30</v>
      </c>
      <c r="AX183" s="14" t="s">
        <v>76</v>
      </c>
      <c r="AY183" s="281" t="s">
        <v>242</v>
      </c>
    </row>
    <row r="184" s="14" customFormat="1">
      <c r="A184" s="14"/>
      <c r="B184" s="271"/>
      <c r="C184" s="272"/>
      <c r="D184" s="262" t="s">
        <v>251</v>
      </c>
      <c r="E184" s="273" t="s">
        <v>1</v>
      </c>
      <c r="F184" s="274" t="s">
        <v>268</v>
      </c>
      <c r="G184" s="272"/>
      <c r="H184" s="275">
        <v>0.308</v>
      </c>
      <c r="I184" s="276"/>
      <c r="J184" s="272"/>
      <c r="K184" s="272"/>
      <c r="L184" s="277"/>
      <c r="M184" s="278"/>
      <c r="N184" s="279"/>
      <c r="O184" s="279"/>
      <c r="P184" s="279"/>
      <c r="Q184" s="279"/>
      <c r="R184" s="279"/>
      <c r="S184" s="279"/>
      <c r="T184" s="280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81" t="s">
        <v>251</v>
      </c>
      <c r="AU184" s="281" t="s">
        <v>85</v>
      </c>
      <c r="AV184" s="14" t="s">
        <v>85</v>
      </c>
      <c r="AW184" s="14" t="s">
        <v>30</v>
      </c>
      <c r="AX184" s="14" t="s">
        <v>76</v>
      </c>
      <c r="AY184" s="281" t="s">
        <v>242</v>
      </c>
    </row>
    <row r="185" s="13" customFormat="1">
      <c r="A185" s="13"/>
      <c r="B185" s="260"/>
      <c r="C185" s="261"/>
      <c r="D185" s="262" t="s">
        <v>251</v>
      </c>
      <c r="E185" s="263" t="s">
        <v>1</v>
      </c>
      <c r="F185" s="264" t="s">
        <v>269</v>
      </c>
      <c r="G185" s="261"/>
      <c r="H185" s="263" t="s">
        <v>1</v>
      </c>
      <c r="I185" s="265"/>
      <c r="J185" s="261"/>
      <c r="K185" s="261"/>
      <c r="L185" s="266"/>
      <c r="M185" s="267"/>
      <c r="N185" s="268"/>
      <c r="O185" s="268"/>
      <c r="P185" s="268"/>
      <c r="Q185" s="268"/>
      <c r="R185" s="268"/>
      <c r="S185" s="268"/>
      <c r="T185" s="269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70" t="s">
        <v>251</v>
      </c>
      <c r="AU185" s="270" t="s">
        <v>85</v>
      </c>
      <c r="AV185" s="13" t="s">
        <v>31</v>
      </c>
      <c r="AW185" s="13" t="s">
        <v>30</v>
      </c>
      <c r="AX185" s="13" t="s">
        <v>76</v>
      </c>
      <c r="AY185" s="270" t="s">
        <v>242</v>
      </c>
    </row>
    <row r="186" s="14" customFormat="1">
      <c r="A186" s="14"/>
      <c r="B186" s="271"/>
      <c r="C186" s="272"/>
      <c r="D186" s="262" t="s">
        <v>251</v>
      </c>
      <c r="E186" s="273" t="s">
        <v>1</v>
      </c>
      <c r="F186" s="274" t="s">
        <v>270</v>
      </c>
      <c r="G186" s="272"/>
      <c r="H186" s="275">
        <v>3.4500000000000002</v>
      </c>
      <c r="I186" s="276"/>
      <c r="J186" s="272"/>
      <c r="K186" s="272"/>
      <c r="L186" s="277"/>
      <c r="M186" s="278"/>
      <c r="N186" s="279"/>
      <c r="O186" s="279"/>
      <c r="P186" s="279"/>
      <c r="Q186" s="279"/>
      <c r="R186" s="279"/>
      <c r="S186" s="279"/>
      <c r="T186" s="28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81" t="s">
        <v>251</v>
      </c>
      <c r="AU186" s="281" t="s">
        <v>85</v>
      </c>
      <c r="AV186" s="14" t="s">
        <v>85</v>
      </c>
      <c r="AW186" s="14" t="s">
        <v>30</v>
      </c>
      <c r="AX186" s="14" t="s">
        <v>76</v>
      </c>
      <c r="AY186" s="281" t="s">
        <v>242</v>
      </c>
    </row>
    <row r="187" s="15" customFormat="1">
      <c r="A187" s="15"/>
      <c r="B187" s="282"/>
      <c r="C187" s="283"/>
      <c r="D187" s="262" t="s">
        <v>251</v>
      </c>
      <c r="E187" s="284" t="s">
        <v>1</v>
      </c>
      <c r="F187" s="285" t="s">
        <v>256</v>
      </c>
      <c r="G187" s="283"/>
      <c r="H187" s="286">
        <v>5.1539999999999999</v>
      </c>
      <c r="I187" s="287"/>
      <c r="J187" s="283"/>
      <c r="K187" s="283"/>
      <c r="L187" s="288"/>
      <c r="M187" s="289"/>
      <c r="N187" s="290"/>
      <c r="O187" s="290"/>
      <c r="P187" s="290"/>
      <c r="Q187" s="290"/>
      <c r="R187" s="290"/>
      <c r="S187" s="290"/>
      <c r="T187" s="291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92" t="s">
        <v>251</v>
      </c>
      <c r="AU187" s="292" t="s">
        <v>85</v>
      </c>
      <c r="AV187" s="15" t="s">
        <v>249</v>
      </c>
      <c r="AW187" s="15" t="s">
        <v>30</v>
      </c>
      <c r="AX187" s="15" t="s">
        <v>31</v>
      </c>
      <c r="AY187" s="292" t="s">
        <v>242</v>
      </c>
    </row>
    <row r="188" s="2" customFormat="1" ht="21.75" customHeight="1">
      <c r="A188" s="41"/>
      <c r="B188" s="42"/>
      <c r="C188" s="247" t="s">
        <v>271</v>
      </c>
      <c r="D188" s="247" t="s">
        <v>245</v>
      </c>
      <c r="E188" s="248" t="s">
        <v>272</v>
      </c>
      <c r="F188" s="249" t="s">
        <v>273</v>
      </c>
      <c r="G188" s="250" t="s">
        <v>248</v>
      </c>
      <c r="H188" s="251">
        <v>62.265000000000001</v>
      </c>
      <c r="I188" s="252"/>
      <c r="J188" s="251">
        <f>ROUND(I188*H188,3)</f>
        <v>0</v>
      </c>
      <c r="K188" s="253"/>
      <c r="L188" s="44"/>
      <c r="M188" s="254" t="s">
        <v>1</v>
      </c>
      <c r="N188" s="255" t="s">
        <v>41</v>
      </c>
      <c r="O188" s="94"/>
      <c r="P188" s="256">
        <f>O188*H188</f>
        <v>0</v>
      </c>
      <c r="Q188" s="256">
        <v>0.00046000000000000001</v>
      </c>
      <c r="R188" s="256">
        <f>Q188*H188</f>
        <v>0.028641900000000001</v>
      </c>
      <c r="S188" s="256">
        <v>0</v>
      </c>
      <c r="T188" s="257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58" t="s">
        <v>249</v>
      </c>
      <c r="AT188" s="258" t="s">
        <v>245</v>
      </c>
      <c r="AU188" s="258" t="s">
        <v>85</v>
      </c>
      <c r="AY188" s="18" t="s">
        <v>242</v>
      </c>
      <c r="BE188" s="146">
        <f>IF(N188="základní",J188,0)</f>
        <v>0</v>
      </c>
      <c r="BF188" s="146">
        <f>IF(N188="snížená",J188,0)</f>
        <v>0</v>
      </c>
      <c r="BG188" s="146">
        <f>IF(N188="zákl. přenesená",J188,0)</f>
        <v>0</v>
      </c>
      <c r="BH188" s="146">
        <f>IF(N188="sníž. přenesená",J188,0)</f>
        <v>0</v>
      </c>
      <c r="BI188" s="146">
        <f>IF(N188="nulová",J188,0)</f>
        <v>0</v>
      </c>
      <c r="BJ188" s="18" t="s">
        <v>31</v>
      </c>
      <c r="BK188" s="259">
        <f>ROUND(I188*H188,3)</f>
        <v>0</v>
      </c>
      <c r="BL188" s="18" t="s">
        <v>249</v>
      </c>
      <c r="BM188" s="258" t="s">
        <v>274</v>
      </c>
    </row>
    <row r="189" s="13" customFormat="1">
      <c r="A189" s="13"/>
      <c r="B189" s="260"/>
      <c r="C189" s="261"/>
      <c r="D189" s="262" t="s">
        <v>251</v>
      </c>
      <c r="E189" s="263" t="s">
        <v>1</v>
      </c>
      <c r="F189" s="264" t="s">
        <v>252</v>
      </c>
      <c r="G189" s="261"/>
      <c r="H189" s="263" t="s">
        <v>1</v>
      </c>
      <c r="I189" s="265"/>
      <c r="J189" s="261"/>
      <c r="K189" s="261"/>
      <c r="L189" s="266"/>
      <c r="M189" s="267"/>
      <c r="N189" s="268"/>
      <c r="O189" s="268"/>
      <c r="P189" s="268"/>
      <c r="Q189" s="268"/>
      <c r="R189" s="268"/>
      <c r="S189" s="268"/>
      <c r="T189" s="269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70" t="s">
        <v>251</v>
      </c>
      <c r="AU189" s="270" t="s">
        <v>85</v>
      </c>
      <c r="AV189" s="13" t="s">
        <v>31</v>
      </c>
      <c r="AW189" s="13" t="s">
        <v>30</v>
      </c>
      <c r="AX189" s="13" t="s">
        <v>76</v>
      </c>
      <c r="AY189" s="270" t="s">
        <v>242</v>
      </c>
    </row>
    <row r="190" s="14" customFormat="1">
      <c r="A190" s="14"/>
      <c r="B190" s="271"/>
      <c r="C190" s="272"/>
      <c r="D190" s="262" t="s">
        <v>251</v>
      </c>
      <c r="E190" s="273" t="s">
        <v>1</v>
      </c>
      <c r="F190" s="274" t="s">
        <v>253</v>
      </c>
      <c r="G190" s="272"/>
      <c r="H190" s="275">
        <v>62.265000000000001</v>
      </c>
      <c r="I190" s="276"/>
      <c r="J190" s="272"/>
      <c r="K190" s="272"/>
      <c r="L190" s="277"/>
      <c r="M190" s="278"/>
      <c r="N190" s="279"/>
      <c r="O190" s="279"/>
      <c r="P190" s="279"/>
      <c r="Q190" s="279"/>
      <c r="R190" s="279"/>
      <c r="S190" s="279"/>
      <c r="T190" s="28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81" t="s">
        <v>251</v>
      </c>
      <c r="AU190" s="281" t="s">
        <v>85</v>
      </c>
      <c r="AV190" s="14" t="s">
        <v>85</v>
      </c>
      <c r="AW190" s="14" t="s">
        <v>30</v>
      </c>
      <c r="AX190" s="14" t="s">
        <v>76</v>
      </c>
      <c r="AY190" s="281" t="s">
        <v>242</v>
      </c>
    </row>
    <row r="191" s="15" customFormat="1">
      <c r="A191" s="15"/>
      <c r="B191" s="282"/>
      <c r="C191" s="283"/>
      <c r="D191" s="262" t="s">
        <v>251</v>
      </c>
      <c r="E191" s="284" t="s">
        <v>1</v>
      </c>
      <c r="F191" s="285" t="s">
        <v>256</v>
      </c>
      <c r="G191" s="283"/>
      <c r="H191" s="286">
        <v>62.265000000000001</v>
      </c>
      <c r="I191" s="287"/>
      <c r="J191" s="283"/>
      <c r="K191" s="283"/>
      <c r="L191" s="288"/>
      <c r="M191" s="289"/>
      <c r="N191" s="290"/>
      <c r="O191" s="290"/>
      <c r="P191" s="290"/>
      <c r="Q191" s="290"/>
      <c r="R191" s="290"/>
      <c r="S191" s="290"/>
      <c r="T191" s="291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92" t="s">
        <v>251</v>
      </c>
      <c r="AU191" s="292" t="s">
        <v>85</v>
      </c>
      <c r="AV191" s="15" t="s">
        <v>249</v>
      </c>
      <c r="AW191" s="15" t="s">
        <v>30</v>
      </c>
      <c r="AX191" s="15" t="s">
        <v>31</v>
      </c>
      <c r="AY191" s="292" t="s">
        <v>242</v>
      </c>
    </row>
    <row r="192" s="2" customFormat="1" ht="24.15" customHeight="1">
      <c r="A192" s="41"/>
      <c r="B192" s="42"/>
      <c r="C192" s="247" t="s">
        <v>275</v>
      </c>
      <c r="D192" s="247" t="s">
        <v>245</v>
      </c>
      <c r="E192" s="248" t="s">
        <v>276</v>
      </c>
      <c r="F192" s="249" t="s">
        <v>277</v>
      </c>
      <c r="G192" s="250" t="s">
        <v>248</v>
      </c>
      <c r="H192" s="251">
        <v>62.765000000000001</v>
      </c>
      <c r="I192" s="252"/>
      <c r="J192" s="251">
        <f>ROUND(I192*H192,3)</f>
        <v>0</v>
      </c>
      <c r="K192" s="253"/>
      <c r="L192" s="44"/>
      <c r="M192" s="254" t="s">
        <v>1</v>
      </c>
      <c r="N192" s="255" t="s">
        <v>41</v>
      </c>
      <c r="O192" s="94"/>
      <c r="P192" s="256">
        <f>O192*H192</f>
        <v>0</v>
      </c>
      <c r="Q192" s="256">
        <v>0</v>
      </c>
      <c r="R192" s="256">
        <f>Q192*H192</f>
        <v>0</v>
      </c>
      <c r="S192" s="256">
        <v>0</v>
      </c>
      <c r="T192" s="257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58" t="s">
        <v>249</v>
      </c>
      <c r="AT192" s="258" t="s">
        <v>245</v>
      </c>
      <c r="AU192" s="258" t="s">
        <v>85</v>
      </c>
      <c r="AY192" s="18" t="s">
        <v>242</v>
      </c>
      <c r="BE192" s="146">
        <f>IF(N192="základní",J192,0)</f>
        <v>0</v>
      </c>
      <c r="BF192" s="146">
        <f>IF(N192="snížená",J192,0)</f>
        <v>0</v>
      </c>
      <c r="BG192" s="146">
        <f>IF(N192="zákl. přenesená",J192,0)</f>
        <v>0</v>
      </c>
      <c r="BH192" s="146">
        <f>IF(N192="sníž. přenesená",J192,0)</f>
        <v>0</v>
      </c>
      <c r="BI192" s="146">
        <f>IF(N192="nulová",J192,0)</f>
        <v>0</v>
      </c>
      <c r="BJ192" s="18" t="s">
        <v>31</v>
      </c>
      <c r="BK192" s="259">
        <f>ROUND(I192*H192,3)</f>
        <v>0</v>
      </c>
      <c r="BL192" s="18" t="s">
        <v>249</v>
      </c>
      <c r="BM192" s="258" t="s">
        <v>278</v>
      </c>
    </row>
    <row r="193" s="2" customFormat="1" ht="33" customHeight="1">
      <c r="A193" s="41"/>
      <c r="B193" s="42"/>
      <c r="C193" s="247" t="s">
        <v>279</v>
      </c>
      <c r="D193" s="247" t="s">
        <v>245</v>
      </c>
      <c r="E193" s="248" t="s">
        <v>280</v>
      </c>
      <c r="F193" s="249" t="s">
        <v>281</v>
      </c>
      <c r="G193" s="250" t="s">
        <v>248</v>
      </c>
      <c r="H193" s="251">
        <v>53.512</v>
      </c>
      <c r="I193" s="252"/>
      <c r="J193" s="251">
        <f>ROUND(I193*H193,3)</f>
        <v>0</v>
      </c>
      <c r="K193" s="253"/>
      <c r="L193" s="44"/>
      <c r="M193" s="254" t="s">
        <v>1</v>
      </c>
      <c r="N193" s="255" t="s">
        <v>41</v>
      </c>
      <c r="O193" s="94"/>
      <c r="P193" s="256">
        <f>O193*H193</f>
        <v>0</v>
      </c>
      <c r="Q193" s="256">
        <v>0</v>
      </c>
      <c r="R193" s="256">
        <f>Q193*H193</f>
        <v>0</v>
      </c>
      <c r="S193" s="256">
        <v>0</v>
      </c>
      <c r="T193" s="25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58" t="s">
        <v>249</v>
      </c>
      <c r="AT193" s="258" t="s">
        <v>245</v>
      </c>
      <c r="AU193" s="258" t="s">
        <v>85</v>
      </c>
      <c r="AY193" s="18" t="s">
        <v>242</v>
      </c>
      <c r="BE193" s="146">
        <f>IF(N193="základní",J193,0)</f>
        <v>0</v>
      </c>
      <c r="BF193" s="146">
        <f>IF(N193="snížená",J193,0)</f>
        <v>0</v>
      </c>
      <c r="BG193" s="146">
        <f>IF(N193="zákl. přenesená",J193,0)</f>
        <v>0</v>
      </c>
      <c r="BH193" s="146">
        <f>IF(N193="sníž. přenesená",J193,0)</f>
        <v>0</v>
      </c>
      <c r="BI193" s="146">
        <f>IF(N193="nulová",J193,0)</f>
        <v>0</v>
      </c>
      <c r="BJ193" s="18" t="s">
        <v>31</v>
      </c>
      <c r="BK193" s="259">
        <f>ROUND(I193*H193,3)</f>
        <v>0</v>
      </c>
      <c r="BL193" s="18" t="s">
        <v>249</v>
      </c>
      <c r="BM193" s="258" t="s">
        <v>282</v>
      </c>
    </row>
    <row r="194" s="13" customFormat="1">
      <c r="A194" s="13"/>
      <c r="B194" s="260"/>
      <c r="C194" s="261"/>
      <c r="D194" s="262" t="s">
        <v>251</v>
      </c>
      <c r="E194" s="263" t="s">
        <v>1</v>
      </c>
      <c r="F194" s="264" t="s">
        <v>252</v>
      </c>
      <c r="G194" s="261"/>
      <c r="H194" s="263" t="s">
        <v>1</v>
      </c>
      <c r="I194" s="265"/>
      <c r="J194" s="261"/>
      <c r="K194" s="261"/>
      <c r="L194" s="266"/>
      <c r="M194" s="267"/>
      <c r="N194" s="268"/>
      <c r="O194" s="268"/>
      <c r="P194" s="268"/>
      <c r="Q194" s="268"/>
      <c r="R194" s="268"/>
      <c r="S194" s="268"/>
      <c r="T194" s="26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70" t="s">
        <v>251</v>
      </c>
      <c r="AU194" s="270" t="s">
        <v>85</v>
      </c>
      <c r="AV194" s="13" t="s">
        <v>31</v>
      </c>
      <c r="AW194" s="13" t="s">
        <v>30</v>
      </c>
      <c r="AX194" s="13" t="s">
        <v>76</v>
      </c>
      <c r="AY194" s="270" t="s">
        <v>242</v>
      </c>
    </row>
    <row r="195" s="14" customFormat="1">
      <c r="A195" s="14"/>
      <c r="B195" s="271"/>
      <c r="C195" s="272"/>
      <c r="D195" s="262" t="s">
        <v>251</v>
      </c>
      <c r="E195" s="273" t="s">
        <v>1</v>
      </c>
      <c r="F195" s="274" t="s">
        <v>283</v>
      </c>
      <c r="G195" s="272"/>
      <c r="H195" s="275">
        <v>53.512</v>
      </c>
      <c r="I195" s="276"/>
      <c r="J195" s="272"/>
      <c r="K195" s="272"/>
      <c r="L195" s="277"/>
      <c r="M195" s="278"/>
      <c r="N195" s="279"/>
      <c r="O195" s="279"/>
      <c r="P195" s="279"/>
      <c r="Q195" s="279"/>
      <c r="R195" s="279"/>
      <c r="S195" s="279"/>
      <c r="T195" s="28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81" t="s">
        <v>251</v>
      </c>
      <c r="AU195" s="281" t="s">
        <v>85</v>
      </c>
      <c r="AV195" s="14" t="s">
        <v>85</v>
      </c>
      <c r="AW195" s="14" t="s">
        <v>30</v>
      </c>
      <c r="AX195" s="14" t="s">
        <v>31</v>
      </c>
      <c r="AY195" s="281" t="s">
        <v>242</v>
      </c>
    </row>
    <row r="196" s="2" customFormat="1" ht="33" customHeight="1">
      <c r="A196" s="41"/>
      <c r="B196" s="42"/>
      <c r="C196" s="247" t="s">
        <v>284</v>
      </c>
      <c r="D196" s="247" t="s">
        <v>245</v>
      </c>
      <c r="E196" s="248" t="s">
        <v>285</v>
      </c>
      <c r="F196" s="249" t="s">
        <v>286</v>
      </c>
      <c r="G196" s="250" t="s">
        <v>248</v>
      </c>
      <c r="H196" s="251">
        <v>1.8759999999999999</v>
      </c>
      <c r="I196" s="252"/>
      <c r="J196" s="251">
        <f>ROUND(I196*H196,3)</f>
        <v>0</v>
      </c>
      <c r="K196" s="253"/>
      <c r="L196" s="44"/>
      <c r="M196" s="254" t="s">
        <v>1</v>
      </c>
      <c r="N196" s="255" t="s">
        <v>41</v>
      </c>
      <c r="O196" s="94"/>
      <c r="P196" s="256">
        <f>O196*H196</f>
        <v>0</v>
      </c>
      <c r="Q196" s="256">
        <v>0</v>
      </c>
      <c r="R196" s="256">
        <f>Q196*H196</f>
        <v>0</v>
      </c>
      <c r="S196" s="256">
        <v>0</v>
      </c>
      <c r="T196" s="25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58" t="s">
        <v>249</v>
      </c>
      <c r="AT196" s="258" t="s">
        <v>245</v>
      </c>
      <c r="AU196" s="258" t="s">
        <v>85</v>
      </c>
      <c r="AY196" s="18" t="s">
        <v>242</v>
      </c>
      <c r="BE196" s="146">
        <f>IF(N196="základní",J196,0)</f>
        <v>0</v>
      </c>
      <c r="BF196" s="146">
        <f>IF(N196="snížená",J196,0)</f>
        <v>0</v>
      </c>
      <c r="BG196" s="146">
        <f>IF(N196="zákl. přenesená",J196,0)</f>
        <v>0</v>
      </c>
      <c r="BH196" s="146">
        <f>IF(N196="sníž. přenesená",J196,0)</f>
        <v>0</v>
      </c>
      <c r="BI196" s="146">
        <f>IF(N196="nulová",J196,0)</f>
        <v>0</v>
      </c>
      <c r="BJ196" s="18" t="s">
        <v>31</v>
      </c>
      <c r="BK196" s="259">
        <f>ROUND(I196*H196,3)</f>
        <v>0</v>
      </c>
      <c r="BL196" s="18" t="s">
        <v>249</v>
      </c>
      <c r="BM196" s="258" t="s">
        <v>287</v>
      </c>
    </row>
    <row r="197" s="2" customFormat="1" ht="37.8" customHeight="1">
      <c r="A197" s="41"/>
      <c r="B197" s="42"/>
      <c r="C197" s="247" t="s">
        <v>288</v>
      </c>
      <c r="D197" s="247" t="s">
        <v>245</v>
      </c>
      <c r="E197" s="248" t="s">
        <v>289</v>
      </c>
      <c r="F197" s="249" t="s">
        <v>290</v>
      </c>
      <c r="G197" s="250" t="s">
        <v>248</v>
      </c>
      <c r="H197" s="251">
        <v>40.942999999999998</v>
      </c>
      <c r="I197" s="252"/>
      <c r="J197" s="251">
        <f>ROUND(I197*H197,3)</f>
        <v>0</v>
      </c>
      <c r="K197" s="253"/>
      <c r="L197" s="44"/>
      <c r="M197" s="254" t="s">
        <v>1</v>
      </c>
      <c r="N197" s="255" t="s">
        <v>41</v>
      </c>
      <c r="O197" s="94"/>
      <c r="P197" s="256">
        <f>O197*H197</f>
        <v>0</v>
      </c>
      <c r="Q197" s="256">
        <v>0</v>
      </c>
      <c r="R197" s="256">
        <f>Q197*H197</f>
        <v>0</v>
      </c>
      <c r="S197" s="256">
        <v>0</v>
      </c>
      <c r="T197" s="257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58" t="s">
        <v>249</v>
      </c>
      <c r="AT197" s="258" t="s">
        <v>245</v>
      </c>
      <c r="AU197" s="258" t="s">
        <v>85</v>
      </c>
      <c r="AY197" s="18" t="s">
        <v>242</v>
      </c>
      <c r="BE197" s="146">
        <f>IF(N197="základní",J197,0)</f>
        <v>0</v>
      </c>
      <c r="BF197" s="146">
        <f>IF(N197="snížená",J197,0)</f>
        <v>0</v>
      </c>
      <c r="BG197" s="146">
        <f>IF(N197="zákl. přenesená",J197,0)</f>
        <v>0</v>
      </c>
      <c r="BH197" s="146">
        <f>IF(N197="sníž. přenesená",J197,0)</f>
        <v>0</v>
      </c>
      <c r="BI197" s="146">
        <f>IF(N197="nulová",J197,0)</f>
        <v>0</v>
      </c>
      <c r="BJ197" s="18" t="s">
        <v>31</v>
      </c>
      <c r="BK197" s="259">
        <f>ROUND(I197*H197,3)</f>
        <v>0</v>
      </c>
      <c r="BL197" s="18" t="s">
        <v>249</v>
      </c>
      <c r="BM197" s="258" t="s">
        <v>291</v>
      </c>
    </row>
    <row r="198" s="13" customFormat="1">
      <c r="A198" s="13"/>
      <c r="B198" s="260"/>
      <c r="C198" s="261"/>
      <c r="D198" s="262" t="s">
        <v>251</v>
      </c>
      <c r="E198" s="263" t="s">
        <v>1</v>
      </c>
      <c r="F198" s="264" t="s">
        <v>292</v>
      </c>
      <c r="G198" s="261"/>
      <c r="H198" s="263" t="s">
        <v>1</v>
      </c>
      <c r="I198" s="265"/>
      <c r="J198" s="261"/>
      <c r="K198" s="261"/>
      <c r="L198" s="266"/>
      <c r="M198" s="267"/>
      <c r="N198" s="268"/>
      <c r="O198" s="268"/>
      <c r="P198" s="268"/>
      <c r="Q198" s="268"/>
      <c r="R198" s="268"/>
      <c r="S198" s="268"/>
      <c r="T198" s="26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70" t="s">
        <v>251</v>
      </c>
      <c r="AU198" s="270" t="s">
        <v>85</v>
      </c>
      <c r="AV198" s="13" t="s">
        <v>31</v>
      </c>
      <c r="AW198" s="13" t="s">
        <v>30</v>
      </c>
      <c r="AX198" s="13" t="s">
        <v>76</v>
      </c>
      <c r="AY198" s="270" t="s">
        <v>242</v>
      </c>
    </row>
    <row r="199" s="14" customFormat="1">
      <c r="A199" s="14"/>
      <c r="B199" s="271"/>
      <c r="C199" s="272"/>
      <c r="D199" s="262" t="s">
        <v>251</v>
      </c>
      <c r="E199" s="273" t="s">
        <v>1</v>
      </c>
      <c r="F199" s="274" t="s">
        <v>253</v>
      </c>
      <c r="G199" s="272"/>
      <c r="H199" s="275">
        <v>62.265000000000001</v>
      </c>
      <c r="I199" s="276"/>
      <c r="J199" s="272"/>
      <c r="K199" s="272"/>
      <c r="L199" s="277"/>
      <c r="M199" s="278"/>
      <c r="N199" s="279"/>
      <c r="O199" s="279"/>
      <c r="P199" s="279"/>
      <c r="Q199" s="279"/>
      <c r="R199" s="279"/>
      <c r="S199" s="279"/>
      <c r="T199" s="28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81" t="s">
        <v>251</v>
      </c>
      <c r="AU199" s="281" t="s">
        <v>85</v>
      </c>
      <c r="AV199" s="14" t="s">
        <v>85</v>
      </c>
      <c r="AW199" s="14" t="s">
        <v>30</v>
      </c>
      <c r="AX199" s="14" t="s">
        <v>76</v>
      </c>
      <c r="AY199" s="281" t="s">
        <v>242</v>
      </c>
    </row>
    <row r="200" s="16" customFormat="1">
      <c r="A200" s="16"/>
      <c r="B200" s="293"/>
      <c r="C200" s="294"/>
      <c r="D200" s="262" t="s">
        <v>251</v>
      </c>
      <c r="E200" s="295" t="s">
        <v>1</v>
      </c>
      <c r="F200" s="296" t="s">
        <v>293</v>
      </c>
      <c r="G200" s="294"/>
      <c r="H200" s="297">
        <v>62.265000000000001</v>
      </c>
      <c r="I200" s="298"/>
      <c r="J200" s="294"/>
      <c r="K200" s="294"/>
      <c r="L200" s="299"/>
      <c r="M200" s="300"/>
      <c r="N200" s="301"/>
      <c r="O200" s="301"/>
      <c r="P200" s="301"/>
      <c r="Q200" s="301"/>
      <c r="R200" s="301"/>
      <c r="S200" s="301"/>
      <c r="T200" s="302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T200" s="303" t="s">
        <v>251</v>
      </c>
      <c r="AU200" s="303" t="s">
        <v>85</v>
      </c>
      <c r="AV200" s="16" t="s">
        <v>113</v>
      </c>
      <c r="AW200" s="16" t="s">
        <v>30</v>
      </c>
      <c r="AX200" s="16" t="s">
        <v>76</v>
      </c>
      <c r="AY200" s="303" t="s">
        <v>242</v>
      </c>
    </row>
    <row r="201" s="13" customFormat="1">
      <c r="A201" s="13"/>
      <c r="B201" s="260"/>
      <c r="C201" s="261"/>
      <c r="D201" s="262" t="s">
        <v>251</v>
      </c>
      <c r="E201" s="263" t="s">
        <v>1</v>
      </c>
      <c r="F201" s="264" t="s">
        <v>254</v>
      </c>
      <c r="G201" s="261"/>
      <c r="H201" s="263" t="s">
        <v>1</v>
      </c>
      <c r="I201" s="265"/>
      <c r="J201" s="261"/>
      <c r="K201" s="261"/>
      <c r="L201" s="266"/>
      <c r="M201" s="267"/>
      <c r="N201" s="268"/>
      <c r="O201" s="268"/>
      <c r="P201" s="268"/>
      <c r="Q201" s="268"/>
      <c r="R201" s="268"/>
      <c r="S201" s="268"/>
      <c r="T201" s="269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70" t="s">
        <v>251</v>
      </c>
      <c r="AU201" s="270" t="s">
        <v>85</v>
      </c>
      <c r="AV201" s="13" t="s">
        <v>31</v>
      </c>
      <c r="AW201" s="13" t="s">
        <v>30</v>
      </c>
      <c r="AX201" s="13" t="s">
        <v>76</v>
      </c>
      <c r="AY201" s="270" t="s">
        <v>242</v>
      </c>
    </row>
    <row r="202" s="14" customFormat="1">
      <c r="A202" s="14"/>
      <c r="B202" s="271"/>
      <c r="C202" s="272"/>
      <c r="D202" s="262" t="s">
        <v>251</v>
      </c>
      <c r="E202" s="273" t="s">
        <v>1</v>
      </c>
      <c r="F202" s="274" t="s">
        <v>255</v>
      </c>
      <c r="G202" s="272"/>
      <c r="H202" s="275">
        <v>2.585</v>
      </c>
      <c r="I202" s="276"/>
      <c r="J202" s="272"/>
      <c r="K202" s="272"/>
      <c r="L202" s="277"/>
      <c r="M202" s="278"/>
      <c r="N202" s="279"/>
      <c r="O202" s="279"/>
      <c r="P202" s="279"/>
      <c r="Q202" s="279"/>
      <c r="R202" s="279"/>
      <c r="S202" s="279"/>
      <c r="T202" s="280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81" t="s">
        <v>251</v>
      </c>
      <c r="AU202" s="281" t="s">
        <v>85</v>
      </c>
      <c r="AV202" s="14" t="s">
        <v>85</v>
      </c>
      <c r="AW202" s="14" t="s">
        <v>30</v>
      </c>
      <c r="AX202" s="14" t="s">
        <v>76</v>
      </c>
      <c r="AY202" s="281" t="s">
        <v>242</v>
      </c>
    </row>
    <row r="203" s="16" customFormat="1">
      <c r="A203" s="16"/>
      <c r="B203" s="293"/>
      <c r="C203" s="294"/>
      <c r="D203" s="262" t="s">
        <v>251</v>
      </c>
      <c r="E203" s="295" t="s">
        <v>1</v>
      </c>
      <c r="F203" s="296" t="s">
        <v>293</v>
      </c>
      <c r="G203" s="294"/>
      <c r="H203" s="297">
        <v>2.585</v>
      </c>
      <c r="I203" s="298"/>
      <c r="J203" s="294"/>
      <c r="K203" s="294"/>
      <c r="L203" s="299"/>
      <c r="M203" s="300"/>
      <c r="N203" s="301"/>
      <c r="O203" s="301"/>
      <c r="P203" s="301"/>
      <c r="Q203" s="301"/>
      <c r="R203" s="301"/>
      <c r="S203" s="301"/>
      <c r="T203" s="302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303" t="s">
        <v>251</v>
      </c>
      <c r="AU203" s="303" t="s">
        <v>85</v>
      </c>
      <c r="AV203" s="16" t="s">
        <v>113</v>
      </c>
      <c r="AW203" s="16" t="s">
        <v>30</v>
      </c>
      <c r="AX203" s="16" t="s">
        <v>76</v>
      </c>
      <c r="AY203" s="303" t="s">
        <v>242</v>
      </c>
    </row>
    <row r="204" s="14" customFormat="1">
      <c r="A204" s="14"/>
      <c r="B204" s="271"/>
      <c r="C204" s="272"/>
      <c r="D204" s="262" t="s">
        <v>251</v>
      </c>
      <c r="E204" s="273" t="s">
        <v>1</v>
      </c>
      <c r="F204" s="274" t="s">
        <v>294</v>
      </c>
      <c r="G204" s="272"/>
      <c r="H204" s="275">
        <v>1.8759999999999999</v>
      </c>
      <c r="I204" s="276"/>
      <c r="J204" s="272"/>
      <c r="K204" s="272"/>
      <c r="L204" s="277"/>
      <c r="M204" s="278"/>
      <c r="N204" s="279"/>
      <c r="O204" s="279"/>
      <c r="P204" s="279"/>
      <c r="Q204" s="279"/>
      <c r="R204" s="279"/>
      <c r="S204" s="279"/>
      <c r="T204" s="280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81" t="s">
        <v>251</v>
      </c>
      <c r="AU204" s="281" t="s">
        <v>85</v>
      </c>
      <c r="AV204" s="14" t="s">
        <v>85</v>
      </c>
      <c r="AW204" s="14" t="s">
        <v>30</v>
      </c>
      <c r="AX204" s="14" t="s">
        <v>76</v>
      </c>
      <c r="AY204" s="281" t="s">
        <v>242</v>
      </c>
    </row>
    <row r="205" s="16" customFormat="1">
      <c r="A205" s="16"/>
      <c r="B205" s="293"/>
      <c r="C205" s="294"/>
      <c r="D205" s="262" t="s">
        <v>251</v>
      </c>
      <c r="E205" s="295" t="s">
        <v>1</v>
      </c>
      <c r="F205" s="296" t="s">
        <v>293</v>
      </c>
      <c r="G205" s="294"/>
      <c r="H205" s="297">
        <v>1.8759999999999999</v>
      </c>
      <c r="I205" s="298"/>
      <c r="J205" s="294"/>
      <c r="K205" s="294"/>
      <c r="L205" s="299"/>
      <c r="M205" s="300"/>
      <c r="N205" s="301"/>
      <c r="O205" s="301"/>
      <c r="P205" s="301"/>
      <c r="Q205" s="301"/>
      <c r="R205" s="301"/>
      <c r="S205" s="301"/>
      <c r="T205" s="302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303" t="s">
        <v>251</v>
      </c>
      <c r="AU205" s="303" t="s">
        <v>85</v>
      </c>
      <c r="AV205" s="16" t="s">
        <v>113</v>
      </c>
      <c r="AW205" s="16" t="s">
        <v>30</v>
      </c>
      <c r="AX205" s="16" t="s">
        <v>76</v>
      </c>
      <c r="AY205" s="303" t="s">
        <v>242</v>
      </c>
    </row>
    <row r="206" s="13" customFormat="1">
      <c r="A206" s="13"/>
      <c r="B206" s="260"/>
      <c r="C206" s="261"/>
      <c r="D206" s="262" t="s">
        <v>251</v>
      </c>
      <c r="E206" s="263" t="s">
        <v>1</v>
      </c>
      <c r="F206" s="264" t="s">
        <v>295</v>
      </c>
      <c r="G206" s="261"/>
      <c r="H206" s="263" t="s">
        <v>1</v>
      </c>
      <c r="I206" s="265"/>
      <c r="J206" s="261"/>
      <c r="K206" s="261"/>
      <c r="L206" s="266"/>
      <c r="M206" s="267"/>
      <c r="N206" s="268"/>
      <c r="O206" s="268"/>
      <c r="P206" s="268"/>
      <c r="Q206" s="268"/>
      <c r="R206" s="268"/>
      <c r="S206" s="268"/>
      <c r="T206" s="269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70" t="s">
        <v>251</v>
      </c>
      <c r="AU206" s="270" t="s">
        <v>85</v>
      </c>
      <c r="AV206" s="13" t="s">
        <v>31</v>
      </c>
      <c r="AW206" s="13" t="s">
        <v>30</v>
      </c>
      <c r="AX206" s="13" t="s">
        <v>76</v>
      </c>
      <c r="AY206" s="270" t="s">
        <v>242</v>
      </c>
    </row>
    <row r="207" s="13" customFormat="1">
      <c r="A207" s="13"/>
      <c r="B207" s="260"/>
      <c r="C207" s="261"/>
      <c r="D207" s="262" t="s">
        <v>251</v>
      </c>
      <c r="E207" s="263" t="s">
        <v>1</v>
      </c>
      <c r="F207" s="264" t="s">
        <v>252</v>
      </c>
      <c r="G207" s="261"/>
      <c r="H207" s="263" t="s">
        <v>1</v>
      </c>
      <c r="I207" s="265"/>
      <c r="J207" s="261"/>
      <c r="K207" s="261"/>
      <c r="L207" s="266"/>
      <c r="M207" s="267"/>
      <c r="N207" s="268"/>
      <c r="O207" s="268"/>
      <c r="P207" s="268"/>
      <c r="Q207" s="268"/>
      <c r="R207" s="268"/>
      <c r="S207" s="268"/>
      <c r="T207" s="269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70" t="s">
        <v>251</v>
      </c>
      <c r="AU207" s="270" t="s">
        <v>85</v>
      </c>
      <c r="AV207" s="13" t="s">
        <v>31</v>
      </c>
      <c r="AW207" s="13" t="s">
        <v>30</v>
      </c>
      <c r="AX207" s="13" t="s">
        <v>76</v>
      </c>
      <c r="AY207" s="270" t="s">
        <v>242</v>
      </c>
    </row>
    <row r="208" s="14" customFormat="1">
      <c r="A208" s="14"/>
      <c r="B208" s="271"/>
      <c r="C208" s="272"/>
      <c r="D208" s="262" t="s">
        <v>251</v>
      </c>
      <c r="E208" s="273" t="s">
        <v>1</v>
      </c>
      <c r="F208" s="274" t="s">
        <v>267</v>
      </c>
      <c r="G208" s="272"/>
      <c r="H208" s="275">
        <v>1.3959999999999999</v>
      </c>
      <c r="I208" s="276"/>
      <c r="J208" s="272"/>
      <c r="K208" s="272"/>
      <c r="L208" s="277"/>
      <c r="M208" s="278"/>
      <c r="N208" s="279"/>
      <c r="O208" s="279"/>
      <c r="P208" s="279"/>
      <c r="Q208" s="279"/>
      <c r="R208" s="279"/>
      <c r="S208" s="279"/>
      <c r="T208" s="280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81" t="s">
        <v>251</v>
      </c>
      <c r="AU208" s="281" t="s">
        <v>85</v>
      </c>
      <c r="AV208" s="14" t="s">
        <v>85</v>
      </c>
      <c r="AW208" s="14" t="s">
        <v>30</v>
      </c>
      <c r="AX208" s="14" t="s">
        <v>76</v>
      </c>
      <c r="AY208" s="281" t="s">
        <v>242</v>
      </c>
    </row>
    <row r="209" s="14" customFormat="1">
      <c r="A209" s="14"/>
      <c r="B209" s="271"/>
      <c r="C209" s="272"/>
      <c r="D209" s="262" t="s">
        <v>251</v>
      </c>
      <c r="E209" s="273" t="s">
        <v>1</v>
      </c>
      <c r="F209" s="274" t="s">
        <v>268</v>
      </c>
      <c r="G209" s="272"/>
      <c r="H209" s="275">
        <v>0.308</v>
      </c>
      <c r="I209" s="276"/>
      <c r="J209" s="272"/>
      <c r="K209" s="272"/>
      <c r="L209" s="277"/>
      <c r="M209" s="278"/>
      <c r="N209" s="279"/>
      <c r="O209" s="279"/>
      <c r="P209" s="279"/>
      <c r="Q209" s="279"/>
      <c r="R209" s="279"/>
      <c r="S209" s="279"/>
      <c r="T209" s="280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81" t="s">
        <v>251</v>
      </c>
      <c r="AU209" s="281" t="s">
        <v>85</v>
      </c>
      <c r="AV209" s="14" t="s">
        <v>85</v>
      </c>
      <c r="AW209" s="14" t="s">
        <v>30</v>
      </c>
      <c r="AX209" s="14" t="s">
        <v>76</v>
      </c>
      <c r="AY209" s="281" t="s">
        <v>242</v>
      </c>
    </row>
    <row r="210" s="13" customFormat="1">
      <c r="A210" s="13"/>
      <c r="B210" s="260"/>
      <c r="C210" s="261"/>
      <c r="D210" s="262" t="s">
        <v>251</v>
      </c>
      <c r="E210" s="263" t="s">
        <v>1</v>
      </c>
      <c r="F210" s="264" t="s">
        <v>269</v>
      </c>
      <c r="G210" s="261"/>
      <c r="H210" s="263" t="s">
        <v>1</v>
      </c>
      <c r="I210" s="265"/>
      <c r="J210" s="261"/>
      <c r="K210" s="261"/>
      <c r="L210" s="266"/>
      <c r="M210" s="267"/>
      <c r="N210" s="268"/>
      <c r="O210" s="268"/>
      <c r="P210" s="268"/>
      <c r="Q210" s="268"/>
      <c r="R210" s="268"/>
      <c r="S210" s="268"/>
      <c r="T210" s="26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70" t="s">
        <v>251</v>
      </c>
      <c r="AU210" s="270" t="s">
        <v>85</v>
      </c>
      <c r="AV210" s="13" t="s">
        <v>31</v>
      </c>
      <c r="AW210" s="13" t="s">
        <v>30</v>
      </c>
      <c r="AX210" s="13" t="s">
        <v>76</v>
      </c>
      <c r="AY210" s="270" t="s">
        <v>242</v>
      </c>
    </row>
    <row r="211" s="14" customFormat="1">
      <c r="A211" s="14"/>
      <c r="B211" s="271"/>
      <c r="C211" s="272"/>
      <c r="D211" s="262" t="s">
        <v>251</v>
      </c>
      <c r="E211" s="273" t="s">
        <v>1</v>
      </c>
      <c r="F211" s="274" t="s">
        <v>270</v>
      </c>
      <c r="G211" s="272"/>
      <c r="H211" s="275">
        <v>3.4500000000000002</v>
      </c>
      <c r="I211" s="276"/>
      <c r="J211" s="272"/>
      <c r="K211" s="272"/>
      <c r="L211" s="277"/>
      <c r="M211" s="278"/>
      <c r="N211" s="279"/>
      <c r="O211" s="279"/>
      <c r="P211" s="279"/>
      <c r="Q211" s="279"/>
      <c r="R211" s="279"/>
      <c r="S211" s="279"/>
      <c r="T211" s="28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81" t="s">
        <v>251</v>
      </c>
      <c r="AU211" s="281" t="s">
        <v>85</v>
      </c>
      <c r="AV211" s="14" t="s">
        <v>85</v>
      </c>
      <c r="AW211" s="14" t="s">
        <v>30</v>
      </c>
      <c r="AX211" s="14" t="s">
        <v>76</v>
      </c>
      <c r="AY211" s="281" t="s">
        <v>242</v>
      </c>
    </row>
    <row r="212" s="16" customFormat="1">
      <c r="A212" s="16"/>
      <c r="B212" s="293"/>
      <c r="C212" s="294"/>
      <c r="D212" s="262" t="s">
        <v>251</v>
      </c>
      <c r="E212" s="295" t="s">
        <v>1</v>
      </c>
      <c r="F212" s="296" t="s">
        <v>293</v>
      </c>
      <c r="G212" s="294"/>
      <c r="H212" s="297">
        <v>5.1539999999999999</v>
      </c>
      <c r="I212" s="298"/>
      <c r="J212" s="294"/>
      <c r="K212" s="294"/>
      <c r="L212" s="299"/>
      <c r="M212" s="300"/>
      <c r="N212" s="301"/>
      <c r="O212" s="301"/>
      <c r="P212" s="301"/>
      <c r="Q212" s="301"/>
      <c r="R212" s="301"/>
      <c r="S212" s="301"/>
      <c r="T212" s="302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T212" s="303" t="s">
        <v>251</v>
      </c>
      <c r="AU212" s="303" t="s">
        <v>85</v>
      </c>
      <c r="AV212" s="16" t="s">
        <v>113</v>
      </c>
      <c r="AW212" s="16" t="s">
        <v>30</v>
      </c>
      <c r="AX212" s="16" t="s">
        <v>76</v>
      </c>
      <c r="AY212" s="303" t="s">
        <v>242</v>
      </c>
    </row>
    <row r="213" s="13" customFormat="1">
      <c r="A213" s="13"/>
      <c r="B213" s="260"/>
      <c r="C213" s="261"/>
      <c r="D213" s="262" t="s">
        <v>251</v>
      </c>
      <c r="E213" s="263" t="s">
        <v>1</v>
      </c>
      <c r="F213" s="264" t="s">
        <v>296</v>
      </c>
      <c r="G213" s="261"/>
      <c r="H213" s="263" t="s">
        <v>1</v>
      </c>
      <c r="I213" s="265"/>
      <c r="J213" s="261"/>
      <c r="K213" s="261"/>
      <c r="L213" s="266"/>
      <c r="M213" s="267"/>
      <c r="N213" s="268"/>
      <c r="O213" s="268"/>
      <c r="P213" s="268"/>
      <c r="Q213" s="268"/>
      <c r="R213" s="268"/>
      <c r="S213" s="268"/>
      <c r="T213" s="269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70" t="s">
        <v>251</v>
      </c>
      <c r="AU213" s="270" t="s">
        <v>85</v>
      </c>
      <c r="AV213" s="13" t="s">
        <v>31</v>
      </c>
      <c r="AW213" s="13" t="s">
        <v>30</v>
      </c>
      <c r="AX213" s="13" t="s">
        <v>76</v>
      </c>
      <c r="AY213" s="270" t="s">
        <v>242</v>
      </c>
    </row>
    <row r="214" s="14" customFormat="1">
      <c r="A214" s="14"/>
      <c r="B214" s="271"/>
      <c r="C214" s="272"/>
      <c r="D214" s="262" t="s">
        <v>251</v>
      </c>
      <c r="E214" s="273" t="s">
        <v>1</v>
      </c>
      <c r="F214" s="274" t="s">
        <v>253</v>
      </c>
      <c r="G214" s="272"/>
      <c r="H214" s="275">
        <v>62.265000000000001</v>
      </c>
      <c r="I214" s="276"/>
      <c r="J214" s="272"/>
      <c r="K214" s="272"/>
      <c r="L214" s="277"/>
      <c r="M214" s="278"/>
      <c r="N214" s="279"/>
      <c r="O214" s="279"/>
      <c r="P214" s="279"/>
      <c r="Q214" s="279"/>
      <c r="R214" s="279"/>
      <c r="S214" s="279"/>
      <c r="T214" s="280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81" t="s">
        <v>251</v>
      </c>
      <c r="AU214" s="281" t="s">
        <v>85</v>
      </c>
      <c r="AV214" s="14" t="s">
        <v>85</v>
      </c>
      <c r="AW214" s="14" t="s">
        <v>30</v>
      </c>
      <c r="AX214" s="14" t="s">
        <v>76</v>
      </c>
      <c r="AY214" s="281" t="s">
        <v>242</v>
      </c>
    </row>
    <row r="215" s="14" customFormat="1">
      <c r="A215" s="14"/>
      <c r="B215" s="271"/>
      <c r="C215" s="272"/>
      <c r="D215" s="262" t="s">
        <v>251</v>
      </c>
      <c r="E215" s="273" t="s">
        <v>1</v>
      </c>
      <c r="F215" s="274" t="s">
        <v>297</v>
      </c>
      <c r="G215" s="272"/>
      <c r="H215" s="275">
        <v>-21.321999999999999</v>
      </c>
      <c r="I215" s="276"/>
      <c r="J215" s="272"/>
      <c r="K215" s="272"/>
      <c r="L215" s="277"/>
      <c r="M215" s="278"/>
      <c r="N215" s="279"/>
      <c r="O215" s="279"/>
      <c r="P215" s="279"/>
      <c r="Q215" s="279"/>
      <c r="R215" s="279"/>
      <c r="S215" s="279"/>
      <c r="T215" s="28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81" t="s">
        <v>251</v>
      </c>
      <c r="AU215" s="281" t="s">
        <v>85</v>
      </c>
      <c r="AV215" s="14" t="s">
        <v>85</v>
      </c>
      <c r="AW215" s="14" t="s">
        <v>30</v>
      </c>
      <c r="AX215" s="14" t="s">
        <v>76</v>
      </c>
      <c r="AY215" s="281" t="s">
        <v>242</v>
      </c>
    </row>
    <row r="216" s="16" customFormat="1">
      <c r="A216" s="16"/>
      <c r="B216" s="293"/>
      <c r="C216" s="294"/>
      <c r="D216" s="262" t="s">
        <v>251</v>
      </c>
      <c r="E216" s="295" t="s">
        <v>1</v>
      </c>
      <c r="F216" s="296" t="s">
        <v>293</v>
      </c>
      <c r="G216" s="294"/>
      <c r="H216" s="297">
        <v>40.942999999999998</v>
      </c>
      <c r="I216" s="298"/>
      <c r="J216" s="294"/>
      <c r="K216" s="294"/>
      <c r="L216" s="299"/>
      <c r="M216" s="300"/>
      <c r="N216" s="301"/>
      <c r="O216" s="301"/>
      <c r="P216" s="301"/>
      <c r="Q216" s="301"/>
      <c r="R216" s="301"/>
      <c r="S216" s="301"/>
      <c r="T216" s="302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T216" s="303" t="s">
        <v>251</v>
      </c>
      <c r="AU216" s="303" t="s">
        <v>85</v>
      </c>
      <c r="AV216" s="16" t="s">
        <v>113</v>
      </c>
      <c r="AW216" s="16" t="s">
        <v>30</v>
      </c>
      <c r="AX216" s="16" t="s">
        <v>31</v>
      </c>
      <c r="AY216" s="303" t="s">
        <v>242</v>
      </c>
    </row>
    <row r="217" s="2" customFormat="1" ht="37.8" customHeight="1">
      <c r="A217" s="41"/>
      <c r="B217" s="42"/>
      <c r="C217" s="247" t="s">
        <v>298</v>
      </c>
      <c r="D217" s="247" t="s">
        <v>245</v>
      </c>
      <c r="E217" s="248" t="s">
        <v>299</v>
      </c>
      <c r="F217" s="249" t="s">
        <v>300</v>
      </c>
      <c r="G217" s="250" t="s">
        <v>248</v>
      </c>
      <c r="H217" s="251">
        <v>205.322</v>
      </c>
      <c r="I217" s="252"/>
      <c r="J217" s="251">
        <f>ROUND(I217*H217,3)</f>
        <v>0</v>
      </c>
      <c r="K217" s="253"/>
      <c r="L217" s="44"/>
      <c r="M217" s="254" t="s">
        <v>1</v>
      </c>
      <c r="N217" s="255" t="s">
        <v>41</v>
      </c>
      <c r="O217" s="94"/>
      <c r="P217" s="256">
        <f>O217*H217</f>
        <v>0</v>
      </c>
      <c r="Q217" s="256">
        <v>0</v>
      </c>
      <c r="R217" s="256">
        <f>Q217*H217</f>
        <v>0</v>
      </c>
      <c r="S217" s="256">
        <v>0</v>
      </c>
      <c r="T217" s="25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58" t="s">
        <v>249</v>
      </c>
      <c r="AT217" s="258" t="s">
        <v>245</v>
      </c>
      <c r="AU217" s="258" t="s">
        <v>85</v>
      </c>
      <c r="AY217" s="18" t="s">
        <v>242</v>
      </c>
      <c r="BE217" s="146">
        <f>IF(N217="základní",J217,0)</f>
        <v>0</v>
      </c>
      <c r="BF217" s="146">
        <f>IF(N217="snížená",J217,0)</f>
        <v>0</v>
      </c>
      <c r="BG217" s="146">
        <f>IF(N217="zákl. přenesená",J217,0)</f>
        <v>0</v>
      </c>
      <c r="BH217" s="146">
        <f>IF(N217="sníž. přenesená",J217,0)</f>
        <v>0</v>
      </c>
      <c r="BI217" s="146">
        <f>IF(N217="nulová",J217,0)</f>
        <v>0</v>
      </c>
      <c r="BJ217" s="18" t="s">
        <v>31</v>
      </c>
      <c r="BK217" s="259">
        <f>ROUND(I217*H217,3)</f>
        <v>0</v>
      </c>
      <c r="BL217" s="18" t="s">
        <v>249</v>
      </c>
      <c r="BM217" s="258" t="s">
        <v>301</v>
      </c>
    </row>
    <row r="218" s="16" customFormat="1">
      <c r="A218" s="16"/>
      <c r="B218" s="293"/>
      <c r="C218" s="294"/>
      <c r="D218" s="262" t="s">
        <v>251</v>
      </c>
      <c r="E218" s="295" t="s">
        <v>1</v>
      </c>
      <c r="F218" s="296" t="s">
        <v>293</v>
      </c>
      <c r="G218" s="294"/>
      <c r="H218" s="297">
        <v>0</v>
      </c>
      <c r="I218" s="298"/>
      <c r="J218" s="294"/>
      <c r="K218" s="294"/>
      <c r="L218" s="299"/>
      <c r="M218" s="300"/>
      <c r="N218" s="301"/>
      <c r="O218" s="301"/>
      <c r="P218" s="301"/>
      <c r="Q218" s="301"/>
      <c r="R218" s="301"/>
      <c r="S218" s="301"/>
      <c r="T218" s="302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T218" s="303" t="s">
        <v>251</v>
      </c>
      <c r="AU218" s="303" t="s">
        <v>85</v>
      </c>
      <c r="AV218" s="16" t="s">
        <v>113</v>
      </c>
      <c r="AW218" s="16" t="s">
        <v>30</v>
      </c>
      <c r="AX218" s="16" t="s">
        <v>76</v>
      </c>
      <c r="AY218" s="303" t="s">
        <v>242</v>
      </c>
    </row>
    <row r="219" s="13" customFormat="1">
      <c r="A219" s="13"/>
      <c r="B219" s="260"/>
      <c r="C219" s="261"/>
      <c r="D219" s="262" t="s">
        <v>251</v>
      </c>
      <c r="E219" s="263" t="s">
        <v>1</v>
      </c>
      <c r="F219" s="264" t="s">
        <v>292</v>
      </c>
      <c r="G219" s="261"/>
      <c r="H219" s="263" t="s">
        <v>1</v>
      </c>
      <c r="I219" s="265"/>
      <c r="J219" s="261"/>
      <c r="K219" s="261"/>
      <c r="L219" s="266"/>
      <c r="M219" s="267"/>
      <c r="N219" s="268"/>
      <c r="O219" s="268"/>
      <c r="P219" s="268"/>
      <c r="Q219" s="268"/>
      <c r="R219" s="268"/>
      <c r="S219" s="268"/>
      <c r="T219" s="269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70" t="s">
        <v>251</v>
      </c>
      <c r="AU219" s="270" t="s">
        <v>85</v>
      </c>
      <c r="AV219" s="13" t="s">
        <v>31</v>
      </c>
      <c r="AW219" s="13" t="s">
        <v>30</v>
      </c>
      <c r="AX219" s="13" t="s">
        <v>76</v>
      </c>
      <c r="AY219" s="270" t="s">
        <v>242</v>
      </c>
    </row>
    <row r="220" s="14" customFormat="1">
      <c r="A220" s="14"/>
      <c r="B220" s="271"/>
      <c r="C220" s="272"/>
      <c r="D220" s="262" t="s">
        <v>251</v>
      </c>
      <c r="E220" s="273" t="s">
        <v>1</v>
      </c>
      <c r="F220" s="274" t="s">
        <v>302</v>
      </c>
      <c r="G220" s="272"/>
      <c r="H220" s="275">
        <v>249.06</v>
      </c>
      <c r="I220" s="276"/>
      <c r="J220" s="272"/>
      <c r="K220" s="272"/>
      <c r="L220" s="277"/>
      <c r="M220" s="278"/>
      <c r="N220" s="279"/>
      <c r="O220" s="279"/>
      <c r="P220" s="279"/>
      <c r="Q220" s="279"/>
      <c r="R220" s="279"/>
      <c r="S220" s="279"/>
      <c r="T220" s="280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81" t="s">
        <v>251</v>
      </c>
      <c r="AU220" s="281" t="s">
        <v>85</v>
      </c>
      <c r="AV220" s="14" t="s">
        <v>85</v>
      </c>
      <c r="AW220" s="14" t="s">
        <v>30</v>
      </c>
      <c r="AX220" s="14" t="s">
        <v>76</v>
      </c>
      <c r="AY220" s="281" t="s">
        <v>242</v>
      </c>
    </row>
    <row r="221" s="16" customFormat="1">
      <c r="A221" s="16"/>
      <c r="B221" s="293"/>
      <c r="C221" s="294"/>
      <c r="D221" s="262" t="s">
        <v>251</v>
      </c>
      <c r="E221" s="295" t="s">
        <v>1</v>
      </c>
      <c r="F221" s="296" t="s">
        <v>293</v>
      </c>
      <c r="G221" s="294"/>
      <c r="H221" s="297">
        <v>249.06</v>
      </c>
      <c r="I221" s="298"/>
      <c r="J221" s="294"/>
      <c r="K221" s="294"/>
      <c r="L221" s="299"/>
      <c r="M221" s="300"/>
      <c r="N221" s="301"/>
      <c r="O221" s="301"/>
      <c r="P221" s="301"/>
      <c r="Q221" s="301"/>
      <c r="R221" s="301"/>
      <c r="S221" s="301"/>
      <c r="T221" s="302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T221" s="303" t="s">
        <v>251</v>
      </c>
      <c r="AU221" s="303" t="s">
        <v>85</v>
      </c>
      <c r="AV221" s="16" t="s">
        <v>113</v>
      </c>
      <c r="AW221" s="16" t="s">
        <v>30</v>
      </c>
      <c r="AX221" s="16" t="s">
        <v>76</v>
      </c>
      <c r="AY221" s="303" t="s">
        <v>242</v>
      </c>
    </row>
    <row r="222" s="13" customFormat="1">
      <c r="A222" s="13"/>
      <c r="B222" s="260"/>
      <c r="C222" s="261"/>
      <c r="D222" s="262" t="s">
        <v>251</v>
      </c>
      <c r="E222" s="263" t="s">
        <v>1</v>
      </c>
      <c r="F222" s="264" t="s">
        <v>254</v>
      </c>
      <c r="G222" s="261"/>
      <c r="H222" s="263" t="s">
        <v>1</v>
      </c>
      <c r="I222" s="265"/>
      <c r="J222" s="261"/>
      <c r="K222" s="261"/>
      <c r="L222" s="266"/>
      <c r="M222" s="267"/>
      <c r="N222" s="268"/>
      <c r="O222" s="268"/>
      <c r="P222" s="268"/>
      <c r="Q222" s="268"/>
      <c r="R222" s="268"/>
      <c r="S222" s="268"/>
      <c r="T222" s="269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70" t="s">
        <v>251</v>
      </c>
      <c r="AU222" s="270" t="s">
        <v>85</v>
      </c>
      <c r="AV222" s="13" t="s">
        <v>31</v>
      </c>
      <c r="AW222" s="13" t="s">
        <v>30</v>
      </c>
      <c r="AX222" s="13" t="s">
        <v>76</v>
      </c>
      <c r="AY222" s="270" t="s">
        <v>242</v>
      </c>
    </row>
    <row r="223" s="14" customFormat="1">
      <c r="A223" s="14"/>
      <c r="B223" s="271"/>
      <c r="C223" s="272"/>
      <c r="D223" s="262" t="s">
        <v>251</v>
      </c>
      <c r="E223" s="273" t="s">
        <v>1</v>
      </c>
      <c r="F223" s="274" t="s">
        <v>303</v>
      </c>
      <c r="G223" s="272"/>
      <c r="H223" s="275">
        <v>10.34</v>
      </c>
      <c r="I223" s="276"/>
      <c r="J223" s="272"/>
      <c r="K223" s="272"/>
      <c r="L223" s="277"/>
      <c r="M223" s="278"/>
      <c r="N223" s="279"/>
      <c r="O223" s="279"/>
      <c r="P223" s="279"/>
      <c r="Q223" s="279"/>
      <c r="R223" s="279"/>
      <c r="S223" s="279"/>
      <c r="T223" s="28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81" t="s">
        <v>251</v>
      </c>
      <c r="AU223" s="281" t="s">
        <v>85</v>
      </c>
      <c r="AV223" s="14" t="s">
        <v>85</v>
      </c>
      <c r="AW223" s="14" t="s">
        <v>30</v>
      </c>
      <c r="AX223" s="14" t="s">
        <v>76</v>
      </c>
      <c r="AY223" s="281" t="s">
        <v>242</v>
      </c>
    </row>
    <row r="224" s="16" customFormat="1">
      <c r="A224" s="16"/>
      <c r="B224" s="293"/>
      <c r="C224" s="294"/>
      <c r="D224" s="262" t="s">
        <v>251</v>
      </c>
      <c r="E224" s="295" t="s">
        <v>1</v>
      </c>
      <c r="F224" s="296" t="s">
        <v>293</v>
      </c>
      <c r="G224" s="294"/>
      <c r="H224" s="297">
        <v>10.34</v>
      </c>
      <c r="I224" s="298"/>
      <c r="J224" s="294"/>
      <c r="K224" s="294"/>
      <c r="L224" s="299"/>
      <c r="M224" s="300"/>
      <c r="N224" s="301"/>
      <c r="O224" s="301"/>
      <c r="P224" s="301"/>
      <c r="Q224" s="301"/>
      <c r="R224" s="301"/>
      <c r="S224" s="301"/>
      <c r="T224" s="302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T224" s="303" t="s">
        <v>251</v>
      </c>
      <c r="AU224" s="303" t="s">
        <v>85</v>
      </c>
      <c r="AV224" s="16" t="s">
        <v>113</v>
      </c>
      <c r="AW224" s="16" t="s">
        <v>30</v>
      </c>
      <c r="AX224" s="16" t="s">
        <v>76</v>
      </c>
      <c r="AY224" s="303" t="s">
        <v>242</v>
      </c>
    </row>
    <row r="225" s="14" customFormat="1">
      <c r="A225" s="14"/>
      <c r="B225" s="271"/>
      <c r="C225" s="272"/>
      <c r="D225" s="262" t="s">
        <v>251</v>
      </c>
      <c r="E225" s="273" t="s">
        <v>1</v>
      </c>
      <c r="F225" s="274" t="s">
        <v>304</v>
      </c>
      <c r="G225" s="272"/>
      <c r="H225" s="275">
        <v>7.5039999999999996</v>
      </c>
      <c r="I225" s="276"/>
      <c r="J225" s="272"/>
      <c r="K225" s="272"/>
      <c r="L225" s="277"/>
      <c r="M225" s="278"/>
      <c r="N225" s="279"/>
      <c r="O225" s="279"/>
      <c r="P225" s="279"/>
      <c r="Q225" s="279"/>
      <c r="R225" s="279"/>
      <c r="S225" s="279"/>
      <c r="T225" s="280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81" t="s">
        <v>251</v>
      </c>
      <c r="AU225" s="281" t="s">
        <v>85</v>
      </c>
      <c r="AV225" s="14" t="s">
        <v>85</v>
      </c>
      <c r="AW225" s="14" t="s">
        <v>30</v>
      </c>
      <c r="AX225" s="14" t="s">
        <v>76</v>
      </c>
      <c r="AY225" s="281" t="s">
        <v>242</v>
      </c>
    </row>
    <row r="226" s="16" customFormat="1">
      <c r="A226" s="16"/>
      <c r="B226" s="293"/>
      <c r="C226" s="294"/>
      <c r="D226" s="262" t="s">
        <v>251</v>
      </c>
      <c r="E226" s="295" t="s">
        <v>1</v>
      </c>
      <c r="F226" s="296" t="s">
        <v>293</v>
      </c>
      <c r="G226" s="294"/>
      <c r="H226" s="297">
        <v>7.5039999999999996</v>
      </c>
      <c r="I226" s="298"/>
      <c r="J226" s="294"/>
      <c r="K226" s="294"/>
      <c r="L226" s="299"/>
      <c r="M226" s="300"/>
      <c r="N226" s="301"/>
      <c r="O226" s="301"/>
      <c r="P226" s="301"/>
      <c r="Q226" s="301"/>
      <c r="R226" s="301"/>
      <c r="S226" s="301"/>
      <c r="T226" s="302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303" t="s">
        <v>251</v>
      </c>
      <c r="AU226" s="303" t="s">
        <v>85</v>
      </c>
      <c r="AV226" s="16" t="s">
        <v>113</v>
      </c>
      <c r="AW226" s="16" t="s">
        <v>30</v>
      </c>
      <c r="AX226" s="16" t="s">
        <v>76</v>
      </c>
      <c r="AY226" s="303" t="s">
        <v>242</v>
      </c>
    </row>
    <row r="227" s="13" customFormat="1">
      <c r="A227" s="13"/>
      <c r="B227" s="260"/>
      <c r="C227" s="261"/>
      <c r="D227" s="262" t="s">
        <v>251</v>
      </c>
      <c r="E227" s="263" t="s">
        <v>1</v>
      </c>
      <c r="F227" s="264" t="s">
        <v>295</v>
      </c>
      <c r="G227" s="261"/>
      <c r="H227" s="263" t="s">
        <v>1</v>
      </c>
      <c r="I227" s="265"/>
      <c r="J227" s="261"/>
      <c r="K227" s="261"/>
      <c r="L227" s="266"/>
      <c r="M227" s="267"/>
      <c r="N227" s="268"/>
      <c r="O227" s="268"/>
      <c r="P227" s="268"/>
      <c r="Q227" s="268"/>
      <c r="R227" s="268"/>
      <c r="S227" s="268"/>
      <c r="T227" s="26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70" t="s">
        <v>251</v>
      </c>
      <c r="AU227" s="270" t="s">
        <v>85</v>
      </c>
      <c r="AV227" s="13" t="s">
        <v>31</v>
      </c>
      <c r="AW227" s="13" t="s">
        <v>30</v>
      </c>
      <c r="AX227" s="13" t="s">
        <v>76</v>
      </c>
      <c r="AY227" s="270" t="s">
        <v>242</v>
      </c>
    </row>
    <row r="228" s="13" customFormat="1">
      <c r="A228" s="13"/>
      <c r="B228" s="260"/>
      <c r="C228" s="261"/>
      <c r="D228" s="262" t="s">
        <v>251</v>
      </c>
      <c r="E228" s="263" t="s">
        <v>1</v>
      </c>
      <c r="F228" s="264" t="s">
        <v>252</v>
      </c>
      <c r="G228" s="261"/>
      <c r="H228" s="263" t="s">
        <v>1</v>
      </c>
      <c r="I228" s="265"/>
      <c r="J228" s="261"/>
      <c r="K228" s="261"/>
      <c r="L228" s="266"/>
      <c r="M228" s="267"/>
      <c r="N228" s="268"/>
      <c r="O228" s="268"/>
      <c r="P228" s="268"/>
      <c r="Q228" s="268"/>
      <c r="R228" s="268"/>
      <c r="S228" s="268"/>
      <c r="T228" s="269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70" t="s">
        <v>251</v>
      </c>
      <c r="AU228" s="270" t="s">
        <v>85</v>
      </c>
      <c r="AV228" s="13" t="s">
        <v>31</v>
      </c>
      <c r="AW228" s="13" t="s">
        <v>30</v>
      </c>
      <c r="AX228" s="13" t="s">
        <v>76</v>
      </c>
      <c r="AY228" s="270" t="s">
        <v>242</v>
      </c>
    </row>
    <row r="229" s="14" customFormat="1">
      <c r="A229" s="14"/>
      <c r="B229" s="271"/>
      <c r="C229" s="272"/>
      <c r="D229" s="262" t="s">
        <v>251</v>
      </c>
      <c r="E229" s="273" t="s">
        <v>1</v>
      </c>
      <c r="F229" s="274" t="s">
        <v>305</v>
      </c>
      <c r="G229" s="272"/>
      <c r="H229" s="275">
        <v>5.5819999999999999</v>
      </c>
      <c r="I229" s="276"/>
      <c r="J229" s="272"/>
      <c r="K229" s="272"/>
      <c r="L229" s="277"/>
      <c r="M229" s="278"/>
      <c r="N229" s="279"/>
      <c r="O229" s="279"/>
      <c r="P229" s="279"/>
      <c r="Q229" s="279"/>
      <c r="R229" s="279"/>
      <c r="S229" s="279"/>
      <c r="T229" s="280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81" t="s">
        <v>251</v>
      </c>
      <c r="AU229" s="281" t="s">
        <v>85</v>
      </c>
      <c r="AV229" s="14" t="s">
        <v>85</v>
      </c>
      <c r="AW229" s="14" t="s">
        <v>30</v>
      </c>
      <c r="AX229" s="14" t="s">
        <v>76</v>
      </c>
      <c r="AY229" s="281" t="s">
        <v>242</v>
      </c>
    </row>
    <row r="230" s="14" customFormat="1">
      <c r="A230" s="14"/>
      <c r="B230" s="271"/>
      <c r="C230" s="272"/>
      <c r="D230" s="262" t="s">
        <v>251</v>
      </c>
      <c r="E230" s="273" t="s">
        <v>1</v>
      </c>
      <c r="F230" s="274" t="s">
        <v>306</v>
      </c>
      <c r="G230" s="272"/>
      <c r="H230" s="275">
        <v>1.232</v>
      </c>
      <c r="I230" s="276"/>
      <c r="J230" s="272"/>
      <c r="K230" s="272"/>
      <c r="L230" s="277"/>
      <c r="M230" s="278"/>
      <c r="N230" s="279"/>
      <c r="O230" s="279"/>
      <c r="P230" s="279"/>
      <c r="Q230" s="279"/>
      <c r="R230" s="279"/>
      <c r="S230" s="279"/>
      <c r="T230" s="280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81" t="s">
        <v>251</v>
      </c>
      <c r="AU230" s="281" t="s">
        <v>85</v>
      </c>
      <c r="AV230" s="14" t="s">
        <v>85</v>
      </c>
      <c r="AW230" s="14" t="s">
        <v>30</v>
      </c>
      <c r="AX230" s="14" t="s">
        <v>76</v>
      </c>
      <c r="AY230" s="281" t="s">
        <v>242</v>
      </c>
    </row>
    <row r="231" s="13" customFormat="1">
      <c r="A231" s="13"/>
      <c r="B231" s="260"/>
      <c r="C231" s="261"/>
      <c r="D231" s="262" t="s">
        <v>251</v>
      </c>
      <c r="E231" s="263" t="s">
        <v>1</v>
      </c>
      <c r="F231" s="264" t="s">
        <v>269</v>
      </c>
      <c r="G231" s="261"/>
      <c r="H231" s="263" t="s">
        <v>1</v>
      </c>
      <c r="I231" s="265"/>
      <c r="J231" s="261"/>
      <c r="K231" s="261"/>
      <c r="L231" s="266"/>
      <c r="M231" s="267"/>
      <c r="N231" s="268"/>
      <c r="O231" s="268"/>
      <c r="P231" s="268"/>
      <c r="Q231" s="268"/>
      <c r="R231" s="268"/>
      <c r="S231" s="268"/>
      <c r="T231" s="269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70" t="s">
        <v>251</v>
      </c>
      <c r="AU231" s="270" t="s">
        <v>85</v>
      </c>
      <c r="AV231" s="13" t="s">
        <v>31</v>
      </c>
      <c r="AW231" s="13" t="s">
        <v>30</v>
      </c>
      <c r="AX231" s="13" t="s">
        <v>76</v>
      </c>
      <c r="AY231" s="270" t="s">
        <v>242</v>
      </c>
    </row>
    <row r="232" s="14" customFormat="1">
      <c r="A232" s="14"/>
      <c r="B232" s="271"/>
      <c r="C232" s="272"/>
      <c r="D232" s="262" t="s">
        <v>251</v>
      </c>
      <c r="E232" s="273" t="s">
        <v>1</v>
      </c>
      <c r="F232" s="274" t="s">
        <v>307</v>
      </c>
      <c r="G232" s="272"/>
      <c r="H232" s="275">
        <v>13.800000000000001</v>
      </c>
      <c r="I232" s="276"/>
      <c r="J232" s="272"/>
      <c r="K232" s="272"/>
      <c r="L232" s="277"/>
      <c r="M232" s="278"/>
      <c r="N232" s="279"/>
      <c r="O232" s="279"/>
      <c r="P232" s="279"/>
      <c r="Q232" s="279"/>
      <c r="R232" s="279"/>
      <c r="S232" s="279"/>
      <c r="T232" s="280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81" t="s">
        <v>251</v>
      </c>
      <c r="AU232" s="281" t="s">
        <v>85</v>
      </c>
      <c r="AV232" s="14" t="s">
        <v>85</v>
      </c>
      <c r="AW232" s="14" t="s">
        <v>30</v>
      </c>
      <c r="AX232" s="14" t="s">
        <v>76</v>
      </c>
      <c r="AY232" s="281" t="s">
        <v>242</v>
      </c>
    </row>
    <row r="233" s="16" customFormat="1">
      <c r="A233" s="16"/>
      <c r="B233" s="293"/>
      <c r="C233" s="294"/>
      <c r="D233" s="262" t="s">
        <v>251</v>
      </c>
      <c r="E233" s="295" t="s">
        <v>1</v>
      </c>
      <c r="F233" s="296" t="s">
        <v>293</v>
      </c>
      <c r="G233" s="294"/>
      <c r="H233" s="297">
        <v>20.614000000000001</v>
      </c>
      <c r="I233" s="298"/>
      <c r="J233" s="294"/>
      <c r="K233" s="294"/>
      <c r="L233" s="299"/>
      <c r="M233" s="300"/>
      <c r="N233" s="301"/>
      <c r="O233" s="301"/>
      <c r="P233" s="301"/>
      <c r="Q233" s="301"/>
      <c r="R233" s="301"/>
      <c r="S233" s="301"/>
      <c r="T233" s="302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T233" s="303" t="s">
        <v>251</v>
      </c>
      <c r="AU233" s="303" t="s">
        <v>85</v>
      </c>
      <c r="AV233" s="16" t="s">
        <v>113</v>
      </c>
      <c r="AW233" s="16" t="s">
        <v>30</v>
      </c>
      <c r="AX233" s="16" t="s">
        <v>76</v>
      </c>
      <c r="AY233" s="303" t="s">
        <v>242</v>
      </c>
    </row>
    <row r="234" s="13" customFormat="1">
      <c r="A234" s="13"/>
      <c r="B234" s="260"/>
      <c r="C234" s="261"/>
      <c r="D234" s="262" t="s">
        <v>251</v>
      </c>
      <c r="E234" s="263" t="s">
        <v>1</v>
      </c>
      <c r="F234" s="264" t="s">
        <v>296</v>
      </c>
      <c r="G234" s="261"/>
      <c r="H234" s="263" t="s">
        <v>1</v>
      </c>
      <c r="I234" s="265"/>
      <c r="J234" s="261"/>
      <c r="K234" s="261"/>
      <c r="L234" s="266"/>
      <c r="M234" s="267"/>
      <c r="N234" s="268"/>
      <c r="O234" s="268"/>
      <c r="P234" s="268"/>
      <c r="Q234" s="268"/>
      <c r="R234" s="268"/>
      <c r="S234" s="268"/>
      <c r="T234" s="269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70" t="s">
        <v>251</v>
      </c>
      <c r="AU234" s="270" t="s">
        <v>85</v>
      </c>
      <c r="AV234" s="13" t="s">
        <v>31</v>
      </c>
      <c r="AW234" s="13" t="s">
        <v>30</v>
      </c>
      <c r="AX234" s="13" t="s">
        <v>76</v>
      </c>
      <c r="AY234" s="270" t="s">
        <v>242</v>
      </c>
    </row>
    <row r="235" s="14" customFormat="1">
      <c r="A235" s="14"/>
      <c r="B235" s="271"/>
      <c r="C235" s="272"/>
      <c r="D235" s="262" t="s">
        <v>251</v>
      </c>
      <c r="E235" s="273" t="s">
        <v>1</v>
      </c>
      <c r="F235" s="274" t="s">
        <v>302</v>
      </c>
      <c r="G235" s="272"/>
      <c r="H235" s="275">
        <v>249.06</v>
      </c>
      <c r="I235" s="276"/>
      <c r="J235" s="272"/>
      <c r="K235" s="272"/>
      <c r="L235" s="277"/>
      <c r="M235" s="278"/>
      <c r="N235" s="279"/>
      <c r="O235" s="279"/>
      <c r="P235" s="279"/>
      <c r="Q235" s="279"/>
      <c r="R235" s="279"/>
      <c r="S235" s="279"/>
      <c r="T235" s="280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81" t="s">
        <v>251</v>
      </c>
      <c r="AU235" s="281" t="s">
        <v>85</v>
      </c>
      <c r="AV235" s="14" t="s">
        <v>85</v>
      </c>
      <c r="AW235" s="14" t="s">
        <v>30</v>
      </c>
      <c r="AX235" s="14" t="s">
        <v>76</v>
      </c>
      <c r="AY235" s="281" t="s">
        <v>242</v>
      </c>
    </row>
    <row r="236" s="14" customFormat="1">
      <c r="A236" s="14"/>
      <c r="B236" s="271"/>
      <c r="C236" s="272"/>
      <c r="D236" s="262" t="s">
        <v>251</v>
      </c>
      <c r="E236" s="273" t="s">
        <v>1</v>
      </c>
      <c r="F236" s="274" t="s">
        <v>308</v>
      </c>
      <c r="G236" s="272"/>
      <c r="H236" s="275">
        <v>-43.738</v>
      </c>
      <c r="I236" s="276"/>
      <c r="J236" s="272"/>
      <c r="K236" s="272"/>
      <c r="L236" s="277"/>
      <c r="M236" s="278"/>
      <c r="N236" s="279"/>
      <c r="O236" s="279"/>
      <c r="P236" s="279"/>
      <c r="Q236" s="279"/>
      <c r="R236" s="279"/>
      <c r="S236" s="279"/>
      <c r="T236" s="280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81" t="s">
        <v>251</v>
      </c>
      <c r="AU236" s="281" t="s">
        <v>85</v>
      </c>
      <c r="AV236" s="14" t="s">
        <v>85</v>
      </c>
      <c r="AW236" s="14" t="s">
        <v>30</v>
      </c>
      <c r="AX236" s="14" t="s">
        <v>76</v>
      </c>
      <c r="AY236" s="281" t="s">
        <v>242</v>
      </c>
    </row>
    <row r="237" s="16" customFormat="1">
      <c r="A237" s="16"/>
      <c r="B237" s="293"/>
      <c r="C237" s="294"/>
      <c r="D237" s="262" t="s">
        <v>251</v>
      </c>
      <c r="E237" s="295" t="s">
        <v>1</v>
      </c>
      <c r="F237" s="296" t="s">
        <v>293</v>
      </c>
      <c r="G237" s="294"/>
      <c r="H237" s="297">
        <v>205.322</v>
      </c>
      <c r="I237" s="298"/>
      <c r="J237" s="294"/>
      <c r="K237" s="294"/>
      <c r="L237" s="299"/>
      <c r="M237" s="300"/>
      <c r="N237" s="301"/>
      <c r="O237" s="301"/>
      <c r="P237" s="301"/>
      <c r="Q237" s="301"/>
      <c r="R237" s="301"/>
      <c r="S237" s="301"/>
      <c r="T237" s="302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T237" s="303" t="s">
        <v>251</v>
      </c>
      <c r="AU237" s="303" t="s">
        <v>85</v>
      </c>
      <c r="AV237" s="16" t="s">
        <v>113</v>
      </c>
      <c r="AW237" s="16" t="s">
        <v>30</v>
      </c>
      <c r="AX237" s="16" t="s">
        <v>31</v>
      </c>
      <c r="AY237" s="303" t="s">
        <v>242</v>
      </c>
    </row>
    <row r="238" s="2" customFormat="1" ht="37.8" customHeight="1">
      <c r="A238" s="41"/>
      <c r="B238" s="42"/>
      <c r="C238" s="247" t="s">
        <v>309</v>
      </c>
      <c r="D238" s="247" t="s">
        <v>245</v>
      </c>
      <c r="E238" s="248" t="s">
        <v>310</v>
      </c>
      <c r="F238" s="249" t="s">
        <v>311</v>
      </c>
      <c r="G238" s="250" t="s">
        <v>248</v>
      </c>
      <c r="H238" s="251">
        <v>30.937000000000001</v>
      </c>
      <c r="I238" s="252"/>
      <c r="J238" s="251">
        <f>ROUND(I238*H238,3)</f>
        <v>0</v>
      </c>
      <c r="K238" s="253"/>
      <c r="L238" s="44"/>
      <c r="M238" s="254" t="s">
        <v>1</v>
      </c>
      <c r="N238" s="255" t="s">
        <v>41</v>
      </c>
      <c r="O238" s="94"/>
      <c r="P238" s="256">
        <f>O238*H238</f>
        <v>0</v>
      </c>
      <c r="Q238" s="256">
        <v>0</v>
      </c>
      <c r="R238" s="256">
        <f>Q238*H238</f>
        <v>0</v>
      </c>
      <c r="S238" s="256">
        <v>0</v>
      </c>
      <c r="T238" s="257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58" t="s">
        <v>249</v>
      </c>
      <c r="AT238" s="258" t="s">
        <v>245</v>
      </c>
      <c r="AU238" s="258" t="s">
        <v>85</v>
      </c>
      <c r="AY238" s="18" t="s">
        <v>242</v>
      </c>
      <c r="BE238" s="146">
        <f>IF(N238="základní",J238,0)</f>
        <v>0</v>
      </c>
      <c r="BF238" s="146">
        <f>IF(N238="snížená",J238,0)</f>
        <v>0</v>
      </c>
      <c r="BG238" s="146">
        <f>IF(N238="zákl. přenesená",J238,0)</f>
        <v>0</v>
      </c>
      <c r="BH238" s="146">
        <f>IF(N238="sníž. přenesená",J238,0)</f>
        <v>0</v>
      </c>
      <c r="BI238" s="146">
        <f>IF(N238="nulová",J238,0)</f>
        <v>0</v>
      </c>
      <c r="BJ238" s="18" t="s">
        <v>31</v>
      </c>
      <c r="BK238" s="259">
        <f>ROUND(I238*H238,3)</f>
        <v>0</v>
      </c>
      <c r="BL238" s="18" t="s">
        <v>249</v>
      </c>
      <c r="BM238" s="258" t="s">
        <v>312</v>
      </c>
    </row>
    <row r="239" s="13" customFormat="1">
      <c r="A239" s="13"/>
      <c r="B239" s="260"/>
      <c r="C239" s="261"/>
      <c r="D239" s="262" t="s">
        <v>251</v>
      </c>
      <c r="E239" s="263" t="s">
        <v>1</v>
      </c>
      <c r="F239" s="264" t="s">
        <v>313</v>
      </c>
      <c r="G239" s="261"/>
      <c r="H239" s="263" t="s">
        <v>1</v>
      </c>
      <c r="I239" s="265"/>
      <c r="J239" s="261"/>
      <c r="K239" s="261"/>
      <c r="L239" s="266"/>
      <c r="M239" s="267"/>
      <c r="N239" s="268"/>
      <c r="O239" s="268"/>
      <c r="P239" s="268"/>
      <c r="Q239" s="268"/>
      <c r="R239" s="268"/>
      <c r="S239" s="268"/>
      <c r="T239" s="269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70" t="s">
        <v>251</v>
      </c>
      <c r="AU239" s="270" t="s">
        <v>85</v>
      </c>
      <c r="AV239" s="13" t="s">
        <v>31</v>
      </c>
      <c r="AW239" s="13" t="s">
        <v>30</v>
      </c>
      <c r="AX239" s="13" t="s">
        <v>76</v>
      </c>
      <c r="AY239" s="270" t="s">
        <v>242</v>
      </c>
    </row>
    <row r="240" s="13" customFormat="1">
      <c r="A240" s="13"/>
      <c r="B240" s="260"/>
      <c r="C240" s="261"/>
      <c r="D240" s="262" t="s">
        <v>251</v>
      </c>
      <c r="E240" s="263" t="s">
        <v>1</v>
      </c>
      <c r="F240" s="264" t="s">
        <v>252</v>
      </c>
      <c r="G240" s="261"/>
      <c r="H240" s="263" t="s">
        <v>1</v>
      </c>
      <c r="I240" s="265"/>
      <c r="J240" s="261"/>
      <c r="K240" s="261"/>
      <c r="L240" s="266"/>
      <c r="M240" s="267"/>
      <c r="N240" s="268"/>
      <c r="O240" s="268"/>
      <c r="P240" s="268"/>
      <c r="Q240" s="268"/>
      <c r="R240" s="268"/>
      <c r="S240" s="268"/>
      <c r="T240" s="269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70" t="s">
        <v>251</v>
      </c>
      <c r="AU240" s="270" t="s">
        <v>85</v>
      </c>
      <c r="AV240" s="13" t="s">
        <v>31</v>
      </c>
      <c r="AW240" s="13" t="s">
        <v>30</v>
      </c>
      <c r="AX240" s="13" t="s">
        <v>76</v>
      </c>
      <c r="AY240" s="270" t="s">
        <v>242</v>
      </c>
    </row>
    <row r="241" s="14" customFormat="1">
      <c r="A241" s="14"/>
      <c r="B241" s="271"/>
      <c r="C241" s="272"/>
      <c r="D241" s="262" t="s">
        <v>251</v>
      </c>
      <c r="E241" s="273" t="s">
        <v>1</v>
      </c>
      <c r="F241" s="274" t="s">
        <v>314</v>
      </c>
      <c r="G241" s="272"/>
      <c r="H241" s="275">
        <v>21.321999999999999</v>
      </c>
      <c r="I241" s="276"/>
      <c r="J241" s="272"/>
      <c r="K241" s="272"/>
      <c r="L241" s="277"/>
      <c r="M241" s="278"/>
      <c r="N241" s="279"/>
      <c r="O241" s="279"/>
      <c r="P241" s="279"/>
      <c r="Q241" s="279"/>
      <c r="R241" s="279"/>
      <c r="S241" s="279"/>
      <c r="T241" s="28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81" t="s">
        <v>251</v>
      </c>
      <c r="AU241" s="281" t="s">
        <v>85</v>
      </c>
      <c r="AV241" s="14" t="s">
        <v>85</v>
      </c>
      <c r="AW241" s="14" t="s">
        <v>30</v>
      </c>
      <c r="AX241" s="14" t="s">
        <v>76</v>
      </c>
      <c r="AY241" s="281" t="s">
        <v>242</v>
      </c>
    </row>
    <row r="242" s="13" customFormat="1">
      <c r="A242" s="13"/>
      <c r="B242" s="260"/>
      <c r="C242" s="261"/>
      <c r="D242" s="262" t="s">
        <v>251</v>
      </c>
      <c r="E242" s="263" t="s">
        <v>1</v>
      </c>
      <c r="F242" s="264" t="s">
        <v>254</v>
      </c>
      <c r="G242" s="261"/>
      <c r="H242" s="263" t="s">
        <v>1</v>
      </c>
      <c r="I242" s="265"/>
      <c r="J242" s="261"/>
      <c r="K242" s="261"/>
      <c r="L242" s="266"/>
      <c r="M242" s="267"/>
      <c r="N242" s="268"/>
      <c r="O242" s="268"/>
      <c r="P242" s="268"/>
      <c r="Q242" s="268"/>
      <c r="R242" s="268"/>
      <c r="S242" s="268"/>
      <c r="T242" s="269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70" t="s">
        <v>251</v>
      </c>
      <c r="AU242" s="270" t="s">
        <v>85</v>
      </c>
      <c r="AV242" s="13" t="s">
        <v>31</v>
      </c>
      <c r="AW242" s="13" t="s">
        <v>30</v>
      </c>
      <c r="AX242" s="13" t="s">
        <v>76</v>
      </c>
      <c r="AY242" s="270" t="s">
        <v>242</v>
      </c>
    </row>
    <row r="243" s="16" customFormat="1">
      <c r="A243" s="16"/>
      <c r="B243" s="293"/>
      <c r="C243" s="294"/>
      <c r="D243" s="262" t="s">
        <v>251</v>
      </c>
      <c r="E243" s="295" t="s">
        <v>1</v>
      </c>
      <c r="F243" s="296" t="s">
        <v>293</v>
      </c>
      <c r="G243" s="294"/>
      <c r="H243" s="297">
        <v>21.321999999999999</v>
      </c>
      <c r="I243" s="298"/>
      <c r="J243" s="294"/>
      <c r="K243" s="294"/>
      <c r="L243" s="299"/>
      <c r="M243" s="300"/>
      <c r="N243" s="301"/>
      <c r="O243" s="301"/>
      <c r="P243" s="301"/>
      <c r="Q243" s="301"/>
      <c r="R243" s="301"/>
      <c r="S243" s="301"/>
      <c r="T243" s="302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T243" s="303" t="s">
        <v>251</v>
      </c>
      <c r="AU243" s="303" t="s">
        <v>85</v>
      </c>
      <c r="AV243" s="16" t="s">
        <v>113</v>
      </c>
      <c r="AW243" s="16" t="s">
        <v>30</v>
      </c>
      <c r="AX243" s="16" t="s">
        <v>76</v>
      </c>
      <c r="AY243" s="303" t="s">
        <v>242</v>
      </c>
    </row>
    <row r="244" s="14" customFormat="1">
      <c r="A244" s="14"/>
      <c r="B244" s="271"/>
      <c r="C244" s="272"/>
      <c r="D244" s="262" t="s">
        <v>251</v>
      </c>
      <c r="E244" s="273" t="s">
        <v>1</v>
      </c>
      <c r="F244" s="274" t="s">
        <v>255</v>
      </c>
      <c r="G244" s="272"/>
      <c r="H244" s="275">
        <v>2.585</v>
      </c>
      <c r="I244" s="276"/>
      <c r="J244" s="272"/>
      <c r="K244" s="272"/>
      <c r="L244" s="277"/>
      <c r="M244" s="278"/>
      <c r="N244" s="279"/>
      <c r="O244" s="279"/>
      <c r="P244" s="279"/>
      <c r="Q244" s="279"/>
      <c r="R244" s="279"/>
      <c r="S244" s="279"/>
      <c r="T244" s="280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81" t="s">
        <v>251</v>
      </c>
      <c r="AU244" s="281" t="s">
        <v>85</v>
      </c>
      <c r="AV244" s="14" t="s">
        <v>85</v>
      </c>
      <c r="AW244" s="14" t="s">
        <v>30</v>
      </c>
      <c r="AX244" s="14" t="s">
        <v>76</v>
      </c>
      <c r="AY244" s="281" t="s">
        <v>242</v>
      </c>
    </row>
    <row r="245" s="16" customFormat="1">
      <c r="A245" s="16"/>
      <c r="B245" s="293"/>
      <c r="C245" s="294"/>
      <c r="D245" s="262" t="s">
        <v>251</v>
      </c>
      <c r="E245" s="295" t="s">
        <v>1</v>
      </c>
      <c r="F245" s="296" t="s">
        <v>293</v>
      </c>
      <c r="G245" s="294"/>
      <c r="H245" s="297">
        <v>2.585</v>
      </c>
      <c r="I245" s="298"/>
      <c r="J245" s="294"/>
      <c r="K245" s="294"/>
      <c r="L245" s="299"/>
      <c r="M245" s="300"/>
      <c r="N245" s="301"/>
      <c r="O245" s="301"/>
      <c r="P245" s="301"/>
      <c r="Q245" s="301"/>
      <c r="R245" s="301"/>
      <c r="S245" s="301"/>
      <c r="T245" s="302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303" t="s">
        <v>251</v>
      </c>
      <c r="AU245" s="303" t="s">
        <v>85</v>
      </c>
      <c r="AV245" s="16" t="s">
        <v>113</v>
      </c>
      <c r="AW245" s="16" t="s">
        <v>30</v>
      </c>
      <c r="AX245" s="16" t="s">
        <v>76</v>
      </c>
      <c r="AY245" s="303" t="s">
        <v>242</v>
      </c>
    </row>
    <row r="246" s="14" customFormat="1">
      <c r="A246" s="14"/>
      <c r="B246" s="271"/>
      <c r="C246" s="272"/>
      <c r="D246" s="262" t="s">
        <v>251</v>
      </c>
      <c r="E246" s="273" t="s">
        <v>1</v>
      </c>
      <c r="F246" s="274" t="s">
        <v>315</v>
      </c>
      <c r="G246" s="272"/>
      <c r="H246" s="275">
        <v>1.8759999999999999</v>
      </c>
      <c r="I246" s="276"/>
      <c r="J246" s="272"/>
      <c r="K246" s="272"/>
      <c r="L246" s="277"/>
      <c r="M246" s="278"/>
      <c r="N246" s="279"/>
      <c r="O246" s="279"/>
      <c r="P246" s="279"/>
      <c r="Q246" s="279"/>
      <c r="R246" s="279"/>
      <c r="S246" s="279"/>
      <c r="T246" s="280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81" t="s">
        <v>251</v>
      </c>
      <c r="AU246" s="281" t="s">
        <v>85</v>
      </c>
      <c r="AV246" s="14" t="s">
        <v>85</v>
      </c>
      <c r="AW246" s="14" t="s">
        <v>30</v>
      </c>
      <c r="AX246" s="14" t="s">
        <v>76</v>
      </c>
      <c r="AY246" s="281" t="s">
        <v>242</v>
      </c>
    </row>
    <row r="247" s="16" customFormat="1">
      <c r="A247" s="16"/>
      <c r="B247" s="293"/>
      <c r="C247" s="294"/>
      <c r="D247" s="262" t="s">
        <v>251</v>
      </c>
      <c r="E247" s="295" t="s">
        <v>1</v>
      </c>
      <c r="F247" s="296" t="s">
        <v>293</v>
      </c>
      <c r="G247" s="294"/>
      <c r="H247" s="297">
        <v>1.8759999999999999</v>
      </c>
      <c r="I247" s="298"/>
      <c r="J247" s="294"/>
      <c r="K247" s="294"/>
      <c r="L247" s="299"/>
      <c r="M247" s="300"/>
      <c r="N247" s="301"/>
      <c r="O247" s="301"/>
      <c r="P247" s="301"/>
      <c r="Q247" s="301"/>
      <c r="R247" s="301"/>
      <c r="S247" s="301"/>
      <c r="T247" s="302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T247" s="303" t="s">
        <v>251</v>
      </c>
      <c r="AU247" s="303" t="s">
        <v>85</v>
      </c>
      <c r="AV247" s="16" t="s">
        <v>113</v>
      </c>
      <c r="AW247" s="16" t="s">
        <v>30</v>
      </c>
      <c r="AX247" s="16" t="s">
        <v>76</v>
      </c>
      <c r="AY247" s="303" t="s">
        <v>242</v>
      </c>
    </row>
    <row r="248" s="13" customFormat="1">
      <c r="A248" s="13"/>
      <c r="B248" s="260"/>
      <c r="C248" s="261"/>
      <c r="D248" s="262" t="s">
        <v>251</v>
      </c>
      <c r="E248" s="263" t="s">
        <v>1</v>
      </c>
      <c r="F248" s="264" t="s">
        <v>295</v>
      </c>
      <c r="G248" s="261"/>
      <c r="H248" s="263" t="s">
        <v>1</v>
      </c>
      <c r="I248" s="265"/>
      <c r="J248" s="261"/>
      <c r="K248" s="261"/>
      <c r="L248" s="266"/>
      <c r="M248" s="267"/>
      <c r="N248" s="268"/>
      <c r="O248" s="268"/>
      <c r="P248" s="268"/>
      <c r="Q248" s="268"/>
      <c r="R248" s="268"/>
      <c r="S248" s="268"/>
      <c r="T248" s="269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70" t="s">
        <v>251</v>
      </c>
      <c r="AU248" s="270" t="s">
        <v>85</v>
      </c>
      <c r="AV248" s="13" t="s">
        <v>31</v>
      </c>
      <c r="AW248" s="13" t="s">
        <v>30</v>
      </c>
      <c r="AX248" s="13" t="s">
        <v>76</v>
      </c>
      <c r="AY248" s="270" t="s">
        <v>242</v>
      </c>
    </row>
    <row r="249" s="13" customFormat="1">
      <c r="A249" s="13"/>
      <c r="B249" s="260"/>
      <c r="C249" s="261"/>
      <c r="D249" s="262" t="s">
        <v>251</v>
      </c>
      <c r="E249" s="263" t="s">
        <v>1</v>
      </c>
      <c r="F249" s="264" t="s">
        <v>252</v>
      </c>
      <c r="G249" s="261"/>
      <c r="H249" s="263" t="s">
        <v>1</v>
      </c>
      <c r="I249" s="265"/>
      <c r="J249" s="261"/>
      <c r="K249" s="261"/>
      <c r="L249" s="266"/>
      <c r="M249" s="267"/>
      <c r="N249" s="268"/>
      <c r="O249" s="268"/>
      <c r="P249" s="268"/>
      <c r="Q249" s="268"/>
      <c r="R249" s="268"/>
      <c r="S249" s="268"/>
      <c r="T249" s="269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70" t="s">
        <v>251</v>
      </c>
      <c r="AU249" s="270" t="s">
        <v>85</v>
      </c>
      <c r="AV249" s="13" t="s">
        <v>31</v>
      </c>
      <c r="AW249" s="13" t="s">
        <v>30</v>
      </c>
      <c r="AX249" s="13" t="s">
        <v>76</v>
      </c>
      <c r="AY249" s="270" t="s">
        <v>242</v>
      </c>
    </row>
    <row r="250" s="14" customFormat="1">
      <c r="A250" s="14"/>
      <c r="B250" s="271"/>
      <c r="C250" s="272"/>
      <c r="D250" s="262" t="s">
        <v>251</v>
      </c>
      <c r="E250" s="273" t="s">
        <v>1</v>
      </c>
      <c r="F250" s="274" t="s">
        <v>267</v>
      </c>
      <c r="G250" s="272"/>
      <c r="H250" s="275">
        <v>1.3959999999999999</v>
      </c>
      <c r="I250" s="276"/>
      <c r="J250" s="272"/>
      <c r="K250" s="272"/>
      <c r="L250" s="277"/>
      <c r="M250" s="278"/>
      <c r="N250" s="279"/>
      <c r="O250" s="279"/>
      <c r="P250" s="279"/>
      <c r="Q250" s="279"/>
      <c r="R250" s="279"/>
      <c r="S250" s="279"/>
      <c r="T250" s="280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81" t="s">
        <v>251</v>
      </c>
      <c r="AU250" s="281" t="s">
        <v>85</v>
      </c>
      <c r="AV250" s="14" t="s">
        <v>85</v>
      </c>
      <c r="AW250" s="14" t="s">
        <v>30</v>
      </c>
      <c r="AX250" s="14" t="s">
        <v>76</v>
      </c>
      <c r="AY250" s="281" t="s">
        <v>242</v>
      </c>
    </row>
    <row r="251" s="14" customFormat="1">
      <c r="A251" s="14"/>
      <c r="B251" s="271"/>
      <c r="C251" s="272"/>
      <c r="D251" s="262" t="s">
        <v>251</v>
      </c>
      <c r="E251" s="273" t="s">
        <v>1</v>
      </c>
      <c r="F251" s="274" t="s">
        <v>268</v>
      </c>
      <c r="G251" s="272"/>
      <c r="H251" s="275">
        <v>0.308</v>
      </c>
      <c r="I251" s="276"/>
      <c r="J251" s="272"/>
      <c r="K251" s="272"/>
      <c r="L251" s="277"/>
      <c r="M251" s="278"/>
      <c r="N251" s="279"/>
      <c r="O251" s="279"/>
      <c r="P251" s="279"/>
      <c r="Q251" s="279"/>
      <c r="R251" s="279"/>
      <c r="S251" s="279"/>
      <c r="T251" s="280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81" t="s">
        <v>251</v>
      </c>
      <c r="AU251" s="281" t="s">
        <v>85</v>
      </c>
      <c r="AV251" s="14" t="s">
        <v>85</v>
      </c>
      <c r="AW251" s="14" t="s">
        <v>30</v>
      </c>
      <c r="AX251" s="14" t="s">
        <v>76</v>
      </c>
      <c r="AY251" s="281" t="s">
        <v>242</v>
      </c>
    </row>
    <row r="252" s="13" customFormat="1">
      <c r="A252" s="13"/>
      <c r="B252" s="260"/>
      <c r="C252" s="261"/>
      <c r="D252" s="262" t="s">
        <v>251</v>
      </c>
      <c r="E252" s="263" t="s">
        <v>1</v>
      </c>
      <c r="F252" s="264" t="s">
        <v>269</v>
      </c>
      <c r="G252" s="261"/>
      <c r="H252" s="263" t="s">
        <v>1</v>
      </c>
      <c r="I252" s="265"/>
      <c r="J252" s="261"/>
      <c r="K252" s="261"/>
      <c r="L252" s="266"/>
      <c r="M252" s="267"/>
      <c r="N252" s="268"/>
      <c r="O252" s="268"/>
      <c r="P252" s="268"/>
      <c r="Q252" s="268"/>
      <c r="R252" s="268"/>
      <c r="S252" s="268"/>
      <c r="T252" s="269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70" t="s">
        <v>251</v>
      </c>
      <c r="AU252" s="270" t="s">
        <v>85</v>
      </c>
      <c r="AV252" s="13" t="s">
        <v>31</v>
      </c>
      <c r="AW252" s="13" t="s">
        <v>30</v>
      </c>
      <c r="AX252" s="13" t="s">
        <v>76</v>
      </c>
      <c r="AY252" s="270" t="s">
        <v>242</v>
      </c>
    </row>
    <row r="253" s="14" customFormat="1">
      <c r="A253" s="14"/>
      <c r="B253" s="271"/>
      <c r="C253" s="272"/>
      <c r="D253" s="262" t="s">
        <v>251</v>
      </c>
      <c r="E253" s="273" t="s">
        <v>1</v>
      </c>
      <c r="F253" s="274" t="s">
        <v>270</v>
      </c>
      <c r="G253" s="272"/>
      <c r="H253" s="275">
        <v>3.4500000000000002</v>
      </c>
      <c r="I253" s="276"/>
      <c r="J253" s="272"/>
      <c r="K253" s="272"/>
      <c r="L253" s="277"/>
      <c r="M253" s="278"/>
      <c r="N253" s="279"/>
      <c r="O253" s="279"/>
      <c r="P253" s="279"/>
      <c r="Q253" s="279"/>
      <c r="R253" s="279"/>
      <c r="S253" s="279"/>
      <c r="T253" s="280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81" t="s">
        <v>251</v>
      </c>
      <c r="AU253" s="281" t="s">
        <v>85</v>
      </c>
      <c r="AV253" s="14" t="s">
        <v>85</v>
      </c>
      <c r="AW253" s="14" t="s">
        <v>30</v>
      </c>
      <c r="AX253" s="14" t="s">
        <v>76</v>
      </c>
      <c r="AY253" s="281" t="s">
        <v>242</v>
      </c>
    </row>
    <row r="254" s="16" customFormat="1">
      <c r="A254" s="16"/>
      <c r="B254" s="293"/>
      <c r="C254" s="294"/>
      <c r="D254" s="262" t="s">
        <v>251</v>
      </c>
      <c r="E254" s="295" t="s">
        <v>1</v>
      </c>
      <c r="F254" s="296" t="s">
        <v>293</v>
      </c>
      <c r="G254" s="294"/>
      <c r="H254" s="297">
        <v>5.1539999999999999</v>
      </c>
      <c r="I254" s="298"/>
      <c r="J254" s="294"/>
      <c r="K254" s="294"/>
      <c r="L254" s="299"/>
      <c r="M254" s="300"/>
      <c r="N254" s="301"/>
      <c r="O254" s="301"/>
      <c r="P254" s="301"/>
      <c r="Q254" s="301"/>
      <c r="R254" s="301"/>
      <c r="S254" s="301"/>
      <c r="T254" s="302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T254" s="303" t="s">
        <v>251</v>
      </c>
      <c r="AU254" s="303" t="s">
        <v>85</v>
      </c>
      <c r="AV254" s="16" t="s">
        <v>113</v>
      </c>
      <c r="AW254" s="16" t="s">
        <v>30</v>
      </c>
      <c r="AX254" s="16" t="s">
        <v>76</v>
      </c>
      <c r="AY254" s="303" t="s">
        <v>242</v>
      </c>
    </row>
    <row r="255" s="15" customFormat="1">
      <c r="A255" s="15"/>
      <c r="B255" s="282"/>
      <c r="C255" s="283"/>
      <c r="D255" s="262" t="s">
        <v>251</v>
      </c>
      <c r="E255" s="284" t="s">
        <v>1</v>
      </c>
      <c r="F255" s="285" t="s">
        <v>256</v>
      </c>
      <c r="G255" s="283"/>
      <c r="H255" s="286">
        <v>30.937000000000001</v>
      </c>
      <c r="I255" s="287"/>
      <c r="J255" s="283"/>
      <c r="K255" s="283"/>
      <c r="L255" s="288"/>
      <c r="M255" s="289"/>
      <c r="N255" s="290"/>
      <c r="O255" s="290"/>
      <c r="P255" s="290"/>
      <c r="Q255" s="290"/>
      <c r="R255" s="290"/>
      <c r="S255" s="290"/>
      <c r="T255" s="291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92" t="s">
        <v>251</v>
      </c>
      <c r="AU255" s="292" t="s">
        <v>85</v>
      </c>
      <c r="AV255" s="15" t="s">
        <v>249</v>
      </c>
      <c r="AW255" s="15" t="s">
        <v>30</v>
      </c>
      <c r="AX255" s="15" t="s">
        <v>31</v>
      </c>
      <c r="AY255" s="292" t="s">
        <v>242</v>
      </c>
    </row>
    <row r="256" s="2" customFormat="1" ht="37.8" customHeight="1">
      <c r="A256" s="41"/>
      <c r="B256" s="42"/>
      <c r="C256" s="247" t="s">
        <v>316</v>
      </c>
      <c r="D256" s="247" t="s">
        <v>245</v>
      </c>
      <c r="E256" s="248" t="s">
        <v>317</v>
      </c>
      <c r="F256" s="249" t="s">
        <v>318</v>
      </c>
      <c r="G256" s="250" t="s">
        <v>248</v>
      </c>
      <c r="H256" s="251">
        <v>587.803</v>
      </c>
      <c r="I256" s="252"/>
      <c r="J256" s="251">
        <f>ROUND(I256*H256,3)</f>
        <v>0</v>
      </c>
      <c r="K256" s="253"/>
      <c r="L256" s="44"/>
      <c r="M256" s="254" t="s">
        <v>1</v>
      </c>
      <c r="N256" s="255" t="s">
        <v>41</v>
      </c>
      <c r="O256" s="94"/>
      <c r="P256" s="256">
        <f>O256*H256</f>
        <v>0</v>
      </c>
      <c r="Q256" s="256">
        <v>0</v>
      </c>
      <c r="R256" s="256">
        <f>Q256*H256</f>
        <v>0</v>
      </c>
      <c r="S256" s="256">
        <v>0</v>
      </c>
      <c r="T256" s="257">
        <f>S256*H256</f>
        <v>0</v>
      </c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R256" s="258" t="s">
        <v>249</v>
      </c>
      <c r="AT256" s="258" t="s">
        <v>245</v>
      </c>
      <c r="AU256" s="258" t="s">
        <v>85</v>
      </c>
      <c r="AY256" s="18" t="s">
        <v>242</v>
      </c>
      <c r="BE256" s="146">
        <f>IF(N256="základní",J256,0)</f>
        <v>0</v>
      </c>
      <c r="BF256" s="146">
        <f>IF(N256="snížená",J256,0)</f>
        <v>0</v>
      </c>
      <c r="BG256" s="146">
        <f>IF(N256="zákl. přenesená",J256,0)</f>
        <v>0</v>
      </c>
      <c r="BH256" s="146">
        <f>IF(N256="sníž. přenesená",J256,0)</f>
        <v>0</v>
      </c>
      <c r="BI256" s="146">
        <f>IF(N256="nulová",J256,0)</f>
        <v>0</v>
      </c>
      <c r="BJ256" s="18" t="s">
        <v>31</v>
      </c>
      <c r="BK256" s="259">
        <f>ROUND(I256*H256,3)</f>
        <v>0</v>
      </c>
      <c r="BL256" s="18" t="s">
        <v>249</v>
      </c>
      <c r="BM256" s="258" t="s">
        <v>319</v>
      </c>
    </row>
    <row r="257" s="14" customFormat="1">
      <c r="A257" s="14"/>
      <c r="B257" s="271"/>
      <c r="C257" s="272"/>
      <c r="D257" s="262" t="s">
        <v>251</v>
      </c>
      <c r="E257" s="273" t="s">
        <v>1</v>
      </c>
      <c r="F257" s="274" t="s">
        <v>320</v>
      </c>
      <c r="G257" s="272"/>
      <c r="H257" s="275">
        <v>587.803</v>
      </c>
      <c r="I257" s="276"/>
      <c r="J257" s="272"/>
      <c r="K257" s="272"/>
      <c r="L257" s="277"/>
      <c r="M257" s="278"/>
      <c r="N257" s="279"/>
      <c r="O257" s="279"/>
      <c r="P257" s="279"/>
      <c r="Q257" s="279"/>
      <c r="R257" s="279"/>
      <c r="S257" s="279"/>
      <c r="T257" s="280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81" t="s">
        <v>251</v>
      </c>
      <c r="AU257" s="281" t="s">
        <v>85</v>
      </c>
      <c r="AV257" s="14" t="s">
        <v>85</v>
      </c>
      <c r="AW257" s="14" t="s">
        <v>30</v>
      </c>
      <c r="AX257" s="14" t="s">
        <v>76</v>
      </c>
      <c r="AY257" s="281" t="s">
        <v>242</v>
      </c>
    </row>
    <row r="258" s="15" customFormat="1">
      <c r="A258" s="15"/>
      <c r="B258" s="282"/>
      <c r="C258" s="283"/>
      <c r="D258" s="262" t="s">
        <v>251</v>
      </c>
      <c r="E258" s="284" t="s">
        <v>1</v>
      </c>
      <c r="F258" s="285" t="s">
        <v>256</v>
      </c>
      <c r="G258" s="283"/>
      <c r="H258" s="286">
        <v>587.803</v>
      </c>
      <c r="I258" s="287"/>
      <c r="J258" s="283"/>
      <c r="K258" s="283"/>
      <c r="L258" s="288"/>
      <c r="M258" s="289"/>
      <c r="N258" s="290"/>
      <c r="O258" s="290"/>
      <c r="P258" s="290"/>
      <c r="Q258" s="290"/>
      <c r="R258" s="290"/>
      <c r="S258" s="290"/>
      <c r="T258" s="291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92" t="s">
        <v>251</v>
      </c>
      <c r="AU258" s="292" t="s">
        <v>85</v>
      </c>
      <c r="AV258" s="15" t="s">
        <v>249</v>
      </c>
      <c r="AW258" s="15" t="s">
        <v>30</v>
      </c>
      <c r="AX258" s="15" t="s">
        <v>31</v>
      </c>
      <c r="AY258" s="292" t="s">
        <v>242</v>
      </c>
    </row>
    <row r="259" s="2" customFormat="1" ht="24.15" customHeight="1">
      <c r="A259" s="41"/>
      <c r="B259" s="42"/>
      <c r="C259" s="247" t="s">
        <v>321</v>
      </c>
      <c r="D259" s="247" t="s">
        <v>245</v>
      </c>
      <c r="E259" s="248" t="s">
        <v>322</v>
      </c>
      <c r="F259" s="249" t="s">
        <v>323</v>
      </c>
      <c r="G259" s="250" t="s">
        <v>248</v>
      </c>
      <c r="H259" s="251">
        <v>71.879999999999995</v>
      </c>
      <c r="I259" s="252"/>
      <c r="J259" s="251">
        <f>ROUND(I259*H259,3)</f>
        <v>0</v>
      </c>
      <c r="K259" s="253"/>
      <c r="L259" s="44"/>
      <c r="M259" s="254" t="s">
        <v>1</v>
      </c>
      <c r="N259" s="255" t="s">
        <v>41</v>
      </c>
      <c r="O259" s="94"/>
      <c r="P259" s="256">
        <f>O259*H259</f>
        <v>0</v>
      </c>
      <c r="Q259" s="256">
        <v>0</v>
      </c>
      <c r="R259" s="256">
        <f>Q259*H259</f>
        <v>0</v>
      </c>
      <c r="S259" s="256">
        <v>0</v>
      </c>
      <c r="T259" s="257">
        <f>S259*H259</f>
        <v>0</v>
      </c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R259" s="258" t="s">
        <v>249</v>
      </c>
      <c r="AT259" s="258" t="s">
        <v>245</v>
      </c>
      <c r="AU259" s="258" t="s">
        <v>85</v>
      </c>
      <c r="AY259" s="18" t="s">
        <v>242</v>
      </c>
      <c r="BE259" s="146">
        <f>IF(N259="základní",J259,0)</f>
        <v>0</v>
      </c>
      <c r="BF259" s="146">
        <f>IF(N259="snížená",J259,0)</f>
        <v>0</v>
      </c>
      <c r="BG259" s="146">
        <f>IF(N259="zákl. přenesená",J259,0)</f>
        <v>0</v>
      </c>
      <c r="BH259" s="146">
        <f>IF(N259="sníž. přenesená",J259,0)</f>
        <v>0</v>
      </c>
      <c r="BI259" s="146">
        <f>IF(N259="nulová",J259,0)</f>
        <v>0</v>
      </c>
      <c r="BJ259" s="18" t="s">
        <v>31</v>
      </c>
      <c r="BK259" s="259">
        <f>ROUND(I259*H259,3)</f>
        <v>0</v>
      </c>
      <c r="BL259" s="18" t="s">
        <v>249</v>
      </c>
      <c r="BM259" s="258" t="s">
        <v>324</v>
      </c>
    </row>
    <row r="260" s="14" customFormat="1">
      <c r="A260" s="14"/>
      <c r="B260" s="271"/>
      <c r="C260" s="272"/>
      <c r="D260" s="262" t="s">
        <v>251</v>
      </c>
      <c r="E260" s="273" t="s">
        <v>1</v>
      </c>
      <c r="F260" s="274" t="s">
        <v>325</v>
      </c>
      <c r="G260" s="272"/>
      <c r="H260" s="275">
        <v>40.942999999999998</v>
      </c>
      <c r="I260" s="276"/>
      <c r="J260" s="272"/>
      <c r="K260" s="272"/>
      <c r="L260" s="277"/>
      <c r="M260" s="278"/>
      <c r="N260" s="279"/>
      <c r="O260" s="279"/>
      <c r="P260" s="279"/>
      <c r="Q260" s="279"/>
      <c r="R260" s="279"/>
      <c r="S260" s="279"/>
      <c r="T260" s="280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81" t="s">
        <v>251</v>
      </c>
      <c r="AU260" s="281" t="s">
        <v>85</v>
      </c>
      <c r="AV260" s="14" t="s">
        <v>85</v>
      </c>
      <c r="AW260" s="14" t="s">
        <v>30</v>
      </c>
      <c r="AX260" s="14" t="s">
        <v>76</v>
      </c>
      <c r="AY260" s="281" t="s">
        <v>242</v>
      </c>
    </row>
    <row r="261" s="14" customFormat="1">
      <c r="A261" s="14"/>
      <c r="B261" s="271"/>
      <c r="C261" s="272"/>
      <c r="D261" s="262" t="s">
        <v>251</v>
      </c>
      <c r="E261" s="273" t="s">
        <v>1</v>
      </c>
      <c r="F261" s="274" t="s">
        <v>326</v>
      </c>
      <c r="G261" s="272"/>
      <c r="H261" s="275">
        <v>30.937000000000001</v>
      </c>
      <c r="I261" s="276"/>
      <c r="J261" s="272"/>
      <c r="K261" s="272"/>
      <c r="L261" s="277"/>
      <c r="M261" s="278"/>
      <c r="N261" s="279"/>
      <c r="O261" s="279"/>
      <c r="P261" s="279"/>
      <c r="Q261" s="279"/>
      <c r="R261" s="279"/>
      <c r="S261" s="279"/>
      <c r="T261" s="280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81" t="s">
        <v>251</v>
      </c>
      <c r="AU261" s="281" t="s">
        <v>85</v>
      </c>
      <c r="AV261" s="14" t="s">
        <v>85</v>
      </c>
      <c r="AW261" s="14" t="s">
        <v>30</v>
      </c>
      <c r="AX261" s="14" t="s">
        <v>76</v>
      </c>
      <c r="AY261" s="281" t="s">
        <v>242</v>
      </c>
    </row>
    <row r="262" s="15" customFormat="1">
      <c r="A262" s="15"/>
      <c r="B262" s="282"/>
      <c r="C262" s="283"/>
      <c r="D262" s="262" t="s">
        <v>251</v>
      </c>
      <c r="E262" s="284" t="s">
        <v>1</v>
      </c>
      <c r="F262" s="285" t="s">
        <v>256</v>
      </c>
      <c r="G262" s="283"/>
      <c r="H262" s="286">
        <v>71.879999999999995</v>
      </c>
      <c r="I262" s="287"/>
      <c r="J262" s="283"/>
      <c r="K262" s="283"/>
      <c r="L262" s="288"/>
      <c r="M262" s="289"/>
      <c r="N262" s="290"/>
      <c r="O262" s="290"/>
      <c r="P262" s="290"/>
      <c r="Q262" s="290"/>
      <c r="R262" s="290"/>
      <c r="S262" s="290"/>
      <c r="T262" s="291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T262" s="292" t="s">
        <v>251</v>
      </c>
      <c r="AU262" s="292" t="s">
        <v>85</v>
      </c>
      <c r="AV262" s="15" t="s">
        <v>249</v>
      </c>
      <c r="AW262" s="15" t="s">
        <v>30</v>
      </c>
      <c r="AX262" s="15" t="s">
        <v>31</v>
      </c>
      <c r="AY262" s="292" t="s">
        <v>242</v>
      </c>
    </row>
    <row r="263" s="2" customFormat="1" ht="24.15" customHeight="1">
      <c r="A263" s="41"/>
      <c r="B263" s="42"/>
      <c r="C263" s="247" t="s">
        <v>327</v>
      </c>
      <c r="D263" s="247" t="s">
        <v>245</v>
      </c>
      <c r="E263" s="248" t="s">
        <v>328</v>
      </c>
      <c r="F263" s="249" t="s">
        <v>329</v>
      </c>
      <c r="G263" s="250" t="s">
        <v>248</v>
      </c>
      <c r="H263" s="251">
        <v>40.942999999999998</v>
      </c>
      <c r="I263" s="252"/>
      <c r="J263" s="251">
        <f>ROUND(I263*H263,3)</f>
        <v>0</v>
      </c>
      <c r="K263" s="253"/>
      <c r="L263" s="44"/>
      <c r="M263" s="254" t="s">
        <v>1</v>
      </c>
      <c r="N263" s="255" t="s">
        <v>41</v>
      </c>
      <c r="O263" s="94"/>
      <c r="P263" s="256">
        <f>O263*H263</f>
        <v>0</v>
      </c>
      <c r="Q263" s="256">
        <v>0</v>
      </c>
      <c r="R263" s="256">
        <f>Q263*H263</f>
        <v>0</v>
      </c>
      <c r="S263" s="256">
        <v>0</v>
      </c>
      <c r="T263" s="25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58" t="s">
        <v>249</v>
      </c>
      <c r="AT263" s="258" t="s">
        <v>245</v>
      </c>
      <c r="AU263" s="258" t="s">
        <v>85</v>
      </c>
      <c r="AY263" s="18" t="s">
        <v>242</v>
      </c>
      <c r="BE263" s="146">
        <f>IF(N263="základní",J263,0)</f>
        <v>0</v>
      </c>
      <c r="BF263" s="146">
        <f>IF(N263="snížená",J263,0)</f>
        <v>0</v>
      </c>
      <c r="BG263" s="146">
        <f>IF(N263="zákl. přenesená",J263,0)</f>
        <v>0</v>
      </c>
      <c r="BH263" s="146">
        <f>IF(N263="sníž. přenesená",J263,0)</f>
        <v>0</v>
      </c>
      <c r="BI263" s="146">
        <f>IF(N263="nulová",J263,0)</f>
        <v>0</v>
      </c>
      <c r="BJ263" s="18" t="s">
        <v>31</v>
      </c>
      <c r="BK263" s="259">
        <f>ROUND(I263*H263,3)</f>
        <v>0</v>
      </c>
      <c r="BL263" s="18" t="s">
        <v>249</v>
      </c>
      <c r="BM263" s="258" t="s">
        <v>330</v>
      </c>
    </row>
    <row r="264" s="13" customFormat="1">
      <c r="A264" s="13"/>
      <c r="B264" s="260"/>
      <c r="C264" s="261"/>
      <c r="D264" s="262" t="s">
        <v>251</v>
      </c>
      <c r="E264" s="263" t="s">
        <v>1</v>
      </c>
      <c r="F264" s="264" t="s">
        <v>296</v>
      </c>
      <c r="G264" s="261"/>
      <c r="H264" s="263" t="s">
        <v>1</v>
      </c>
      <c r="I264" s="265"/>
      <c r="J264" s="261"/>
      <c r="K264" s="261"/>
      <c r="L264" s="266"/>
      <c r="M264" s="267"/>
      <c r="N264" s="268"/>
      <c r="O264" s="268"/>
      <c r="P264" s="268"/>
      <c r="Q264" s="268"/>
      <c r="R264" s="268"/>
      <c r="S264" s="268"/>
      <c r="T264" s="269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70" t="s">
        <v>251</v>
      </c>
      <c r="AU264" s="270" t="s">
        <v>85</v>
      </c>
      <c r="AV264" s="13" t="s">
        <v>31</v>
      </c>
      <c r="AW264" s="13" t="s">
        <v>30</v>
      </c>
      <c r="AX264" s="13" t="s">
        <v>76</v>
      </c>
      <c r="AY264" s="270" t="s">
        <v>242</v>
      </c>
    </row>
    <row r="265" s="14" customFormat="1">
      <c r="A265" s="14"/>
      <c r="B265" s="271"/>
      <c r="C265" s="272"/>
      <c r="D265" s="262" t="s">
        <v>251</v>
      </c>
      <c r="E265" s="273" t="s">
        <v>1</v>
      </c>
      <c r="F265" s="274" t="s">
        <v>253</v>
      </c>
      <c r="G265" s="272"/>
      <c r="H265" s="275">
        <v>62.265000000000001</v>
      </c>
      <c r="I265" s="276"/>
      <c r="J265" s="272"/>
      <c r="K265" s="272"/>
      <c r="L265" s="277"/>
      <c r="M265" s="278"/>
      <c r="N265" s="279"/>
      <c r="O265" s="279"/>
      <c r="P265" s="279"/>
      <c r="Q265" s="279"/>
      <c r="R265" s="279"/>
      <c r="S265" s="279"/>
      <c r="T265" s="280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81" t="s">
        <v>251</v>
      </c>
      <c r="AU265" s="281" t="s">
        <v>85</v>
      </c>
      <c r="AV265" s="14" t="s">
        <v>85</v>
      </c>
      <c r="AW265" s="14" t="s">
        <v>30</v>
      </c>
      <c r="AX265" s="14" t="s">
        <v>76</v>
      </c>
      <c r="AY265" s="281" t="s">
        <v>242</v>
      </c>
    </row>
    <row r="266" s="14" customFormat="1">
      <c r="A266" s="14"/>
      <c r="B266" s="271"/>
      <c r="C266" s="272"/>
      <c r="D266" s="262" t="s">
        <v>251</v>
      </c>
      <c r="E266" s="273" t="s">
        <v>1</v>
      </c>
      <c r="F266" s="274" t="s">
        <v>297</v>
      </c>
      <c r="G266" s="272"/>
      <c r="H266" s="275">
        <v>-21.321999999999999</v>
      </c>
      <c r="I266" s="276"/>
      <c r="J266" s="272"/>
      <c r="K266" s="272"/>
      <c r="L266" s="277"/>
      <c r="M266" s="278"/>
      <c r="N266" s="279"/>
      <c r="O266" s="279"/>
      <c r="P266" s="279"/>
      <c r="Q266" s="279"/>
      <c r="R266" s="279"/>
      <c r="S266" s="279"/>
      <c r="T266" s="280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81" t="s">
        <v>251</v>
      </c>
      <c r="AU266" s="281" t="s">
        <v>85</v>
      </c>
      <c r="AV266" s="14" t="s">
        <v>85</v>
      </c>
      <c r="AW266" s="14" t="s">
        <v>30</v>
      </c>
      <c r="AX266" s="14" t="s">
        <v>76</v>
      </c>
      <c r="AY266" s="281" t="s">
        <v>242</v>
      </c>
    </row>
    <row r="267" s="15" customFormat="1">
      <c r="A267" s="15"/>
      <c r="B267" s="282"/>
      <c r="C267" s="283"/>
      <c r="D267" s="262" t="s">
        <v>251</v>
      </c>
      <c r="E267" s="284" t="s">
        <v>1</v>
      </c>
      <c r="F267" s="285" t="s">
        <v>256</v>
      </c>
      <c r="G267" s="283"/>
      <c r="H267" s="286">
        <v>40.942999999999998</v>
      </c>
      <c r="I267" s="287"/>
      <c r="J267" s="283"/>
      <c r="K267" s="283"/>
      <c r="L267" s="288"/>
      <c r="M267" s="289"/>
      <c r="N267" s="290"/>
      <c r="O267" s="290"/>
      <c r="P267" s="290"/>
      <c r="Q267" s="290"/>
      <c r="R267" s="290"/>
      <c r="S267" s="290"/>
      <c r="T267" s="291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T267" s="292" t="s">
        <v>251</v>
      </c>
      <c r="AU267" s="292" t="s">
        <v>85</v>
      </c>
      <c r="AV267" s="15" t="s">
        <v>249</v>
      </c>
      <c r="AW267" s="15" t="s">
        <v>30</v>
      </c>
      <c r="AX267" s="15" t="s">
        <v>31</v>
      </c>
      <c r="AY267" s="292" t="s">
        <v>242</v>
      </c>
    </row>
    <row r="268" s="2" customFormat="1" ht="24.15" customHeight="1">
      <c r="A268" s="41"/>
      <c r="B268" s="42"/>
      <c r="C268" s="247" t="s">
        <v>331</v>
      </c>
      <c r="D268" s="247" t="s">
        <v>245</v>
      </c>
      <c r="E268" s="248" t="s">
        <v>332</v>
      </c>
      <c r="F268" s="249" t="s">
        <v>333</v>
      </c>
      <c r="G268" s="250" t="s">
        <v>334</v>
      </c>
      <c r="H268" s="251">
        <v>55.686999999999998</v>
      </c>
      <c r="I268" s="252"/>
      <c r="J268" s="251">
        <f>ROUND(I268*H268,3)</f>
        <v>0</v>
      </c>
      <c r="K268" s="253"/>
      <c r="L268" s="44"/>
      <c r="M268" s="254" t="s">
        <v>1</v>
      </c>
      <c r="N268" s="255" t="s">
        <v>41</v>
      </c>
      <c r="O268" s="94"/>
      <c r="P268" s="256">
        <f>O268*H268</f>
        <v>0</v>
      </c>
      <c r="Q268" s="256">
        <v>0</v>
      </c>
      <c r="R268" s="256">
        <f>Q268*H268</f>
        <v>0</v>
      </c>
      <c r="S268" s="256">
        <v>0</v>
      </c>
      <c r="T268" s="257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58" t="s">
        <v>249</v>
      </c>
      <c r="AT268" s="258" t="s">
        <v>245</v>
      </c>
      <c r="AU268" s="258" t="s">
        <v>85</v>
      </c>
      <c r="AY268" s="18" t="s">
        <v>242</v>
      </c>
      <c r="BE268" s="146">
        <f>IF(N268="základní",J268,0)</f>
        <v>0</v>
      </c>
      <c r="BF268" s="146">
        <f>IF(N268="snížená",J268,0)</f>
        <v>0</v>
      </c>
      <c r="BG268" s="146">
        <f>IF(N268="zákl. přenesená",J268,0)</f>
        <v>0</v>
      </c>
      <c r="BH268" s="146">
        <f>IF(N268="sníž. přenesená",J268,0)</f>
        <v>0</v>
      </c>
      <c r="BI268" s="146">
        <f>IF(N268="nulová",J268,0)</f>
        <v>0</v>
      </c>
      <c r="BJ268" s="18" t="s">
        <v>31</v>
      </c>
      <c r="BK268" s="259">
        <f>ROUND(I268*H268,3)</f>
        <v>0</v>
      </c>
      <c r="BL268" s="18" t="s">
        <v>249</v>
      </c>
      <c r="BM268" s="258" t="s">
        <v>335</v>
      </c>
    </row>
    <row r="269" s="14" customFormat="1">
      <c r="A269" s="14"/>
      <c r="B269" s="271"/>
      <c r="C269" s="272"/>
      <c r="D269" s="262" t="s">
        <v>251</v>
      </c>
      <c r="E269" s="273" t="s">
        <v>1</v>
      </c>
      <c r="F269" s="274" t="s">
        <v>336</v>
      </c>
      <c r="G269" s="272"/>
      <c r="H269" s="275">
        <v>55.686999999999998</v>
      </c>
      <c r="I269" s="276"/>
      <c r="J269" s="272"/>
      <c r="K269" s="272"/>
      <c r="L269" s="277"/>
      <c r="M269" s="278"/>
      <c r="N269" s="279"/>
      <c r="O269" s="279"/>
      <c r="P269" s="279"/>
      <c r="Q269" s="279"/>
      <c r="R269" s="279"/>
      <c r="S269" s="279"/>
      <c r="T269" s="280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81" t="s">
        <v>251</v>
      </c>
      <c r="AU269" s="281" t="s">
        <v>85</v>
      </c>
      <c r="AV269" s="14" t="s">
        <v>85</v>
      </c>
      <c r="AW269" s="14" t="s">
        <v>30</v>
      </c>
      <c r="AX269" s="14" t="s">
        <v>31</v>
      </c>
      <c r="AY269" s="281" t="s">
        <v>242</v>
      </c>
    </row>
    <row r="270" s="12" customFormat="1" ht="22.8" customHeight="1">
      <c r="A270" s="12"/>
      <c r="B270" s="231"/>
      <c r="C270" s="232"/>
      <c r="D270" s="233" t="s">
        <v>75</v>
      </c>
      <c r="E270" s="245" t="s">
        <v>85</v>
      </c>
      <c r="F270" s="245" t="s">
        <v>337</v>
      </c>
      <c r="G270" s="232"/>
      <c r="H270" s="232"/>
      <c r="I270" s="235"/>
      <c r="J270" s="246">
        <f>BK270</f>
        <v>0</v>
      </c>
      <c r="K270" s="232"/>
      <c r="L270" s="237"/>
      <c r="M270" s="238"/>
      <c r="N270" s="239"/>
      <c r="O270" s="239"/>
      <c r="P270" s="240">
        <f>SUM(P271:P316)</f>
        <v>0</v>
      </c>
      <c r="Q270" s="239"/>
      <c r="R270" s="240">
        <f>SUM(R271:R316)</f>
        <v>48.691749629999997</v>
      </c>
      <c r="S270" s="239"/>
      <c r="T270" s="241">
        <f>SUM(T271:T316)</f>
        <v>0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42" t="s">
        <v>31</v>
      </c>
      <c r="AT270" s="243" t="s">
        <v>75</v>
      </c>
      <c r="AU270" s="243" t="s">
        <v>31</v>
      </c>
      <c r="AY270" s="242" t="s">
        <v>242</v>
      </c>
      <c r="BK270" s="244">
        <f>SUM(BK271:BK316)</f>
        <v>0</v>
      </c>
    </row>
    <row r="271" s="2" customFormat="1" ht="24.15" customHeight="1">
      <c r="A271" s="41"/>
      <c r="B271" s="42"/>
      <c r="C271" s="247" t="s">
        <v>338</v>
      </c>
      <c r="D271" s="247" t="s">
        <v>245</v>
      </c>
      <c r="E271" s="248" t="s">
        <v>339</v>
      </c>
      <c r="F271" s="249" t="s">
        <v>340</v>
      </c>
      <c r="G271" s="250" t="s">
        <v>248</v>
      </c>
      <c r="H271" s="251">
        <v>2.2839999999999998</v>
      </c>
      <c r="I271" s="252"/>
      <c r="J271" s="251">
        <f>ROUND(I271*H271,3)</f>
        <v>0</v>
      </c>
      <c r="K271" s="253"/>
      <c r="L271" s="44"/>
      <c r="M271" s="254" t="s">
        <v>1</v>
      </c>
      <c r="N271" s="255" t="s">
        <v>41</v>
      </c>
      <c r="O271" s="94"/>
      <c r="P271" s="256">
        <f>O271*H271</f>
        <v>0</v>
      </c>
      <c r="Q271" s="256">
        <v>2.1600000000000001</v>
      </c>
      <c r="R271" s="256">
        <f>Q271*H271</f>
        <v>4.93344</v>
      </c>
      <c r="S271" s="256">
        <v>0</v>
      </c>
      <c r="T271" s="25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58" t="s">
        <v>249</v>
      </c>
      <c r="AT271" s="258" t="s">
        <v>245</v>
      </c>
      <c r="AU271" s="258" t="s">
        <v>85</v>
      </c>
      <c r="AY271" s="18" t="s">
        <v>242</v>
      </c>
      <c r="BE271" s="146">
        <f>IF(N271="základní",J271,0)</f>
        <v>0</v>
      </c>
      <c r="BF271" s="146">
        <f>IF(N271="snížená",J271,0)</f>
        <v>0</v>
      </c>
      <c r="BG271" s="146">
        <f>IF(N271="zákl. přenesená",J271,0)</f>
        <v>0</v>
      </c>
      <c r="BH271" s="146">
        <f>IF(N271="sníž. přenesená",J271,0)</f>
        <v>0</v>
      </c>
      <c r="BI271" s="146">
        <f>IF(N271="nulová",J271,0)</f>
        <v>0</v>
      </c>
      <c r="BJ271" s="18" t="s">
        <v>31</v>
      </c>
      <c r="BK271" s="259">
        <f>ROUND(I271*H271,3)</f>
        <v>0</v>
      </c>
      <c r="BL271" s="18" t="s">
        <v>249</v>
      </c>
      <c r="BM271" s="258" t="s">
        <v>341</v>
      </c>
    </row>
    <row r="272" s="13" customFormat="1">
      <c r="A272" s="13"/>
      <c r="B272" s="260"/>
      <c r="C272" s="261"/>
      <c r="D272" s="262" t="s">
        <v>251</v>
      </c>
      <c r="E272" s="263" t="s">
        <v>1</v>
      </c>
      <c r="F272" s="264" t="s">
        <v>252</v>
      </c>
      <c r="G272" s="261"/>
      <c r="H272" s="263" t="s">
        <v>1</v>
      </c>
      <c r="I272" s="265"/>
      <c r="J272" s="261"/>
      <c r="K272" s="261"/>
      <c r="L272" s="266"/>
      <c r="M272" s="267"/>
      <c r="N272" s="268"/>
      <c r="O272" s="268"/>
      <c r="P272" s="268"/>
      <c r="Q272" s="268"/>
      <c r="R272" s="268"/>
      <c r="S272" s="268"/>
      <c r="T272" s="269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70" t="s">
        <v>251</v>
      </c>
      <c r="AU272" s="270" t="s">
        <v>85</v>
      </c>
      <c r="AV272" s="13" t="s">
        <v>31</v>
      </c>
      <c r="AW272" s="13" t="s">
        <v>30</v>
      </c>
      <c r="AX272" s="13" t="s">
        <v>76</v>
      </c>
      <c r="AY272" s="270" t="s">
        <v>242</v>
      </c>
    </row>
    <row r="273" s="14" customFormat="1">
      <c r="A273" s="14"/>
      <c r="B273" s="271"/>
      <c r="C273" s="272"/>
      <c r="D273" s="262" t="s">
        <v>251</v>
      </c>
      <c r="E273" s="273" t="s">
        <v>1</v>
      </c>
      <c r="F273" s="274" t="s">
        <v>342</v>
      </c>
      <c r="G273" s="272"/>
      <c r="H273" s="275">
        <v>0.78400000000000003</v>
      </c>
      <c r="I273" s="276"/>
      <c r="J273" s="272"/>
      <c r="K273" s="272"/>
      <c r="L273" s="277"/>
      <c r="M273" s="278"/>
      <c r="N273" s="279"/>
      <c r="O273" s="279"/>
      <c r="P273" s="279"/>
      <c r="Q273" s="279"/>
      <c r="R273" s="279"/>
      <c r="S273" s="279"/>
      <c r="T273" s="280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81" t="s">
        <v>251</v>
      </c>
      <c r="AU273" s="281" t="s">
        <v>85</v>
      </c>
      <c r="AV273" s="14" t="s">
        <v>85</v>
      </c>
      <c r="AW273" s="14" t="s">
        <v>30</v>
      </c>
      <c r="AX273" s="14" t="s">
        <v>76</v>
      </c>
      <c r="AY273" s="281" t="s">
        <v>242</v>
      </c>
    </row>
    <row r="274" s="13" customFormat="1">
      <c r="A274" s="13"/>
      <c r="B274" s="260"/>
      <c r="C274" s="261"/>
      <c r="D274" s="262" t="s">
        <v>251</v>
      </c>
      <c r="E274" s="263" t="s">
        <v>1</v>
      </c>
      <c r="F274" s="264" t="s">
        <v>269</v>
      </c>
      <c r="G274" s="261"/>
      <c r="H274" s="263" t="s">
        <v>1</v>
      </c>
      <c r="I274" s="265"/>
      <c r="J274" s="261"/>
      <c r="K274" s="261"/>
      <c r="L274" s="266"/>
      <c r="M274" s="267"/>
      <c r="N274" s="268"/>
      <c r="O274" s="268"/>
      <c r="P274" s="268"/>
      <c r="Q274" s="268"/>
      <c r="R274" s="268"/>
      <c r="S274" s="268"/>
      <c r="T274" s="269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70" t="s">
        <v>251</v>
      </c>
      <c r="AU274" s="270" t="s">
        <v>85</v>
      </c>
      <c r="AV274" s="13" t="s">
        <v>31</v>
      </c>
      <c r="AW274" s="13" t="s">
        <v>30</v>
      </c>
      <c r="AX274" s="13" t="s">
        <v>76</v>
      </c>
      <c r="AY274" s="270" t="s">
        <v>242</v>
      </c>
    </row>
    <row r="275" s="14" customFormat="1">
      <c r="A275" s="14"/>
      <c r="B275" s="271"/>
      <c r="C275" s="272"/>
      <c r="D275" s="262" t="s">
        <v>251</v>
      </c>
      <c r="E275" s="273" t="s">
        <v>1</v>
      </c>
      <c r="F275" s="274" t="s">
        <v>343</v>
      </c>
      <c r="G275" s="272"/>
      <c r="H275" s="275">
        <v>1.5</v>
      </c>
      <c r="I275" s="276"/>
      <c r="J275" s="272"/>
      <c r="K275" s="272"/>
      <c r="L275" s="277"/>
      <c r="M275" s="278"/>
      <c r="N275" s="279"/>
      <c r="O275" s="279"/>
      <c r="P275" s="279"/>
      <c r="Q275" s="279"/>
      <c r="R275" s="279"/>
      <c r="S275" s="279"/>
      <c r="T275" s="280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81" t="s">
        <v>251</v>
      </c>
      <c r="AU275" s="281" t="s">
        <v>85</v>
      </c>
      <c r="AV275" s="14" t="s">
        <v>85</v>
      </c>
      <c r="AW275" s="14" t="s">
        <v>30</v>
      </c>
      <c r="AX275" s="14" t="s">
        <v>76</v>
      </c>
      <c r="AY275" s="281" t="s">
        <v>242</v>
      </c>
    </row>
    <row r="276" s="15" customFormat="1">
      <c r="A276" s="15"/>
      <c r="B276" s="282"/>
      <c r="C276" s="283"/>
      <c r="D276" s="262" t="s">
        <v>251</v>
      </c>
      <c r="E276" s="284" t="s">
        <v>1</v>
      </c>
      <c r="F276" s="285" t="s">
        <v>256</v>
      </c>
      <c r="G276" s="283"/>
      <c r="H276" s="286">
        <v>2.2839999999999998</v>
      </c>
      <c r="I276" s="287"/>
      <c r="J276" s="283"/>
      <c r="K276" s="283"/>
      <c r="L276" s="288"/>
      <c r="M276" s="289"/>
      <c r="N276" s="290"/>
      <c r="O276" s="290"/>
      <c r="P276" s="290"/>
      <c r="Q276" s="290"/>
      <c r="R276" s="290"/>
      <c r="S276" s="290"/>
      <c r="T276" s="291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92" t="s">
        <v>251</v>
      </c>
      <c r="AU276" s="292" t="s">
        <v>85</v>
      </c>
      <c r="AV276" s="15" t="s">
        <v>249</v>
      </c>
      <c r="AW276" s="15" t="s">
        <v>30</v>
      </c>
      <c r="AX276" s="15" t="s">
        <v>31</v>
      </c>
      <c r="AY276" s="292" t="s">
        <v>242</v>
      </c>
    </row>
    <row r="277" s="2" customFormat="1" ht="16.5" customHeight="1">
      <c r="A277" s="41"/>
      <c r="B277" s="42"/>
      <c r="C277" s="247" t="s">
        <v>344</v>
      </c>
      <c r="D277" s="247" t="s">
        <v>245</v>
      </c>
      <c r="E277" s="248" t="s">
        <v>345</v>
      </c>
      <c r="F277" s="249" t="s">
        <v>346</v>
      </c>
      <c r="G277" s="250" t="s">
        <v>248</v>
      </c>
      <c r="H277" s="251">
        <v>2.5960000000000001</v>
      </c>
      <c r="I277" s="252"/>
      <c r="J277" s="251">
        <f>ROUND(I277*H277,3)</f>
        <v>0</v>
      </c>
      <c r="K277" s="253"/>
      <c r="L277" s="44"/>
      <c r="M277" s="254" t="s">
        <v>1</v>
      </c>
      <c r="N277" s="255" t="s">
        <v>41</v>
      </c>
      <c r="O277" s="94"/>
      <c r="P277" s="256">
        <f>O277*H277</f>
        <v>0</v>
      </c>
      <c r="Q277" s="256">
        <v>2.5018699999999998</v>
      </c>
      <c r="R277" s="256">
        <f>Q277*H277</f>
        <v>6.4948545199999996</v>
      </c>
      <c r="S277" s="256">
        <v>0</v>
      </c>
      <c r="T277" s="257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58" t="s">
        <v>249</v>
      </c>
      <c r="AT277" s="258" t="s">
        <v>245</v>
      </c>
      <c r="AU277" s="258" t="s">
        <v>85</v>
      </c>
      <c r="AY277" s="18" t="s">
        <v>242</v>
      </c>
      <c r="BE277" s="146">
        <f>IF(N277="základní",J277,0)</f>
        <v>0</v>
      </c>
      <c r="BF277" s="146">
        <f>IF(N277="snížená",J277,0)</f>
        <v>0</v>
      </c>
      <c r="BG277" s="146">
        <f>IF(N277="zákl. přenesená",J277,0)</f>
        <v>0</v>
      </c>
      <c r="BH277" s="146">
        <f>IF(N277="sníž. přenesená",J277,0)</f>
        <v>0</v>
      </c>
      <c r="BI277" s="146">
        <f>IF(N277="nulová",J277,0)</f>
        <v>0</v>
      </c>
      <c r="BJ277" s="18" t="s">
        <v>31</v>
      </c>
      <c r="BK277" s="259">
        <f>ROUND(I277*H277,3)</f>
        <v>0</v>
      </c>
      <c r="BL277" s="18" t="s">
        <v>249</v>
      </c>
      <c r="BM277" s="258" t="s">
        <v>347</v>
      </c>
    </row>
    <row r="278" s="13" customFormat="1">
      <c r="A278" s="13"/>
      <c r="B278" s="260"/>
      <c r="C278" s="261"/>
      <c r="D278" s="262" t="s">
        <v>251</v>
      </c>
      <c r="E278" s="263" t="s">
        <v>1</v>
      </c>
      <c r="F278" s="264" t="s">
        <v>252</v>
      </c>
      <c r="G278" s="261"/>
      <c r="H278" s="263" t="s">
        <v>1</v>
      </c>
      <c r="I278" s="265"/>
      <c r="J278" s="261"/>
      <c r="K278" s="261"/>
      <c r="L278" s="266"/>
      <c r="M278" s="267"/>
      <c r="N278" s="268"/>
      <c r="O278" s="268"/>
      <c r="P278" s="268"/>
      <c r="Q278" s="268"/>
      <c r="R278" s="268"/>
      <c r="S278" s="268"/>
      <c r="T278" s="269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70" t="s">
        <v>251</v>
      </c>
      <c r="AU278" s="270" t="s">
        <v>85</v>
      </c>
      <c r="AV278" s="13" t="s">
        <v>31</v>
      </c>
      <c r="AW278" s="13" t="s">
        <v>30</v>
      </c>
      <c r="AX278" s="13" t="s">
        <v>76</v>
      </c>
      <c r="AY278" s="270" t="s">
        <v>242</v>
      </c>
    </row>
    <row r="279" s="14" customFormat="1">
      <c r="A279" s="14"/>
      <c r="B279" s="271"/>
      <c r="C279" s="272"/>
      <c r="D279" s="262" t="s">
        <v>251</v>
      </c>
      <c r="E279" s="273" t="s">
        <v>1</v>
      </c>
      <c r="F279" s="274" t="s">
        <v>348</v>
      </c>
      <c r="G279" s="272"/>
      <c r="H279" s="275">
        <v>1.5960000000000001</v>
      </c>
      <c r="I279" s="276"/>
      <c r="J279" s="272"/>
      <c r="K279" s="272"/>
      <c r="L279" s="277"/>
      <c r="M279" s="278"/>
      <c r="N279" s="279"/>
      <c r="O279" s="279"/>
      <c r="P279" s="279"/>
      <c r="Q279" s="279"/>
      <c r="R279" s="279"/>
      <c r="S279" s="279"/>
      <c r="T279" s="280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81" t="s">
        <v>251</v>
      </c>
      <c r="AU279" s="281" t="s">
        <v>85</v>
      </c>
      <c r="AV279" s="14" t="s">
        <v>85</v>
      </c>
      <c r="AW279" s="14" t="s">
        <v>30</v>
      </c>
      <c r="AX279" s="14" t="s">
        <v>76</v>
      </c>
      <c r="AY279" s="281" t="s">
        <v>242</v>
      </c>
    </row>
    <row r="280" s="13" customFormat="1">
      <c r="A280" s="13"/>
      <c r="B280" s="260"/>
      <c r="C280" s="261"/>
      <c r="D280" s="262" t="s">
        <v>251</v>
      </c>
      <c r="E280" s="263" t="s">
        <v>1</v>
      </c>
      <c r="F280" s="264" t="s">
        <v>269</v>
      </c>
      <c r="G280" s="261"/>
      <c r="H280" s="263" t="s">
        <v>1</v>
      </c>
      <c r="I280" s="265"/>
      <c r="J280" s="261"/>
      <c r="K280" s="261"/>
      <c r="L280" s="266"/>
      <c r="M280" s="267"/>
      <c r="N280" s="268"/>
      <c r="O280" s="268"/>
      <c r="P280" s="268"/>
      <c r="Q280" s="268"/>
      <c r="R280" s="268"/>
      <c r="S280" s="268"/>
      <c r="T280" s="269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70" t="s">
        <v>251</v>
      </c>
      <c r="AU280" s="270" t="s">
        <v>85</v>
      </c>
      <c r="AV280" s="13" t="s">
        <v>31</v>
      </c>
      <c r="AW280" s="13" t="s">
        <v>30</v>
      </c>
      <c r="AX280" s="13" t="s">
        <v>76</v>
      </c>
      <c r="AY280" s="270" t="s">
        <v>242</v>
      </c>
    </row>
    <row r="281" s="14" customFormat="1">
      <c r="A281" s="14"/>
      <c r="B281" s="271"/>
      <c r="C281" s="272"/>
      <c r="D281" s="262" t="s">
        <v>251</v>
      </c>
      <c r="E281" s="273" t="s">
        <v>1</v>
      </c>
      <c r="F281" s="274" t="s">
        <v>349</v>
      </c>
      <c r="G281" s="272"/>
      <c r="H281" s="275">
        <v>1</v>
      </c>
      <c r="I281" s="276"/>
      <c r="J281" s="272"/>
      <c r="K281" s="272"/>
      <c r="L281" s="277"/>
      <c r="M281" s="278"/>
      <c r="N281" s="279"/>
      <c r="O281" s="279"/>
      <c r="P281" s="279"/>
      <c r="Q281" s="279"/>
      <c r="R281" s="279"/>
      <c r="S281" s="279"/>
      <c r="T281" s="280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81" t="s">
        <v>251</v>
      </c>
      <c r="AU281" s="281" t="s">
        <v>85</v>
      </c>
      <c r="AV281" s="14" t="s">
        <v>85</v>
      </c>
      <c r="AW281" s="14" t="s">
        <v>30</v>
      </c>
      <c r="AX281" s="14" t="s">
        <v>76</v>
      </c>
      <c r="AY281" s="281" t="s">
        <v>242</v>
      </c>
    </row>
    <row r="282" s="15" customFormat="1">
      <c r="A282" s="15"/>
      <c r="B282" s="282"/>
      <c r="C282" s="283"/>
      <c r="D282" s="262" t="s">
        <v>251</v>
      </c>
      <c r="E282" s="284" t="s">
        <v>1</v>
      </c>
      <c r="F282" s="285" t="s">
        <v>256</v>
      </c>
      <c r="G282" s="283"/>
      <c r="H282" s="286">
        <v>2.5960000000000001</v>
      </c>
      <c r="I282" s="287"/>
      <c r="J282" s="283"/>
      <c r="K282" s="283"/>
      <c r="L282" s="288"/>
      <c r="M282" s="289"/>
      <c r="N282" s="290"/>
      <c r="O282" s="290"/>
      <c r="P282" s="290"/>
      <c r="Q282" s="290"/>
      <c r="R282" s="290"/>
      <c r="S282" s="290"/>
      <c r="T282" s="291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92" t="s">
        <v>251</v>
      </c>
      <c r="AU282" s="292" t="s">
        <v>85</v>
      </c>
      <c r="AV282" s="15" t="s">
        <v>249</v>
      </c>
      <c r="AW282" s="15" t="s">
        <v>30</v>
      </c>
      <c r="AX282" s="15" t="s">
        <v>31</v>
      </c>
      <c r="AY282" s="292" t="s">
        <v>242</v>
      </c>
    </row>
    <row r="283" s="2" customFormat="1" ht="16.5" customHeight="1">
      <c r="A283" s="41"/>
      <c r="B283" s="42"/>
      <c r="C283" s="247" t="s">
        <v>350</v>
      </c>
      <c r="D283" s="247" t="s">
        <v>245</v>
      </c>
      <c r="E283" s="248" t="s">
        <v>351</v>
      </c>
      <c r="F283" s="249" t="s">
        <v>352</v>
      </c>
      <c r="G283" s="250" t="s">
        <v>353</v>
      </c>
      <c r="H283" s="251">
        <v>3.4209999999999998</v>
      </c>
      <c r="I283" s="252"/>
      <c r="J283" s="251">
        <f>ROUND(I283*H283,3)</f>
        <v>0</v>
      </c>
      <c r="K283" s="253"/>
      <c r="L283" s="44"/>
      <c r="M283" s="254" t="s">
        <v>1</v>
      </c>
      <c r="N283" s="255" t="s">
        <v>41</v>
      </c>
      <c r="O283" s="94"/>
      <c r="P283" s="256">
        <f>O283*H283</f>
        <v>0</v>
      </c>
      <c r="Q283" s="256">
        <v>0.0029399999999999999</v>
      </c>
      <c r="R283" s="256">
        <f>Q283*H283</f>
        <v>0.010057739999999999</v>
      </c>
      <c r="S283" s="256">
        <v>0</v>
      </c>
      <c r="T283" s="257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58" t="s">
        <v>249</v>
      </c>
      <c r="AT283" s="258" t="s">
        <v>245</v>
      </c>
      <c r="AU283" s="258" t="s">
        <v>85</v>
      </c>
      <c r="AY283" s="18" t="s">
        <v>242</v>
      </c>
      <c r="BE283" s="146">
        <f>IF(N283="základní",J283,0)</f>
        <v>0</v>
      </c>
      <c r="BF283" s="146">
        <f>IF(N283="snížená",J283,0)</f>
        <v>0</v>
      </c>
      <c r="BG283" s="146">
        <f>IF(N283="zákl. přenesená",J283,0)</f>
        <v>0</v>
      </c>
      <c r="BH283" s="146">
        <f>IF(N283="sníž. přenesená",J283,0)</f>
        <v>0</v>
      </c>
      <c r="BI283" s="146">
        <f>IF(N283="nulová",J283,0)</f>
        <v>0</v>
      </c>
      <c r="BJ283" s="18" t="s">
        <v>31</v>
      </c>
      <c r="BK283" s="259">
        <f>ROUND(I283*H283,3)</f>
        <v>0</v>
      </c>
      <c r="BL283" s="18" t="s">
        <v>249</v>
      </c>
      <c r="BM283" s="258" t="s">
        <v>354</v>
      </c>
    </row>
    <row r="284" s="14" customFormat="1">
      <c r="A284" s="14"/>
      <c r="B284" s="271"/>
      <c r="C284" s="272"/>
      <c r="D284" s="262" t="s">
        <v>251</v>
      </c>
      <c r="E284" s="273" t="s">
        <v>1</v>
      </c>
      <c r="F284" s="274" t="s">
        <v>355</v>
      </c>
      <c r="G284" s="272"/>
      <c r="H284" s="275">
        <v>3.4209999999999998</v>
      </c>
      <c r="I284" s="276"/>
      <c r="J284" s="272"/>
      <c r="K284" s="272"/>
      <c r="L284" s="277"/>
      <c r="M284" s="278"/>
      <c r="N284" s="279"/>
      <c r="O284" s="279"/>
      <c r="P284" s="279"/>
      <c r="Q284" s="279"/>
      <c r="R284" s="279"/>
      <c r="S284" s="279"/>
      <c r="T284" s="280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81" t="s">
        <v>251</v>
      </c>
      <c r="AU284" s="281" t="s">
        <v>85</v>
      </c>
      <c r="AV284" s="14" t="s">
        <v>85</v>
      </c>
      <c r="AW284" s="14" t="s">
        <v>30</v>
      </c>
      <c r="AX284" s="14" t="s">
        <v>31</v>
      </c>
      <c r="AY284" s="281" t="s">
        <v>242</v>
      </c>
    </row>
    <row r="285" s="2" customFormat="1" ht="16.5" customHeight="1">
      <c r="A285" s="41"/>
      <c r="B285" s="42"/>
      <c r="C285" s="247" t="s">
        <v>356</v>
      </c>
      <c r="D285" s="247" t="s">
        <v>245</v>
      </c>
      <c r="E285" s="248" t="s">
        <v>357</v>
      </c>
      <c r="F285" s="249" t="s">
        <v>358</v>
      </c>
      <c r="G285" s="250" t="s">
        <v>353</v>
      </c>
      <c r="H285" s="251">
        <v>3.4199999999999999</v>
      </c>
      <c r="I285" s="252"/>
      <c r="J285" s="251">
        <f>ROUND(I285*H285,3)</f>
        <v>0</v>
      </c>
      <c r="K285" s="253"/>
      <c r="L285" s="44"/>
      <c r="M285" s="254" t="s">
        <v>1</v>
      </c>
      <c r="N285" s="255" t="s">
        <v>41</v>
      </c>
      <c r="O285" s="94"/>
      <c r="P285" s="256">
        <f>O285*H285</f>
        <v>0</v>
      </c>
      <c r="Q285" s="256">
        <v>0</v>
      </c>
      <c r="R285" s="256">
        <f>Q285*H285</f>
        <v>0</v>
      </c>
      <c r="S285" s="256">
        <v>0</v>
      </c>
      <c r="T285" s="257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58" t="s">
        <v>249</v>
      </c>
      <c r="AT285" s="258" t="s">
        <v>245</v>
      </c>
      <c r="AU285" s="258" t="s">
        <v>85</v>
      </c>
      <c r="AY285" s="18" t="s">
        <v>242</v>
      </c>
      <c r="BE285" s="146">
        <f>IF(N285="základní",J285,0)</f>
        <v>0</v>
      </c>
      <c r="BF285" s="146">
        <f>IF(N285="snížená",J285,0)</f>
        <v>0</v>
      </c>
      <c r="BG285" s="146">
        <f>IF(N285="zákl. přenesená",J285,0)</f>
        <v>0</v>
      </c>
      <c r="BH285" s="146">
        <f>IF(N285="sníž. přenesená",J285,0)</f>
        <v>0</v>
      </c>
      <c r="BI285" s="146">
        <f>IF(N285="nulová",J285,0)</f>
        <v>0</v>
      </c>
      <c r="BJ285" s="18" t="s">
        <v>31</v>
      </c>
      <c r="BK285" s="259">
        <f>ROUND(I285*H285,3)</f>
        <v>0</v>
      </c>
      <c r="BL285" s="18" t="s">
        <v>249</v>
      </c>
      <c r="BM285" s="258" t="s">
        <v>359</v>
      </c>
    </row>
    <row r="286" s="2" customFormat="1" ht="16.5" customHeight="1">
      <c r="A286" s="41"/>
      <c r="B286" s="42"/>
      <c r="C286" s="247" t="s">
        <v>360</v>
      </c>
      <c r="D286" s="247" t="s">
        <v>245</v>
      </c>
      <c r="E286" s="248" t="s">
        <v>361</v>
      </c>
      <c r="F286" s="249" t="s">
        <v>362</v>
      </c>
      <c r="G286" s="250" t="s">
        <v>334</v>
      </c>
      <c r="H286" s="251">
        <v>0.13</v>
      </c>
      <c r="I286" s="252"/>
      <c r="J286" s="251">
        <f>ROUND(I286*H286,3)</f>
        <v>0</v>
      </c>
      <c r="K286" s="253"/>
      <c r="L286" s="44"/>
      <c r="M286" s="254" t="s">
        <v>1</v>
      </c>
      <c r="N286" s="255" t="s">
        <v>41</v>
      </c>
      <c r="O286" s="94"/>
      <c r="P286" s="256">
        <f>O286*H286</f>
        <v>0</v>
      </c>
      <c r="Q286" s="256">
        <v>1.06277</v>
      </c>
      <c r="R286" s="256">
        <f>Q286*H286</f>
        <v>0.13816010000000001</v>
      </c>
      <c r="S286" s="256">
        <v>0</v>
      </c>
      <c r="T286" s="257">
        <f>S286*H286</f>
        <v>0</v>
      </c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R286" s="258" t="s">
        <v>249</v>
      </c>
      <c r="AT286" s="258" t="s">
        <v>245</v>
      </c>
      <c r="AU286" s="258" t="s">
        <v>85</v>
      </c>
      <c r="AY286" s="18" t="s">
        <v>242</v>
      </c>
      <c r="BE286" s="146">
        <f>IF(N286="základní",J286,0)</f>
        <v>0</v>
      </c>
      <c r="BF286" s="146">
        <f>IF(N286="snížená",J286,0)</f>
        <v>0</v>
      </c>
      <c r="BG286" s="146">
        <f>IF(N286="zákl. přenesená",J286,0)</f>
        <v>0</v>
      </c>
      <c r="BH286" s="146">
        <f>IF(N286="sníž. přenesená",J286,0)</f>
        <v>0</v>
      </c>
      <c r="BI286" s="146">
        <f>IF(N286="nulová",J286,0)</f>
        <v>0</v>
      </c>
      <c r="BJ286" s="18" t="s">
        <v>31</v>
      </c>
      <c r="BK286" s="259">
        <f>ROUND(I286*H286,3)</f>
        <v>0</v>
      </c>
      <c r="BL286" s="18" t="s">
        <v>249</v>
      </c>
      <c r="BM286" s="258" t="s">
        <v>363</v>
      </c>
    </row>
    <row r="287" s="14" customFormat="1">
      <c r="A287" s="14"/>
      <c r="B287" s="271"/>
      <c r="C287" s="272"/>
      <c r="D287" s="262" t="s">
        <v>251</v>
      </c>
      <c r="E287" s="273" t="s">
        <v>1</v>
      </c>
      <c r="F287" s="274" t="s">
        <v>364</v>
      </c>
      <c r="G287" s="272"/>
      <c r="H287" s="275">
        <v>0.13</v>
      </c>
      <c r="I287" s="276"/>
      <c r="J287" s="272"/>
      <c r="K287" s="272"/>
      <c r="L287" s="277"/>
      <c r="M287" s="278"/>
      <c r="N287" s="279"/>
      <c r="O287" s="279"/>
      <c r="P287" s="279"/>
      <c r="Q287" s="279"/>
      <c r="R287" s="279"/>
      <c r="S287" s="279"/>
      <c r="T287" s="280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81" t="s">
        <v>251</v>
      </c>
      <c r="AU287" s="281" t="s">
        <v>85</v>
      </c>
      <c r="AV287" s="14" t="s">
        <v>85</v>
      </c>
      <c r="AW287" s="14" t="s">
        <v>30</v>
      </c>
      <c r="AX287" s="14" t="s">
        <v>76</v>
      </c>
      <c r="AY287" s="281" t="s">
        <v>242</v>
      </c>
    </row>
    <row r="288" s="15" customFormat="1">
      <c r="A288" s="15"/>
      <c r="B288" s="282"/>
      <c r="C288" s="283"/>
      <c r="D288" s="262" t="s">
        <v>251</v>
      </c>
      <c r="E288" s="284" t="s">
        <v>1</v>
      </c>
      <c r="F288" s="285" t="s">
        <v>256</v>
      </c>
      <c r="G288" s="283"/>
      <c r="H288" s="286">
        <v>0.13</v>
      </c>
      <c r="I288" s="287"/>
      <c r="J288" s="283"/>
      <c r="K288" s="283"/>
      <c r="L288" s="288"/>
      <c r="M288" s="289"/>
      <c r="N288" s="290"/>
      <c r="O288" s="290"/>
      <c r="P288" s="290"/>
      <c r="Q288" s="290"/>
      <c r="R288" s="290"/>
      <c r="S288" s="290"/>
      <c r="T288" s="291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T288" s="292" t="s">
        <v>251</v>
      </c>
      <c r="AU288" s="292" t="s">
        <v>85</v>
      </c>
      <c r="AV288" s="15" t="s">
        <v>249</v>
      </c>
      <c r="AW288" s="15" t="s">
        <v>30</v>
      </c>
      <c r="AX288" s="15" t="s">
        <v>31</v>
      </c>
      <c r="AY288" s="292" t="s">
        <v>242</v>
      </c>
    </row>
    <row r="289" s="2" customFormat="1" ht="16.5" customHeight="1">
      <c r="A289" s="41"/>
      <c r="B289" s="42"/>
      <c r="C289" s="247" t="s">
        <v>365</v>
      </c>
      <c r="D289" s="247" t="s">
        <v>245</v>
      </c>
      <c r="E289" s="248" t="s">
        <v>366</v>
      </c>
      <c r="F289" s="249" t="s">
        <v>367</v>
      </c>
      <c r="G289" s="250" t="s">
        <v>248</v>
      </c>
      <c r="H289" s="251">
        <v>1.71</v>
      </c>
      <c r="I289" s="252"/>
      <c r="J289" s="251">
        <f>ROUND(I289*H289,3)</f>
        <v>0</v>
      </c>
      <c r="K289" s="253"/>
      <c r="L289" s="44"/>
      <c r="M289" s="254" t="s">
        <v>1</v>
      </c>
      <c r="N289" s="255" t="s">
        <v>41</v>
      </c>
      <c r="O289" s="94"/>
      <c r="P289" s="256">
        <f>O289*H289</f>
        <v>0</v>
      </c>
      <c r="Q289" s="256">
        <v>2.5018699999999998</v>
      </c>
      <c r="R289" s="256">
        <f>Q289*H289</f>
        <v>4.2781976999999998</v>
      </c>
      <c r="S289" s="256">
        <v>0</v>
      </c>
      <c r="T289" s="257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58" t="s">
        <v>249</v>
      </c>
      <c r="AT289" s="258" t="s">
        <v>245</v>
      </c>
      <c r="AU289" s="258" t="s">
        <v>85</v>
      </c>
      <c r="AY289" s="18" t="s">
        <v>242</v>
      </c>
      <c r="BE289" s="146">
        <f>IF(N289="základní",J289,0)</f>
        <v>0</v>
      </c>
      <c r="BF289" s="146">
        <f>IF(N289="snížená",J289,0)</f>
        <v>0</v>
      </c>
      <c r="BG289" s="146">
        <f>IF(N289="zákl. přenesená",J289,0)</f>
        <v>0</v>
      </c>
      <c r="BH289" s="146">
        <f>IF(N289="sníž. přenesená",J289,0)</f>
        <v>0</v>
      </c>
      <c r="BI289" s="146">
        <f>IF(N289="nulová",J289,0)</f>
        <v>0</v>
      </c>
      <c r="BJ289" s="18" t="s">
        <v>31</v>
      </c>
      <c r="BK289" s="259">
        <f>ROUND(I289*H289,3)</f>
        <v>0</v>
      </c>
      <c r="BL289" s="18" t="s">
        <v>249</v>
      </c>
      <c r="BM289" s="258" t="s">
        <v>368</v>
      </c>
    </row>
    <row r="290" s="2" customFormat="1" ht="33" customHeight="1">
      <c r="A290" s="41"/>
      <c r="B290" s="42"/>
      <c r="C290" s="247" t="s">
        <v>369</v>
      </c>
      <c r="D290" s="247" t="s">
        <v>245</v>
      </c>
      <c r="E290" s="248" t="s">
        <v>370</v>
      </c>
      <c r="F290" s="249" t="s">
        <v>371</v>
      </c>
      <c r="G290" s="250" t="s">
        <v>353</v>
      </c>
      <c r="H290" s="251">
        <v>24.407</v>
      </c>
      <c r="I290" s="252"/>
      <c r="J290" s="251">
        <f>ROUND(I290*H290,3)</f>
        <v>0</v>
      </c>
      <c r="K290" s="253"/>
      <c r="L290" s="44"/>
      <c r="M290" s="254" t="s">
        <v>1</v>
      </c>
      <c r="N290" s="255" t="s">
        <v>41</v>
      </c>
      <c r="O290" s="94"/>
      <c r="P290" s="256">
        <f>O290*H290</f>
        <v>0</v>
      </c>
      <c r="Q290" s="256">
        <v>0.23132</v>
      </c>
      <c r="R290" s="256">
        <f>Q290*H290</f>
        <v>5.64582724</v>
      </c>
      <c r="S290" s="256">
        <v>0</v>
      </c>
      <c r="T290" s="257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58" t="s">
        <v>249</v>
      </c>
      <c r="AT290" s="258" t="s">
        <v>245</v>
      </c>
      <c r="AU290" s="258" t="s">
        <v>85</v>
      </c>
      <c r="AY290" s="18" t="s">
        <v>242</v>
      </c>
      <c r="BE290" s="146">
        <f>IF(N290="základní",J290,0)</f>
        <v>0</v>
      </c>
      <c r="BF290" s="146">
        <f>IF(N290="snížená",J290,0)</f>
        <v>0</v>
      </c>
      <c r="BG290" s="146">
        <f>IF(N290="zákl. přenesená",J290,0)</f>
        <v>0</v>
      </c>
      <c r="BH290" s="146">
        <f>IF(N290="sníž. přenesená",J290,0)</f>
        <v>0</v>
      </c>
      <c r="BI290" s="146">
        <f>IF(N290="nulová",J290,0)</f>
        <v>0</v>
      </c>
      <c r="BJ290" s="18" t="s">
        <v>31</v>
      </c>
      <c r="BK290" s="259">
        <f>ROUND(I290*H290,3)</f>
        <v>0</v>
      </c>
      <c r="BL290" s="18" t="s">
        <v>249</v>
      </c>
      <c r="BM290" s="258" t="s">
        <v>372</v>
      </c>
    </row>
    <row r="291" s="13" customFormat="1">
      <c r="A291" s="13"/>
      <c r="B291" s="260"/>
      <c r="C291" s="261"/>
      <c r="D291" s="262" t="s">
        <v>251</v>
      </c>
      <c r="E291" s="263" t="s">
        <v>1</v>
      </c>
      <c r="F291" s="264" t="s">
        <v>373</v>
      </c>
      <c r="G291" s="261"/>
      <c r="H291" s="263" t="s">
        <v>1</v>
      </c>
      <c r="I291" s="265"/>
      <c r="J291" s="261"/>
      <c r="K291" s="261"/>
      <c r="L291" s="266"/>
      <c r="M291" s="267"/>
      <c r="N291" s="268"/>
      <c r="O291" s="268"/>
      <c r="P291" s="268"/>
      <c r="Q291" s="268"/>
      <c r="R291" s="268"/>
      <c r="S291" s="268"/>
      <c r="T291" s="269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70" t="s">
        <v>251</v>
      </c>
      <c r="AU291" s="270" t="s">
        <v>85</v>
      </c>
      <c r="AV291" s="13" t="s">
        <v>31</v>
      </c>
      <c r="AW291" s="13" t="s">
        <v>30</v>
      </c>
      <c r="AX291" s="13" t="s">
        <v>76</v>
      </c>
      <c r="AY291" s="270" t="s">
        <v>242</v>
      </c>
    </row>
    <row r="292" s="14" customFormat="1">
      <c r="A292" s="14"/>
      <c r="B292" s="271"/>
      <c r="C292" s="272"/>
      <c r="D292" s="262" t="s">
        <v>251</v>
      </c>
      <c r="E292" s="273" t="s">
        <v>1</v>
      </c>
      <c r="F292" s="274" t="s">
        <v>374</v>
      </c>
      <c r="G292" s="272"/>
      <c r="H292" s="275">
        <v>24.407</v>
      </c>
      <c r="I292" s="276"/>
      <c r="J292" s="272"/>
      <c r="K292" s="272"/>
      <c r="L292" s="277"/>
      <c r="M292" s="278"/>
      <c r="N292" s="279"/>
      <c r="O292" s="279"/>
      <c r="P292" s="279"/>
      <c r="Q292" s="279"/>
      <c r="R292" s="279"/>
      <c r="S292" s="279"/>
      <c r="T292" s="280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81" t="s">
        <v>251</v>
      </c>
      <c r="AU292" s="281" t="s">
        <v>85</v>
      </c>
      <c r="AV292" s="14" t="s">
        <v>85</v>
      </c>
      <c r="AW292" s="14" t="s">
        <v>30</v>
      </c>
      <c r="AX292" s="14" t="s">
        <v>31</v>
      </c>
      <c r="AY292" s="281" t="s">
        <v>242</v>
      </c>
    </row>
    <row r="293" s="2" customFormat="1" ht="33" customHeight="1">
      <c r="A293" s="41"/>
      <c r="B293" s="42"/>
      <c r="C293" s="247" t="s">
        <v>375</v>
      </c>
      <c r="D293" s="247" t="s">
        <v>245</v>
      </c>
      <c r="E293" s="248" t="s">
        <v>376</v>
      </c>
      <c r="F293" s="249" t="s">
        <v>377</v>
      </c>
      <c r="G293" s="250" t="s">
        <v>353</v>
      </c>
      <c r="H293" s="251">
        <v>25.100000000000001</v>
      </c>
      <c r="I293" s="252"/>
      <c r="J293" s="251">
        <f>ROUND(I293*H293,3)</f>
        <v>0</v>
      </c>
      <c r="K293" s="253"/>
      <c r="L293" s="44"/>
      <c r="M293" s="254" t="s">
        <v>1</v>
      </c>
      <c r="N293" s="255" t="s">
        <v>41</v>
      </c>
      <c r="O293" s="94"/>
      <c r="P293" s="256">
        <f>O293*H293</f>
        <v>0</v>
      </c>
      <c r="Q293" s="256">
        <v>0.73558000000000001</v>
      </c>
      <c r="R293" s="256">
        <f>Q293*H293</f>
        <v>18.463058</v>
      </c>
      <c r="S293" s="256">
        <v>0</v>
      </c>
      <c r="T293" s="257">
        <f>S293*H293</f>
        <v>0</v>
      </c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R293" s="258" t="s">
        <v>249</v>
      </c>
      <c r="AT293" s="258" t="s">
        <v>245</v>
      </c>
      <c r="AU293" s="258" t="s">
        <v>85</v>
      </c>
      <c r="AY293" s="18" t="s">
        <v>242</v>
      </c>
      <c r="BE293" s="146">
        <f>IF(N293="základní",J293,0)</f>
        <v>0</v>
      </c>
      <c r="BF293" s="146">
        <f>IF(N293="snížená",J293,0)</f>
        <v>0</v>
      </c>
      <c r="BG293" s="146">
        <f>IF(N293="zákl. přenesená",J293,0)</f>
        <v>0</v>
      </c>
      <c r="BH293" s="146">
        <f>IF(N293="sníž. přenesená",J293,0)</f>
        <v>0</v>
      </c>
      <c r="BI293" s="146">
        <f>IF(N293="nulová",J293,0)</f>
        <v>0</v>
      </c>
      <c r="BJ293" s="18" t="s">
        <v>31</v>
      </c>
      <c r="BK293" s="259">
        <f>ROUND(I293*H293,3)</f>
        <v>0</v>
      </c>
      <c r="BL293" s="18" t="s">
        <v>249</v>
      </c>
      <c r="BM293" s="258" t="s">
        <v>378</v>
      </c>
    </row>
    <row r="294" s="14" customFormat="1">
      <c r="A294" s="14"/>
      <c r="B294" s="271"/>
      <c r="C294" s="272"/>
      <c r="D294" s="262" t="s">
        <v>251</v>
      </c>
      <c r="E294" s="273" t="s">
        <v>1</v>
      </c>
      <c r="F294" s="274" t="s">
        <v>379</v>
      </c>
      <c r="G294" s="272"/>
      <c r="H294" s="275">
        <v>25.100000000000001</v>
      </c>
      <c r="I294" s="276"/>
      <c r="J294" s="272"/>
      <c r="K294" s="272"/>
      <c r="L294" s="277"/>
      <c r="M294" s="278"/>
      <c r="N294" s="279"/>
      <c r="O294" s="279"/>
      <c r="P294" s="279"/>
      <c r="Q294" s="279"/>
      <c r="R294" s="279"/>
      <c r="S294" s="279"/>
      <c r="T294" s="280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81" t="s">
        <v>251</v>
      </c>
      <c r="AU294" s="281" t="s">
        <v>85</v>
      </c>
      <c r="AV294" s="14" t="s">
        <v>85</v>
      </c>
      <c r="AW294" s="14" t="s">
        <v>30</v>
      </c>
      <c r="AX294" s="14" t="s">
        <v>31</v>
      </c>
      <c r="AY294" s="281" t="s">
        <v>242</v>
      </c>
    </row>
    <row r="295" s="2" customFormat="1" ht="33" customHeight="1">
      <c r="A295" s="41"/>
      <c r="B295" s="42"/>
      <c r="C295" s="247" t="s">
        <v>380</v>
      </c>
      <c r="D295" s="247" t="s">
        <v>245</v>
      </c>
      <c r="E295" s="248" t="s">
        <v>381</v>
      </c>
      <c r="F295" s="249" t="s">
        <v>382</v>
      </c>
      <c r="G295" s="250" t="s">
        <v>248</v>
      </c>
      <c r="H295" s="251">
        <v>2.1499999999999999</v>
      </c>
      <c r="I295" s="252"/>
      <c r="J295" s="251">
        <f>ROUND(I295*H295,3)</f>
        <v>0</v>
      </c>
      <c r="K295" s="253"/>
      <c r="L295" s="44"/>
      <c r="M295" s="254" t="s">
        <v>1</v>
      </c>
      <c r="N295" s="255" t="s">
        <v>41</v>
      </c>
      <c r="O295" s="94"/>
      <c r="P295" s="256">
        <f>O295*H295</f>
        <v>0</v>
      </c>
      <c r="Q295" s="256">
        <v>2.5504500000000001</v>
      </c>
      <c r="R295" s="256">
        <f>Q295*H295</f>
        <v>5.4834674999999997</v>
      </c>
      <c r="S295" s="256">
        <v>0</v>
      </c>
      <c r="T295" s="257">
        <f>S295*H295</f>
        <v>0</v>
      </c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R295" s="258" t="s">
        <v>249</v>
      </c>
      <c r="AT295" s="258" t="s">
        <v>245</v>
      </c>
      <c r="AU295" s="258" t="s">
        <v>85</v>
      </c>
      <c r="AY295" s="18" t="s">
        <v>242</v>
      </c>
      <c r="BE295" s="146">
        <f>IF(N295="základní",J295,0)</f>
        <v>0</v>
      </c>
      <c r="BF295" s="146">
        <f>IF(N295="snížená",J295,0)</f>
        <v>0</v>
      </c>
      <c r="BG295" s="146">
        <f>IF(N295="zákl. přenesená",J295,0)</f>
        <v>0</v>
      </c>
      <c r="BH295" s="146">
        <f>IF(N295="sníž. přenesená",J295,0)</f>
        <v>0</v>
      </c>
      <c r="BI295" s="146">
        <f>IF(N295="nulová",J295,0)</f>
        <v>0</v>
      </c>
      <c r="BJ295" s="18" t="s">
        <v>31</v>
      </c>
      <c r="BK295" s="259">
        <f>ROUND(I295*H295,3)</f>
        <v>0</v>
      </c>
      <c r="BL295" s="18" t="s">
        <v>249</v>
      </c>
      <c r="BM295" s="258" t="s">
        <v>383</v>
      </c>
    </row>
    <row r="296" s="14" customFormat="1">
      <c r="A296" s="14"/>
      <c r="B296" s="271"/>
      <c r="C296" s="272"/>
      <c r="D296" s="262" t="s">
        <v>251</v>
      </c>
      <c r="E296" s="273" t="s">
        <v>1</v>
      </c>
      <c r="F296" s="274" t="s">
        <v>384</v>
      </c>
      <c r="G296" s="272"/>
      <c r="H296" s="275">
        <v>1.8799999999999999</v>
      </c>
      <c r="I296" s="276"/>
      <c r="J296" s="272"/>
      <c r="K296" s="272"/>
      <c r="L296" s="277"/>
      <c r="M296" s="278"/>
      <c r="N296" s="279"/>
      <c r="O296" s="279"/>
      <c r="P296" s="279"/>
      <c r="Q296" s="279"/>
      <c r="R296" s="279"/>
      <c r="S296" s="279"/>
      <c r="T296" s="280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81" t="s">
        <v>251</v>
      </c>
      <c r="AU296" s="281" t="s">
        <v>85</v>
      </c>
      <c r="AV296" s="14" t="s">
        <v>85</v>
      </c>
      <c r="AW296" s="14" t="s">
        <v>30</v>
      </c>
      <c r="AX296" s="14" t="s">
        <v>76</v>
      </c>
      <c r="AY296" s="281" t="s">
        <v>242</v>
      </c>
    </row>
    <row r="297" s="14" customFormat="1">
      <c r="A297" s="14"/>
      <c r="B297" s="271"/>
      <c r="C297" s="272"/>
      <c r="D297" s="262" t="s">
        <v>251</v>
      </c>
      <c r="E297" s="273" t="s">
        <v>1</v>
      </c>
      <c r="F297" s="274" t="s">
        <v>385</v>
      </c>
      <c r="G297" s="272"/>
      <c r="H297" s="275">
        <v>0.27000000000000002</v>
      </c>
      <c r="I297" s="276"/>
      <c r="J297" s="272"/>
      <c r="K297" s="272"/>
      <c r="L297" s="277"/>
      <c r="M297" s="278"/>
      <c r="N297" s="279"/>
      <c r="O297" s="279"/>
      <c r="P297" s="279"/>
      <c r="Q297" s="279"/>
      <c r="R297" s="279"/>
      <c r="S297" s="279"/>
      <c r="T297" s="280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81" t="s">
        <v>251</v>
      </c>
      <c r="AU297" s="281" t="s">
        <v>85</v>
      </c>
      <c r="AV297" s="14" t="s">
        <v>85</v>
      </c>
      <c r="AW297" s="14" t="s">
        <v>30</v>
      </c>
      <c r="AX297" s="14" t="s">
        <v>76</v>
      </c>
      <c r="AY297" s="281" t="s">
        <v>242</v>
      </c>
    </row>
    <row r="298" s="15" customFormat="1">
      <c r="A298" s="15"/>
      <c r="B298" s="282"/>
      <c r="C298" s="283"/>
      <c r="D298" s="262" t="s">
        <v>251</v>
      </c>
      <c r="E298" s="284" t="s">
        <v>1</v>
      </c>
      <c r="F298" s="285" t="s">
        <v>256</v>
      </c>
      <c r="G298" s="283"/>
      <c r="H298" s="286">
        <v>2.1499999999999999</v>
      </c>
      <c r="I298" s="287"/>
      <c r="J298" s="283"/>
      <c r="K298" s="283"/>
      <c r="L298" s="288"/>
      <c r="M298" s="289"/>
      <c r="N298" s="290"/>
      <c r="O298" s="290"/>
      <c r="P298" s="290"/>
      <c r="Q298" s="290"/>
      <c r="R298" s="290"/>
      <c r="S298" s="290"/>
      <c r="T298" s="291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92" t="s">
        <v>251</v>
      </c>
      <c r="AU298" s="292" t="s">
        <v>85</v>
      </c>
      <c r="AV298" s="15" t="s">
        <v>249</v>
      </c>
      <c r="AW298" s="15" t="s">
        <v>30</v>
      </c>
      <c r="AX298" s="15" t="s">
        <v>31</v>
      </c>
      <c r="AY298" s="292" t="s">
        <v>242</v>
      </c>
    </row>
    <row r="299" s="2" customFormat="1" ht="24.15" customHeight="1">
      <c r="A299" s="41"/>
      <c r="B299" s="42"/>
      <c r="C299" s="247" t="s">
        <v>386</v>
      </c>
      <c r="D299" s="247" t="s">
        <v>245</v>
      </c>
      <c r="E299" s="248" t="s">
        <v>387</v>
      </c>
      <c r="F299" s="249" t="s">
        <v>388</v>
      </c>
      <c r="G299" s="250" t="s">
        <v>248</v>
      </c>
      <c r="H299" s="251">
        <v>1.0289999999999999</v>
      </c>
      <c r="I299" s="252"/>
      <c r="J299" s="251">
        <f>ROUND(I299*H299,3)</f>
        <v>0</v>
      </c>
      <c r="K299" s="253"/>
      <c r="L299" s="44"/>
      <c r="M299" s="254" t="s">
        <v>1</v>
      </c>
      <c r="N299" s="255" t="s">
        <v>41</v>
      </c>
      <c r="O299" s="94"/>
      <c r="P299" s="256">
        <f>O299*H299</f>
        <v>0</v>
      </c>
      <c r="Q299" s="256">
        <v>2.5018699999999998</v>
      </c>
      <c r="R299" s="256">
        <f>Q299*H299</f>
        <v>2.5744242299999995</v>
      </c>
      <c r="S299" s="256">
        <v>0</v>
      </c>
      <c r="T299" s="257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58" t="s">
        <v>249</v>
      </c>
      <c r="AT299" s="258" t="s">
        <v>245</v>
      </c>
      <c r="AU299" s="258" t="s">
        <v>85</v>
      </c>
      <c r="AY299" s="18" t="s">
        <v>242</v>
      </c>
      <c r="BE299" s="146">
        <f>IF(N299="základní",J299,0)</f>
        <v>0</v>
      </c>
      <c r="BF299" s="146">
        <f>IF(N299="snížená",J299,0)</f>
        <v>0</v>
      </c>
      <c r="BG299" s="146">
        <f>IF(N299="zákl. přenesená",J299,0)</f>
        <v>0</v>
      </c>
      <c r="BH299" s="146">
        <f>IF(N299="sníž. přenesená",J299,0)</f>
        <v>0</v>
      </c>
      <c r="BI299" s="146">
        <f>IF(N299="nulová",J299,0)</f>
        <v>0</v>
      </c>
      <c r="BJ299" s="18" t="s">
        <v>31</v>
      </c>
      <c r="BK299" s="259">
        <f>ROUND(I299*H299,3)</f>
        <v>0</v>
      </c>
      <c r="BL299" s="18" t="s">
        <v>249</v>
      </c>
      <c r="BM299" s="258" t="s">
        <v>389</v>
      </c>
    </row>
    <row r="300" s="13" customFormat="1">
      <c r="A300" s="13"/>
      <c r="B300" s="260"/>
      <c r="C300" s="261"/>
      <c r="D300" s="262" t="s">
        <v>251</v>
      </c>
      <c r="E300" s="263" t="s">
        <v>1</v>
      </c>
      <c r="F300" s="264" t="s">
        <v>390</v>
      </c>
      <c r="G300" s="261"/>
      <c r="H300" s="263" t="s">
        <v>1</v>
      </c>
      <c r="I300" s="265"/>
      <c r="J300" s="261"/>
      <c r="K300" s="261"/>
      <c r="L300" s="266"/>
      <c r="M300" s="267"/>
      <c r="N300" s="268"/>
      <c r="O300" s="268"/>
      <c r="P300" s="268"/>
      <c r="Q300" s="268"/>
      <c r="R300" s="268"/>
      <c r="S300" s="268"/>
      <c r="T300" s="269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70" t="s">
        <v>251</v>
      </c>
      <c r="AU300" s="270" t="s">
        <v>85</v>
      </c>
      <c r="AV300" s="13" t="s">
        <v>31</v>
      </c>
      <c r="AW300" s="13" t="s">
        <v>30</v>
      </c>
      <c r="AX300" s="13" t="s">
        <v>76</v>
      </c>
      <c r="AY300" s="270" t="s">
        <v>242</v>
      </c>
    </row>
    <row r="301" s="14" customFormat="1">
      <c r="A301" s="14"/>
      <c r="B301" s="271"/>
      <c r="C301" s="272"/>
      <c r="D301" s="262" t="s">
        <v>251</v>
      </c>
      <c r="E301" s="273" t="s">
        <v>1</v>
      </c>
      <c r="F301" s="274" t="s">
        <v>391</v>
      </c>
      <c r="G301" s="272"/>
      <c r="H301" s="275">
        <v>1.0289999999999999</v>
      </c>
      <c r="I301" s="276"/>
      <c r="J301" s="272"/>
      <c r="K301" s="272"/>
      <c r="L301" s="277"/>
      <c r="M301" s="278"/>
      <c r="N301" s="279"/>
      <c r="O301" s="279"/>
      <c r="P301" s="279"/>
      <c r="Q301" s="279"/>
      <c r="R301" s="279"/>
      <c r="S301" s="279"/>
      <c r="T301" s="280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81" t="s">
        <v>251</v>
      </c>
      <c r="AU301" s="281" t="s">
        <v>85</v>
      </c>
      <c r="AV301" s="14" t="s">
        <v>85</v>
      </c>
      <c r="AW301" s="14" t="s">
        <v>30</v>
      </c>
      <c r="AX301" s="14" t="s">
        <v>31</v>
      </c>
      <c r="AY301" s="281" t="s">
        <v>242</v>
      </c>
    </row>
    <row r="302" s="2" customFormat="1" ht="16.5" customHeight="1">
      <c r="A302" s="41"/>
      <c r="B302" s="42"/>
      <c r="C302" s="247" t="s">
        <v>392</v>
      </c>
      <c r="D302" s="247" t="s">
        <v>245</v>
      </c>
      <c r="E302" s="248" t="s">
        <v>393</v>
      </c>
      <c r="F302" s="249" t="s">
        <v>394</v>
      </c>
      <c r="G302" s="250" t="s">
        <v>353</v>
      </c>
      <c r="H302" s="251">
        <v>3.4300000000000002</v>
      </c>
      <c r="I302" s="252"/>
      <c r="J302" s="251">
        <f>ROUND(I302*H302,3)</f>
        <v>0</v>
      </c>
      <c r="K302" s="253"/>
      <c r="L302" s="44"/>
      <c r="M302" s="254" t="s">
        <v>1</v>
      </c>
      <c r="N302" s="255" t="s">
        <v>41</v>
      </c>
      <c r="O302" s="94"/>
      <c r="P302" s="256">
        <f>O302*H302</f>
        <v>0</v>
      </c>
      <c r="Q302" s="256">
        <v>0.00346</v>
      </c>
      <c r="R302" s="256">
        <f>Q302*H302</f>
        <v>0.011867800000000001</v>
      </c>
      <c r="S302" s="256">
        <v>0</v>
      </c>
      <c r="T302" s="257">
        <f>S302*H302</f>
        <v>0</v>
      </c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R302" s="258" t="s">
        <v>249</v>
      </c>
      <c r="AT302" s="258" t="s">
        <v>245</v>
      </c>
      <c r="AU302" s="258" t="s">
        <v>85</v>
      </c>
      <c r="AY302" s="18" t="s">
        <v>242</v>
      </c>
      <c r="BE302" s="146">
        <f>IF(N302="základní",J302,0)</f>
        <v>0</v>
      </c>
      <c r="BF302" s="146">
        <f>IF(N302="snížená",J302,0)</f>
        <v>0</v>
      </c>
      <c r="BG302" s="146">
        <f>IF(N302="zákl. přenesená",J302,0)</f>
        <v>0</v>
      </c>
      <c r="BH302" s="146">
        <f>IF(N302="sníž. přenesená",J302,0)</f>
        <v>0</v>
      </c>
      <c r="BI302" s="146">
        <f>IF(N302="nulová",J302,0)</f>
        <v>0</v>
      </c>
      <c r="BJ302" s="18" t="s">
        <v>31</v>
      </c>
      <c r="BK302" s="259">
        <f>ROUND(I302*H302,3)</f>
        <v>0</v>
      </c>
      <c r="BL302" s="18" t="s">
        <v>249</v>
      </c>
      <c r="BM302" s="258" t="s">
        <v>395</v>
      </c>
    </row>
    <row r="303" s="13" customFormat="1">
      <c r="A303" s="13"/>
      <c r="B303" s="260"/>
      <c r="C303" s="261"/>
      <c r="D303" s="262" t="s">
        <v>251</v>
      </c>
      <c r="E303" s="263" t="s">
        <v>1</v>
      </c>
      <c r="F303" s="264" t="s">
        <v>396</v>
      </c>
      <c r="G303" s="261"/>
      <c r="H303" s="263" t="s">
        <v>1</v>
      </c>
      <c r="I303" s="265"/>
      <c r="J303" s="261"/>
      <c r="K303" s="261"/>
      <c r="L303" s="266"/>
      <c r="M303" s="267"/>
      <c r="N303" s="268"/>
      <c r="O303" s="268"/>
      <c r="P303" s="268"/>
      <c r="Q303" s="268"/>
      <c r="R303" s="268"/>
      <c r="S303" s="268"/>
      <c r="T303" s="269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70" t="s">
        <v>251</v>
      </c>
      <c r="AU303" s="270" t="s">
        <v>85</v>
      </c>
      <c r="AV303" s="13" t="s">
        <v>31</v>
      </c>
      <c r="AW303" s="13" t="s">
        <v>30</v>
      </c>
      <c r="AX303" s="13" t="s">
        <v>76</v>
      </c>
      <c r="AY303" s="270" t="s">
        <v>242</v>
      </c>
    </row>
    <row r="304" s="14" customFormat="1">
      <c r="A304" s="14"/>
      <c r="B304" s="271"/>
      <c r="C304" s="272"/>
      <c r="D304" s="262" t="s">
        <v>251</v>
      </c>
      <c r="E304" s="273" t="s">
        <v>1</v>
      </c>
      <c r="F304" s="274" t="s">
        <v>397</v>
      </c>
      <c r="G304" s="272"/>
      <c r="H304" s="275">
        <v>3.4300000000000002</v>
      </c>
      <c r="I304" s="276"/>
      <c r="J304" s="272"/>
      <c r="K304" s="272"/>
      <c r="L304" s="277"/>
      <c r="M304" s="278"/>
      <c r="N304" s="279"/>
      <c r="O304" s="279"/>
      <c r="P304" s="279"/>
      <c r="Q304" s="279"/>
      <c r="R304" s="279"/>
      <c r="S304" s="279"/>
      <c r="T304" s="280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81" t="s">
        <v>251</v>
      </c>
      <c r="AU304" s="281" t="s">
        <v>85</v>
      </c>
      <c r="AV304" s="14" t="s">
        <v>85</v>
      </c>
      <c r="AW304" s="14" t="s">
        <v>30</v>
      </c>
      <c r="AX304" s="14" t="s">
        <v>31</v>
      </c>
      <c r="AY304" s="281" t="s">
        <v>242</v>
      </c>
    </row>
    <row r="305" s="2" customFormat="1" ht="21.75" customHeight="1">
      <c r="A305" s="41"/>
      <c r="B305" s="42"/>
      <c r="C305" s="247" t="s">
        <v>398</v>
      </c>
      <c r="D305" s="247" t="s">
        <v>245</v>
      </c>
      <c r="E305" s="248" t="s">
        <v>399</v>
      </c>
      <c r="F305" s="249" t="s">
        <v>400</v>
      </c>
      <c r="G305" s="250" t="s">
        <v>353</v>
      </c>
      <c r="H305" s="251">
        <v>3.4300000000000002</v>
      </c>
      <c r="I305" s="252"/>
      <c r="J305" s="251">
        <f>ROUND(I305*H305,3)</f>
        <v>0</v>
      </c>
      <c r="K305" s="253"/>
      <c r="L305" s="44"/>
      <c r="M305" s="254" t="s">
        <v>1</v>
      </c>
      <c r="N305" s="255" t="s">
        <v>41</v>
      </c>
      <c r="O305" s="94"/>
      <c r="P305" s="256">
        <f>O305*H305</f>
        <v>0</v>
      </c>
      <c r="Q305" s="256">
        <v>0</v>
      </c>
      <c r="R305" s="256">
        <f>Q305*H305</f>
        <v>0</v>
      </c>
      <c r="S305" s="256">
        <v>0</v>
      </c>
      <c r="T305" s="257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58" t="s">
        <v>249</v>
      </c>
      <c r="AT305" s="258" t="s">
        <v>245</v>
      </c>
      <c r="AU305" s="258" t="s">
        <v>85</v>
      </c>
      <c r="AY305" s="18" t="s">
        <v>242</v>
      </c>
      <c r="BE305" s="146">
        <f>IF(N305="základní",J305,0)</f>
        <v>0</v>
      </c>
      <c r="BF305" s="146">
        <f>IF(N305="snížená",J305,0)</f>
        <v>0</v>
      </c>
      <c r="BG305" s="146">
        <f>IF(N305="zákl. přenesená",J305,0)</f>
        <v>0</v>
      </c>
      <c r="BH305" s="146">
        <f>IF(N305="sníž. přenesená",J305,0)</f>
        <v>0</v>
      </c>
      <c r="BI305" s="146">
        <f>IF(N305="nulová",J305,0)</f>
        <v>0</v>
      </c>
      <c r="BJ305" s="18" t="s">
        <v>31</v>
      </c>
      <c r="BK305" s="259">
        <f>ROUND(I305*H305,3)</f>
        <v>0</v>
      </c>
      <c r="BL305" s="18" t="s">
        <v>249</v>
      </c>
      <c r="BM305" s="258" t="s">
        <v>401</v>
      </c>
    </row>
    <row r="306" s="2" customFormat="1" ht="24.15" customHeight="1">
      <c r="A306" s="41"/>
      <c r="B306" s="42"/>
      <c r="C306" s="247" t="s">
        <v>402</v>
      </c>
      <c r="D306" s="247" t="s">
        <v>245</v>
      </c>
      <c r="E306" s="248" t="s">
        <v>403</v>
      </c>
      <c r="F306" s="249" t="s">
        <v>404</v>
      </c>
      <c r="G306" s="250" t="s">
        <v>353</v>
      </c>
      <c r="H306" s="251">
        <v>2.6800000000000002</v>
      </c>
      <c r="I306" s="252"/>
      <c r="J306" s="251">
        <f>ROUND(I306*H306,3)</f>
        <v>0</v>
      </c>
      <c r="K306" s="253"/>
      <c r="L306" s="44"/>
      <c r="M306" s="254" t="s">
        <v>1</v>
      </c>
      <c r="N306" s="255" t="s">
        <v>41</v>
      </c>
      <c r="O306" s="94"/>
      <c r="P306" s="256">
        <f>O306*H306</f>
        <v>0</v>
      </c>
      <c r="Q306" s="256">
        <v>0.0077000000000000002</v>
      </c>
      <c r="R306" s="256">
        <f>Q306*H306</f>
        <v>0.020636000000000002</v>
      </c>
      <c r="S306" s="256">
        <v>0</v>
      </c>
      <c r="T306" s="257">
        <f>S306*H306</f>
        <v>0</v>
      </c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R306" s="258" t="s">
        <v>249</v>
      </c>
      <c r="AT306" s="258" t="s">
        <v>245</v>
      </c>
      <c r="AU306" s="258" t="s">
        <v>85</v>
      </c>
      <c r="AY306" s="18" t="s">
        <v>242</v>
      </c>
      <c r="BE306" s="146">
        <f>IF(N306="základní",J306,0)</f>
        <v>0</v>
      </c>
      <c r="BF306" s="146">
        <f>IF(N306="snížená",J306,0)</f>
        <v>0</v>
      </c>
      <c r="BG306" s="146">
        <f>IF(N306="zákl. přenesená",J306,0)</f>
        <v>0</v>
      </c>
      <c r="BH306" s="146">
        <f>IF(N306="sníž. přenesená",J306,0)</f>
        <v>0</v>
      </c>
      <c r="BI306" s="146">
        <f>IF(N306="nulová",J306,0)</f>
        <v>0</v>
      </c>
      <c r="BJ306" s="18" t="s">
        <v>31</v>
      </c>
      <c r="BK306" s="259">
        <f>ROUND(I306*H306,3)</f>
        <v>0</v>
      </c>
      <c r="BL306" s="18" t="s">
        <v>249</v>
      </c>
      <c r="BM306" s="258" t="s">
        <v>405</v>
      </c>
    </row>
    <row r="307" s="14" customFormat="1">
      <c r="A307" s="14"/>
      <c r="B307" s="271"/>
      <c r="C307" s="272"/>
      <c r="D307" s="262" t="s">
        <v>251</v>
      </c>
      <c r="E307" s="273" t="s">
        <v>1</v>
      </c>
      <c r="F307" s="274" t="s">
        <v>406</v>
      </c>
      <c r="G307" s="272"/>
      <c r="H307" s="275">
        <v>2.6800000000000002</v>
      </c>
      <c r="I307" s="276"/>
      <c r="J307" s="272"/>
      <c r="K307" s="272"/>
      <c r="L307" s="277"/>
      <c r="M307" s="278"/>
      <c r="N307" s="279"/>
      <c r="O307" s="279"/>
      <c r="P307" s="279"/>
      <c r="Q307" s="279"/>
      <c r="R307" s="279"/>
      <c r="S307" s="279"/>
      <c r="T307" s="280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81" t="s">
        <v>251</v>
      </c>
      <c r="AU307" s="281" t="s">
        <v>85</v>
      </c>
      <c r="AV307" s="14" t="s">
        <v>85</v>
      </c>
      <c r="AW307" s="14" t="s">
        <v>30</v>
      </c>
      <c r="AX307" s="14" t="s">
        <v>31</v>
      </c>
      <c r="AY307" s="281" t="s">
        <v>242</v>
      </c>
    </row>
    <row r="308" s="2" customFormat="1" ht="24.15" customHeight="1">
      <c r="A308" s="41"/>
      <c r="B308" s="42"/>
      <c r="C308" s="247" t="s">
        <v>407</v>
      </c>
      <c r="D308" s="247" t="s">
        <v>245</v>
      </c>
      <c r="E308" s="248" t="s">
        <v>408</v>
      </c>
      <c r="F308" s="249" t="s">
        <v>409</v>
      </c>
      <c r="G308" s="250" t="s">
        <v>353</v>
      </c>
      <c r="H308" s="251">
        <v>2.6800000000000002</v>
      </c>
      <c r="I308" s="252"/>
      <c r="J308" s="251">
        <f>ROUND(I308*H308,3)</f>
        <v>0</v>
      </c>
      <c r="K308" s="253"/>
      <c r="L308" s="44"/>
      <c r="M308" s="254" t="s">
        <v>1</v>
      </c>
      <c r="N308" s="255" t="s">
        <v>41</v>
      </c>
      <c r="O308" s="94"/>
      <c r="P308" s="256">
        <f>O308*H308</f>
        <v>0</v>
      </c>
      <c r="Q308" s="256">
        <v>0</v>
      </c>
      <c r="R308" s="256">
        <f>Q308*H308</f>
        <v>0</v>
      </c>
      <c r="S308" s="256">
        <v>0</v>
      </c>
      <c r="T308" s="257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58" t="s">
        <v>249</v>
      </c>
      <c r="AT308" s="258" t="s">
        <v>245</v>
      </c>
      <c r="AU308" s="258" t="s">
        <v>85</v>
      </c>
      <c r="AY308" s="18" t="s">
        <v>242</v>
      </c>
      <c r="BE308" s="146">
        <f>IF(N308="základní",J308,0)</f>
        <v>0</v>
      </c>
      <c r="BF308" s="146">
        <f>IF(N308="snížená",J308,0)</f>
        <v>0</v>
      </c>
      <c r="BG308" s="146">
        <f>IF(N308="zákl. přenesená",J308,0)</f>
        <v>0</v>
      </c>
      <c r="BH308" s="146">
        <f>IF(N308="sníž. přenesená",J308,0)</f>
        <v>0</v>
      </c>
      <c r="BI308" s="146">
        <f>IF(N308="nulová",J308,0)</f>
        <v>0</v>
      </c>
      <c r="BJ308" s="18" t="s">
        <v>31</v>
      </c>
      <c r="BK308" s="259">
        <f>ROUND(I308*H308,3)</f>
        <v>0</v>
      </c>
      <c r="BL308" s="18" t="s">
        <v>249</v>
      </c>
      <c r="BM308" s="258" t="s">
        <v>410</v>
      </c>
    </row>
    <row r="309" s="2" customFormat="1" ht="24.15" customHeight="1">
      <c r="A309" s="41"/>
      <c r="B309" s="42"/>
      <c r="C309" s="247" t="s">
        <v>411</v>
      </c>
      <c r="D309" s="247" t="s">
        <v>245</v>
      </c>
      <c r="E309" s="248" t="s">
        <v>412</v>
      </c>
      <c r="F309" s="249" t="s">
        <v>413</v>
      </c>
      <c r="G309" s="250" t="s">
        <v>334</v>
      </c>
      <c r="H309" s="251">
        <v>0.60199999999999998</v>
      </c>
      <c r="I309" s="252"/>
      <c r="J309" s="251">
        <f>ROUND(I309*H309,3)</f>
        <v>0</v>
      </c>
      <c r="K309" s="253"/>
      <c r="L309" s="44"/>
      <c r="M309" s="254" t="s">
        <v>1</v>
      </c>
      <c r="N309" s="255" t="s">
        <v>41</v>
      </c>
      <c r="O309" s="94"/>
      <c r="P309" s="256">
        <f>O309*H309</f>
        <v>0</v>
      </c>
      <c r="Q309" s="256">
        <v>1.0593999999999999</v>
      </c>
      <c r="R309" s="256">
        <f>Q309*H309</f>
        <v>0.63775879999999996</v>
      </c>
      <c r="S309" s="256">
        <v>0</v>
      </c>
      <c r="T309" s="257">
        <f>S309*H309</f>
        <v>0</v>
      </c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R309" s="258" t="s">
        <v>249</v>
      </c>
      <c r="AT309" s="258" t="s">
        <v>245</v>
      </c>
      <c r="AU309" s="258" t="s">
        <v>85</v>
      </c>
      <c r="AY309" s="18" t="s">
        <v>242</v>
      </c>
      <c r="BE309" s="146">
        <f>IF(N309="základní",J309,0)</f>
        <v>0</v>
      </c>
      <c r="BF309" s="146">
        <f>IF(N309="snížená",J309,0)</f>
        <v>0</v>
      </c>
      <c r="BG309" s="146">
        <f>IF(N309="zákl. přenesená",J309,0)</f>
        <v>0</v>
      </c>
      <c r="BH309" s="146">
        <f>IF(N309="sníž. přenesená",J309,0)</f>
        <v>0</v>
      </c>
      <c r="BI309" s="146">
        <f>IF(N309="nulová",J309,0)</f>
        <v>0</v>
      </c>
      <c r="BJ309" s="18" t="s">
        <v>31</v>
      </c>
      <c r="BK309" s="259">
        <f>ROUND(I309*H309,3)</f>
        <v>0</v>
      </c>
      <c r="BL309" s="18" t="s">
        <v>249</v>
      </c>
      <c r="BM309" s="258" t="s">
        <v>414</v>
      </c>
    </row>
    <row r="310" s="13" customFormat="1">
      <c r="A310" s="13"/>
      <c r="B310" s="260"/>
      <c r="C310" s="261"/>
      <c r="D310" s="262" t="s">
        <v>251</v>
      </c>
      <c r="E310" s="263" t="s">
        <v>1</v>
      </c>
      <c r="F310" s="264" t="s">
        <v>415</v>
      </c>
      <c r="G310" s="261"/>
      <c r="H310" s="263" t="s">
        <v>1</v>
      </c>
      <c r="I310" s="265"/>
      <c r="J310" s="261"/>
      <c r="K310" s="261"/>
      <c r="L310" s="266"/>
      <c r="M310" s="267"/>
      <c r="N310" s="268"/>
      <c r="O310" s="268"/>
      <c r="P310" s="268"/>
      <c r="Q310" s="268"/>
      <c r="R310" s="268"/>
      <c r="S310" s="268"/>
      <c r="T310" s="269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70" t="s">
        <v>251</v>
      </c>
      <c r="AU310" s="270" t="s">
        <v>85</v>
      </c>
      <c r="AV310" s="13" t="s">
        <v>31</v>
      </c>
      <c r="AW310" s="13" t="s">
        <v>30</v>
      </c>
      <c r="AX310" s="13" t="s">
        <v>76</v>
      </c>
      <c r="AY310" s="270" t="s">
        <v>242</v>
      </c>
    </row>
    <row r="311" s="14" customFormat="1">
      <c r="A311" s="14"/>
      <c r="B311" s="271"/>
      <c r="C311" s="272"/>
      <c r="D311" s="262" t="s">
        <v>251</v>
      </c>
      <c r="E311" s="273" t="s">
        <v>1</v>
      </c>
      <c r="F311" s="274" t="s">
        <v>416</v>
      </c>
      <c r="G311" s="272"/>
      <c r="H311" s="275">
        <v>0.10299999999999999</v>
      </c>
      <c r="I311" s="276"/>
      <c r="J311" s="272"/>
      <c r="K311" s="272"/>
      <c r="L311" s="277"/>
      <c r="M311" s="278"/>
      <c r="N311" s="279"/>
      <c r="O311" s="279"/>
      <c r="P311" s="279"/>
      <c r="Q311" s="279"/>
      <c r="R311" s="279"/>
      <c r="S311" s="279"/>
      <c r="T311" s="280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81" t="s">
        <v>251</v>
      </c>
      <c r="AU311" s="281" t="s">
        <v>85</v>
      </c>
      <c r="AV311" s="14" t="s">
        <v>85</v>
      </c>
      <c r="AW311" s="14" t="s">
        <v>30</v>
      </c>
      <c r="AX311" s="14" t="s">
        <v>76</v>
      </c>
      <c r="AY311" s="281" t="s">
        <v>242</v>
      </c>
    </row>
    <row r="312" s="13" customFormat="1">
      <c r="A312" s="13"/>
      <c r="B312" s="260"/>
      <c r="C312" s="261"/>
      <c r="D312" s="262" t="s">
        <v>251</v>
      </c>
      <c r="E312" s="263" t="s">
        <v>1</v>
      </c>
      <c r="F312" s="264" t="s">
        <v>417</v>
      </c>
      <c r="G312" s="261"/>
      <c r="H312" s="263" t="s">
        <v>1</v>
      </c>
      <c r="I312" s="265"/>
      <c r="J312" s="261"/>
      <c r="K312" s="261"/>
      <c r="L312" s="266"/>
      <c r="M312" s="267"/>
      <c r="N312" s="268"/>
      <c r="O312" s="268"/>
      <c r="P312" s="268"/>
      <c r="Q312" s="268"/>
      <c r="R312" s="268"/>
      <c r="S312" s="268"/>
      <c r="T312" s="269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70" t="s">
        <v>251</v>
      </c>
      <c r="AU312" s="270" t="s">
        <v>85</v>
      </c>
      <c r="AV312" s="13" t="s">
        <v>31</v>
      </c>
      <c r="AW312" s="13" t="s">
        <v>30</v>
      </c>
      <c r="AX312" s="13" t="s">
        <v>76</v>
      </c>
      <c r="AY312" s="270" t="s">
        <v>242</v>
      </c>
    </row>
    <row r="313" s="14" customFormat="1">
      <c r="A313" s="14"/>
      <c r="B313" s="271"/>
      <c r="C313" s="272"/>
      <c r="D313" s="262" t="s">
        <v>251</v>
      </c>
      <c r="E313" s="273" t="s">
        <v>1</v>
      </c>
      <c r="F313" s="274" t="s">
        <v>418</v>
      </c>
      <c r="G313" s="272"/>
      <c r="H313" s="275">
        <v>0.122</v>
      </c>
      <c r="I313" s="276"/>
      <c r="J313" s="272"/>
      <c r="K313" s="272"/>
      <c r="L313" s="277"/>
      <c r="M313" s="278"/>
      <c r="N313" s="279"/>
      <c r="O313" s="279"/>
      <c r="P313" s="279"/>
      <c r="Q313" s="279"/>
      <c r="R313" s="279"/>
      <c r="S313" s="279"/>
      <c r="T313" s="280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81" t="s">
        <v>251</v>
      </c>
      <c r="AU313" s="281" t="s">
        <v>85</v>
      </c>
      <c r="AV313" s="14" t="s">
        <v>85</v>
      </c>
      <c r="AW313" s="14" t="s">
        <v>30</v>
      </c>
      <c r="AX313" s="14" t="s">
        <v>76</v>
      </c>
      <c r="AY313" s="281" t="s">
        <v>242</v>
      </c>
    </row>
    <row r="314" s="13" customFormat="1">
      <c r="A314" s="13"/>
      <c r="B314" s="260"/>
      <c r="C314" s="261"/>
      <c r="D314" s="262" t="s">
        <v>251</v>
      </c>
      <c r="E314" s="263" t="s">
        <v>1</v>
      </c>
      <c r="F314" s="264" t="s">
        <v>419</v>
      </c>
      <c r="G314" s="261"/>
      <c r="H314" s="263" t="s">
        <v>1</v>
      </c>
      <c r="I314" s="265"/>
      <c r="J314" s="261"/>
      <c r="K314" s="261"/>
      <c r="L314" s="266"/>
      <c r="M314" s="267"/>
      <c r="N314" s="268"/>
      <c r="O314" s="268"/>
      <c r="P314" s="268"/>
      <c r="Q314" s="268"/>
      <c r="R314" s="268"/>
      <c r="S314" s="268"/>
      <c r="T314" s="269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70" t="s">
        <v>251</v>
      </c>
      <c r="AU314" s="270" t="s">
        <v>85</v>
      </c>
      <c r="AV314" s="13" t="s">
        <v>31</v>
      </c>
      <c r="AW314" s="13" t="s">
        <v>30</v>
      </c>
      <c r="AX314" s="13" t="s">
        <v>76</v>
      </c>
      <c r="AY314" s="270" t="s">
        <v>242</v>
      </c>
    </row>
    <row r="315" s="14" customFormat="1">
      <c r="A315" s="14"/>
      <c r="B315" s="271"/>
      <c r="C315" s="272"/>
      <c r="D315" s="262" t="s">
        <v>251</v>
      </c>
      <c r="E315" s="273" t="s">
        <v>1</v>
      </c>
      <c r="F315" s="274" t="s">
        <v>420</v>
      </c>
      <c r="G315" s="272"/>
      <c r="H315" s="275">
        <v>0.377</v>
      </c>
      <c r="I315" s="276"/>
      <c r="J315" s="272"/>
      <c r="K315" s="272"/>
      <c r="L315" s="277"/>
      <c r="M315" s="278"/>
      <c r="N315" s="279"/>
      <c r="O315" s="279"/>
      <c r="P315" s="279"/>
      <c r="Q315" s="279"/>
      <c r="R315" s="279"/>
      <c r="S315" s="279"/>
      <c r="T315" s="280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81" t="s">
        <v>251</v>
      </c>
      <c r="AU315" s="281" t="s">
        <v>85</v>
      </c>
      <c r="AV315" s="14" t="s">
        <v>85</v>
      </c>
      <c r="AW315" s="14" t="s">
        <v>30</v>
      </c>
      <c r="AX315" s="14" t="s">
        <v>76</v>
      </c>
      <c r="AY315" s="281" t="s">
        <v>242</v>
      </c>
    </row>
    <row r="316" s="15" customFormat="1">
      <c r="A316" s="15"/>
      <c r="B316" s="282"/>
      <c r="C316" s="283"/>
      <c r="D316" s="262" t="s">
        <v>251</v>
      </c>
      <c r="E316" s="284" t="s">
        <v>1</v>
      </c>
      <c r="F316" s="285" t="s">
        <v>256</v>
      </c>
      <c r="G316" s="283"/>
      <c r="H316" s="286">
        <v>0.60199999999999998</v>
      </c>
      <c r="I316" s="287"/>
      <c r="J316" s="283"/>
      <c r="K316" s="283"/>
      <c r="L316" s="288"/>
      <c r="M316" s="289"/>
      <c r="N316" s="290"/>
      <c r="O316" s="290"/>
      <c r="P316" s="290"/>
      <c r="Q316" s="290"/>
      <c r="R316" s="290"/>
      <c r="S316" s="290"/>
      <c r="T316" s="291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92" t="s">
        <v>251</v>
      </c>
      <c r="AU316" s="292" t="s">
        <v>85</v>
      </c>
      <c r="AV316" s="15" t="s">
        <v>249</v>
      </c>
      <c r="AW316" s="15" t="s">
        <v>30</v>
      </c>
      <c r="AX316" s="15" t="s">
        <v>31</v>
      </c>
      <c r="AY316" s="292" t="s">
        <v>242</v>
      </c>
    </row>
    <row r="317" s="12" customFormat="1" ht="22.8" customHeight="1">
      <c r="A317" s="12"/>
      <c r="B317" s="231"/>
      <c r="C317" s="232"/>
      <c r="D317" s="233" t="s">
        <v>75</v>
      </c>
      <c r="E317" s="245" t="s">
        <v>113</v>
      </c>
      <c r="F317" s="245" t="s">
        <v>421</v>
      </c>
      <c r="G317" s="232"/>
      <c r="H317" s="232"/>
      <c r="I317" s="235"/>
      <c r="J317" s="246">
        <f>BK317</f>
        <v>0</v>
      </c>
      <c r="K317" s="232"/>
      <c r="L317" s="237"/>
      <c r="M317" s="238"/>
      <c r="N317" s="239"/>
      <c r="O317" s="239"/>
      <c r="P317" s="240">
        <f>SUM(P318:P594)</f>
        <v>0</v>
      </c>
      <c r="Q317" s="239"/>
      <c r="R317" s="240">
        <f>SUM(R318:R594)</f>
        <v>92.697968180000004</v>
      </c>
      <c r="S317" s="239"/>
      <c r="T317" s="241">
        <f>SUM(T318:T594)</f>
        <v>0</v>
      </c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R317" s="242" t="s">
        <v>31</v>
      </c>
      <c r="AT317" s="243" t="s">
        <v>75</v>
      </c>
      <c r="AU317" s="243" t="s">
        <v>31</v>
      </c>
      <c r="AY317" s="242" t="s">
        <v>242</v>
      </c>
      <c r="BK317" s="244">
        <f>SUM(BK318:BK594)</f>
        <v>0</v>
      </c>
    </row>
    <row r="318" s="2" customFormat="1" ht="37.8" customHeight="1">
      <c r="A318" s="41"/>
      <c r="B318" s="42"/>
      <c r="C318" s="247" t="s">
        <v>422</v>
      </c>
      <c r="D318" s="247" t="s">
        <v>245</v>
      </c>
      <c r="E318" s="248" t="s">
        <v>423</v>
      </c>
      <c r="F318" s="249" t="s">
        <v>424</v>
      </c>
      <c r="G318" s="250" t="s">
        <v>353</v>
      </c>
      <c r="H318" s="251">
        <v>5.1020000000000003</v>
      </c>
      <c r="I318" s="252"/>
      <c r="J318" s="251">
        <f>ROUND(I318*H318,3)</f>
        <v>0</v>
      </c>
      <c r="K318" s="253"/>
      <c r="L318" s="44"/>
      <c r="M318" s="254" t="s">
        <v>1</v>
      </c>
      <c r="N318" s="255" t="s">
        <v>41</v>
      </c>
      <c r="O318" s="94"/>
      <c r="P318" s="256">
        <f>O318*H318</f>
        <v>0</v>
      </c>
      <c r="Q318" s="256">
        <v>0.30624000000000001</v>
      </c>
      <c r="R318" s="256">
        <f>Q318*H318</f>
        <v>1.5624364800000001</v>
      </c>
      <c r="S318" s="256">
        <v>0</v>
      </c>
      <c r="T318" s="257">
        <f>S318*H318</f>
        <v>0</v>
      </c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R318" s="258" t="s">
        <v>249</v>
      </c>
      <c r="AT318" s="258" t="s">
        <v>245</v>
      </c>
      <c r="AU318" s="258" t="s">
        <v>85</v>
      </c>
      <c r="AY318" s="18" t="s">
        <v>242</v>
      </c>
      <c r="BE318" s="146">
        <f>IF(N318="základní",J318,0)</f>
        <v>0</v>
      </c>
      <c r="BF318" s="146">
        <f>IF(N318="snížená",J318,0)</f>
        <v>0</v>
      </c>
      <c r="BG318" s="146">
        <f>IF(N318="zákl. přenesená",J318,0)</f>
        <v>0</v>
      </c>
      <c r="BH318" s="146">
        <f>IF(N318="sníž. přenesená",J318,0)</f>
        <v>0</v>
      </c>
      <c r="BI318" s="146">
        <f>IF(N318="nulová",J318,0)</f>
        <v>0</v>
      </c>
      <c r="BJ318" s="18" t="s">
        <v>31</v>
      </c>
      <c r="BK318" s="259">
        <f>ROUND(I318*H318,3)</f>
        <v>0</v>
      </c>
      <c r="BL318" s="18" t="s">
        <v>249</v>
      </c>
      <c r="BM318" s="258" t="s">
        <v>425</v>
      </c>
    </row>
    <row r="319" s="13" customFormat="1">
      <c r="A319" s="13"/>
      <c r="B319" s="260"/>
      <c r="C319" s="261"/>
      <c r="D319" s="262" t="s">
        <v>251</v>
      </c>
      <c r="E319" s="263" t="s">
        <v>1</v>
      </c>
      <c r="F319" s="264" t="s">
        <v>426</v>
      </c>
      <c r="G319" s="261"/>
      <c r="H319" s="263" t="s">
        <v>1</v>
      </c>
      <c r="I319" s="265"/>
      <c r="J319" s="261"/>
      <c r="K319" s="261"/>
      <c r="L319" s="266"/>
      <c r="M319" s="267"/>
      <c r="N319" s="268"/>
      <c r="O319" s="268"/>
      <c r="P319" s="268"/>
      <c r="Q319" s="268"/>
      <c r="R319" s="268"/>
      <c r="S319" s="268"/>
      <c r="T319" s="269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70" t="s">
        <v>251</v>
      </c>
      <c r="AU319" s="270" t="s">
        <v>85</v>
      </c>
      <c r="AV319" s="13" t="s">
        <v>31</v>
      </c>
      <c r="AW319" s="13" t="s">
        <v>30</v>
      </c>
      <c r="AX319" s="13" t="s">
        <v>76</v>
      </c>
      <c r="AY319" s="270" t="s">
        <v>242</v>
      </c>
    </row>
    <row r="320" s="14" customFormat="1">
      <c r="A320" s="14"/>
      <c r="B320" s="271"/>
      <c r="C320" s="272"/>
      <c r="D320" s="262" t="s">
        <v>251</v>
      </c>
      <c r="E320" s="273" t="s">
        <v>1</v>
      </c>
      <c r="F320" s="274" t="s">
        <v>427</v>
      </c>
      <c r="G320" s="272"/>
      <c r="H320" s="275">
        <v>1.7929999999999999</v>
      </c>
      <c r="I320" s="276"/>
      <c r="J320" s="272"/>
      <c r="K320" s="272"/>
      <c r="L320" s="277"/>
      <c r="M320" s="278"/>
      <c r="N320" s="279"/>
      <c r="O320" s="279"/>
      <c r="P320" s="279"/>
      <c r="Q320" s="279"/>
      <c r="R320" s="279"/>
      <c r="S320" s="279"/>
      <c r="T320" s="280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81" t="s">
        <v>251</v>
      </c>
      <c r="AU320" s="281" t="s">
        <v>85</v>
      </c>
      <c r="AV320" s="14" t="s">
        <v>85</v>
      </c>
      <c r="AW320" s="14" t="s">
        <v>30</v>
      </c>
      <c r="AX320" s="14" t="s">
        <v>76</v>
      </c>
      <c r="AY320" s="281" t="s">
        <v>242</v>
      </c>
    </row>
    <row r="321" s="13" customFormat="1">
      <c r="A321" s="13"/>
      <c r="B321" s="260"/>
      <c r="C321" s="261"/>
      <c r="D321" s="262" t="s">
        <v>251</v>
      </c>
      <c r="E321" s="263" t="s">
        <v>1</v>
      </c>
      <c r="F321" s="264" t="s">
        <v>428</v>
      </c>
      <c r="G321" s="261"/>
      <c r="H321" s="263" t="s">
        <v>1</v>
      </c>
      <c r="I321" s="265"/>
      <c r="J321" s="261"/>
      <c r="K321" s="261"/>
      <c r="L321" s="266"/>
      <c r="M321" s="267"/>
      <c r="N321" s="268"/>
      <c r="O321" s="268"/>
      <c r="P321" s="268"/>
      <c r="Q321" s="268"/>
      <c r="R321" s="268"/>
      <c r="S321" s="268"/>
      <c r="T321" s="269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70" t="s">
        <v>251</v>
      </c>
      <c r="AU321" s="270" t="s">
        <v>85</v>
      </c>
      <c r="AV321" s="13" t="s">
        <v>31</v>
      </c>
      <c r="AW321" s="13" t="s">
        <v>30</v>
      </c>
      <c r="AX321" s="13" t="s">
        <v>76</v>
      </c>
      <c r="AY321" s="270" t="s">
        <v>242</v>
      </c>
    </row>
    <row r="322" s="14" customFormat="1">
      <c r="A322" s="14"/>
      <c r="B322" s="271"/>
      <c r="C322" s="272"/>
      <c r="D322" s="262" t="s">
        <v>251</v>
      </c>
      <c r="E322" s="273" t="s">
        <v>1</v>
      </c>
      <c r="F322" s="274" t="s">
        <v>429</v>
      </c>
      <c r="G322" s="272"/>
      <c r="H322" s="275">
        <v>3.3090000000000002</v>
      </c>
      <c r="I322" s="276"/>
      <c r="J322" s="272"/>
      <c r="K322" s="272"/>
      <c r="L322" s="277"/>
      <c r="M322" s="278"/>
      <c r="N322" s="279"/>
      <c r="O322" s="279"/>
      <c r="P322" s="279"/>
      <c r="Q322" s="279"/>
      <c r="R322" s="279"/>
      <c r="S322" s="279"/>
      <c r="T322" s="280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81" t="s">
        <v>251</v>
      </c>
      <c r="AU322" s="281" t="s">
        <v>85</v>
      </c>
      <c r="AV322" s="14" t="s">
        <v>85</v>
      </c>
      <c r="AW322" s="14" t="s">
        <v>30</v>
      </c>
      <c r="AX322" s="14" t="s">
        <v>76</v>
      </c>
      <c r="AY322" s="281" t="s">
        <v>242</v>
      </c>
    </row>
    <row r="323" s="13" customFormat="1">
      <c r="A323" s="13"/>
      <c r="B323" s="260"/>
      <c r="C323" s="261"/>
      <c r="D323" s="262" t="s">
        <v>251</v>
      </c>
      <c r="E323" s="263" t="s">
        <v>1</v>
      </c>
      <c r="F323" s="264" t="s">
        <v>430</v>
      </c>
      <c r="G323" s="261"/>
      <c r="H323" s="263" t="s">
        <v>1</v>
      </c>
      <c r="I323" s="265"/>
      <c r="J323" s="261"/>
      <c r="K323" s="261"/>
      <c r="L323" s="266"/>
      <c r="M323" s="267"/>
      <c r="N323" s="268"/>
      <c r="O323" s="268"/>
      <c r="P323" s="268"/>
      <c r="Q323" s="268"/>
      <c r="R323" s="268"/>
      <c r="S323" s="268"/>
      <c r="T323" s="269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70" t="s">
        <v>251</v>
      </c>
      <c r="AU323" s="270" t="s">
        <v>85</v>
      </c>
      <c r="AV323" s="13" t="s">
        <v>31</v>
      </c>
      <c r="AW323" s="13" t="s">
        <v>30</v>
      </c>
      <c r="AX323" s="13" t="s">
        <v>76</v>
      </c>
      <c r="AY323" s="270" t="s">
        <v>242</v>
      </c>
    </row>
    <row r="324" s="14" customFormat="1">
      <c r="A324" s="14"/>
      <c r="B324" s="271"/>
      <c r="C324" s="272"/>
      <c r="D324" s="262" t="s">
        <v>251</v>
      </c>
      <c r="E324" s="273" t="s">
        <v>1</v>
      </c>
      <c r="F324" s="274" t="s">
        <v>76</v>
      </c>
      <c r="G324" s="272"/>
      <c r="H324" s="275">
        <v>0</v>
      </c>
      <c r="I324" s="276"/>
      <c r="J324" s="272"/>
      <c r="K324" s="272"/>
      <c r="L324" s="277"/>
      <c r="M324" s="278"/>
      <c r="N324" s="279"/>
      <c r="O324" s="279"/>
      <c r="P324" s="279"/>
      <c r="Q324" s="279"/>
      <c r="R324" s="279"/>
      <c r="S324" s="279"/>
      <c r="T324" s="280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81" t="s">
        <v>251</v>
      </c>
      <c r="AU324" s="281" t="s">
        <v>85</v>
      </c>
      <c r="AV324" s="14" t="s">
        <v>85</v>
      </c>
      <c r="AW324" s="14" t="s">
        <v>30</v>
      </c>
      <c r="AX324" s="14" t="s">
        <v>76</v>
      </c>
      <c r="AY324" s="281" t="s">
        <v>242</v>
      </c>
    </row>
    <row r="325" s="15" customFormat="1">
      <c r="A325" s="15"/>
      <c r="B325" s="282"/>
      <c r="C325" s="283"/>
      <c r="D325" s="262" t="s">
        <v>251</v>
      </c>
      <c r="E325" s="284" t="s">
        <v>1</v>
      </c>
      <c r="F325" s="285" t="s">
        <v>256</v>
      </c>
      <c r="G325" s="283"/>
      <c r="H325" s="286">
        <v>5.1020000000000003</v>
      </c>
      <c r="I325" s="287"/>
      <c r="J325" s="283"/>
      <c r="K325" s="283"/>
      <c r="L325" s="288"/>
      <c r="M325" s="289"/>
      <c r="N325" s="290"/>
      <c r="O325" s="290"/>
      <c r="P325" s="290"/>
      <c r="Q325" s="290"/>
      <c r="R325" s="290"/>
      <c r="S325" s="290"/>
      <c r="T325" s="291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92" t="s">
        <v>251</v>
      </c>
      <c r="AU325" s="292" t="s">
        <v>85</v>
      </c>
      <c r="AV325" s="15" t="s">
        <v>249</v>
      </c>
      <c r="AW325" s="15" t="s">
        <v>30</v>
      </c>
      <c r="AX325" s="15" t="s">
        <v>31</v>
      </c>
      <c r="AY325" s="292" t="s">
        <v>242</v>
      </c>
    </row>
    <row r="326" s="2" customFormat="1" ht="24.15" customHeight="1">
      <c r="A326" s="41"/>
      <c r="B326" s="42"/>
      <c r="C326" s="247" t="s">
        <v>431</v>
      </c>
      <c r="D326" s="247" t="s">
        <v>245</v>
      </c>
      <c r="E326" s="248" t="s">
        <v>432</v>
      </c>
      <c r="F326" s="249" t="s">
        <v>433</v>
      </c>
      <c r="G326" s="250" t="s">
        <v>353</v>
      </c>
      <c r="H326" s="251">
        <v>9.9000000000000004</v>
      </c>
      <c r="I326" s="252"/>
      <c r="J326" s="251">
        <f>ROUND(I326*H326,3)</f>
        <v>0</v>
      </c>
      <c r="K326" s="253"/>
      <c r="L326" s="44"/>
      <c r="M326" s="254" t="s">
        <v>1</v>
      </c>
      <c r="N326" s="255" t="s">
        <v>41</v>
      </c>
      <c r="O326" s="94"/>
      <c r="P326" s="256">
        <f>O326*H326</f>
        <v>0</v>
      </c>
      <c r="Q326" s="256">
        <v>0.26921</v>
      </c>
      <c r="R326" s="256">
        <f>Q326*H326</f>
        <v>2.6651790000000002</v>
      </c>
      <c r="S326" s="256">
        <v>0</v>
      </c>
      <c r="T326" s="257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58" t="s">
        <v>249</v>
      </c>
      <c r="AT326" s="258" t="s">
        <v>245</v>
      </c>
      <c r="AU326" s="258" t="s">
        <v>85</v>
      </c>
      <c r="AY326" s="18" t="s">
        <v>242</v>
      </c>
      <c r="BE326" s="146">
        <f>IF(N326="základní",J326,0)</f>
        <v>0</v>
      </c>
      <c r="BF326" s="146">
        <f>IF(N326="snížená",J326,0)</f>
        <v>0</v>
      </c>
      <c r="BG326" s="146">
        <f>IF(N326="zákl. přenesená",J326,0)</f>
        <v>0</v>
      </c>
      <c r="BH326" s="146">
        <f>IF(N326="sníž. přenesená",J326,0)</f>
        <v>0</v>
      </c>
      <c r="BI326" s="146">
        <f>IF(N326="nulová",J326,0)</f>
        <v>0</v>
      </c>
      <c r="BJ326" s="18" t="s">
        <v>31</v>
      </c>
      <c r="BK326" s="259">
        <f>ROUND(I326*H326,3)</f>
        <v>0</v>
      </c>
      <c r="BL326" s="18" t="s">
        <v>249</v>
      </c>
      <c r="BM326" s="258" t="s">
        <v>434</v>
      </c>
    </row>
    <row r="327" s="14" customFormat="1">
      <c r="A327" s="14"/>
      <c r="B327" s="271"/>
      <c r="C327" s="272"/>
      <c r="D327" s="262" t="s">
        <v>251</v>
      </c>
      <c r="E327" s="273" t="s">
        <v>1</v>
      </c>
      <c r="F327" s="274" t="s">
        <v>435</v>
      </c>
      <c r="G327" s="272"/>
      <c r="H327" s="275">
        <v>16.199999999999999</v>
      </c>
      <c r="I327" s="276"/>
      <c r="J327" s="272"/>
      <c r="K327" s="272"/>
      <c r="L327" s="277"/>
      <c r="M327" s="278"/>
      <c r="N327" s="279"/>
      <c r="O327" s="279"/>
      <c r="P327" s="279"/>
      <c r="Q327" s="279"/>
      <c r="R327" s="279"/>
      <c r="S327" s="279"/>
      <c r="T327" s="280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81" t="s">
        <v>251</v>
      </c>
      <c r="AU327" s="281" t="s">
        <v>85</v>
      </c>
      <c r="AV327" s="14" t="s">
        <v>85</v>
      </c>
      <c r="AW327" s="14" t="s">
        <v>30</v>
      </c>
      <c r="AX327" s="14" t="s">
        <v>76</v>
      </c>
      <c r="AY327" s="281" t="s">
        <v>242</v>
      </c>
    </row>
    <row r="328" s="14" customFormat="1">
      <c r="A328" s="14"/>
      <c r="B328" s="271"/>
      <c r="C328" s="272"/>
      <c r="D328" s="262" t="s">
        <v>251</v>
      </c>
      <c r="E328" s="273" t="s">
        <v>1</v>
      </c>
      <c r="F328" s="274" t="s">
        <v>436</v>
      </c>
      <c r="G328" s="272"/>
      <c r="H328" s="275">
        <v>-6.2999999999999998</v>
      </c>
      <c r="I328" s="276"/>
      <c r="J328" s="272"/>
      <c r="K328" s="272"/>
      <c r="L328" s="277"/>
      <c r="M328" s="278"/>
      <c r="N328" s="279"/>
      <c r="O328" s="279"/>
      <c r="P328" s="279"/>
      <c r="Q328" s="279"/>
      <c r="R328" s="279"/>
      <c r="S328" s="279"/>
      <c r="T328" s="280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81" t="s">
        <v>251</v>
      </c>
      <c r="AU328" s="281" t="s">
        <v>85</v>
      </c>
      <c r="AV328" s="14" t="s">
        <v>85</v>
      </c>
      <c r="AW328" s="14" t="s">
        <v>30</v>
      </c>
      <c r="AX328" s="14" t="s">
        <v>76</v>
      </c>
      <c r="AY328" s="281" t="s">
        <v>242</v>
      </c>
    </row>
    <row r="329" s="15" customFormat="1">
      <c r="A329" s="15"/>
      <c r="B329" s="282"/>
      <c r="C329" s="283"/>
      <c r="D329" s="262" t="s">
        <v>251</v>
      </c>
      <c r="E329" s="284" t="s">
        <v>1</v>
      </c>
      <c r="F329" s="285" t="s">
        <v>256</v>
      </c>
      <c r="G329" s="283"/>
      <c r="H329" s="286">
        <v>9.9000000000000004</v>
      </c>
      <c r="I329" s="287"/>
      <c r="J329" s="283"/>
      <c r="K329" s="283"/>
      <c r="L329" s="288"/>
      <c r="M329" s="289"/>
      <c r="N329" s="290"/>
      <c r="O329" s="290"/>
      <c r="P329" s="290"/>
      <c r="Q329" s="290"/>
      <c r="R329" s="290"/>
      <c r="S329" s="290"/>
      <c r="T329" s="291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T329" s="292" t="s">
        <v>251</v>
      </c>
      <c r="AU329" s="292" t="s">
        <v>85</v>
      </c>
      <c r="AV329" s="15" t="s">
        <v>249</v>
      </c>
      <c r="AW329" s="15" t="s">
        <v>30</v>
      </c>
      <c r="AX329" s="15" t="s">
        <v>31</v>
      </c>
      <c r="AY329" s="292" t="s">
        <v>242</v>
      </c>
    </row>
    <row r="330" s="2" customFormat="1" ht="33" customHeight="1">
      <c r="A330" s="41"/>
      <c r="B330" s="42"/>
      <c r="C330" s="247" t="s">
        <v>437</v>
      </c>
      <c r="D330" s="247" t="s">
        <v>245</v>
      </c>
      <c r="E330" s="248" t="s">
        <v>438</v>
      </c>
      <c r="F330" s="249" t="s">
        <v>439</v>
      </c>
      <c r="G330" s="250" t="s">
        <v>353</v>
      </c>
      <c r="H330" s="251">
        <v>158.35900000000001</v>
      </c>
      <c r="I330" s="252"/>
      <c r="J330" s="251">
        <f>ROUND(I330*H330,3)</f>
        <v>0</v>
      </c>
      <c r="K330" s="253"/>
      <c r="L330" s="44"/>
      <c r="M330" s="254" t="s">
        <v>1</v>
      </c>
      <c r="N330" s="255" t="s">
        <v>41</v>
      </c>
      <c r="O330" s="94"/>
      <c r="P330" s="256">
        <f>O330*H330</f>
        <v>0</v>
      </c>
      <c r="Q330" s="256">
        <v>0.21490999999999999</v>
      </c>
      <c r="R330" s="256">
        <f>Q330*H330</f>
        <v>34.032932690000003</v>
      </c>
      <c r="S330" s="256">
        <v>0</v>
      </c>
      <c r="T330" s="257">
        <f>S330*H330</f>
        <v>0</v>
      </c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R330" s="258" t="s">
        <v>249</v>
      </c>
      <c r="AT330" s="258" t="s">
        <v>245</v>
      </c>
      <c r="AU330" s="258" t="s">
        <v>85</v>
      </c>
      <c r="AY330" s="18" t="s">
        <v>242</v>
      </c>
      <c r="BE330" s="146">
        <f>IF(N330="základní",J330,0)</f>
        <v>0</v>
      </c>
      <c r="BF330" s="146">
        <f>IF(N330="snížená",J330,0)</f>
        <v>0</v>
      </c>
      <c r="BG330" s="146">
        <f>IF(N330="zákl. přenesená",J330,0)</f>
        <v>0</v>
      </c>
      <c r="BH330" s="146">
        <f>IF(N330="sníž. přenesená",J330,0)</f>
        <v>0</v>
      </c>
      <c r="BI330" s="146">
        <f>IF(N330="nulová",J330,0)</f>
        <v>0</v>
      </c>
      <c r="BJ330" s="18" t="s">
        <v>31</v>
      </c>
      <c r="BK330" s="259">
        <f>ROUND(I330*H330,3)</f>
        <v>0</v>
      </c>
      <c r="BL330" s="18" t="s">
        <v>249</v>
      </c>
      <c r="BM330" s="258" t="s">
        <v>440</v>
      </c>
    </row>
    <row r="331" s="14" customFormat="1">
      <c r="A331" s="14"/>
      <c r="B331" s="271"/>
      <c r="C331" s="272"/>
      <c r="D331" s="262" t="s">
        <v>251</v>
      </c>
      <c r="E331" s="273" t="s">
        <v>1</v>
      </c>
      <c r="F331" s="274" t="s">
        <v>441</v>
      </c>
      <c r="G331" s="272"/>
      <c r="H331" s="275">
        <v>4.7199999999999998</v>
      </c>
      <c r="I331" s="276"/>
      <c r="J331" s="272"/>
      <c r="K331" s="272"/>
      <c r="L331" s="277"/>
      <c r="M331" s="278"/>
      <c r="N331" s="279"/>
      <c r="O331" s="279"/>
      <c r="P331" s="279"/>
      <c r="Q331" s="279"/>
      <c r="R331" s="279"/>
      <c r="S331" s="279"/>
      <c r="T331" s="280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81" t="s">
        <v>251</v>
      </c>
      <c r="AU331" s="281" t="s">
        <v>85</v>
      </c>
      <c r="AV331" s="14" t="s">
        <v>85</v>
      </c>
      <c r="AW331" s="14" t="s">
        <v>30</v>
      </c>
      <c r="AX331" s="14" t="s">
        <v>76</v>
      </c>
      <c r="AY331" s="281" t="s">
        <v>242</v>
      </c>
    </row>
    <row r="332" s="14" customFormat="1">
      <c r="A332" s="14"/>
      <c r="B332" s="271"/>
      <c r="C332" s="272"/>
      <c r="D332" s="262" t="s">
        <v>251</v>
      </c>
      <c r="E332" s="273" t="s">
        <v>1</v>
      </c>
      <c r="F332" s="274" t="s">
        <v>442</v>
      </c>
      <c r="G332" s="272"/>
      <c r="H332" s="275">
        <v>13.999000000000001</v>
      </c>
      <c r="I332" s="276"/>
      <c r="J332" s="272"/>
      <c r="K332" s="272"/>
      <c r="L332" s="277"/>
      <c r="M332" s="278"/>
      <c r="N332" s="279"/>
      <c r="O332" s="279"/>
      <c r="P332" s="279"/>
      <c r="Q332" s="279"/>
      <c r="R332" s="279"/>
      <c r="S332" s="279"/>
      <c r="T332" s="280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81" t="s">
        <v>251</v>
      </c>
      <c r="AU332" s="281" t="s">
        <v>85</v>
      </c>
      <c r="AV332" s="14" t="s">
        <v>85</v>
      </c>
      <c r="AW332" s="14" t="s">
        <v>30</v>
      </c>
      <c r="AX332" s="14" t="s">
        <v>76</v>
      </c>
      <c r="AY332" s="281" t="s">
        <v>242</v>
      </c>
    </row>
    <row r="333" s="14" customFormat="1">
      <c r="A333" s="14"/>
      <c r="B333" s="271"/>
      <c r="C333" s="272"/>
      <c r="D333" s="262" t="s">
        <v>251</v>
      </c>
      <c r="E333" s="273" t="s">
        <v>1</v>
      </c>
      <c r="F333" s="274" t="s">
        <v>443</v>
      </c>
      <c r="G333" s="272"/>
      <c r="H333" s="275">
        <v>7.9000000000000004</v>
      </c>
      <c r="I333" s="276"/>
      <c r="J333" s="272"/>
      <c r="K333" s="272"/>
      <c r="L333" s="277"/>
      <c r="M333" s="278"/>
      <c r="N333" s="279"/>
      <c r="O333" s="279"/>
      <c r="P333" s="279"/>
      <c r="Q333" s="279"/>
      <c r="R333" s="279"/>
      <c r="S333" s="279"/>
      <c r="T333" s="280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81" t="s">
        <v>251</v>
      </c>
      <c r="AU333" s="281" t="s">
        <v>85</v>
      </c>
      <c r="AV333" s="14" t="s">
        <v>85</v>
      </c>
      <c r="AW333" s="14" t="s">
        <v>30</v>
      </c>
      <c r="AX333" s="14" t="s">
        <v>76</v>
      </c>
      <c r="AY333" s="281" t="s">
        <v>242</v>
      </c>
    </row>
    <row r="334" s="14" customFormat="1">
      <c r="A334" s="14"/>
      <c r="B334" s="271"/>
      <c r="C334" s="272"/>
      <c r="D334" s="262" t="s">
        <v>251</v>
      </c>
      <c r="E334" s="273" t="s">
        <v>1</v>
      </c>
      <c r="F334" s="274" t="s">
        <v>444</v>
      </c>
      <c r="G334" s="272"/>
      <c r="H334" s="275">
        <v>6.4390000000000001</v>
      </c>
      <c r="I334" s="276"/>
      <c r="J334" s="272"/>
      <c r="K334" s="272"/>
      <c r="L334" s="277"/>
      <c r="M334" s="278"/>
      <c r="N334" s="279"/>
      <c r="O334" s="279"/>
      <c r="P334" s="279"/>
      <c r="Q334" s="279"/>
      <c r="R334" s="279"/>
      <c r="S334" s="279"/>
      <c r="T334" s="280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81" t="s">
        <v>251</v>
      </c>
      <c r="AU334" s="281" t="s">
        <v>85</v>
      </c>
      <c r="AV334" s="14" t="s">
        <v>85</v>
      </c>
      <c r="AW334" s="14" t="s">
        <v>30</v>
      </c>
      <c r="AX334" s="14" t="s">
        <v>76</v>
      </c>
      <c r="AY334" s="281" t="s">
        <v>242</v>
      </c>
    </row>
    <row r="335" s="14" customFormat="1">
      <c r="A335" s="14"/>
      <c r="B335" s="271"/>
      <c r="C335" s="272"/>
      <c r="D335" s="262" t="s">
        <v>251</v>
      </c>
      <c r="E335" s="273" t="s">
        <v>1</v>
      </c>
      <c r="F335" s="274" t="s">
        <v>445</v>
      </c>
      <c r="G335" s="272"/>
      <c r="H335" s="275">
        <v>5.7869999999999999</v>
      </c>
      <c r="I335" s="276"/>
      <c r="J335" s="272"/>
      <c r="K335" s="272"/>
      <c r="L335" s="277"/>
      <c r="M335" s="278"/>
      <c r="N335" s="279"/>
      <c r="O335" s="279"/>
      <c r="P335" s="279"/>
      <c r="Q335" s="279"/>
      <c r="R335" s="279"/>
      <c r="S335" s="279"/>
      <c r="T335" s="280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81" t="s">
        <v>251</v>
      </c>
      <c r="AU335" s="281" t="s">
        <v>85</v>
      </c>
      <c r="AV335" s="14" t="s">
        <v>85</v>
      </c>
      <c r="AW335" s="14" t="s">
        <v>30</v>
      </c>
      <c r="AX335" s="14" t="s">
        <v>76</v>
      </c>
      <c r="AY335" s="281" t="s">
        <v>242</v>
      </c>
    </row>
    <row r="336" s="14" customFormat="1">
      <c r="A336" s="14"/>
      <c r="B336" s="271"/>
      <c r="C336" s="272"/>
      <c r="D336" s="262" t="s">
        <v>251</v>
      </c>
      <c r="E336" s="273" t="s">
        <v>1</v>
      </c>
      <c r="F336" s="274" t="s">
        <v>446</v>
      </c>
      <c r="G336" s="272"/>
      <c r="H336" s="275">
        <v>23.600999999999999</v>
      </c>
      <c r="I336" s="276"/>
      <c r="J336" s="272"/>
      <c r="K336" s="272"/>
      <c r="L336" s="277"/>
      <c r="M336" s="278"/>
      <c r="N336" s="279"/>
      <c r="O336" s="279"/>
      <c r="P336" s="279"/>
      <c r="Q336" s="279"/>
      <c r="R336" s="279"/>
      <c r="S336" s="279"/>
      <c r="T336" s="280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81" t="s">
        <v>251</v>
      </c>
      <c r="AU336" s="281" t="s">
        <v>85</v>
      </c>
      <c r="AV336" s="14" t="s">
        <v>85</v>
      </c>
      <c r="AW336" s="14" t="s">
        <v>30</v>
      </c>
      <c r="AX336" s="14" t="s">
        <v>76</v>
      </c>
      <c r="AY336" s="281" t="s">
        <v>242</v>
      </c>
    </row>
    <row r="337" s="14" customFormat="1">
      <c r="A337" s="14"/>
      <c r="B337" s="271"/>
      <c r="C337" s="272"/>
      <c r="D337" s="262" t="s">
        <v>251</v>
      </c>
      <c r="E337" s="273" t="s">
        <v>1</v>
      </c>
      <c r="F337" s="274" t="s">
        <v>447</v>
      </c>
      <c r="G337" s="272"/>
      <c r="H337" s="275">
        <v>16.882000000000001</v>
      </c>
      <c r="I337" s="276"/>
      <c r="J337" s="272"/>
      <c r="K337" s="272"/>
      <c r="L337" s="277"/>
      <c r="M337" s="278"/>
      <c r="N337" s="279"/>
      <c r="O337" s="279"/>
      <c r="P337" s="279"/>
      <c r="Q337" s="279"/>
      <c r="R337" s="279"/>
      <c r="S337" s="279"/>
      <c r="T337" s="280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81" t="s">
        <v>251</v>
      </c>
      <c r="AU337" s="281" t="s">
        <v>85</v>
      </c>
      <c r="AV337" s="14" t="s">
        <v>85</v>
      </c>
      <c r="AW337" s="14" t="s">
        <v>30</v>
      </c>
      <c r="AX337" s="14" t="s">
        <v>76</v>
      </c>
      <c r="AY337" s="281" t="s">
        <v>242</v>
      </c>
    </row>
    <row r="338" s="16" customFormat="1">
      <c r="A338" s="16"/>
      <c r="B338" s="293"/>
      <c r="C338" s="294"/>
      <c r="D338" s="262" t="s">
        <v>251</v>
      </c>
      <c r="E338" s="295" t="s">
        <v>1</v>
      </c>
      <c r="F338" s="296" t="s">
        <v>293</v>
      </c>
      <c r="G338" s="294"/>
      <c r="H338" s="297">
        <v>79.328000000000003</v>
      </c>
      <c r="I338" s="298"/>
      <c r="J338" s="294"/>
      <c r="K338" s="294"/>
      <c r="L338" s="299"/>
      <c r="M338" s="300"/>
      <c r="N338" s="301"/>
      <c r="O338" s="301"/>
      <c r="P338" s="301"/>
      <c r="Q338" s="301"/>
      <c r="R338" s="301"/>
      <c r="S338" s="301"/>
      <c r="T338" s="302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T338" s="303" t="s">
        <v>251</v>
      </c>
      <c r="AU338" s="303" t="s">
        <v>85</v>
      </c>
      <c r="AV338" s="16" t="s">
        <v>113</v>
      </c>
      <c r="AW338" s="16" t="s">
        <v>30</v>
      </c>
      <c r="AX338" s="16" t="s">
        <v>76</v>
      </c>
      <c r="AY338" s="303" t="s">
        <v>242</v>
      </c>
    </row>
    <row r="339" s="13" customFormat="1">
      <c r="A339" s="13"/>
      <c r="B339" s="260"/>
      <c r="C339" s="261"/>
      <c r="D339" s="262" t="s">
        <v>251</v>
      </c>
      <c r="E339" s="263" t="s">
        <v>1</v>
      </c>
      <c r="F339" s="264" t="s">
        <v>430</v>
      </c>
      <c r="G339" s="261"/>
      <c r="H339" s="263" t="s">
        <v>1</v>
      </c>
      <c r="I339" s="265"/>
      <c r="J339" s="261"/>
      <c r="K339" s="261"/>
      <c r="L339" s="266"/>
      <c r="M339" s="267"/>
      <c r="N339" s="268"/>
      <c r="O339" s="268"/>
      <c r="P339" s="268"/>
      <c r="Q339" s="268"/>
      <c r="R339" s="268"/>
      <c r="S339" s="268"/>
      <c r="T339" s="269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70" t="s">
        <v>251</v>
      </c>
      <c r="AU339" s="270" t="s">
        <v>85</v>
      </c>
      <c r="AV339" s="13" t="s">
        <v>31</v>
      </c>
      <c r="AW339" s="13" t="s">
        <v>30</v>
      </c>
      <c r="AX339" s="13" t="s">
        <v>76</v>
      </c>
      <c r="AY339" s="270" t="s">
        <v>242</v>
      </c>
    </row>
    <row r="340" s="14" customFormat="1">
      <c r="A340" s="14"/>
      <c r="B340" s="271"/>
      <c r="C340" s="272"/>
      <c r="D340" s="262" t="s">
        <v>251</v>
      </c>
      <c r="E340" s="273" t="s">
        <v>1</v>
      </c>
      <c r="F340" s="274" t="s">
        <v>448</v>
      </c>
      <c r="G340" s="272"/>
      <c r="H340" s="275">
        <v>79.064999999999998</v>
      </c>
      <c r="I340" s="276"/>
      <c r="J340" s="272"/>
      <c r="K340" s="272"/>
      <c r="L340" s="277"/>
      <c r="M340" s="278"/>
      <c r="N340" s="279"/>
      <c r="O340" s="279"/>
      <c r="P340" s="279"/>
      <c r="Q340" s="279"/>
      <c r="R340" s="279"/>
      <c r="S340" s="279"/>
      <c r="T340" s="280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81" t="s">
        <v>251</v>
      </c>
      <c r="AU340" s="281" t="s">
        <v>85</v>
      </c>
      <c r="AV340" s="14" t="s">
        <v>85</v>
      </c>
      <c r="AW340" s="14" t="s">
        <v>30</v>
      </c>
      <c r="AX340" s="14" t="s">
        <v>76</v>
      </c>
      <c r="AY340" s="281" t="s">
        <v>242</v>
      </c>
    </row>
    <row r="341" s="14" customFormat="1">
      <c r="A341" s="14"/>
      <c r="B341" s="271"/>
      <c r="C341" s="272"/>
      <c r="D341" s="262" t="s">
        <v>251</v>
      </c>
      <c r="E341" s="273" t="s">
        <v>1</v>
      </c>
      <c r="F341" s="274" t="s">
        <v>449</v>
      </c>
      <c r="G341" s="272"/>
      <c r="H341" s="275">
        <v>7.9690000000000003</v>
      </c>
      <c r="I341" s="276"/>
      <c r="J341" s="272"/>
      <c r="K341" s="272"/>
      <c r="L341" s="277"/>
      <c r="M341" s="278"/>
      <c r="N341" s="279"/>
      <c r="O341" s="279"/>
      <c r="P341" s="279"/>
      <c r="Q341" s="279"/>
      <c r="R341" s="279"/>
      <c r="S341" s="279"/>
      <c r="T341" s="280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81" t="s">
        <v>251</v>
      </c>
      <c r="AU341" s="281" t="s">
        <v>85</v>
      </c>
      <c r="AV341" s="14" t="s">
        <v>85</v>
      </c>
      <c r="AW341" s="14" t="s">
        <v>30</v>
      </c>
      <c r="AX341" s="14" t="s">
        <v>76</v>
      </c>
      <c r="AY341" s="281" t="s">
        <v>242</v>
      </c>
    </row>
    <row r="342" s="14" customFormat="1">
      <c r="A342" s="14"/>
      <c r="B342" s="271"/>
      <c r="C342" s="272"/>
      <c r="D342" s="262" t="s">
        <v>251</v>
      </c>
      <c r="E342" s="273" t="s">
        <v>1</v>
      </c>
      <c r="F342" s="274" t="s">
        <v>450</v>
      </c>
      <c r="G342" s="272"/>
      <c r="H342" s="275">
        <v>5.1970000000000001</v>
      </c>
      <c r="I342" s="276"/>
      <c r="J342" s="272"/>
      <c r="K342" s="272"/>
      <c r="L342" s="277"/>
      <c r="M342" s="278"/>
      <c r="N342" s="279"/>
      <c r="O342" s="279"/>
      <c r="P342" s="279"/>
      <c r="Q342" s="279"/>
      <c r="R342" s="279"/>
      <c r="S342" s="279"/>
      <c r="T342" s="280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81" t="s">
        <v>251</v>
      </c>
      <c r="AU342" s="281" t="s">
        <v>85</v>
      </c>
      <c r="AV342" s="14" t="s">
        <v>85</v>
      </c>
      <c r="AW342" s="14" t="s">
        <v>30</v>
      </c>
      <c r="AX342" s="14" t="s">
        <v>76</v>
      </c>
      <c r="AY342" s="281" t="s">
        <v>242</v>
      </c>
    </row>
    <row r="343" s="14" customFormat="1">
      <c r="A343" s="14"/>
      <c r="B343" s="271"/>
      <c r="C343" s="272"/>
      <c r="D343" s="262" t="s">
        <v>251</v>
      </c>
      <c r="E343" s="273" t="s">
        <v>1</v>
      </c>
      <c r="F343" s="274" t="s">
        <v>451</v>
      </c>
      <c r="G343" s="272"/>
      <c r="H343" s="275">
        <v>-2</v>
      </c>
      <c r="I343" s="276"/>
      <c r="J343" s="272"/>
      <c r="K343" s="272"/>
      <c r="L343" s="277"/>
      <c r="M343" s="278"/>
      <c r="N343" s="279"/>
      <c r="O343" s="279"/>
      <c r="P343" s="279"/>
      <c r="Q343" s="279"/>
      <c r="R343" s="279"/>
      <c r="S343" s="279"/>
      <c r="T343" s="280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81" t="s">
        <v>251</v>
      </c>
      <c r="AU343" s="281" t="s">
        <v>85</v>
      </c>
      <c r="AV343" s="14" t="s">
        <v>85</v>
      </c>
      <c r="AW343" s="14" t="s">
        <v>30</v>
      </c>
      <c r="AX343" s="14" t="s">
        <v>76</v>
      </c>
      <c r="AY343" s="281" t="s">
        <v>242</v>
      </c>
    </row>
    <row r="344" s="14" customFormat="1">
      <c r="A344" s="14"/>
      <c r="B344" s="271"/>
      <c r="C344" s="272"/>
      <c r="D344" s="262" t="s">
        <v>251</v>
      </c>
      <c r="E344" s="273" t="s">
        <v>1</v>
      </c>
      <c r="F344" s="274" t="s">
        <v>452</v>
      </c>
      <c r="G344" s="272"/>
      <c r="H344" s="275">
        <v>-3.2000000000000002</v>
      </c>
      <c r="I344" s="276"/>
      <c r="J344" s="272"/>
      <c r="K344" s="272"/>
      <c r="L344" s="277"/>
      <c r="M344" s="278"/>
      <c r="N344" s="279"/>
      <c r="O344" s="279"/>
      <c r="P344" s="279"/>
      <c r="Q344" s="279"/>
      <c r="R344" s="279"/>
      <c r="S344" s="279"/>
      <c r="T344" s="280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81" t="s">
        <v>251</v>
      </c>
      <c r="AU344" s="281" t="s">
        <v>85</v>
      </c>
      <c r="AV344" s="14" t="s">
        <v>85</v>
      </c>
      <c r="AW344" s="14" t="s">
        <v>30</v>
      </c>
      <c r="AX344" s="14" t="s">
        <v>76</v>
      </c>
      <c r="AY344" s="281" t="s">
        <v>242</v>
      </c>
    </row>
    <row r="345" s="14" customFormat="1">
      <c r="A345" s="14"/>
      <c r="B345" s="271"/>
      <c r="C345" s="272"/>
      <c r="D345" s="262" t="s">
        <v>251</v>
      </c>
      <c r="E345" s="273" t="s">
        <v>1</v>
      </c>
      <c r="F345" s="274" t="s">
        <v>453</v>
      </c>
      <c r="G345" s="272"/>
      <c r="H345" s="275">
        <v>-8</v>
      </c>
      <c r="I345" s="276"/>
      <c r="J345" s="272"/>
      <c r="K345" s="272"/>
      <c r="L345" s="277"/>
      <c r="M345" s="278"/>
      <c r="N345" s="279"/>
      <c r="O345" s="279"/>
      <c r="P345" s="279"/>
      <c r="Q345" s="279"/>
      <c r="R345" s="279"/>
      <c r="S345" s="279"/>
      <c r="T345" s="280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81" t="s">
        <v>251</v>
      </c>
      <c r="AU345" s="281" t="s">
        <v>85</v>
      </c>
      <c r="AV345" s="14" t="s">
        <v>85</v>
      </c>
      <c r="AW345" s="14" t="s">
        <v>30</v>
      </c>
      <c r="AX345" s="14" t="s">
        <v>76</v>
      </c>
      <c r="AY345" s="281" t="s">
        <v>242</v>
      </c>
    </row>
    <row r="346" s="16" customFormat="1">
      <c r="A346" s="16"/>
      <c r="B346" s="293"/>
      <c r="C346" s="294"/>
      <c r="D346" s="262" t="s">
        <v>251</v>
      </c>
      <c r="E346" s="295" t="s">
        <v>1</v>
      </c>
      <c r="F346" s="296" t="s">
        <v>293</v>
      </c>
      <c r="G346" s="294"/>
      <c r="H346" s="297">
        <v>79.031000000000006</v>
      </c>
      <c r="I346" s="298"/>
      <c r="J346" s="294"/>
      <c r="K346" s="294"/>
      <c r="L346" s="299"/>
      <c r="M346" s="300"/>
      <c r="N346" s="301"/>
      <c r="O346" s="301"/>
      <c r="P346" s="301"/>
      <c r="Q346" s="301"/>
      <c r="R346" s="301"/>
      <c r="S346" s="301"/>
      <c r="T346" s="302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T346" s="303" t="s">
        <v>251</v>
      </c>
      <c r="AU346" s="303" t="s">
        <v>85</v>
      </c>
      <c r="AV346" s="16" t="s">
        <v>113</v>
      </c>
      <c r="AW346" s="16" t="s">
        <v>30</v>
      </c>
      <c r="AX346" s="16" t="s">
        <v>76</v>
      </c>
      <c r="AY346" s="303" t="s">
        <v>242</v>
      </c>
    </row>
    <row r="347" s="15" customFormat="1">
      <c r="A347" s="15"/>
      <c r="B347" s="282"/>
      <c r="C347" s="283"/>
      <c r="D347" s="262" t="s">
        <v>251</v>
      </c>
      <c r="E347" s="284" t="s">
        <v>1</v>
      </c>
      <c r="F347" s="285" t="s">
        <v>256</v>
      </c>
      <c r="G347" s="283"/>
      <c r="H347" s="286">
        <v>158.35900000000001</v>
      </c>
      <c r="I347" s="287"/>
      <c r="J347" s="283"/>
      <c r="K347" s="283"/>
      <c r="L347" s="288"/>
      <c r="M347" s="289"/>
      <c r="N347" s="290"/>
      <c r="O347" s="290"/>
      <c r="P347" s="290"/>
      <c r="Q347" s="290"/>
      <c r="R347" s="290"/>
      <c r="S347" s="290"/>
      <c r="T347" s="291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T347" s="292" t="s">
        <v>251</v>
      </c>
      <c r="AU347" s="292" t="s">
        <v>85</v>
      </c>
      <c r="AV347" s="15" t="s">
        <v>249</v>
      </c>
      <c r="AW347" s="15" t="s">
        <v>30</v>
      </c>
      <c r="AX347" s="15" t="s">
        <v>31</v>
      </c>
      <c r="AY347" s="292" t="s">
        <v>242</v>
      </c>
    </row>
    <row r="348" s="2" customFormat="1" ht="37.8" customHeight="1">
      <c r="A348" s="41"/>
      <c r="B348" s="42"/>
      <c r="C348" s="247" t="s">
        <v>454</v>
      </c>
      <c r="D348" s="247" t="s">
        <v>245</v>
      </c>
      <c r="E348" s="248" t="s">
        <v>455</v>
      </c>
      <c r="F348" s="249" t="s">
        <v>456</v>
      </c>
      <c r="G348" s="250" t="s">
        <v>353</v>
      </c>
      <c r="H348" s="251">
        <v>42.886000000000003</v>
      </c>
      <c r="I348" s="252"/>
      <c r="J348" s="251">
        <f>ROUND(I348*H348,3)</f>
        <v>0</v>
      </c>
      <c r="K348" s="253"/>
      <c r="L348" s="44"/>
      <c r="M348" s="254" t="s">
        <v>1</v>
      </c>
      <c r="N348" s="255" t="s">
        <v>41</v>
      </c>
      <c r="O348" s="94"/>
      <c r="P348" s="256">
        <f>O348*H348</f>
        <v>0</v>
      </c>
      <c r="Q348" s="256">
        <v>0.29720999999999997</v>
      </c>
      <c r="R348" s="256">
        <f>Q348*H348</f>
        <v>12.746148059999999</v>
      </c>
      <c r="S348" s="256">
        <v>0</v>
      </c>
      <c r="T348" s="257">
        <f>S348*H348</f>
        <v>0</v>
      </c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R348" s="258" t="s">
        <v>249</v>
      </c>
      <c r="AT348" s="258" t="s">
        <v>245</v>
      </c>
      <c r="AU348" s="258" t="s">
        <v>85</v>
      </c>
      <c r="AY348" s="18" t="s">
        <v>242</v>
      </c>
      <c r="BE348" s="146">
        <f>IF(N348="základní",J348,0)</f>
        <v>0</v>
      </c>
      <c r="BF348" s="146">
        <f>IF(N348="snížená",J348,0)</f>
        <v>0</v>
      </c>
      <c r="BG348" s="146">
        <f>IF(N348="zákl. přenesená",J348,0)</f>
        <v>0</v>
      </c>
      <c r="BH348" s="146">
        <f>IF(N348="sníž. přenesená",J348,0)</f>
        <v>0</v>
      </c>
      <c r="BI348" s="146">
        <f>IF(N348="nulová",J348,0)</f>
        <v>0</v>
      </c>
      <c r="BJ348" s="18" t="s">
        <v>31</v>
      </c>
      <c r="BK348" s="259">
        <f>ROUND(I348*H348,3)</f>
        <v>0</v>
      </c>
      <c r="BL348" s="18" t="s">
        <v>249</v>
      </c>
      <c r="BM348" s="258" t="s">
        <v>457</v>
      </c>
    </row>
    <row r="349" s="13" customFormat="1">
      <c r="A349" s="13"/>
      <c r="B349" s="260"/>
      <c r="C349" s="261"/>
      <c r="D349" s="262" t="s">
        <v>251</v>
      </c>
      <c r="E349" s="263" t="s">
        <v>1</v>
      </c>
      <c r="F349" s="264" t="s">
        <v>428</v>
      </c>
      <c r="G349" s="261"/>
      <c r="H349" s="263" t="s">
        <v>1</v>
      </c>
      <c r="I349" s="265"/>
      <c r="J349" s="261"/>
      <c r="K349" s="261"/>
      <c r="L349" s="266"/>
      <c r="M349" s="267"/>
      <c r="N349" s="268"/>
      <c r="O349" s="268"/>
      <c r="P349" s="268"/>
      <c r="Q349" s="268"/>
      <c r="R349" s="268"/>
      <c r="S349" s="268"/>
      <c r="T349" s="269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70" t="s">
        <v>251</v>
      </c>
      <c r="AU349" s="270" t="s">
        <v>85</v>
      </c>
      <c r="AV349" s="13" t="s">
        <v>31</v>
      </c>
      <c r="AW349" s="13" t="s">
        <v>30</v>
      </c>
      <c r="AX349" s="13" t="s">
        <v>76</v>
      </c>
      <c r="AY349" s="270" t="s">
        <v>242</v>
      </c>
    </row>
    <row r="350" s="14" customFormat="1">
      <c r="A350" s="14"/>
      <c r="B350" s="271"/>
      <c r="C350" s="272"/>
      <c r="D350" s="262" t="s">
        <v>251</v>
      </c>
      <c r="E350" s="273" t="s">
        <v>1</v>
      </c>
      <c r="F350" s="274" t="s">
        <v>458</v>
      </c>
      <c r="G350" s="272"/>
      <c r="H350" s="275">
        <v>29.888000000000002</v>
      </c>
      <c r="I350" s="276"/>
      <c r="J350" s="272"/>
      <c r="K350" s="272"/>
      <c r="L350" s="277"/>
      <c r="M350" s="278"/>
      <c r="N350" s="279"/>
      <c r="O350" s="279"/>
      <c r="P350" s="279"/>
      <c r="Q350" s="279"/>
      <c r="R350" s="279"/>
      <c r="S350" s="279"/>
      <c r="T350" s="280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81" t="s">
        <v>251</v>
      </c>
      <c r="AU350" s="281" t="s">
        <v>85</v>
      </c>
      <c r="AV350" s="14" t="s">
        <v>85</v>
      </c>
      <c r="AW350" s="14" t="s">
        <v>30</v>
      </c>
      <c r="AX350" s="14" t="s">
        <v>76</v>
      </c>
      <c r="AY350" s="281" t="s">
        <v>242</v>
      </c>
    </row>
    <row r="351" s="14" customFormat="1">
      <c r="A351" s="14"/>
      <c r="B351" s="271"/>
      <c r="C351" s="272"/>
      <c r="D351" s="262" t="s">
        <v>251</v>
      </c>
      <c r="E351" s="273" t="s">
        <v>1</v>
      </c>
      <c r="F351" s="274" t="s">
        <v>459</v>
      </c>
      <c r="G351" s="272"/>
      <c r="H351" s="275">
        <v>-7.3079999999999998</v>
      </c>
      <c r="I351" s="276"/>
      <c r="J351" s="272"/>
      <c r="K351" s="272"/>
      <c r="L351" s="277"/>
      <c r="M351" s="278"/>
      <c r="N351" s="279"/>
      <c r="O351" s="279"/>
      <c r="P351" s="279"/>
      <c r="Q351" s="279"/>
      <c r="R351" s="279"/>
      <c r="S351" s="279"/>
      <c r="T351" s="280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81" t="s">
        <v>251</v>
      </c>
      <c r="AU351" s="281" t="s">
        <v>85</v>
      </c>
      <c r="AV351" s="14" t="s">
        <v>85</v>
      </c>
      <c r="AW351" s="14" t="s">
        <v>30</v>
      </c>
      <c r="AX351" s="14" t="s">
        <v>76</v>
      </c>
      <c r="AY351" s="281" t="s">
        <v>242</v>
      </c>
    </row>
    <row r="352" s="16" customFormat="1">
      <c r="A352" s="16"/>
      <c r="B352" s="293"/>
      <c r="C352" s="294"/>
      <c r="D352" s="262" t="s">
        <v>251</v>
      </c>
      <c r="E352" s="295" t="s">
        <v>1</v>
      </c>
      <c r="F352" s="296" t="s">
        <v>293</v>
      </c>
      <c r="G352" s="294"/>
      <c r="H352" s="297">
        <v>22.579999999999998</v>
      </c>
      <c r="I352" s="298"/>
      <c r="J352" s="294"/>
      <c r="K352" s="294"/>
      <c r="L352" s="299"/>
      <c r="M352" s="300"/>
      <c r="N352" s="301"/>
      <c r="O352" s="301"/>
      <c r="P352" s="301"/>
      <c r="Q352" s="301"/>
      <c r="R352" s="301"/>
      <c r="S352" s="301"/>
      <c r="T352" s="302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T352" s="303" t="s">
        <v>251</v>
      </c>
      <c r="AU352" s="303" t="s">
        <v>85</v>
      </c>
      <c r="AV352" s="16" t="s">
        <v>113</v>
      </c>
      <c r="AW352" s="16" t="s">
        <v>30</v>
      </c>
      <c r="AX352" s="16" t="s">
        <v>76</v>
      </c>
      <c r="AY352" s="303" t="s">
        <v>242</v>
      </c>
    </row>
    <row r="353" s="13" customFormat="1">
      <c r="A353" s="13"/>
      <c r="B353" s="260"/>
      <c r="C353" s="261"/>
      <c r="D353" s="262" t="s">
        <v>251</v>
      </c>
      <c r="E353" s="263" t="s">
        <v>1</v>
      </c>
      <c r="F353" s="264" t="s">
        <v>430</v>
      </c>
      <c r="G353" s="261"/>
      <c r="H353" s="263" t="s">
        <v>1</v>
      </c>
      <c r="I353" s="265"/>
      <c r="J353" s="261"/>
      <c r="K353" s="261"/>
      <c r="L353" s="266"/>
      <c r="M353" s="267"/>
      <c r="N353" s="268"/>
      <c r="O353" s="268"/>
      <c r="P353" s="268"/>
      <c r="Q353" s="268"/>
      <c r="R353" s="268"/>
      <c r="S353" s="268"/>
      <c r="T353" s="269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70" t="s">
        <v>251</v>
      </c>
      <c r="AU353" s="270" t="s">
        <v>85</v>
      </c>
      <c r="AV353" s="13" t="s">
        <v>31</v>
      </c>
      <c r="AW353" s="13" t="s">
        <v>30</v>
      </c>
      <c r="AX353" s="13" t="s">
        <v>76</v>
      </c>
      <c r="AY353" s="270" t="s">
        <v>242</v>
      </c>
    </row>
    <row r="354" s="14" customFormat="1">
      <c r="A354" s="14"/>
      <c r="B354" s="271"/>
      <c r="C354" s="272"/>
      <c r="D354" s="262" t="s">
        <v>251</v>
      </c>
      <c r="E354" s="273" t="s">
        <v>1</v>
      </c>
      <c r="F354" s="274" t="s">
        <v>460</v>
      </c>
      <c r="G354" s="272"/>
      <c r="H354" s="275">
        <v>8.7129999999999992</v>
      </c>
      <c r="I354" s="276"/>
      <c r="J354" s="272"/>
      <c r="K354" s="272"/>
      <c r="L354" s="277"/>
      <c r="M354" s="278"/>
      <c r="N354" s="279"/>
      <c r="O354" s="279"/>
      <c r="P354" s="279"/>
      <c r="Q354" s="279"/>
      <c r="R354" s="279"/>
      <c r="S354" s="279"/>
      <c r="T354" s="280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81" t="s">
        <v>251</v>
      </c>
      <c r="AU354" s="281" t="s">
        <v>85</v>
      </c>
      <c r="AV354" s="14" t="s">
        <v>85</v>
      </c>
      <c r="AW354" s="14" t="s">
        <v>30</v>
      </c>
      <c r="AX354" s="14" t="s">
        <v>76</v>
      </c>
      <c r="AY354" s="281" t="s">
        <v>242</v>
      </c>
    </row>
    <row r="355" s="14" customFormat="1">
      <c r="A355" s="14"/>
      <c r="B355" s="271"/>
      <c r="C355" s="272"/>
      <c r="D355" s="262" t="s">
        <v>251</v>
      </c>
      <c r="E355" s="273" t="s">
        <v>1</v>
      </c>
      <c r="F355" s="274" t="s">
        <v>461</v>
      </c>
      <c r="G355" s="272"/>
      <c r="H355" s="275">
        <v>11.593</v>
      </c>
      <c r="I355" s="276"/>
      <c r="J355" s="272"/>
      <c r="K355" s="272"/>
      <c r="L355" s="277"/>
      <c r="M355" s="278"/>
      <c r="N355" s="279"/>
      <c r="O355" s="279"/>
      <c r="P355" s="279"/>
      <c r="Q355" s="279"/>
      <c r="R355" s="279"/>
      <c r="S355" s="279"/>
      <c r="T355" s="280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81" t="s">
        <v>251</v>
      </c>
      <c r="AU355" s="281" t="s">
        <v>85</v>
      </c>
      <c r="AV355" s="14" t="s">
        <v>85</v>
      </c>
      <c r="AW355" s="14" t="s">
        <v>30</v>
      </c>
      <c r="AX355" s="14" t="s">
        <v>76</v>
      </c>
      <c r="AY355" s="281" t="s">
        <v>242</v>
      </c>
    </row>
    <row r="356" s="16" customFormat="1">
      <c r="A356" s="16"/>
      <c r="B356" s="293"/>
      <c r="C356" s="294"/>
      <c r="D356" s="262" t="s">
        <v>251</v>
      </c>
      <c r="E356" s="295" t="s">
        <v>1</v>
      </c>
      <c r="F356" s="296" t="s">
        <v>293</v>
      </c>
      <c r="G356" s="294"/>
      <c r="H356" s="297">
        <v>20.306000000000001</v>
      </c>
      <c r="I356" s="298"/>
      <c r="J356" s="294"/>
      <c r="K356" s="294"/>
      <c r="L356" s="299"/>
      <c r="M356" s="300"/>
      <c r="N356" s="301"/>
      <c r="O356" s="301"/>
      <c r="P356" s="301"/>
      <c r="Q356" s="301"/>
      <c r="R356" s="301"/>
      <c r="S356" s="301"/>
      <c r="T356" s="302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T356" s="303" t="s">
        <v>251</v>
      </c>
      <c r="AU356" s="303" t="s">
        <v>85</v>
      </c>
      <c r="AV356" s="16" t="s">
        <v>113</v>
      </c>
      <c r="AW356" s="16" t="s">
        <v>30</v>
      </c>
      <c r="AX356" s="16" t="s">
        <v>76</v>
      </c>
      <c r="AY356" s="303" t="s">
        <v>242</v>
      </c>
    </row>
    <row r="357" s="15" customFormat="1">
      <c r="A357" s="15"/>
      <c r="B357" s="282"/>
      <c r="C357" s="283"/>
      <c r="D357" s="262" t="s">
        <v>251</v>
      </c>
      <c r="E357" s="284" t="s">
        <v>1</v>
      </c>
      <c r="F357" s="285" t="s">
        <v>256</v>
      </c>
      <c r="G357" s="283"/>
      <c r="H357" s="286">
        <v>42.886000000000003</v>
      </c>
      <c r="I357" s="287"/>
      <c r="J357" s="283"/>
      <c r="K357" s="283"/>
      <c r="L357" s="288"/>
      <c r="M357" s="289"/>
      <c r="N357" s="290"/>
      <c r="O357" s="290"/>
      <c r="P357" s="290"/>
      <c r="Q357" s="290"/>
      <c r="R357" s="290"/>
      <c r="S357" s="290"/>
      <c r="T357" s="291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92" t="s">
        <v>251</v>
      </c>
      <c r="AU357" s="292" t="s">
        <v>85</v>
      </c>
      <c r="AV357" s="15" t="s">
        <v>249</v>
      </c>
      <c r="AW357" s="15" t="s">
        <v>30</v>
      </c>
      <c r="AX357" s="15" t="s">
        <v>31</v>
      </c>
      <c r="AY357" s="292" t="s">
        <v>242</v>
      </c>
    </row>
    <row r="358" s="2" customFormat="1" ht="24.15" customHeight="1">
      <c r="A358" s="41"/>
      <c r="B358" s="42"/>
      <c r="C358" s="247" t="s">
        <v>462</v>
      </c>
      <c r="D358" s="247" t="s">
        <v>245</v>
      </c>
      <c r="E358" s="248" t="s">
        <v>463</v>
      </c>
      <c r="F358" s="249" t="s">
        <v>464</v>
      </c>
      <c r="G358" s="250" t="s">
        <v>465</v>
      </c>
      <c r="H358" s="251">
        <v>7.2000000000000002</v>
      </c>
      <c r="I358" s="252"/>
      <c r="J358" s="251">
        <f>ROUND(I358*H358,3)</f>
        <v>0</v>
      </c>
      <c r="K358" s="253"/>
      <c r="L358" s="44"/>
      <c r="M358" s="254" t="s">
        <v>1</v>
      </c>
      <c r="N358" s="255" t="s">
        <v>41</v>
      </c>
      <c r="O358" s="94"/>
      <c r="P358" s="256">
        <f>O358*H358</f>
        <v>0</v>
      </c>
      <c r="Q358" s="256">
        <v>0.01856</v>
      </c>
      <c r="R358" s="256">
        <f>Q358*H358</f>
        <v>0.133632</v>
      </c>
      <c r="S358" s="256">
        <v>0</v>
      </c>
      <c r="T358" s="257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58" t="s">
        <v>249</v>
      </c>
      <c r="AT358" s="258" t="s">
        <v>245</v>
      </c>
      <c r="AU358" s="258" t="s">
        <v>85</v>
      </c>
      <c r="AY358" s="18" t="s">
        <v>242</v>
      </c>
      <c r="BE358" s="146">
        <f>IF(N358="základní",J358,0)</f>
        <v>0</v>
      </c>
      <c r="BF358" s="146">
        <f>IF(N358="snížená",J358,0)</f>
        <v>0</v>
      </c>
      <c r="BG358" s="146">
        <f>IF(N358="zákl. přenesená",J358,0)</f>
        <v>0</v>
      </c>
      <c r="BH358" s="146">
        <f>IF(N358="sníž. přenesená",J358,0)</f>
        <v>0</v>
      </c>
      <c r="BI358" s="146">
        <f>IF(N358="nulová",J358,0)</f>
        <v>0</v>
      </c>
      <c r="BJ358" s="18" t="s">
        <v>31</v>
      </c>
      <c r="BK358" s="259">
        <f>ROUND(I358*H358,3)</f>
        <v>0</v>
      </c>
      <c r="BL358" s="18" t="s">
        <v>249</v>
      </c>
      <c r="BM358" s="258" t="s">
        <v>466</v>
      </c>
    </row>
    <row r="359" s="14" customFormat="1">
      <c r="A359" s="14"/>
      <c r="B359" s="271"/>
      <c r="C359" s="272"/>
      <c r="D359" s="262" t="s">
        <v>251</v>
      </c>
      <c r="E359" s="273" t="s">
        <v>1</v>
      </c>
      <c r="F359" s="274" t="s">
        <v>467</v>
      </c>
      <c r="G359" s="272"/>
      <c r="H359" s="275">
        <v>7.2000000000000002</v>
      </c>
      <c r="I359" s="276"/>
      <c r="J359" s="272"/>
      <c r="K359" s="272"/>
      <c r="L359" s="277"/>
      <c r="M359" s="278"/>
      <c r="N359" s="279"/>
      <c r="O359" s="279"/>
      <c r="P359" s="279"/>
      <c r="Q359" s="279"/>
      <c r="R359" s="279"/>
      <c r="S359" s="279"/>
      <c r="T359" s="280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81" t="s">
        <v>251</v>
      </c>
      <c r="AU359" s="281" t="s">
        <v>85</v>
      </c>
      <c r="AV359" s="14" t="s">
        <v>85</v>
      </c>
      <c r="AW359" s="14" t="s">
        <v>30</v>
      </c>
      <c r="AX359" s="14" t="s">
        <v>31</v>
      </c>
      <c r="AY359" s="281" t="s">
        <v>242</v>
      </c>
    </row>
    <row r="360" s="2" customFormat="1" ht="37.8" customHeight="1">
      <c r="A360" s="41"/>
      <c r="B360" s="42"/>
      <c r="C360" s="247" t="s">
        <v>468</v>
      </c>
      <c r="D360" s="247" t="s">
        <v>245</v>
      </c>
      <c r="E360" s="248" t="s">
        <v>469</v>
      </c>
      <c r="F360" s="249" t="s">
        <v>470</v>
      </c>
      <c r="G360" s="250" t="s">
        <v>465</v>
      </c>
      <c r="H360" s="251">
        <v>19.858000000000001</v>
      </c>
      <c r="I360" s="252"/>
      <c r="J360" s="251">
        <f>ROUND(I360*H360,3)</f>
        <v>0</v>
      </c>
      <c r="K360" s="253"/>
      <c r="L360" s="44"/>
      <c r="M360" s="254" t="s">
        <v>1</v>
      </c>
      <c r="N360" s="255" t="s">
        <v>41</v>
      </c>
      <c r="O360" s="94"/>
      <c r="P360" s="256">
        <f>O360*H360</f>
        <v>0</v>
      </c>
      <c r="Q360" s="256">
        <v>0.11285000000000001</v>
      </c>
      <c r="R360" s="256">
        <f>Q360*H360</f>
        <v>2.2409753000000001</v>
      </c>
      <c r="S360" s="256">
        <v>0</v>
      </c>
      <c r="T360" s="257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58" t="s">
        <v>249</v>
      </c>
      <c r="AT360" s="258" t="s">
        <v>245</v>
      </c>
      <c r="AU360" s="258" t="s">
        <v>85</v>
      </c>
      <c r="AY360" s="18" t="s">
        <v>242</v>
      </c>
      <c r="BE360" s="146">
        <f>IF(N360="základní",J360,0)</f>
        <v>0</v>
      </c>
      <c r="BF360" s="146">
        <f>IF(N360="snížená",J360,0)</f>
        <v>0</v>
      </c>
      <c r="BG360" s="146">
        <f>IF(N360="zákl. přenesená",J360,0)</f>
        <v>0</v>
      </c>
      <c r="BH360" s="146">
        <f>IF(N360="sníž. přenesená",J360,0)</f>
        <v>0</v>
      </c>
      <c r="BI360" s="146">
        <f>IF(N360="nulová",J360,0)</f>
        <v>0</v>
      </c>
      <c r="BJ360" s="18" t="s">
        <v>31</v>
      </c>
      <c r="BK360" s="259">
        <f>ROUND(I360*H360,3)</f>
        <v>0</v>
      </c>
      <c r="BL360" s="18" t="s">
        <v>249</v>
      </c>
      <c r="BM360" s="258" t="s">
        <v>471</v>
      </c>
    </row>
    <row r="361" s="13" customFormat="1">
      <c r="A361" s="13"/>
      <c r="B361" s="260"/>
      <c r="C361" s="261"/>
      <c r="D361" s="262" t="s">
        <v>251</v>
      </c>
      <c r="E361" s="263" t="s">
        <v>1</v>
      </c>
      <c r="F361" s="264" t="s">
        <v>428</v>
      </c>
      <c r="G361" s="261"/>
      <c r="H361" s="263" t="s">
        <v>1</v>
      </c>
      <c r="I361" s="265"/>
      <c r="J361" s="261"/>
      <c r="K361" s="261"/>
      <c r="L361" s="266"/>
      <c r="M361" s="267"/>
      <c r="N361" s="268"/>
      <c r="O361" s="268"/>
      <c r="P361" s="268"/>
      <c r="Q361" s="268"/>
      <c r="R361" s="268"/>
      <c r="S361" s="268"/>
      <c r="T361" s="269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70" t="s">
        <v>251</v>
      </c>
      <c r="AU361" s="270" t="s">
        <v>85</v>
      </c>
      <c r="AV361" s="13" t="s">
        <v>31</v>
      </c>
      <c r="AW361" s="13" t="s">
        <v>30</v>
      </c>
      <c r="AX361" s="13" t="s">
        <v>76</v>
      </c>
      <c r="AY361" s="270" t="s">
        <v>242</v>
      </c>
    </row>
    <row r="362" s="14" customFormat="1">
      <c r="A362" s="14"/>
      <c r="B362" s="271"/>
      <c r="C362" s="272"/>
      <c r="D362" s="262" t="s">
        <v>251</v>
      </c>
      <c r="E362" s="273" t="s">
        <v>1</v>
      </c>
      <c r="F362" s="274" t="s">
        <v>472</v>
      </c>
      <c r="G362" s="272"/>
      <c r="H362" s="275">
        <v>9.3399999999999999</v>
      </c>
      <c r="I362" s="276"/>
      <c r="J362" s="272"/>
      <c r="K362" s="272"/>
      <c r="L362" s="277"/>
      <c r="M362" s="278"/>
      <c r="N362" s="279"/>
      <c r="O362" s="279"/>
      <c r="P362" s="279"/>
      <c r="Q362" s="279"/>
      <c r="R362" s="279"/>
      <c r="S362" s="279"/>
      <c r="T362" s="280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81" t="s">
        <v>251</v>
      </c>
      <c r="AU362" s="281" t="s">
        <v>85</v>
      </c>
      <c r="AV362" s="14" t="s">
        <v>85</v>
      </c>
      <c r="AW362" s="14" t="s">
        <v>30</v>
      </c>
      <c r="AX362" s="14" t="s">
        <v>76</v>
      </c>
      <c r="AY362" s="281" t="s">
        <v>242</v>
      </c>
    </row>
    <row r="363" s="16" customFormat="1">
      <c r="A363" s="16"/>
      <c r="B363" s="293"/>
      <c r="C363" s="294"/>
      <c r="D363" s="262" t="s">
        <v>251</v>
      </c>
      <c r="E363" s="295" t="s">
        <v>1</v>
      </c>
      <c r="F363" s="296" t="s">
        <v>293</v>
      </c>
      <c r="G363" s="294"/>
      <c r="H363" s="297">
        <v>9.3399999999999999</v>
      </c>
      <c r="I363" s="298"/>
      <c r="J363" s="294"/>
      <c r="K363" s="294"/>
      <c r="L363" s="299"/>
      <c r="M363" s="300"/>
      <c r="N363" s="301"/>
      <c r="O363" s="301"/>
      <c r="P363" s="301"/>
      <c r="Q363" s="301"/>
      <c r="R363" s="301"/>
      <c r="S363" s="301"/>
      <c r="T363" s="302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T363" s="303" t="s">
        <v>251</v>
      </c>
      <c r="AU363" s="303" t="s">
        <v>85</v>
      </c>
      <c r="AV363" s="16" t="s">
        <v>113</v>
      </c>
      <c r="AW363" s="16" t="s">
        <v>30</v>
      </c>
      <c r="AX363" s="16" t="s">
        <v>76</v>
      </c>
      <c r="AY363" s="303" t="s">
        <v>242</v>
      </c>
    </row>
    <row r="364" s="13" customFormat="1">
      <c r="A364" s="13"/>
      <c r="B364" s="260"/>
      <c r="C364" s="261"/>
      <c r="D364" s="262" t="s">
        <v>251</v>
      </c>
      <c r="E364" s="263" t="s">
        <v>1</v>
      </c>
      <c r="F364" s="264" t="s">
        <v>430</v>
      </c>
      <c r="G364" s="261"/>
      <c r="H364" s="263" t="s">
        <v>1</v>
      </c>
      <c r="I364" s="265"/>
      <c r="J364" s="261"/>
      <c r="K364" s="261"/>
      <c r="L364" s="266"/>
      <c r="M364" s="267"/>
      <c r="N364" s="268"/>
      <c r="O364" s="268"/>
      <c r="P364" s="268"/>
      <c r="Q364" s="268"/>
      <c r="R364" s="268"/>
      <c r="S364" s="268"/>
      <c r="T364" s="269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70" t="s">
        <v>251</v>
      </c>
      <c r="AU364" s="270" t="s">
        <v>85</v>
      </c>
      <c r="AV364" s="13" t="s">
        <v>31</v>
      </c>
      <c r="AW364" s="13" t="s">
        <v>30</v>
      </c>
      <c r="AX364" s="13" t="s">
        <v>76</v>
      </c>
      <c r="AY364" s="270" t="s">
        <v>242</v>
      </c>
    </row>
    <row r="365" s="14" customFormat="1">
      <c r="A365" s="14"/>
      <c r="B365" s="271"/>
      <c r="C365" s="272"/>
      <c r="D365" s="262" t="s">
        <v>251</v>
      </c>
      <c r="E365" s="273" t="s">
        <v>1</v>
      </c>
      <c r="F365" s="274" t="s">
        <v>473</v>
      </c>
      <c r="G365" s="272"/>
      <c r="H365" s="275">
        <v>4.383</v>
      </c>
      <c r="I365" s="276"/>
      <c r="J365" s="272"/>
      <c r="K365" s="272"/>
      <c r="L365" s="277"/>
      <c r="M365" s="278"/>
      <c r="N365" s="279"/>
      <c r="O365" s="279"/>
      <c r="P365" s="279"/>
      <c r="Q365" s="279"/>
      <c r="R365" s="279"/>
      <c r="S365" s="279"/>
      <c r="T365" s="280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81" t="s">
        <v>251</v>
      </c>
      <c r="AU365" s="281" t="s">
        <v>85</v>
      </c>
      <c r="AV365" s="14" t="s">
        <v>85</v>
      </c>
      <c r="AW365" s="14" t="s">
        <v>30</v>
      </c>
      <c r="AX365" s="14" t="s">
        <v>76</v>
      </c>
      <c r="AY365" s="281" t="s">
        <v>242</v>
      </c>
    </row>
    <row r="366" s="14" customFormat="1">
      <c r="A366" s="14"/>
      <c r="B366" s="271"/>
      <c r="C366" s="272"/>
      <c r="D366" s="262" t="s">
        <v>251</v>
      </c>
      <c r="E366" s="273" t="s">
        <v>1</v>
      </c>
      <c r="F366" s="274" t="s">
        <v>474</v>
      </c>
      <c r="G366" s="272"/>
      <c r="H366" s="275">
        <v>6.1349999999999998</v>
      </c>
      <c r="I366" s="276"/>
      <c r="J366" s="272"/>
      <c r="K366" s="272"/>
      <c r="L366" s="277"/>
      <c r="M366" s="278"/>
      <c r="N366" s="279"/>
      <c r="O366" s="279"/>
      <c r="P366" s="279"/>
      <c r="Q366" s="279"/>
      <c r="R366" s="279"/>
      <c r="S366" s="279"/>
      <c r="T366" s="280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81" t="s">
        <v>251</v>
      </c>
      <c r="AU366" s="281" t="s">
        <v>85</v>
      </c>
      <c r="AV366" s="14" t="s">
        <v>85</v>
      </c>
      <c r="AW366" s="14" t="s">
        <v>30</v>
      </c>
      <c r="AX366" s="14" t="s">
        <v>76</v>
      </c>
      <c r="AY366" s="281" t="s">
        <v>242</v>
      </c>
    </row>
    <row r="367" s="16" customFormat="1">
      <c r="A367" s="16"/>
      <c r="B367" s="293"/>
      <c r="C367" s="294"/>
      <c r="D367" s="262" t="s">
        <v>251</v>
      </c>
      <c r="E367" s="295" t="s">
        <v>1</v>
      </c>
      <c r="F367" s="296" t="s">
        <v>293</v>
      </c>
      <c r="G367" s="294"/>
      <c r="H367" s="297">
        <v>10.518000000000001</v>
      </c>
      <c r="I367" s="298"/>
      <c r="J367" s="294"/>
      <c r="K367" s="294"/>
      <c r="L367" s="299"/>
      <c r="M367" s="300"/>
      <c r="N367" s="301"/>
      <c r="O367" s="301"/>
      <c r="P367" s="301"/>
      <c r="Q367" s="301"/>
      <c r="R367" s="301"/>
      <c r="S367" s="301"/>
      <c r="T367" s="302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T367" s="303" t="s">
        <v>251</v>
      </c>
      <c r="AU367" s="303" t="s">
        <v>85</v>
      </c>
      <c r="AV367" s="16" t="s">
        <v>113</v>
      </c>
      <c r="AW367" s="16" t="s">
        <v>30</v>
      </c>
      <c r="AX367" s="16" t="s">
        <v>76</v>
      </c>
      <c r="AY367" s="303" t="s">
        <v>242</v>
      </c>
    </row>
    <row r="368" s="15" customFormat="1">
      <c r="A368" s="15"/>
      <c r="B368" s="282"/>
      <c r="C368" s="283"/>
      <c r="D368" s="262" t="s">
        <v>251</v>
      </c>
      <c r="E368" s="284" t="s">
        <v>1</v>
      </c>
      <c r="F368" s="285" t="s">
        <v>256</v>
      </c>
      <c r="G368" s="283"/>
      <c r="H368" s="286">
        <v>19.858000000000001</v>
      </c>
      <c r="I368" s="287"/>
      <c r="J368" s="283"/>
      <c r="K368" s="283"/>
      <c r="L368" s="288"/>
      <c r="M368" s="289"/>
      <c r="N368" s="290"/>
      <c r="O368" s="290"/>
      <c r="P368" s="290"/>
      <c r="Q368" s="290"/>
      <c r="R368" s="290"/>
      <c r="S368" s="290"/>
      <c r="T368" s="291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T368" s="292" t="s">
        <v>251</v>
      </c>
      <c r="AU368" s="292" t="s">
        <v>85</v>
      </c>
      <c r="AV368" s="15" t="s">
        <v>249</v>
      </c>
      <c r="AW368" s="15" t="s">
        <v>30</v>
      </c>
      <c r="AX368" s="15" t="s">
        <v>31</v>
      </c>
      <c r="AY368" s="292" t="s">
        <v>242</v>
      </c>
    </row>
    <row r="369" s="2" customFormat="1" ht="33" customHeight="1">
      <c r="A369" s="41"/>
      <c r="B369" s="42"/>
      <c r="C369" s="247" t="s">
        <v>475</v>
      </c>
      <c r="D369" s="247" t="s">
        <v>245</v>
      </c>
      <c r="E369" s="248" t="s">
        <v>476</v>
      </c>
      <c r="F369" s="249" t="s">
        <v>477</v>
      </c>
      <c r="G369" s="250" t="s">
        <v>478</v>
      </c>
      <c r="H369" s="251">
        <v>8</v>
      </c>
      <c r="I369" s="252"/>
      <c r="J369" s="251">
        <f>ROUND(I369*H369,3)</f>
        <v>0</v>
      </c>
      <c r="K369" s="253"/>
      <c r="L369" s="44"/>
      <c r="M369" s="254" t="s">
        <v>1</v>
      </c>
      <c r="N369" s="255" t="s">
        <v>41</v>
      </c>
      <c r="O369" s="94"/>
      <c r="P369" s="256">
        <f>O369*H369</f>
        <v>0</v>
      </c>
      <c r="Q369" s="256">
        <v>0.026280000000000001</v>
      </c>
      <c r="R369" s="256">
        <f>Q369*H369</f>
        <v>0.21024000000000001</v>
      </c>
      <c r="S369" s="256">
        <v>0</v>
      </c>
      <c r="T369" s="257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58" t="s">
        <v>249</v>
      </c>
      <c r="AT369" s="258" t="s">
        <v>245</v>
      </c>
      <c r="AU369" s="258" t="s">
        <v>85</v>
      </c>
      <c r="AY369" s="18" t="s">
        <v>242</v>
      </c>
      <c r="BE369" s="146">
        <f>IF(N369="základní",J369,0)</f>
        <v>0</v>
      </c>
      <c r="BF369" s="146">
        <f>IF(N369="snížená",J369,0)</f>
        <v>0</v>
      </c>
      <c r="BG369" s="146">
        <f>IF(N369="zákl. přenesená",J369,0)</f>
        <v>0</v>
      </c>
      <c r="BH369" s="146">
        <f>IF(N369="sníž. přenesená",J369,0)</f>
        <v>0</v>
      </c>
      <c r="BI369" s="146">
        <f>IF(N369="nulová",J369,0)</f>
        <v>0</v>
      </c>
      <c r="BJ369" s="18" t="s">
        <v>31</v>
      </c>
      <c r="BK369" s="259">
        <f>ROUND(I369*H369,3)</f>
        <v>0</v>
      </c>
      <c r="BL369" s="18" t="s">
        <v>249</v>
      </c>
      <c r="BM369" s="258" t="s">
        <v>479</v>
      </c>
    </row>
    <row r="370" s="13" customFormat="1">
      <c r="A370" s="13"/>
      <c r="B370" s="260"/>
      <c r="C370" s="261"/>
      <c r="D370" s="262" t="s">
        <v>251</v>
      </c>
      <c r="E370" s="263" t="s">
        <v>1</v>
      </c>
      <c r="F370" s="264" t="s">
        <v>480</v>
      </c>
      <c r="G370" s="261"/>
      <c r="H370" s="263" t="s">
        <v>1</v>
      </c>
      <c r="I370" s="265"/>
      <c r="J370" s="261"/>
      <c r="K370" s="261"/>
      <c r="L370" s="266"/>
      <c r="M370" s="267"/>
      <c r="N370" s="268"/>
      <c r="O370" s="268"/>
      <c r="P370" s="268"/>
      <c r="Q370" s="268"/>
      <c r="R370" s="268"/>
      <c r="S370" s="268"/>
      <c r="T370" s="269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70" t="s">
        <v>251</v>
      </c>
      <c r="AU370" s="270" t="s">
        <v>85</v>
      </c>
      <c r="AV370" s="13" t="s">
        <v>31</v>
      </c>
      <c r="AW370" s="13" t="s">
        <v>30</v>
      </c>
      <c r="AX370" s="13" t="s">
        <v>76</v>
      </c>
      <c r="AY370" s="270" t="s">
        <v>242</v>
      </c>
    </row>
    <row r="371" s="14" customFormat="1">
      <c r="A371" s="14"/>
      <c r="B371" s="271"/>
      <c r="C371" s="272"/>
      <c r="D371" s="262" t="s">
        <v>251</v>
      </c>
      <c r="E371" s="273" t="s">
        <v>1</v>
      </c>
      <c r="F371" s="274" t="s">
        <v>113</v>
      </c>
      <c r="G371" s="272"/>
      <c r="H371" s="275">
        <v>3</v>
      </c>
      <c r="I371" s="276"/>
      <c r="J371" s="272"/>
      <c r="K371" s="272"/>
      <c r="L371" s="277"/>
      <c r="M371" s="278"/>
      <c r="N371" s="279"/>
      <c r="O371" s="279"/>
      <c r="P371" s="279"/>
      <c r="Q371" s="279"/>
      <c r="R371" s="279"/>
      <c r="S371" s="279"/>
      <c r="T371" s="280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81" t="s">
        <v>251</v>
      </c>
      <c r="AU371" s="281" t="s">
        <v>85</v>
      </c>
      <c r="AV371" s="14" t="s">
        <v>85</v>
      </c>
      <c r="AW371" s="14" t="s">
        <v>30</v>
      </c>
      <c r="AX371" s="14" t="s">
        <v>76</v>
      </c>
      <c r="AY371" s="281" t="s">
        <v>242</v>
      </c>
    </row>
    <row r="372" s="13" customFormat="1">
      <c r="A372" s="13"/>
      <c r="B372" s="260"/>
      <c r="C372" s="261"/>
      <c r="D372" s="262" t="s">
        <v>251</v>
      </c>
      <c r="E372" s="263" t="s">
        <v>1</v>
      </c>
      <c r="F372" s="264" t="s">
        <v>481</v>
      </c>
      <c r="G372" s="261"/>
      <c r="H372" s="263" t="s">
        <v>1</v>
      </c>
      <c r="I372" s="265"/>
      <c r="J372" s="261"/>
      <c r="K372" s="261"/>
      <c r="L372" s="266"/>
      <c r="M372" s="267"/>
      <c r="N372" s="268"/>
      <c r="O372" s="268"/>
      <c r="P372" s="268"/>
      <c r="Q372" s="268"/>
      <c r="R372" s="268"/>
      <c r="S372" s="268"/>
      <c r="T372" s="269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70" t="s">
        <v>251</v>
      </c>
      <c r="AU372" s="270" t="s">
        <v>85</v>
      </c>
      <c r="AV372" s="13" t="s">
        <v>31</v>
      </c>
      <c r="AW372" s="13" t="s">
        <v>30</v>
      </c>
      <c r="AX372" s="13" t="s">
        <v>76</v>
      </c>
      <c r="AY372" s="270" t="s">
        <v>242</v>
      </c>
    </row>
    <row r="373" s="14" customFormat="1">
      <c r="A373" s="14"/>
      <c r="B373" s="271"/>
      <c r="C373" s="272"/>
      <c r="D373" s="262" t="s">
        <v>251</v>
      </c>
      <c r="E373" s="273" t="s">
        <v>1</v>
      </c>
      <c r="F373" s="274" t="s">
        <v>85</v>
      </c>
      <c r="G373" s="272"/>
      <c r="H373" s="275">
        <v>2</v>
      </c>
      <c r="I373" s="276"/>
      <c r="J373" s="272"/>
      <c r="K373" s="272"/>
      <c r="L373" s="277"/>
      <c r="M373" s="278"/>
      <c r="N373" s="279"/>
      <c r="O373" s="279"/>
      <c r="P373" s="279"/>
      <c r="Q373" s="279"/>
      <c r="R373" s="279"/>
      <c r="S373" s="279"/>
      <c r="T373" s="280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81" t="s">
        <v>251</v>
      </c>
      <c r="AU373" s="281" t="s">
        <v>85</v>
      </c>
      <c r="AV373" s="14" t="s">
        <v>85</v>
      </c>
      <c r="AW373" s="14" t="s">
        <v>30</v>
      </c>
      <c r="AX373" s="14" t="s">
        <v>76</v>
      </c>
      <c r="AY373" s="281" t="s">
        <v>242</v>
      </c>
    </row>
    <row r="374" s="13" customFormat="1">
      <c r="A374" s="13"/>
      <c r="B374" s="260"/>
      <c r="C374" s="261"/>
      <c r="D374" s="262" t="s">
        <v>251</v>
      </c>
      <c r="E374" s="263" t="s">
        <v>1</v>
      </c>
      <c r="F374" s="264" t="s">
        <v>482</v>
      </c>
      <c r="G374" s="261"/>
      <c r="H374" s="263" t="s">
        <v>1</v>
      </c>
      <c r="I374" s="265"/>
      <c r="J374" s="261"/>
      <c r="K374" s="261"/>
      <c r="L374" s="266"/>
      <c r="M374" s="267"/>
      <c r="N374" s="268"/>
      <c r="O374" s="268"/>
      <c r="P374" s="268"/>
      <c r="Q374" s="268"/>
      <c r="R374" s="268"/>
      <c r="S374" s="268"/>
      <c r="T374" s="269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70" t="s">
        <v>251</v>
      </c>
      <c r="AU374" s="270" t="s">
        <v>85</v>
      </c>
      <c r="AV374" s="13" t="s">
        <v>31</v>
      </c>
      <c r="AW374" s="13" t="s">
        <v>30</v>
      </c>
      <c r="AX374" s="13" t="s">
        <v>76</v>
      </c>
      <c r="AY374" s="270" t="s">
        <v>242</v>
      </c>
    </row>
    <row r="375" s="14" customFormat="1">
      <c r="A375" s="14"/>
      <c r="B375" s="271"/>
      <c r="C375" s="272"/>
      <c r="D375" s="262" t="s">
        <v>251</v>
      </c>
      <c r="E375" s="273" t="s">
        <v>1</v>
      </c>
      <c r="F375" s="274" t="s">
        <v>113</v>
      </c>
      <c r="G375" s="272"/>
      <c r="H375" s="275">
        <v>3</v>
      </c>
      <c r="I375" s="276"/>
      <c r="J375" s="272"/>
      <c r="K375" s="272"/>
      <c r="L375" s="277"/>
      <c r="M375" s="278"/>
      <c r="N375" s="279"/>
      <c r="O375" s="279"/>
      <c r="P375" s="279"/>
      <c r="Q375" s="279"/>
      <c r="R375" s="279"/>
      <c r="S375" s="279"/>
      <c r="T375" s="280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81" t="s">
        <v>251</v>
      </c>
      <c r="AU375" s="281" t="s">
        <v>85</v>
      </c>
      <c r="AV375" s="14" t="s">
        <v>85</v>
      </c>
      <c r="AW375" s="14" t="s">
        <v>30</v>
      </c>
      <c r="AX375" s="14" t="s">
        <v>76</v>
      </c>
      <c r="AY375" s="281" t="s">
        <v>242</v>
      </c>
    </row>
    <row r="376" s="15" customFormat="1">
      <c r="A376" s="15"/>
      <c r="B376" s="282"/>
      <c r="C376" s="283"/>
      <c r="D376" s="262" t="s">
        <v>251</v>
      </c>
      <c r="E376" s="284" t="s">
        <v>1</v>
      </c>
      <c r="F376" s="285" t="s">
        <v>256</v>
      </c>
      <c r="G376" s="283"/>
      <c r="H376" s="286">
        <v>8</v>
      </c>
      <c r="I376" s="287"/>
      <c r="J376" s="283"/>
      <c r="K376" s="283"/>
      <c r="L376" s="288"/>
      <c r="M376" s="289"/>
      <c r="N376" s="290"/>
      <c r="O376" s="290"/>
      <c r="P376" s="290"/>
      <c r="Q376" s="290"/>
      <c r="R376" s="290"/>
      <c r="S376" s="290"/>
      <c r="T376" s="291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92" t="s">
        <v>251</v>
      </c>
      <c r="AU376" s="292" t="s">
        <v>85</v>
      </c>
      <c r="AV376" s="15" t="s">
        <v>249</v>
      </c>
      <c r="AW376" s="15" t="s">
        <v>30</v>
      </c>
      <c r="AX376" s="15" t="s">
        <v>31</v>
      </c>
      <c r="AY376" s="292" t="s">
        <v>242</v>
      </c>
    </row>
    <row r="377" s="2" customFormat="1" ht="33" customHeight="1">
      <c r="A377" s="41"/>
      <c r="B377" s="42"/>
      <c r="C377" s="247" t="s">
        <v>483</v>
      </c>
      <c r="D377" s="247" t="s">
        <v>245</v>
      </c>
      <c r="E377" s="248" t="s">
        <v>484</v>
      </c>
      <c r="F377" s="249" t="s">
        <v>485</v>
      </c>
      <c r="G377" s="250" t="s">
        <v>478</v>
      </c>
      <c r="H377" s="251">
        <v>4</v>
      </c>
      <c r="I377" s="252"/>
      <c r="J377" s="251">
        <f>ROUND(I377*H377,3)</f>
        <v>0</v>
      </c>
      <c r="K377" s="253"/>
      <c r="L377" s="44"/>
      <c r="M377" s="254" t="s">
        <v>1</v>
      </c>
      <c r="N377" s="255" t="s">
        <v>41</v>
      </c>
      <c r="O377" s="94"/>
      <c r="P377" s="256">
        <f>O377*H377</f>
        <v>0</v>
      </c>
      <c r="Q377" s="256">
        <v>0.033279999999999997</v>
      </c>
      <c r="R377" s="256">
        <f>Q377*H377</f>
        <v>0.13311999999999999</v>
      </c>
      <c r="S377" s="256">
        <v>0</v>
      </c>
      <c r="T377" s="257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58" t="s">
        <v>249</v>
      </c>
      <c r="AT377" s="258" t="s">
        <v>245</v>
      </c>
      <c r="AU377" s="258" t="s">
        <v>85</v>
      </c>
      <c r="AY377" s="18" t="s">
        <v>242</v>
      </c>
      <c r="BE377" s="146">
        <f>IF(N377="základní",J377,0)</f>
        <v>0</v>
      </c>
      <c r="BF377" s="146">
        <f>IF(N377="snížená",J377,0)</f>
        <v>0</v>
      </c>
      <c r="BG377" s="146">
        <f>IF(N377="zákl. přenesená",J377,0)</f>
        <v>0</v>
      </c>
      <c r="BH377" s="146">
        <f>IF(N377="sníž. přenesená",J377,0)</f>
        <v>0</v>
      </c>
      <c r="BI377" s="146">
        <f>IF(N377="nulová",J377,0)</f>
        <v>0</v>
      </c>
      <c r="BJ377" s="18" t="s">
        <v>31</v>
      </c>
      <c r="BK377" s="259">
        <f>ROUND(I377*H377,3)</f>
        <v>0</v>
      </c>
      <c r="BL377" s="18" t="s">
        <v>249</v>
      </c>
      <c r="BM377" s="258" t="s">
        <v>486</v>
      </c>
    </row>
    <row r="378" s="13" customFormat="1">
      <c r="A378" s="13"/>
      <c r="B378" s="260"/>
      <c r="C378" s="261"/>
      <c r="D378" s="262" t="s">
        <v>251</v>
      </c>
      <c r="E378" s="263" t="s">
        <v>1</v>
      </c>
      <c r="F378" s="264" t="s">
        <v>480</v>
      </c>
      <c r="G378" s="261"/>
      <c r="H378" s="263" t="s">
        <v>1</v>
      </c>
      <c r="I378" s="265"/>
      <c r="J378" s="261"/>
      <c r="K378" s="261"/>
      <c r="L378" s="266"/>
      <c r="M378" s="267"/>
      <c r="N378" s="268"/>
      <c r="O378" s="268"/>
      <c r="P378" s="268"/>
      <c r="Q378" s="268"/>
      <c r="R378" s="268"/>
      <c r="S378" s="268"/>
      <c r="T378" s="269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70" t="s">
        <v>251</v>
      </c>
      <c r="AU378" s="270" t="s">
        <v>85</v>
      </c>
      <c r="AV378" s="13" t="s">
        <v>31</v>
      </c>
      <c r="AW378" s="13" t="s">
        <v>30</v>
      </c>
      <c r="AX378" s="13" t="s">
        <v>76</v>
      </c>
      <c r="AY378" s="270" t="s">
        <v>242</v>
      </c>
    </row>
    <row r="379" s="14" customFormat="1">
      <c r="A379" s="14"/>
      <c r="B379" s="271"/>
      <c r="C379" s="272"/>
      <c r="D379" s="262" t="s">
        <v>251</v>
      </c>
      <c r="E379" s="273" t="s">
        <v>1</v>
      </c>
      <c r="F379" s="274" t="s">
        <v>85</v>
      </c>
      <c r="G379" s="272"/>
      <c r="H379" s="275">
        <v>2</v>
      </c>
      <c r="I379" s="276"/>
      <c r="J379" s="272"/>
      <c r="K379" s="272"/>
      <c r="L379" s="277"/>
      <c r="M379" s="278"/>
      <c r="N379" s="279"/>
      <c r="O379" s="279"/>
      <c r="P379" s="279"/>
      <c r="Q379" s="279"/>
      <c r="R379" s="279"/>
      <c r="S379" s="279"/>
      <c r="T379" s="280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81" t="s">
        <v>251</v>
      </c>
      <c r="AU379" s="281" t="s">
        <v>85</v>
      </c>
      <c r="AV379" s="14" t="s">
        <v>85</v>
      </c>
      <c r="AW379" s="14" t="s">
        <v>30</v>
      </c>
      <c r="AX379" s="14" t="s">
        <v>76</v>
      </c>
      <c r="AY379" s="281" t="s">
        <v>242</v>
      </c>
    </row>
    <row r="380" s="13" customFormat="1">
      <c r="A380" s="13"/>
      <c r="B380" s="260"/>
      <c r="C380" s="261"/>
      <c r="D380" s="262" t="s">
        <v>251</v>
      </c>
      <c r="E380" s="263" t="s">
        <v>1</v>
      </c>
      <c r="F380" s="264" t="s">
        <v>481</v>
      </c>
      <c r="G380" s="261"/>
      <c r="H380" s="263" t="s">
        <v>1</v>
      </c>
      <c r="I380" s="265"/>
      <c r="J380" s="261"/>
      <c r="K380" s="261"/>
      <c r="L380" s="266"/>
      <c r="M380" s="267"/>
      <c r="N380" s="268"/>
      <c r="O380" s="268"/>
      <c r="P380" s="268"/>
      <c r="Q380" s="268"/>
      <c r="R380" s="268"/>
      <c r="S380" s="268"/>
      <c r="T380" s="269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70" t="s">
        <v>251</v>
      </c>
      <c r="AU380" s="270" t="s">
        <v>85</v>
      </c>
      <c r="AV380" s="13" t="s">
        <v>31</v>
      </c>
      <c r="AW380" s="13" t="s">
        <v>30</v>
      </c>
      <c r="AX380" s="13" t="s">
        <v>76</v>
      </c>
      <c r="AY380" s="270" t="s">
        <v>242</v>
      </c>
    </row>
    <row r="381" s="14" customFormat="1">
      <c r="A381" s="14"/>
      <c r="B381" s="271"/>
      <c r="C381" s="272"/>
      <c r="D381" s="262" t="s">
        <v>251</v>
      </c>
      <c r="E381" s="273" t="s">
        <v>1</v>
      </c>
      <c r="F381" s="274" t="s">
        <v>31</v>
      </c>
      <c r="G381" s="272"/>
      <c r="H381" s="275">
        <v>1</v>
      </c>
      <c r="I381" s="276"/>
      <c r="J381" s="272"/>
      <c r="K381" s="272"/>
      <c r="L381" s="277"/>
      <c r="M381" s="278"/>
      <c r="N381" s="279"/>
      <c r="O381" s="279"/>
      <c r="P381" s="279"/>
      <c r="Q381" s="279"/>
      <c r="R381" s="279"/>
      <c r="S381" s="279"/>
      <c r="T381" s="280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81" t="s">
        <v>251</v>
      </c>
      <c r="AU381" s="281" t="s">
        <v>85</v>
      </c>
      <c r="AV381" s="14" t="s">
        <v>85</v>
      </c>
      <c r="AW381" s="14" t="s">
        <v>30</v>
      </c>
      <c r="AX381" s="14" t="s">
        <v>76</v>
      </c>
      <c r="AY381" s="281" t="s">
        <v>242</v>
      </c>
    </row>
    <row r="382" s="13" customFormat="1">
      <c r="A382" s="13"/>
      <c r="B382" s="260"/>
      <c r="C382" s="261"/>
      <c r="D382" s="262" t="s">
        <v>251</v>
      </c>
      <c r="E382" s="263" t="s">
        <v>1</v>
      </c>
      <c r="F382" s="264" t="s">
        <v>482</v>
      </c>
      <c r="G382" s="261"/>
      <c r="H382" s="263" t="s">
        <v>1</v>
      </c>
      <c r="I382" s="265"/>
      <c r="J382" s="261"/>
      <c r="K382" s="261"/>
      <c r="L382" s="266"/>
      <c r="M382" s="267"/>
      <c r="N382" s="268"/>
      <c r="O382" s="268"/>
      <c r="P382" s="268"/>
      <c r="Q382" s="268"/>
      <c r="R382" s="268"/>
      <c r="S382" s="268"/>
      <c r="T382" s="269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70" t="s">
        <v>251</v>
      </c>
      <c r="AU382" s="270" t="s">
        <v>85</v>
      </c>
      <c r="AV382" s="13" t="s">
        <v>31</v>
      </c>
      <c r="AW382" s="13" t="s">
        <v>30</v>
      </c>
      <c r="AX382" s="13" t="s">
        <v>76</v>
      </c>
      <c r="AY382" s="270" t="s">
        <v>242</v>
      </c>
    </row>
    <row r="383" s="14" customFormat="1">
      <c r="A383" s="14"/>
      <c r="B383" s="271"/>
      <c r="C383" s="272"/>
      <c r="D383" s="262" t="s">
        <v>251</v>
      </c>
      <c r="E383" s="273" t="s">
        <v>1</v>
      </c>
      <c r="F383" s="274" t="s">
        <v>31</v>
      </c>
      <c r="G383" s="272"/>
      <c r="H383" s="275">
        <v>1</v>
      </c>
      <c r="I383" s="276"/>
      <c r="J383" s="272"/>
      <c r="K383" s="272"/>
      <c r="L383" s="277"/>
      <c r="M383" s="278"/>
      <c r="N383" s="279"/>
      <c r="O383" s="279"/>
      <c r="P383" s="279"/>
      <c r="Q383" s="279"/>
      <c r="R383" s="279"/>
      <c r="S383" s="279"/>
      <c r="T383" s="280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81" t="s">
        <v>251</v>
      </c>
      <c r="AU383" s="281" t="s">
        <v>85</v>
      </c>
      <c r="AV383" s="14" t="s">
        <v>85</v>
      </c>
      <c r="AW383" s="14" t="s">
        <v>30</v>
      </c>
      <c r="AX383" s="14" t="s">
        <v>76</v>
      </c>
      <c r="AY383" s="281" t="s">
        <v>242</v>
      </c>
    </row>
    <row r="384" s="15" customFormat="1">
      <c r="A384" s="15"/>
      <c r="B384" s="282"/>
      <c r="C384" s="283"/>
      <c r="D384" s="262" t="s">
        <v>251</v>
      </c>
      <c r="E384" s="284" t="s">
        <v>1</v>
      </c>
      <c r="F384" s="285" t="s">
        <v>256</v>
      </c>
      <c r="G384" s="283"/>
      <c r="H384" s="286">
        <v>4</v>
      </c>
      <c r="I384" s="287"/>
      <c r="J384" s="283"/>
      <c r="K384" s="283"/>
      <c r="L384" s="288"/>
      <c r="M384" s="289"/>
      <c r="N384" s="290"/>
      <c r="O384" s="290"/>
      <c r="P384" s="290"/>
      <c r="Q384" s="290"/>
      <c r="R384" s="290"/>
      <c r="S384" s="290"/>
      <c r="T384" s="291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T384" s="292" t="s">
        <v>251</v>
      </c>
      <c r="AU384" s="292" t="s">
        <v>85</v>
      </c>
      <c r="AV384" s="15" t="s">
        <v>249</v>
      </c>
      <c r="AW384" s="15" t="s">
        <v>30</v>
      </c>
      <c r="AX384" s="15" t="s">
        <v>31</v>
      </c>
      <c r="AY384" s="292" t="s">
        <v>242</v>
      </c>
    </row>
    <row r="385" s="2" customFormat="1" ht="33" customHeight="1">
      <c r="A385" s="41"/>
      <c r="B385" s="42"/>
      <c r="C385" s="247" t="s">
        <v>487</v>
      </c>
      <c r="D385" s="247" t="s">
        <v>245</v>
      </c>
      <c r="E385" s="248" t="s">
        <v>488</v>
      </c>
      <c r="F385" s="249" t="s">
        <v>489</v>
      </c>
      <c r="G385" s="250" t="s">
        <v>478</v>
      </c>
      <c r="H385" s="251">
        <v>2</v>
      </c>
      <c r="I385" s="252"/>
      <c r="J385" s="251">
        <f>ROUND(I385*H385,3)</f>
        <v>0</v>
      </c>
      <c r="K385" s="253"/>
      <c r="L385" s="44"/>
      <c r="M385" s="254" t="s">
        <v>1</v>
      </c>
      <c r="N385" s="255" t="s">
        <v>41</v>
      </c>
      <c r="O385" s="94"/>
      <c r="P385" s="256">
        <f>O385*H385</f>
        <v>0</v>
      </c>
      <c r="Q385" s="256">
        <v>0.03193</v>
      </c>
      <c r="R385" s="256">
        <f>Q385*H385</f>
        <v>0.06386</v>
      </c>
      <c r="S385" s="256">
        <v>0</v>
      </c>
      <c r="T385" s="257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58" t="s">
        <v>249</v>
      </c>
      <c r="AT385" s="258" t="s">
        <v>245</v>
      </c>
      <c r="AU385" s="258" t="s">
        <v>85</v>
      </c>
      <c r="AY385" s="18" t="s">
        <v>242</v>
      </c>
      <c r="BE385" s="146">
        <f>IF(N385="základní",J385,0)</f>
        <v>0</v>
      </c>
      <c r="BF385" s="146">
        <f>IF(N385="snížená",J385,0)</f>
        <v>0</v>
      </c>
      <c r="BG385" s="146">
        <f>IF(N385="zákl. přenesená",J385,0)</f>
        <v>0</v>
      </c>
      <c r="BH385" s="146">
        <f>IF(N385="sníž. přenesená",J385,0)</f>
        <v>0</v>
      </c>
      <c r="BI385" s="146">
        <f>IF(N385="nulová",J385,0)</f>
        <v>0</v>
      </c>
      <c r="BJ385" s="18" t="s">
        <v>31</v>
      </c>
      <c r="BK385" s="259">
        <f>ROUND(I385*H385,3)</f>
        <v>0</v>
      </c>
      <c r="BL385" s="18" t="s">
        <v>249</v>
      </c>
      <c r="BM385" s="258" t="s">
        <v>490</v>
      </c>
    </row>
    <row r="386" s="13" customFormat="1">
      <c r="A386" s="13"/>
      <c r="B386" s="260"/>
      <c r="C386" s="261"/>
      <c r="D386" s="262" t="s">
        <v>251</v>
      </c>
      <c r="E386" s="263" t="s">
        <v>1</v>
      </c>
      <c r="F386" s="264" t="s">
        <v>480</v>
      </c>
      <c r="G386" s="261"/>
      <c r="H386" s="263" t="s">
        <v>1</v>
      </c>
      <c r="I386" s="265"/>
      <c r="J386" s="261"/>
      <c r="K386" s="261"/>
      <c r="L386" s="266"/>
      <c r="M386" s="267"/>
      <c r="N386" s="268"/>
      <c r="O386" s="268"/>
      <c r="P386" s="268"/>
      <c r="Q386" s="268"/>
      <c r="R386" s="268"/>
      <c r="S386" s="268"/>
      <c r="T386" s="269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70" t="s">
        <v>251</v>
      </c>
      <c r="AU386" s="270" t="s">
        <v>85</v>
      </c>
      <c r="AV386" s="13" t="s">
        <v>31</v>
      </c>
      <c r="AW386" s="13" t="s">
        <v>30</v>
      </c>
      <c r="AX386" s="13" t="s">
        <v>76</v>
      </c>
      <c r="AY386" s="270" t="s">
        <v>242</v>
      </c>
    </row>
    <row r="387" s="14" customFormat="1">
      <c r="A387" s="14"/>
      <c r="B387" s="271"/>
      <c r="C387" s="272"/>
      <c r="D387" s="262" t="s">
        <v>251</v>
      </c>
      <c r="E387" s="273" t="s">
        <v>1</v>
      </c>
      <c r="F387" s="274" t="s">
        <v>31</v>
      </c>
      <c r="G387" s="272"/>
      <c r="H387" s="275">
        <v>1</v>
      </c>
      <c r="I387" s="276"/>
      <c r="J387" s="272"/>
      <c r="K387" s="272"/>
      <c r="L387" s="277"/>
      <c r="M387" s="278"/>
      <c r="N387" s="279"/>
      <c r="O387" s="279"/>
      <c r="P387" s="279"/>
      <c r="Q387" s="279"/>
      <c r="R387" s="279"/>
      <c r="S387" s="279"/>
      <c r="T387" s="280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81" t="s">
        <v>251</v>
      </c>
      <c r="AU387" s="281" t="s">
        <v>85</v>
      </c>
      <c r="AV387" s="14" t="s">
        <v>85</v>
      </c>
      <c r="AW387" s="14" t="s">
        <v>30</v>
      </c>
      <c r="AX387" s="14" t="s">
        <v>76</v>
      </c>
      <c r="AY387" s="281" t="s">
        <v>242</v>
      </c>
    </row>
    <row r="388" s="13" customFormat="1">
      <c r="A388" s="13"/>
      <c r="B388" s="260"/>
      <c r="C388" s="261"/>
      <c r="D388" s="262" t="s">
        <v>251</v>
      </c>
      <c r="E388" s="263" t="s">
        <v>1</v>
      </c>
      <c r="F388" s="264" t="s">
        <v>481</v>
      </c>
      <c r="G388" s="261"/>
      <c r="H388" s="263" t="s">
        <v>1</v>
      </c>
      <c r="I388" s="265"/>
      <c r="J388" s="261"/>
      <c r="K388" s="261"/>
      <c r="L388" s="266"/>
      <c r="M388" s="267"/>
      <c r="N388" s="268"/>
      <c r="O388" s="268"/>
      <c r="P388" s="268"/>
      <c r="Q388" s="268"/>
      <c r="R388" s="268"/>
      <c r="S388" s="268"/>
      <c r="T388" s="269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70" t="s">
        <v>251</v>
      </c>
      <c r="AU388" s="270" t="s">
        <v>85</v>
      </c>
      <c r="AV388" s="13" t="s">
        <v>31</v>
      </c>
      <c r="AW388" s="13" t="s">
        <v>30</v>
      </c>
      <c r="AX388" s="13" t="s">
        <v>76</v>
      </c>
      <c r="AY388" s="270" t="s">
        <v>242</v>
      </c>
    </row>
    <row r="389" s="14" customFormat="1">
      <c r="A389" s="14"/>
      <c r="B389" s="271"/>
      <c r="C389" s="272"/>
      <c r="D389" s="262" t="s">
        <v>251</v>
      </c>
      <c r="E389" s="273" t="s">
        <v>1</v>
      </c>
      <c r="F389" s="274" t="s">
        <v>31</v>
      </c>
      <c r="G389" s="272"/>
      <c r="H389" s="275">
        <v>1</v>
      </c>
      <c r="I389" s="276"/>
      <c r="J389" s="272"/>
      <c r="K389" s="272"/>
      <c r="L389" s="277"/>
      <c r="M389" s="278"/>
      <c r="N389" s="279"/>
      <c r="O389" s="279"/>
      <c r="P389" s="279"/>
      <c r="Q389" s="279"/>
      <c r="R389" s="279"/>
      <c r="S389" s="279"/>
      <c r="T389" s="280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81" t="s">
        <v>251</v>
      </c>
      <c r="AU389" s="281" t="s">
        <v>85</v>
      </c>
      <c r="AV389" s="14" t="s">
        <v>85</v>
      </c>
      <c r="AW389" s="14" t="s">
        <v>30</v>
      </c>
      <c r="AX389" s="14" t="s">
        <v>76</v>
      </c>
      <c r="AY389" s="281" t="s">
        <v>242</v>
      </c>
    </row>
    <row r="390" s="13" customFormat="1">
      <c r="A390" s="13"/>
      <c r="B390" s="260"/>
      <c r="C390" s="261"/>
      <c r="D390" s="262" t="s">
        <v>251</v>
      </c>
      <c r="E390" s="263" t="s">
        <v>1</v>
      </c>
      <c r="F390" s="264" t="s">
        <v>482</v>
      </c>
      <c r="G390" s="261"/>
      <c r="H390" s="263" t="s">
        <v>1</v>
      </c>
      <c r="I390" s="265"/>
      <c r="J390" s="261"/>
      <c r="K390" s="261"/>
      <c r="L390" s="266"/>
      <c r="M390" s="267"/>
      <c r="N390" s="268"/>
      <c r="O390" s="268"/>
      <c r="P390" s="268"/>
      <c r="Q390" s="268"/>
      <c r="R390" s="268"/>
      <c r="S390" s="268"/>
      <c r="T390" s="269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70" t="s">
        <v>251</v>
      </c>
      <c r="AU390" s="270" t="s">
        <v>85</v>
      </c>
      <c r="AV390" s="13" t="s">
        <v>31</v>
      </c>
      <c r="AW390" s="13" t="s">
        <v>30</v>
      </c>
      <c r="AX390" s="13" t="s">
        <v>76</v>
      </c>
      <c r="AY390" s="270" t="s">
        <v>242</v>
      </c>
    </row>
    <row r="391" s="14" customFormat="1">
      <c r="A391" s="14"/>
      <c r="B391" s="271"/>
      <c r="C391" s="272"/>
      <c r="D391" s="262" t="s">
        <v>251</v>
      </c>
      <c r="E391" s="273" t="s">
        <v>1</v>
      </c>
      <c r="F391" s="274" t="s">
        <v>76</v>
      </c>
      <c r="G391" s="272"/>
      <c r="H391" s="275">
        <v>0</v>
      </c>
      <c r="I391" s="276"/>
      <c r="J391" s="272"/>
      <c r="K391" s="272"/>
      <c r="L391" s="277"/>
      <c r="M391" s="278"/>
      <c r="N391" s="279"/>
      <c r="O391" s="279"/>
      <c r="P391" s="279"/>
      <c r="Q391" s="279"/>
      <c r="R391" s="279"/>
      <c r="S391" s="279"/>
      <c r="T391" s="280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81" t="s">
        <v>251</v>
      </c>
      <c r="AU391" s="281" t="s">
        <v>85</v>
      </c>
      <c r="AV391" s="14" t="s">
        <v>85</v>
      </c>
      <c r="AW391" s="14" t="s">
        <v>30</v>
      </c>
      <c r="AX391" s="14" t="s">
        <v>76</v>
      </c>
      <c r="AY391" s="281" t="s">
        <v>242</v>
      </c>
    </row>
    <row r="392" s="15" customFormat="1">
      <c r="A392" s="15"/>
      <c r="B392" s="282"/>
      <c r="C392" s="283"/>
      <c r="D392" s="262" t="s">
        <v>251</v>
      </c>
      <c r="E392" s="284" t="s">
        <v>1</v>
      </c>
      <c r="F392" s="285" t="s">
        <v>256</v>
      </c>
      <c r="G392" s="283"/>
      <c r="H392" s="286">
        <v>2</v>
      </c>
      <c r="I392" s="287"/>
      <c r="J392" s="283"/>
      <c r="K392" s="283"/>
      <c r="L392" s="288"/>
      <c r="M392" s="289"/>
      <c r="N392" s="290"/>
      <c r="O392" s="290"/>
      <c r="P392" s="290"/>
      <c r="Q392" s="290"/>
      <c r="R392" s="290"/>
      <c r="S392" s="290"/>
      <c r="T392" s="291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T392" s="292" t="s">
        <v>251</v>
      </c>
      <c r="AU392" s="292" t="s">
        <v>85</v>
      </c>
      <c r="AV392" s="15" t="s">
        <v>249</v>
      </c>
      <c r="AW392" s="15" t="s">
        <v>30</v>
      </c>
      <c r="AX392" s="15" t="s">
        <v>31</v>
      </c>
      <c r="AY392" s="292" t="s">
        <v>242</v>
      </c>
    </row>
    <row r="393" s="2" customFormat="1" ht="21.75" customHeight="1">
      <c r="A393" s="41"/>
      <c r="B393" s="42"/>
      <c r="C393" s="247" t="s">
        <v>491</v>
      </c>
      <c r="D393" s="247" t="s">
        <v>245</v>
      </c>
      <c r="E393" s="248" t="s">
        <v>492</v>
      </c>
      <c r="F393" s="249" t="s">
        <v>493</v>
      </c>
      <c r="G393" s="250" t="s">
        <v>478</v>
      </c>
      <c r="H393" s="251">
        <v>2</v>
      </c>
      <c r="I393" s="252"/>
      <c r="J393" s="251">
        <f>ROUND(I393*H393,3)</f>
        <v>0</v>
      </c>
      <c r="K393" s="253"/>
      <c r="L393" s="44"/>
      <c r="M393" s="254" t="s">
        <v>1</v>
      </c>
      <c r="N393" s="255" t="s">
        <v>41</v>
      </c>
      <c r="O393" s="94"/>
      <c r="P393" s="256">
        <f>O393*H393</f>
        <v>0</v>
      </c>
      <c r="Q393" s="256">
        <v>0.022780000000000002</v>
      </c>
      <c r="R393" s="256">
        <f>Q393*H393</f>
        <v>0.045560000000000003</v>
      </c>
      <c r="S393" s="256">
        <v>0</v>
      </c>
      <c r="T393" s="257">
        <f>S393*H393</f>
        <v>0</v>
      </c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R393" s="258" t="s">
        <v>249</v>
      </c>
      <c r="AT393" s="258" t="s">
        <v>245</v>
      </c>
      <c r="AU393" s="258" t="s">
        <v>85</v>
      </c>
      <c r="AY393" s="18" t="s">
        <v>242</v>
      </c>
      <c r="BE393" s="146">
        <f>IF(N393="základní",J393,0)</f>
        <v>0</v>
      </c>
      <c r="BF393" s="146">
        <f>IF(N393="snížená",J393,0)</f>
        <v>0</v>
      </c>
      <c r="BG393" s="146">
        <f>IF(N393="zákl. přenesená",J393,0)</f>
        <v>0</v>
      </c>
      <c r="BH393" s="146">
        <f>IF(N393="sníž. přenesená",J393,0)</f>
        <v>0</v>
      </c>
      <c r="BI393" s="146">
        <f>IF(N393="nulová",J393,0)</f>
        <v>0</v>
      </c>
      <c r="BJ393" s="18" t="s">
        <v>31</v>
      </c>
      <c r="BK393" s="259">
        <f>ROUND(I393*H393,3)</f>
        <v>0</v>
      </c>
      <c r="BL393" s="18" t="s">
        <v>249</v>
      </c>
      <c r="BM393" s="258" t="s">
        <v>494</v>
      </c>
    </row>
    <row r="394" s="2" customFormat="1" ht="21.75" customHeight="1">
      <c r="A394" s="41"/>
      <c r="B394" s="42"/>
      <c r="C394" s="247" t="s">
        <v>495</v>
      </c>
      <c r="D394" s="247" t="s">
        <v>245</v>
      </c>
      <c r="E394" s="248" t="s">
        <v>496</v>
      </c>
      <c r="F394" s="249" t="s">
        <v>497</v>
      </c>
      <c r="G394" s="250" t="s">
        <v>478</v>
      </c>
      <c r="H394" s="251">
        <v>2</v>
      </c>
      <c r="I394" s="252"/>
      <c r="J394" s="251">
        <f>ROUND(I394*H394,3)</f>
        <v>0</v>
      </c>
      <c r="K394" s="253"/>
      <c r="L394" s="44"/>
      <c r="M394" s="254" t="s">
        <v>1</v>
      </c>
      <c r="N394" s="255" t="s">
        <v>41</v>
      </c>
      <c r="O394" s="94"/>
      <c r="P394" s="256">
        <f>O394*H394</f>
        <v>0</v>
      </c>
      <c r="Q394" s="256">
        <v>0.027109999999999999</v>
      </c>
      <c r="R394" s="256">
        <f>Q394*H394</f>
        <v>0.054219999999999997</v>
      </c>
      <c r="S394" s="256">
        <v>0</v>
      </c>
      <c r="T394" s="257">
        <f>S394*H394</f>
        <v>0</v>
      </c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R394" s="258" t="s">
        <v>249</v>
      </c>
      <c r="AT394" s="258" t="s">
        <v>245</v>
      </c>
      <c r="AU394" s="258" t="s">
        <v>85</v>
      </c>
      <c r="AY394" s="18" t="s">
        <v>242</v>
      </c>
      <c r="BE394" s="146">
        <f>IF(N394="základní",J394,0)</f>
        <v>0</v>
      </c>
      <c r="BF394" s="146">
        <f>IF(N394="snížená",J394,0)</f>
        <v>0</v>
      </c>
      <c r="BG394" s="146">
        <f>IF(N394="zákl. přenesená",J394,0)</f>
        <v>0</v>
      </c>
      <c r="BH394" s="146">
        <f>IF(N394="sníž. přenesená",J394,0)</f>
        <v>0</v>
      </c>
      <c r="BI394" s="146">
        <f>IF(N394="nulová",J394,0)</f>
        <v>0</v>
      </c>
      <c r="BJ394" s="18" t="s">
        <v>31</v>
      </c>
      <c r="BK394" s="259">
        <f>ROUND(I394*H394,3)</f>
        <v>0</v>
      </c>
      <c r="BL394" s="18" t="s">
        <v>249</v>
      </c>
      <c r="BM394" s="258" t="s">
        <v>498</v>
      </c>
    </row>
    <row r="395" s="2" customFormat="1" ht="21.75" customHeight="1">
      <c r="A395" s="41"/>
      <c r="B395" s="42"/>
      <c r="C395" s="247" t="s">
        <v>499</v>
      </c>
      <c r="D395" s="247" t="s">
        <v>245</v>
      </c>
      <c r="E395" s="248" t="s">
        <v>500</v>
      </c>
      <c r="F395" s="249" t="s">
        <v>501</v>
      </c>
      <c r="G395" s="250" t="s">
        <v>478</v>
      </c>
      <c r="H395" s="251">
        <v>2</v>
      </c>
      <c r="I395" s="252"/>
      <c r="J395" s="251">
        <f>ROUND(I395*H395,3)</f>
        <v>0</v>
      </c>
      <c r="K395" s="253"/>
      <c r="L395" s="44"/>
      <c r="M395" s="254" t="s">
        <v>1</v>
      </c>
      <c r="N395" s="255" t="s">
        <v>41</v>
      </c>
      <c r="O395" s="94"/>
      <c r="P395" s="256">
        <f>O395*H395</f>
        <v>0</v>
      </c>
      <c r="Q395" s="256">
        <v>0.04555</v>
      </c>
      <c r="R395" s="256">
        <f>Q395*H395</f>
        <v>0.0911</v>
      </c>
      <c r="S395" s="256">
        <v>0</v>
      </c>
      <c r="T395" s="257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58" t="s">
        <v>249</v>
      </c>
      <c r="AT395" s="258" t="s">
        <v>245</v>
      </c>
      <c r="AU395" s="258" t="s">
        <v>85</v>
      </c>
      <c r="AY395" s="18" t="s">
        <v>242</v>
      </c>
      <c r="BE395" s="146">
        <f>IF(N395="základní",J395,0)</f>
        <v>0</v>
      </c>
      <c r="BF395" s="146">
        <f>IF(N395="snížená",J395,0)</f>
        <v>0</v>
      </c>
      <c r="BG395" s="146">
        <f>IF(N395="zákl. přenesená",J395,0)</f>
        <v>0</v>
      </c>
      <c r="BH395" s="146">
        <f>IF(N395="sníž. přenesená",J395,0)</f>
        <v>0</v>
      </c>
      <c r="BI395" s="146">
        <f>IF(N395="nulová",J395,0)</f>
        <v>0</v>
      </c>
      <c r="BJ395" s="18" t="s">
        <v>31</v>
      </c>
      <c r="BK395" s="259">
        <f>ROUND(I395*H395,3)</f>
        <v>0</v>
      </c>
      <c r="BL395" s="18" t="s">
        <v>249</v>
      </c>
      <c r="BM395" s="258" t="s">
        <v>502</v>
      </c>
    </row>
    <row r="396" s="13" customFormat="1">
      <c r="A396" s="13"/>
      <c r="B396" s="260"/>
      <c r="C396" s="261"/>
      <c r="D396" s="262" t="s">
        <v>251</v>
      </c>
      <c r="E396" s="263" t="s">
        <v>1</v>
      </c>
      <c r="F396" s="264" t="s">
        <v>503</v>
      </c>
      <c r="G396" s="261"/>
      <c r="H396" s="263" t="s">
        <v>1</v>
      </c>
      <c r="I396" s="265"/>
      <c r="J396" s="261"/>
      <c r="K396" s="261"/>
      <c r="L396" s="266"/>
      <c r="M396" s="267"/>
      <c r="N396" s="268"/>
      <c r="O396" s="268"/>
      <c r="P396" s="268"/>
      <c r="Q396" s="268"/>
      <c r="R396" s="268"/>
      <c r="S396" s="268"/>
      <c r="T396" s="269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70" t="s">
        <v>251</v>
      </c>
      <c r="AU396" s="270" t="s">
        <v>85</v>
      </c>
      <c r="AV396" s="13" t="s">
        <v>31</v>
      </c>
      <c r="AW396" s="13" t="s">
        <v>30</v>
      </c>
      <c r="AX396" s="13" t="s">
        <v>76</v>
      </c>
      <c r="AY396" s="270" t="s">
        <v>242</v>
      </c>
    </row>
    <row r="397" s="13" customFormat="1">
      <c r="A397" s="13"/>
      <c r="B397" s="260"/>
      <c r="C397" s="261"/>
      <c r="D397" s="262" t="s">
        <v>251</v>
      </c>
      <c r="E397" s="263" t="s">
        <v>1</v>
      </c>
      <c r="F397" s="264" t="s">
        <v>480</v>
      </c>
      <c r="G397" s="261"/>
      <c r="H397" s="263" t="s">
        <v>1</v>
      </c>
      <c r="I397" s="265"/>
      <c r="J397" s="261"/>
      <c r="K397" s="261"/>
      <c r="L397" s="266"/>
      <c r="M397" s="267"/>
      <c r="N397" s="268"/>
      <c r="O397" s="268"/>
      <c r="P397" s="268"/>
      <c r="Q397" s="268"/>
      <c r="R397" s="268"/>
      <c r="S397" s="268"/>
      <c r="T397" s="269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70" t="s">
        <v>251</v>
      </c>
      <c r="AU397" s="270" t="s">
        <v>85</v>
      </c>
      <c r="AV397" s="13" t="s">
        <v>31</v>
      </c>
      <c r="AW397" s="13" t="s">
        <v>30</v>
      </c>
      <c r="AX397" s="13" t="s">
        <v>76</v>
      </c>
      <c r="AY397" s="270" t="s">
        <v>242</v>
      </c>
    </row>
    <row r="398" s="14" customFormat="1">
      <c r="A398" s="14"/>
      <c r="B398" s="271"/>
      <c r="C398" s="272"/>
      <c r="D398" s="262" t="s">
        <v>251</v>
      </c>
      <c r="E398" s="273" t="s">
        <v>1</v>
      </c>
      <c r="F398" s="274" t="s">
        <v>76</v>
      </c>
      <c r="G398" s="272"/>
      <c r="H398" s="275">
        <v>0</v>
      </c>
      <c r="I398" s="276"/>
      <c r="J398" s="272"/>
      <c r="K398" s="272"/>
      <c r="L398" s="277"/>
      <c r="M398" s="278"/>
      <c r="N398" s="279"/>
      <c r="O398" s="279"/>
      <c r="P398" s="279"/>
      <c r="Q398" s="279"/>
      <c r="R398" s="279"/>
      <c r="S398" s="279"/>
      <c r="T398" s="280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81" t="s">
        <v>251</v>
      </c>
      <c r="AU398" s="281" t="s">
        <v>85</v>
      </c>
      <c r="AV398" s="14" t="s">
        <v>85</v>
      </c>
      <c r="AW398" s="14" t="s">
        <v>30</v>
      </c>
      <c r="AX398" s="14" t="s">
        <v>76</v>
      </c>
      <c r="AY398" s="281" t="s">
        <v>242</v>
      </c>
    </row>
    <row r="399" s="13" customFormat="1">
      <c r="A399" s="13"/>
      <c r="B399" s="260"/>
      <c r="C399" s="261"/>
      <c r="D399" s="262" t="s">
        <v>251</v>
      </c>
      <c r="E399" s="263" t="s">
        <v>1</v>
      </c>
      <c r="F399" s="264" t="s">
        <v>481</v>
      </c>
      <c r="G399" s="261"/>
      <c r="H399" s="263" t="s">
        <v>1</v>
      </c>
      <c r="I399" s="265"/>
      <c r="J399" s="261"/>
      <c r="K399" s="261"/>
      <c r="L399" s="266"/>
      <c r="M399" s="267"/>
      <c r="N399" s="268"/>
      <c r="O399" s="268"/>
      <c r="P399" s="268"/>
      <c r="Q399" s="268"/>
      <c r="R399" s="268"/>
      <c r="S399" s="268"/>
      <c r="T399" s="269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70" t="s">
        <v>251</v>
      </c>
      <c r="AU399" s="270" t="s">
        <v>85</v>
      </c>
      <c r="AV399" s="13" t="s">
        <v>31</v>
      </c>
      <c r="AW399" s="13" t="s">
        <v>30</v>
      </c>
      <c r="AX399" s="13" t="s">
        <v>76</v>
      </c>
      <c r="AY399" s="270" t="s">
        <v>242</v>
      </c>
    </row>
    <row r="400" s="14" customFormat="1">
      <c r="A400" s="14"/>
      <c r="B400" s="271"/>
      <c r="C400" s="272"/>
      <c r="D400" s="262" t="s">
        <v>251</v>
      </c>
      <c r="E400" s="273" t="s">
        <v>1</v>
      </c>
      <c r="F400" s="274" t="s">
        <v>85</v>
      </c>
      <c r="G400" s="272"/>
      <c r="H400" s="275">
        <v>2</v>
      </c>
      <c r="I400" s="276"/>
      <c r="J400" s="272"/>
      <c r="K400" s="272"/>
      <c r="L400" s="277"/>
      <c r="M400" s="278"/>
      <c r="N400" s="279"/>
      <c r="O400" s="279"/>
      <c r="P400" s="279"/>
      <c r="Q400" s="279"/>
      <c r="R400" s="279"/>
      <c r="S400" s="279"/>
      <c r="T400" s="280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81" t="s">
        <v>251</v>
      </c>
      <c r="AU400" s="281" t="s">
        <v>85</v>
      </c>
      <c r="AV400" s="14" t="s">
        <v>85</v>
      </c>
      <c r="AW400" s="14" t="s">
        <v>30</v>
      </c>
      <c r="AX400" s="14" t="s">
        <v>76</v>
      </c>
      <c r="AY400" s="281" t="s">
        <v>242</v>
      </c>
    </row>
    <row r="401" s="13" customFormat="1">
      <c r="A401" s="13"/>
      <c r="B401" s="260"/>
      <c r="C401" s="261"/>
      <c r="D401" s="262" t="s">
        <v>251</v>
      </c>
      <c r="E401" s="263" t="s">
        <v>1</v>
      </c>
      <c r="F401" s="264" t="s">
        <v>482</v>
      </c>
      <c r="G401" s="261"/>
      <c r="H401" s="263" t="s">
        <v>1</v>
      </c>
      <c r="I401" s="265"/>
      <c r="J401" s="261"/>
      <c r="K401" s="261"/>
      <c r="L401" s="266"/>
      <c r="M401" s="267"/>
      <c r="N401" s="268"/>
      <c r="O401" s="268"/>
      <c r="P401" s="268"/>
      <c r="Q401" s="268"/>
      <c r="R401" s="268"/>
      <c r="S401" s="268"/>
      <c r="T401" s="269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70" t="s">
        <v>251</v>
      </c>
      <c r="AU401" s="270" t="s">
        <v>85</v>
      </c>
      <c r="AV401" s="13" t="s">
        <v>31</v>
      </c>
      <c r="AW401" s="13" t="s">
        <v>30</v>
      </c>
      <c r="AX401" s="13" t="s">
        <v>76</v>
      </c>
      <c r="AY401" s="270" t="s">
        <v>242</v>
      </c>
    </row>
    <row r="402" s="14" customFormat="1">
      <c r="A402" s="14"/>
      <c r="B402" s="271"/>
      <c r="C402" s="272"/>
      <c r="D402" s="262" t="s">
        <v>251</v>
      </c>
      <c r="E402" s="273" t="s">
        <v>1</v>
      </c>
      <c r="F402" s="274" t="s">
        <v>76</v>
      </c>
      <c r="G402" s="272"/>
      <c r="H402" s="275">
        <v>0</v>
      </c>
      <c r="I402" s="276"/>
      <c r="J402" s="272"/>
      <c r="K402" s="272"/>
      <c r="L402" s="277"/>
      <c r="M402" s="278"/>
      <c r="N402" s="279"/>
      <c r="O402" s="279"/>
      <c r="P402" s="279"/>
      <c r="Q402" s="279"/>
      <c r="R402" s="279"/>
      <c r="S402" s="279"/>
      <c r="T402" s="280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81" t="s">
        <v>251</v>
      </c>
      <c r="AU402" s="281" t="s">
        <v>85</v>
      </c>
      <c r="AV402" s="14" t="s">
        <v>85</v>
      </c>
      <c r="AW402" s="14" t="s">
        <v>30</v>
      </c>
      <c r="AX402" s="14" t="s">
        <v>76</v>
      </c>
      <c r="AY402" s="281" t="s">
        <v>242</v>
      </c>
    </row>
    <row r="403" s="15" customFormat="1">
      <c r="A403" s="15"/>
      <c r="B403" s="282"/>
      <c r="C403" s="283"/>
      <c r="D403" s="262" t="s">
        <v>251</v>
      </c>
      <c r="E403" s="284" t="s">
        <v>1</v>
      </c>
      <c r="F403" s="285" t="s">
        <v>256</v>
      </c>
      <c r="G403" s="283"/>
      <c r="H403" s="286">
        <v>2</v>
      </c>
      <c r="I403" s="287"/>
      <c r="J403" s="283"/>
      <c r="K403" s="283"/>
      <c r="L403" s="288"/>
      <c r="M403" s="289"/>
      <c r="N403" s="290"/>
      <c r="O403" s="290"/>
      <c r="P403" s="290"/>
      <c r="Q403" s="290"/>
      <c r="R403" s="290"/>
      <c r="S403" s="290"/>
      <c r="T403" s="291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T403" s="292" t="s">
        <v>251</v>
      </c>
      <c r="AU403" s="292" t="s">
        <v>85</v>
      </c>
      <c r="AV403" s="15" t="s">
        <v>249</v>
      </c>
      <c r="AW403" s="15" t="s">
        <v>30</v>
      </c>
      <c r="AX403" s="15" t="s">
        <v>31</v>
      </c>
      <c r="AY403" s="292" t="s">
        <v>242</v>
      </c>
    </row>
    <row r="404" s="2" customFormat="1" ht="21.75" customHeight="1">
      <c r="A404" s="41"/>
      <c r="B404" s="42"/>
      <c r="C404" s="247" t="s">
        <v>504</v>
      </c>
      <c r="D404" s="247" t="s">
        <v>245</v>
      </c>
      <c r="E404" s="248" t="s">
        <v>505</v>
      </c>
      <c r="F404" s="249" t="s">
        <v>506</v>
      </c>
      <c r="G404" s="250" t="s">
        <v>478</v>
      </c>
      <c r="H404" s="251">
        <v>20</v>
      </c>
      <c r="I404" s="252"/>
      <c r="J404" s="251">
        <f>ROUND(I404*H404,3)</f>
        <v>0</v>
      </c>
      <c r="K404" s="253"/>
      <c r="L404" s="44"/>
      <c r="M404" s="254" t="s">
        <v>1</v>
      </c>
      <c r="N404" s="255" t="s">
        <v>41</v>
      </c>
      <c r="O404" s="94"/>
      <c r="P404" s="256">
        <f>O404*H404</f>
        <v>0</v>
      </c>
      <c r="Q404" s="256">
        <v>0.054550000000000001</v>
      </c>
      <c r="R404" s="256">
        <f>Q404*H404</f>
        <v>1.091</v>
      </c>
      <c r="S404" s="256">
        <v>0</v>
      </c>
      <c r="T404" s="257">
        <f>S404*H404</f>
        <v>0</v>
      </c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R404" s="258" t="s">
        <v>249</v>
      </c>
      <c r="AT404" s="258" t="s">
        <v>245</v>
      </c>
      <c r="AU404" s="258" t="s">
        <v>85</v>
      </c>
      <c r="AY404" s="18" t="s">
        <v>242</v>
      </c>
      <c r="BE404" s="146">
        <f>IF(N404="základní",J404,0)</f>
        <v>0</v>
      </c>
      <c r="BF404" s="146">
        <f>IF(N404="snížená",J404,0)</f>
        <v>0</v>
      </c>
      <c r="BG404" s="146">
        <f>IF(N404="zákl. přenesená",J404,0)</f>
        <v>0</v>
      </c>
      <c r="BH404" s="146">
        <f>IF(N404="sníž. přenesená",J404,0)</f>
        <v>0</v>
      </c>
      <c r="BI404" s="146">
        <f>IF(N404="nulová",J404,0)</f>
        <v>0</v>
      </c>
      <c r="BJ404" s="18" t="s">
        <v>31</v>
      </c>
      <c r="BK404" s="259">
        <f>ROUND(I404*H404,3)</f>
        <v>0</v>
      </c>
      <c r="BL404" s="18" t="s">
        <v>249</v>
      </c>
      <c r="BM404" s="258" t="s">
        <v>507</v>
      </c>
    </row>
    <row r="405" s="13" customFormat="1">
      <c r="A405" s="13"/>
      <c r="B405" s="260"/>
      <c r="C405" s="261"/>
      <c r="D405" s="262" t="s">
        <v>251</v>
      </c>
      <c r="E405" s="263" t="s">
        <v>1</v>
      </c>
      <c r="F405" s="264" t="s">
        <v>508</v>
      </c>
      <c r="G405" s="261"/>
      <c r="H405" s="263" t="s">
        <v>1</v>
      </c>
      <c r="I405" s="265"/>
      <c r="J405" s="261"/>
      <c r="K405" s="261"/>
      <c r="L405" s="266"/>
      <c r="M405" s="267"/>
      <c r="N405" s="268"/>
      <c r="O405" s="268"/>
      <c r="P405" s="268"/>
      <c r="Q405" s="268"/>
      <c r="R405" s="268"/>
      <c r="S405" s="268"/>
      <c r="T405" s="269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70" t="s">
        <v>251</v>
      </c>
      <c r="AU405" s="270" t="s">
        <v>85</v>
      </c>
      <c r="AV405" s="13" t="s">
        <v>31</v>
      </c>
      <c r="AW405" s="13" t="s">
        <v>30</v>
      </c>
      <c r="AX405" s="13" t="s">
        <v>76</v>
      </c>
      <c r="AY405" s="270" t="s">
        <v>242</v>
      </c>
    </row>
    <row r="406" s="13" customFormat="1">
      <c r="A406" s="13"/>
      <c r="B406" s="260"/>
      <c r="C406" s="261"/>
      <c r="D406" s="262" t="s">
        <v>251</v>
      </c>
      <c r="E406" s="263" t="s">
        <v>1</v>
      </c>
      <c r="F406" s="264" t="s">
        <v>480</v>
      </c>
      <c r="G406" s="261"/>
      <c r="H406" s="263" t="s">
        <v>1</v>
      </c>
      <c r="I406" s="265"/>
      <c r="J406" s="261"/>
      <c r="K406" s="261"/>
      <c r="L406" s="266"/>
      <c r="M406" s="267"/>
      <c r="N406" s="268"/>
      <c r="O406" s="268"/>
      <c r="P406" s="268"/>
      <c r="Q406" s="268"/>
      <c r="R406" s="268"/>
      <c r="S406" s="268"/>
      <c r="T406" s="269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70" t="s">
        <v>251</v>
      </c>
      <c r="AU406" s="270" t="s">
        <v>85</v>
      </c>
      <c r="AV406" s="13" t="s">
        <v>31</v>
      </c>
      <c r="AW406" s="13" t="s">
        <v>30</v>
      </c>
      <c r="AX406" s="13" t="s">
        <v>76</v>
      </c>
      <c r="AY406" s="270" t="s">
        <v>242</v>
      </c>
    </row>
    <row r="407" s="14" customFormat="1">
      <c r="A407" s="14"/>
      <c r="B407" s="271"/>
      <c r="C407" s="272"/>
      <c r="D407" s="262" t="s">
        <v>251</v>
      </c>
      <c r="E407" s="273" t="s">
        <v>1</v>
      </c>
      <c r="F407" s="274" t="s">
        <v>509</v>
      </c>
      <c r="G407" s="272"/>
      <c r="H407" s="275">
        <v>6</v>
      </c>
      <c r="I407" s="276"/>
      <c r="J407" s="272"/>
      <c r="K407" s="272"/>
      <c r="L407" s="277"/>
      <c r="M407" s="278"/>
      <c r="N407" s="279"/>
      <c r="O407" s="279"/>
      <c r="P407" s="279"/>
      <c r="Q407" s="279"/>
      <c r="R407" s="279"/>
      <c r="S407" s="279"/>
      <c r="T407" s="280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81" t="s">
        <v>251</v>
      </c>
      <c r="AU407" s="281" t="s">
        <v>85</v>
      </c>
      <c r="AV407" s="14" t="s">
        <v>85</v>
      </c>
      <c r="AW407" s="14" t="s">
        <v>30</v>
      </c>
      <c r="AX407" s="14" t="s">
        <v>76</v>
      </c>
      <c r="AY407" s="281" t="s">
        <v>242</v>
      </c>
    </row>
    <row r="408" s="13" customFormat="1">
      <c r="A408" s="13"/>
      <c r="B408" s="260"/>
      <c r="C408" s="261"/>
      <c r="D408" s="262" t="s">
        <v>251</v>
      </c>
      <c r="E408" s="263" t="s">
        <v>1</v>
      </c>
      <c r="F408" s="264" t="s">
        <v>481</v>
      </c>
      <c r="G408" s="261"/>
      <c r="H408" s="263" t="s">
        <v>1</v>
      </c>
      <c r="I408" s="265"/>
      <c r="J408" s="261"/>
      <c r="K408" s="261"/>
      <c r="L408" s="266"/>
      <c r="M408" s="267"/>
      <c r="N408" s="268"/>
      <c r="O408" s="268"/>
      <c r="P408" s="268"/>
      <c r="Q408" s="268"/>
      <c r="R408" s="268"/>
      <c r="S408" s="268"/>
      <c r="T408" s="269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70" t="s">
        <v>251</v>
      </c>
      <c r="AU408" s="270" t="s">
        <v>85</v>
      </c>
      <c r="AV408" s="13" t="s">
        <v>31</v>
      </c>
      <c r="AW408" s="13" t="s">
        <v>30</v>
      </c>
      <c r="AX408" s="13" t="s">
        <v>76</v>
      </c>
      <c r="AY408" s="270" t="s">
        <v>242</v>
      </c>
    </row>
    <row r="409" s="14" customFormat="1">
      <c r="A409" s="14"/>
      <c r="B409" s="271"/>
      <c r="C409" s="272"/>
      <c r="D409" s="262" t="s">
        <v>251</v>
      </c>
      <c r="E409" s="273" t="s">
        <v>1</v>
      </c>
      <c r="F409" s="274" t="s">
        <v>85</v>
      </c>
      <c r="G409" s="272"/>
      <c r="H409" s="275">
        <v>2</v>
      </c>
      <c r="I409" s="276"/>
      <c r="J409" s="272"/>
      <c r="K409" s="272"/>
      <c r="L409" s="277"/>
      <c r="M409" s="278"/>
      <c r="N409" s="279"/>
      <c r="O409" s="279"/>
      <c r="P409" s="279"/>
      <c r="Q409" s="279"/>
      <c r="R409" s="279"/>
      <c r="S409" s="279"/>
      <c r="T409" s="280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81" t="s">
        <v>251</v>
      </c>
      <c r="AU409" s="281" t="s">
        <v>85</v>
      </c>
      <c r="AV409" s="14" t="s">
        <v>85</v>
      </c>
      <c r="AW409" s="14" t="s">
        <v>30</v>
      </c>
      <c r="AX409" s="14" t="s">
        <v>76</v>
      </c>
      <c r="AY409" s="281" t="s">
        <v>242</v>
      </c>
    </row>
    <row r="410" s="13" customFormat="1">
      <c r="A410" s="13"/>
      <c r="B410" s="260"/>
      <c r="C410" s="261"/>
      <c r="D410" s="262" t="s">
        <v>251</v>
      </c>
      <c r="E410" s="263" t="s">
        <v>1</v>
      </c>
      <c r="F410" s="264" t="s">
        <v>482</v>
      </c>
      <c r="G410" s="261"/>
      <c r="H410" s="263" t="s">
        <v>1</v>
      </c>
      <c r="I410" s="265"/>
      <c r="J410" s="261"/>
      <c r="K410" s="261"/>
      <c r="L410" s="266"/>
      <c r="M410" s="267"/>
      <c r="N410" s="268"/>
      <c r="O410" s="268"/>
      <c r="P410" s="268"/>
      <c r="Q410" s="268"/>
      <c r="R410" s="268"/>
      <c r="S410" s="268"/>
      <c r="T410" s="269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70" t="s">
        <v>251</v>
      </c>
      <c r="AU410" s="270" t="s">
        <v>85</v>
      </c>
      <c r="AV410" s="13" t="s">
        <v>31</v>
      </c>
      <c r="AW410" s="13" t="s">
        <v>30</v>
      </c>
      <c r="AX410" s="13" t="s">
        <v>76</v>
      </c>
      <c r="AY410" s="270" t="s">
        <v>242</v>
      </c>
    </row>
    <row r="411" s="14" customFormat="1">
      <c r="A411" s="14"/>
      <c r="B411" s="271"/>
      <c r="C411" s="272"/>
      <c r="D411" s="262" t="s">
        <v>251</v>
      </c>
      <c r="E411" s="273" t="s">
        <v>1</v>
      </c>
      <c r="F411" s="274" t="s">
        <v>85</v>
      </c>
      <c r="G411" s="272"/>
      <c r="H411" s="275">
        <v>2</v>
      </c>
      <c r="I411" s="276"/>
      <c r="J411" s="272"/>
      <c r="K411" s="272"/>
      <c r="L411" s="277"/>
      <c r="M411" s="278"/>
      <c r="N411" s="279"/>
      <c r="O411" s="279"/>
      <c r="P411" s="279"/>
      <c r="Q411" s="279"/>
      <c r="R411" s="279"/>
      <c r="S411" s="279"/>
      <c r="T411" s="280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81" t="s">
        <v>251</v>
      </c>
      <c r="AU411" s="281" t="s">
        <v>85</v>
      </c>
      <c r="AV411" s="14" t="s">
        <v>85</v>
      </c>
      <c r="AW411" s="14" t="s">
        <v>30</v>
      </c>
      <c r="AX411" s="14" t="s">
        <v>76</v>
      </c>
      <c r="AY411" s="281" t="s">
        <v>242</v>
      </c>
    </row>
    <row r="412" s="14" customFormat="1">
      <c r="A412" s="14"/>
      <c r="B412" s="271"/>
      <c r="C412" s="272"/>
      <c r="D412" s="262" t="s">
        <v>251</v>
      </c>
      <c r="E412" s="273" t="s">
        <v>1</v>
      </c>
      <c r="F412" s="274" t="s">
        <v>510</v>
      </c>
      <c r="G412" s="272"/>
      <c r="H412" s="275">
        <v>10</v>
      </c>
      <c r="I412" s="276"/>
      <c r="J412" s="272"/>
      <c r="K412" s="272"/>
      <c r="L412" s="277"/>
      <c r="M412" s="278"/>
      <c r="N412" s="279"/>
      <c r="O412" s="279"/>
      <c r="P412" s="279"/>
      <c r="Q412" s="279"/>
      <c r="R412" s="279"/>
      <c r="S412" s="279"/>
      <c r="T412" s="280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81" t="s">
        <v>251</v>
      </c>
      <c r="AU412" s="281" t="s">
        <v>85</v>
      </c>
      <c r="AV412" s="14" t="s">
        <v>85</v>
      </c>
      <c r="AW412" s="14" t="s">
        <v>30</v>
      </c>
      <c r="AX412" s="14" t="s">
        <v>76</v>
      </c>
      <c r="AY412" s="281" t="s">
        <v>242</v>
      </c>
    </row>
    <row r="413" s="15" customFormat="1">
      <c r="A413" s="15"/>
      <c r="B413" s="282"/>
      <c r="C413" s="283"/>
      <c r="D413" s="262" t="s">
        <v>251</v>
      </c>
      <c r="E413" s="284" t="s">
        <v>1</v>
      </c>
      <c r="F413" s="285" t="s">
        <v>256</v>
      </c>
      <c r="G413" s="283"/>
      <c r="H413" s="286">
        <v>20</v>
      </c>
      <c r="I413" s="287"/>
      <c r="J413" s="283"/>
      <c r="K413" s="283"/>
      <c r="L413" s="288"/>
      <c r="M413" s="289"/>
      <c r="N413" s="290"/>
      <c r="O413" s="290"/>
      <c r="P413" s="290"/>
      <c r="Q413" s="290"/>
      <c r="R413" s="290"/>
      <c r="S413" s="290"/>
      <c r="T413" s="291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92" t="s">
        <v>251</v>
      </c>
      <c r="AU413" s="292" t="s">
        <v>85</v>
      </c>
      <c r="AV413" s="15" t="s">
        <v>249</v>
      </c>
      <c r="AW413" s="15" t="s">
        <v>30</v>
      </c>
      <c r="AX413" s="15" t="s">
        <v>31</v>
      </c>
      <c r="AY413" s="292" t="s">
        <v>242</v>
      </c>
    </row>
    <row r="414" s="2" customFormat="1" ht="21.75" customHeight="1">
      <c r="A414" s="41"/>
      <c r="B414" s="42"/>
      <c r="C414" s="247" t="s">
        <v>511</v>
      </c>
      <c r="D414" s="247" t="s">
        <v>245</v>
      </c>
      <c r="E414" s="248" t="s">
        <v>512</v>
      </c>
      <c r="F414" s="249" t="s">
        <v>513</v>
      </c>
      <c r="G414" s="250" t="s">
        <v>478</v>
      </c>
      <c r="H414" s="251">
        <v>20</v>
      </c>
      <c r="I414" s="252"/>
      <c r="J414" s="251">
        <f>ROUND(I414*H414,3)</f>
        <v>0</v>
      </c>
      <c r="K414" s="253"/>
      <c r="L414" s="44"/>
      <c r="M414" s="254" t="s">
        <v>1</v>
      </c>
      <c r="N414" s="255" t="s">
        <v>41</v>
      </c>
      <c r="O414" s="94"/>
      <c r="P414" s="256">
        <f>O414*H414</f>
        <v>0</v>
      </c>
      <c r="Q414" s="256">
        <v>0.091050000000000006</v>
      </c>
      <c r="R414" s="256">
        <f>Q414*H414</f>
        <v>1.8210000000000002</v>
      </c>
      <c r="S414" s="256">
        <v>0</v>
      </c>
      <c r="T414" s="257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58" t="s">
        <v>249</v>
      </c>
      <c r="AT414" s="258" t="s">
        <v>245</v>
      </c>
      <c r="AU414" s="258" t="s">
        <v>85</v>
      </c>
      <c r="AY414" s="18" t="s">
        <v>242</v>
      </c>
      <c r="BE414" s="146">
        <f>IF(N414="základní",J414,0)</f>
        <v>0</v>
      </c>
      <c r="BF414" s="146">
        <f>IF(N414="snížená",J414,0)</f>
        <v>0</v>
      </c>
      <c r="BG414" s="146">
        <f>IF(N414="zákl. přenesená",J414,0)</f>
        <v>0</v>
      </c>
      <c r="BH414" s="146">
        <f>IF(N414="sníž. přenesená",J414,0)</f>
        <v>0</v>
      </c>
      <c r="BI414" s="146">
        <f>IF(N414="nulová",J414,0)</f>
        <v>0</v>
      </c>
      <c r="BJ414" s="18" t="s">
        <v>31</v>
      </c>
      <c r="BK414" s="259">
        <f>ROUND(I414*H414,3)</f>
        <v>0</v>
      </c>
      <c r="BL414" s="18" t="s">
        <v>249</v>
      </c>
      <c r="BM414" s="258" t="s">
        <v>514</v>
      </c>
    </row>
    <row r="415" s="13" customFormat="1">
      <c r="A415" s="13"/>
      <c r="B415" s="260"/>
      <c r="C415" s="261"/>
      <c r="D415" s="262" t="s">
        <v>251</v>
      </c>
      <c r="E415" s="263" t="s">
        <v>1</v>
      </c>
      <c r="F415" s="264" t="s">
        <v>481</v>
      </c>
      <c r="G415" s="261"/>
      <c r="H415" s="263" t="s">
        <v>1</v>
      </c>
      <c r="I415" s="265"/>
      <c r="J415" s="261"/>
      <c r="K415" s="261"/>
      <c r="L415" s="266"/>
      <c r="M415" s="267"/>
      <c r="N415" s="268"/>
      <c r="O415" s="268"/>
      <c r="P415" s="268"/>
      <c r="Q415" s="268"/>
      <c r="R415" s="268"/>
      <c r="S415" s="268"/>
      <c r="T415" s="269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70" t="s">
        <v>251</v>
      </c>
      <c r="AU415" s="270" t="s">
        <v>85</v>
      </c>
      <c r="AV415" s="13" t="s">
        <v>31</v>
      </c>
      <c r="AW415" s="13" t="s">
        <v>30</v>
      </c>
      <c r="AX415" s="13" t="s">
        <v>76</v>
      </c>
      <c r="AY415" s="270" t="s">
        <v>242</v>
      </c>
    </row>
    <row r="416" s="14" customFormat="1">
      <c r="A416" s="14"/>
      <c r="B416" s="271"/>
      <c r="C416" s="272"/>
      <c r="D416" s="262" t="s">
        <v>251</v>
      </c>
      <c r="E416" s="273" t="s">
        <v>1</v>
      </c>
      <c r="F416" s="274" t="s">
        <v>510</v>
      </c>
      <c r="G416" s="272"/>
      <c r="H416" s="275">
        <v>10</v>
      </c>
      <c r="I416" s="276"/>
      <c r="J416" s="272"/>
      <c r="K416" s="272"/>
      <c r="L416" s="277"/>
      <c r="M416" s="278"/>
      <c r="N416" s="279"/>
      <c r="O416" s="279"/>
      <c r="P416" s="279"/>
      <c r="Q416" s="279"/>
      <c r="R416" s="279"/>
      <c r="S416" s="279"/>
      <c r="T416" s="280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81" t="s">
        <v>251</v>
      </c>
      <c r="AU416" s="281" t="s">
        <v>85</v>
      </c>
      <c r="AV416" s="14" t="s">
        <v>85</v>
      </c>
      <c r="AW416" s="14" t="s">
        <v>30</v>
      </c>
      <c r="AX416" s="14" t="s">
        <v>76</v>
      </c>
      <c r="AY416" s="281" t="s">
        <v>242</v>
      </c>
    </row>
    <row r="417" s="13" customFormat="1">
      <c r="A417" s="13"/>
      <c r="B417" s="260"/>
      <c r="C417" s="261"/>
      <c r="D417" s="262" t="s">
        <v>251</v>
      </c>
      <c r="E417" s="263" t="s">
        <v>1</v>
      </c>
      <c r="F417" s="264" t="s">
        <v>482</v>
      </c>
      <c r="G417" s="261"/>
      <c r="H417" s="263" t="s">
        <v>1</v>
      </c>
      <c r="I417" s="265"/>
      <c r="J417" s="261"/>
      <c r="K417" s="261"/>
      <c r="L417" s="266"/>
      <c r="M417" s="267"/>
      <c r="N417" s="268"/>
      <c r="O417" s="268"/>
      <c r="P417" s="268"/>
      <c r="Q417" s="268"/>
      <c r="R417" s="268"/>
      <c r="S417" s="268"/>
      <c r="T417" s="269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70" t="s">
        <v>251</v>
      </c>
      <c r="AU417" s="270" t="s">
        <v>85</v>
      </c>
      <c r="AV417" s="13" t="s">
        <v>31</v>
      </c>
      <c r="AW417" s="13" t="s">
        <v>30</v>
      </c>
      <c r="AX417" s="13" t="s">
        <v>76</v>
      </c>
      <c r="AY417" s="270" t="s">
        <v>242</v>
      </c>
    </row>
    <row r="418" s="14" customFormat="1">
      <c r="A418" s="14"/>
      <c r="B418" s="271"/>
      <c r="C418" s="272"/>
      <c r="D418" s="262" t="s">
        <v>251</v>
      </c>
      <c r="E418" s="273" t="s">
        <v>1</v>
      </c>
      <c r="F418" s="274" t="s">
        <v>510</v>
      </c>
      <c r="G418" s="272"/>
      <c r="H418" s="275">
        <v>10</v>
      </c>
      <c r="I418" s="276"/>
      <c r="J418" s="272"/>
      <c r="K418" s="272"/>
      <c r="L418" s="277"/>
      <c r="M418" s="278"/>
      <c r="N418" s="279"/>
      <c r="O418" s="279"/>
      <c r="P418" s="279"/>
      <c r="Q418" s="279"/>
      <c r="R418" s="279"/>
      <c r="S418" s="279"/>
      <c r="T418" s="280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81" t="s">
        <v>251</v>
      </c>
      <c r="AU418" s="281" t="s">
        <v>85</v>
      </c>
      <c r="AV418" s="14" t="s">
        <v>85</v>
      </c>
      <c r="AW418" s="14" t="s">
        <v>30</v>
      </c>
      <c r="AX418" s="14" t="s">
        <v>76</v>
      </c>
      <c r="AY418" s="281" t="s">
        <v>242</v>
      </c>
    </row>
    <row r="419" s="15" customFormat="1">
      <c r="A419" s="15"/>
      <c r="B419" s="282"/>
      <c r="C419" s="283"/>
      <c r="D419" s="262" t="s">
        <v>251</v>
      </c>
      <c r="E419" s="284" t="s">
        <v>1</v>
      </c>
      <c r="F419" s="285" t="s">
        <v>256</v>
      </c>
      <c r="G419" s="283"/>
      <c r="H419" s="286">
        <v>20</v>
      </c>
      <c r="I419" s="287"/>
      <c r="J419" s="283"/>
      <c r="K419" s="283"/>
      <c r="L419" s="288"/>
      <c r="M419" s="289"/>
      <c r="N419" s="290"/>
      <c r="O419" s="290"/>
      <c r="P419" s="290"/>
      <c r="Q419" s="290"/>
      <c r="R419" s="290"/>
      <c r="S419" s="290"/>
      <c r="T419" s="291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92" t="s">
        <v>251</v>
      </c>
      <c r="AU419" s="292" t="s">
        <v>85</v>
      </c>
      <c r="AV419" s="15" t="s">
        <v>249</v>
      </c>
      <c r="AW419" s="15" t="s">
        <v>30</v>
      </c>
      <c r="AX419" s="15" t="s">
        <v>31</v>
      </c>
      <c r="AY419" s="292" t="s">
        <v>242</v>
      </c>
    </row>
    <row r="420" s="2" customFormat="1" ht="16.5" customHeight="1">
      <c r="A420" s="41"/>
      <c r="B420" s="42"/>
      <c r="C420" s="247" t="s">
        <v>515</v>
      </c>
      <c r="D420" s="247" t="s">
        <v>245</v>
      </c>
      <c r="E420" s="248" t="s">
        <v>516</v>
      </c>
      <c r="F420" s="249" t="s">
        <v>517</v>
      </c>
      <c r="G420" s="250" t="s">
        <v>248</v>
      </c>
      <c r="H420" s="251">
        <v>4.2519999999999998</v>
      </c>
      <c r="I420" s="252"/>
      <c r="J420" s="251">
        <f>ROUND(I420*H420,3)</f>
        <v>0</v>
      </c>
      <c r="K420" s="253"/>
      <c r="L420" s="44"/>
      <c r="M420" s="254" t="s">
        <v>1</v>
      </c>
      <c r="N420" s="255" t="s">
        <v>41</v>
      </c>
      <c r="O420" s="94"/>
      <c r="P420" s="256">
        <f>O420*H420</f>
        <v>0</v>
      </c>
      <c r="Q420" s="256">
        <v>1.94302</v>
      </c>
      <c r="R420" s="256">
        <f>Q420*H420</f>
        <v>8.2617210399999994</v>
      </c>
      <c r="S420" s="256">
        <v>0</v>
      </c>
      <c r="T420" s="257">
        <f>S420*H420</f>
        <v>0</v>
      </c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R420" s="258" t="s">
        <v>518</v>
      </c>
      <c r="AT420" s="258" t="s">
        <v>245</v>
      </c>
      <c r="AU420" s="258" t="s">
        <v>85</v>
      </c>
      <c r="AY420" s="18" t="s">
        <v>242</v>
      </c>
      <c r="BE420" s="146">
        <f>IF(N420="základní",J420,0)</f>
        <v>0</v>
      </c>
      <c r="BF420" s="146">
        <f>IF(N420="snížená",J420,0)</f>
        <v>0</v>
      </c>
      <c r="BG420" s="146">
        <f>IF(N420="zákl. přenesená",J420,0)</f>
        <v>0</v>
      </c>
      <c r="BH420" s="146">
        <f>IF(N420="sníž. přenesená",J420,0)</f>
        <v>0</v>
      </c>
      <c r="BI420" s="146">
        <f>IF(N420="nulová",J420,0)</f>
        <v>0</v>
      </c>
      <c r="BJ420" s="18" t="s">
        <v>31</v>
      </c>
      <c r="BK420" s="259">
        <f>ROUND(I420*H420,3)</f>
        <v>0</v>
      </c>
      <c r="BL420" s="18" t="s">
        <v>518</v>
      </c>
      <c r="BM420" s="258" t="s">
        <v>519</v>
      </c>
    </row>
    <row r="421" s="13" customFormat="1">
      <c r="A421" s="13"/>
      <c r="B421" s="260"/>
      <c r="C421" s="261"/>
      <c r="D421" s="262" t="s">
        <v>251</v>
      </c>
      <c r="E421" s="263" t="s">
        <v>1</v>
      </c>
      <c r="F421" s="264" t="s">
        <v>520</v>
      </c>
      <c r="G421" s="261"/>
      <c r="H421" s="263" t="s">
        <v>1</v>
      </c>
      <c r="I421" s="265"/>
      <c r="J421" s="261"/>
      <c r="K421" s="261"/>
      <c r="L421" s="266"/>
      <c r="M421" s="267"/>
      <c r="N421" s="268"/>
      <c r="O421" s="268"/>
      <c r="P421" s="268"/>
      <c r="Q421" s="268"/>
      <c r="R421" s="268"/>
      <c r="S421" s="268"/>
      <c r="T421" s="269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70" t="s">
        <v>251</v>
      </c>
      <c r="AU421" s="270" t="s">
        <v>85</v>
      </c>
      <c r="AV421" s="13" t="s">
        <v>31</v>
      </c>
      <c r="AW421" s="13" t="s">
        <v>30</v>
      </c>
      <c r="AX421" s="13" t="s">
        <v>76</v>
      </c>
      <c r="AY421" s="270" t="s">
        <v>242</v>
      </c>
    </row>
    <row r="422" s="13" customFormat="1">
      <c r="A422" s="13"/>
      <c r="B422" s="260"/>
      <c r="C422" s="261"/>
      <c r="D422" s="262" t="s">
        <v>251</v>
      </c>
      <c r="E422" s="263" t="s">
        <v>1</v>
      </c>
      <c r="F422" s="264" t="s">
        <v>480</v>
      </c>
      <c r="G422" s="261"/>
      <c r="H422" s="263" t="s">
        <v>1</v>
      </c>
      <c r="I422" s="265"/>
      <c r="J422" s="261"/>
      <c r="K422" s="261"/>
      <c r="L422" s="266"/>
      <c r="M422" s="267"/>
      <c r="N422" s="268"/>
      <c r="O422" s="268"/>
      <c r="P422" s="268"/>
      <c r="Q422" s="268"/>
      <c r="R422" s="268"/>
      <c r="S422" s="268"/>
      <c r="T422" s="269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70" t="s">
        <v>251</v>
      </c>
      <c r="AU422" s="270" t="s">
        <v>85</v>
      </c>
      <c r="AV422" s="13" t="s">
        <v>31</v>
      </c>
      <c r="AW422" s="13" t="s">
        <v>30</v>
      </c>
      <c r="AX422" s="13" t="s">
        <v>76</v>
      </c>
      <c r="AY422" s="270" t="s">
        <v>242</v>
      </c>
    </row>
    <row r="423" s="13" customFormat="1">
      <c r="A423" s="13"/>
      <c r="B423" s="260"/>
      <c r="C423" s="261"/>
      <c r="D423" s="262" t="s">
        <v>251</v>
      </c>
      <c r="E423" s="263" t="s">
        <v>1</v>
      </c>
      <c r="F423" s="264" t="s">
        <v>521</v>
      </c>
      <c r="G423" s="261"/>
      <c r="H423" s="263" t="s">
        <v>1</v>
      </c>
      <c r="I423" s="265"/>
      <c r="J423" s="261"/>
      <c r="K423" s="261"/>
      <c r="L423" s="266"/>
      <c r="M423" s="267"/>
      <c r="N423" s="268"/>
      <c r="O423" s="268"/>
      <c r="P423" s="268"/>
      <c r="Q423" s="268"/>
      <c r="R423" s="268"/>
      <c r="S423" s="268"/>
      <c r="T423" s="269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70" t="s">
        <v>251</v>
      </c>
      <c r="AU423" s="270" t="s">
        <v>85</v>
      </c>
      <c r="AV423" s="13" t="s">
        <v>31</v>
      </c>
      <c r="AW423" s="13" t="s">
        <v>30</v>
      </c>
      <c r="AX423" s="13" t="s">
        <v>76</v>
      </c>
      <c r="AY423" s="270" t="s">
        <v>242</v>
      </c>
    </row>
    <row r="424" s="14" customFormat="1">
      <c r="A424" s="14"/>
      <c r="B424" s="271"/>
      <c r="C424" s="272"/>
      <c r="D424" s="262" t="s">
        <v>251</v>
      </c>
      <c r="E424" s="273" t="s">
        <v>1</v>
      </c>
      <c r="F424" s="274" t="s">
        <v>522</v>
      </c>
      <c r="G424" s="272"/>
      <c r="H424" s="275">
        <v>0.23000000000000001</v>
      </c>
      <c r="I424" s="276"/>
      <c r="J424" s="272"/>
      <c r="K424" s="272"/>
      <c r="L424" s="277"/>
      <c r="M424" s="278"/>
      <c r="N424" s="279"/>
      <c r="O424" s="279"/>
      <c r="P424" s="279"/>
      <c r="Q424" s="279"/>
      <c r="R424" s="279"/>
      <c r="S424" s="279"/>
      <c r="T424" s="280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81" t="s">
        <v>251</v>
      </c>
      <c r="AU424" s="281" t="s">
        <v>85</v>
      </c>
      <c r="AV424" s="14" t="s">
        <v>85</v>
      </c>
      <c r="AW424" s="14" t="s">
        <v>30</v>
      </c>
      <c r="AX424" s="14" t="s">
        <v>76</v>
      </c>
      <c r="AY424" s="281" t="s">
        <v>242</v>
      </c>
    </row>
    <row r="425" s="13" customFormat="1">
      <c r="A425" s="13"/>
      <c r="B425" s="260"/>
      <c r="C425" s="261"/>
      <c r="D425" s="262" t="s">
        <v>251</v>
      </c>
      <c r="E425" s="263" t="s">
        <v>1</v>
      </c>
      <c r="F425" s="264" t="s">
        <v>523</v>
      </c>
      <c r="G425" s="261"/>
      <c r="H425" s="263" t="s">
        <v>1</v>
      </c>
      <c r="I425" s="265"/>
      <c r="J425" s="261"/>
      <c r="K425" s="261"/>
      <c r="L425" s="266"/>
      <c r="M425" s="267"/>
      <c r="N425" s="268"/>
      <c r="O425" s="268"/>
      <c r="P425" s="268"/>
      <c r="Q425" s="268"/>
      <c r="R425" s="268"/>
      <c r="S425" s="268"/>
      <c r="T425" s="269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70" t="s">
        <v>251</v>
      </c>
      <c r="AU425" s="270" t="s">
        <v>85</v>
      </c>
      <c r="AV425" s="13" t="s">
        <v>31</v>
      </c>
      <c r="AW425" s="13" t="s">
        <v>30</v>
      </c>
      <c r="AX425" s="13" t="s">
        <v>76</v>
      </c>
      <c r="AY425" s="270" t="s">
        <v>242</v>
      </c>
    </row>
    <row r="426" s="14" customFormat="1">
      <c r="A426" s="14"/>
      <c r="B426" s="271"/>
      <c r="C426" s="272"/>
      <c r="D426" s="262" t="s">
        <v>251</v>
      </c>
      <c r="E426" s="273" t="s">
        <v>1</v>
      </c>
      <c r="F426" s="274" t="s">
        <v>524</v>
      </c>
      <c r="G426" s="272"/>
      <c r="H426" s="275">
        <v>0.11700000000000001</v>
      </c>
      <c r="I426" s="276"/>
      <c r="J426" s="272"/>
      <c r="K426" s="272"/>
      <c r="L426" s="277"/>
      <c r="M426" s="278"/>
      <c r="N426" s="279"/>
      <c r="O426" s="279"/>
      <c r="P426" s="279"/>
      <c r="Q426" s="279"/>
      <c r="R426" s="279"/>
      <c r="S426" s="279"/>
      <c r="T426" s="280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81" t="s">
        <v>251</v>
      </c>
      <c r="AU426" s="281" t="s">
        <v>85</v>
      </c>
      <c r="AV426" s="14" t="s">
        <v>85</v>
      </c>
      <c r="AW426" s="14" t="s">
        <v>30</v>
      </c>
      <c r="AX426" s="14" t="s">
        <v>76</v>
      </c>
      <c r="AY426" s="281" t="s">
        <v>242</v>
      </c>
    </row>
    <row r="427" s="13" customFormat="1">
      <c r="A427" s="13"/>
      <c r="B427" s="260"/>
      <c r="C427" s="261"/>
      <c r="D427" s="262" t="s">
        <v>251</v>
      </c>
      <c r="E427" s="263" t="s">
        <v>1</v>
      </c>
      <c r="F427" s="264" t="s">
        <v>525</v>
      </c>
      <c r="G427" s="261"/>
      <c r="H427" s="263" t="s">
        <v>1</v>
      </c>
      <c r="I427" s="265"/>
      <c r="J427" s="261"/>
      <c r="K427" s="261"/>
      <c r="L427" s="266"/>
      <c r="M427" s="267"/>
      <c r="N427" s="268"/>
      <c r="O427" s="268"/>
      <c r="P427" s="268"/>
      <c r="Q427" s="268"/>
      <c r="R427" s="268"/>
      <c r="S427" s="268"/>
      <c r="T427" s="269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70" t="s">
        <v>251</v>
      </c>
      <c r="AU427" s="270" t="s">
        <v>85</v>
      </c>
      <c r="AV427" s="13" t="s">
        <v>31</v>
      </c>
      <c r="AW427" s="13" t="s">
        <v>30</v>
      </c>
      <c r="AX427" s="13" t="s">
        <v>76</v>
      </c>
      <c r="AY427" s="270" t="s">
        <v>242</v>
      </c>
    </row>
    <row r="428" s="14" customFormat="1">
      <c r="A428" s="14"/>
      <c r="B428" s="271"/>
      <c r="C428" s="272"/>
      <c r="D428" s="262" t="s">
        <v>251</v>
      </c>
      <c r="E428" s="273" t="s">
        <v>1</v>
      </c>
      <c r="F428" s="274" t="s">
        <v>526</v>
      </c>
      <c r="G428" s="272"/>
      <c r="H428" s="275">
        <v>0.26300000000000001</v>
      </c>
      <c r="I428" s="276"/>
      <c r="J428" s="272"/>
      <c r="K428" s="272"/>
      <c r="L428" s="277"/>
      <c r="M428" s="278"/>
      <c r="N428" s="279"/>
      <c r="O428" s="279"/>
      <c r="P428" s="279"/>
      <c r="Q428" s="279"/>
      <c r="R428" s="279"/>
      <c r="S428" s="279"/>
      <c r="T428" s="280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81" t="s">
        <v>251</v>
      </c>
      <c r="AU428" s="281" t="s">
        <v>85</v>
      </c>
      <c r="AV428" s="14" t="s">
        <v>85</v>
      </c>
      <c r="AW428" s="14" t="s">
        <v>30</v>
      </c>
      <c r="AX428" s="14" t="s">
        <v>76</v>
      </c>
      <c r="AY428" s="281" t="s">
        <v>242</v>
      </c>
    </row>
    <row r="429" s="13" customFormat="1">
      <c r="A429" s="13"/>
      <c r="B429" s="260"/>
      <c r="C429" s="261"/>
      <c r="D429" s="262" t="s">
        <v>251</v>
      </c>
      <c r="E429" s="263" t="s">
        <v>1</v>
      </c>
      <c r="F429" s="264" t="s">
        <v>527</v>
      </c>
      <c r="G429" s="261"/>
      <c r="H429" s="263" t="s">
        <v>1</v>
      </c>
      <c r="I429" s="265"/>
      <c r="J429" s="261"/>
      <c r="K429" s="261"/>
      <c r="L429" s="266"/>
      <c r="M429" s="267"/>
      <c r="N429" s="268"/>
      <c r="O429" s="268"/>
      <c r="P429" s="268"/>
      <c r="Q429" s="268"/>
      <c r="R429" s="268"/>
      <c r="S429" s="268"/>
      <c r="T429" s="269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70" t="s">
        <v>251</v>
      </c>
      <c r="AU429" s="270" t="s">
        <v>85</v>
      </c>
      <c r="AV429" s="13" t="s">
        <v>31</v>
      </c>
      <c r="AW429" s="13" t="s">
        <v>30</v>
      </c>
      <c r="AX429" s="13" t="s">
        <v>76</v>
      </c>
      <c r="AY429" s="270" t="s">
        <v>242</v>
      </c>
    </row>
    <row r="430" s="14" customFormat="1">
      <c r="A430" s="14"/>
      <c r="B430" s="271"/>
      <c r="C430" s="272"/>
      <c r="D430" s="262" t="s">
        <v>251</v>
      </c>
      <c r="E430" s="273" t="s">
        <v>1</v>
      </c>
      <c r="F430" s="274" t="s">
        <v>522</v>
      </c>
      <c r="G430" s="272"/>
      <c r="H430" s="275">
        <v>0.23000000000000001</v>
      </c>
      <c r="I430" s="276"/>
      <c r="J430" s="272"/>
      <c r="K430" s="272"/>
      <c r="L430" s="277"/>
      <c r="M430" s="278"/>
      <c r="N430" s="279"/>
      <c r="O430" s="279"/>
      <c r="P430" s="279"/>
      <c r="Q430" s="279"/>
      <c r="R430" s="279"/>
      <c r="S430" s="279"/>
      <c r="T430" s="280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81" t="s">
        <v>251</v>
      </c>
      <c r="AU430" s="281" t="s">
        <v>85</v>
      </c>
      <c r="AV430" s="14" t="s">
        <v>85</v>
      </c>
      <c r="AW430" s="14" t="s">
        <v>30</v>
      </c>
      <c r="AX430" s="14" t="s">
        <v>76</v>
      </c>
      <c r="AY430" s="281" t="s">
        <v>242</v>
      </c>
    </row>
    <row r="431" s="14" customFormat="1">
      <c r="A431" s="14"/>
      <c r="B431" s="271"/>
      <c r="C431" s="272"/>
      <c r="D431" s="262" t="s">
        <v>251</v>
      </c>
      <c r="E431" s="273" t="s">
        <v>1</v>
      </c>
      <c r="F431" s="274" t="s">
        <v>522</v>
      </c>
      <c r="G431" s="272"/>
      <c r="H431" s="275">
        <v>0.23000000000000001</v>
      </c>
      <c r="I431" s="276"/>
      <c r="J431" s="272"/>
      <c r="K431" s="272"/>
      <c r="L431" s="277"/>
      <c r="M431" s="278"/>
      <c r="N431" s="279"/>
      <c r="O431" s="279"/>
      <c r="P431" s="279"/>
      <c r="Q431" s="279"/>
      <c r="R431" s="279"/>
      <c r="S431" s="279"/>
      <c r="T431" s="280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81" t="s">
        <v>251</v>
      </c>
      <c r="AU431" s="281" t="s">
        <v>85</v>
      </c>
      <c r="AV431" s="14" t="s">
        <v>85</v>
      </c>
      <c r="AW431" s="14" t="s">
        <v>30</v>
      </c>
      <c r="AX431" s="14" t="s">
        <v>76</v>
      </c>
      <c r="AY431" s="281" t="s">
        <v>242</v>
      </c>
    </row>
    <row r="432" s="13" customFormat="1">
      <c r="A432" s="13"/>
      <c r="B432" s="260"/>
      <c r="C432" s="261"/>
      <c r="D432" s="262" t="s">
        <v>251</v>
      </c>
      <c r="E432" s="263" t="s">
        <v>1</v>
      </c>
      <c r="F432" s="264" t="s">
        <v>481</v>
      </c>
      <c r="G432" s="261"/>
      <c r="H432" s="263" t="s">
        <v>1</v>
      </c>
      <c r="I432" s="265"/>
      <c r="J432" s="261"/>
      <c r="K432" s="261"/>
      <c r="L432" s="266"/>
      <c r="M432" s="267"/>
      <c r="N432" s="268"/>
      <c r="O432" s="268"/>
      <c r="P432" s="268"/>
      <c r="Q432" s="268"/>
      <c r="R432" s="268"/>
      <c r="S432" s="268"/>
      <c r="T432" s="269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70" t="s">
        <v>251</v>
      </c>
      <c r="AU432" s="270" t="s">
        <v>85</v>
      </c>
      <c r="AV432" s="13" t="s">
        <v>31</v>
      </c>
      <c r="AW432" s="13" t="s">
        <v>30</v>
      </c>
      <c r="AX432" s="13" t="s">
        <v>76</v>
      </c>
      <c r="AY432" s="270" t="s">
        <v>242</v>
      </c>
    </row>
    <row r="433" s="13" customFormat="1">
      <c r="A433" s="13"/>
      <c r="B433" s="260"/>
      <c r="C433" s="261"/>
      <c r="D433" s="262" t="s">
        <v>251</v>
      </c>
      <c r="E433" s="263" t="s">
        <v>1</v>
      </c>
      <c r="F433" s="264" t="s">
        <v>523</v>
      </c>
      <c r="G433" s="261"/>
      <c r="H433" s="263" t="s">
        <v>1</v>
      </c>
      <c r="I433" s="265"/>
      <c r="J433" s="261"/>
      <c r="K433" s="261"/>
      <c r="L433" s="266"/>
      <c r="M433" s="267"/>
      <c r="N433" s="268"/>
      <c r="O433" s="268"/>
      <c r="P433" s="268"/>
      <c r="Q433" s="268"/>
      <c r="R433" s="268"/>
      <c r="S433" s="268"/>
      <c r="T433" s="269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70" t="s">
        <v>251</v>
      </c>
      <c r="AU433" s="270" t="s">
        <v>85</v>
      </c>
      <c r="AV433" s="13" t="s">
        <v>31</v>
      </c>
      <c r="AW433" s="13" t="s">
        <v>30</v>
      </c>
      <c r="AX433" s="13" t="s">
        <v>76</v>
      </c>
      <c r="AY433" s="270" t="s">
        <v>242</v>
      </c>
    </row>
    <row r="434" s="14" customFormat="1">
      <c r="A434" s="14"/>
      <c r="B434" s="271"/>
      <c r="C434" s="272"/>
      <c r="D434" s="262" t="s">
        <v>251</v>
      </c>
      <c r="E434" s="273" t="s">
        <v>1</v>
      </c>
      <c r="F434" s="274" t="s">
        <v>76</v>
      </c>
      <c r="G434" s="272"/>
      <c r="H434" s="275">
        <v>0</v>
      </c>
      <c r="I434" s="276"/>
      <c r="J434" s="272"/>
      <c r="K434" s="272"/>
      <c r="L434" s="277"/>
      <c r="M434" s="278"/>
      <c r="N434" s="279"/>
      <c r="O434" s="279"/>
      <c r="P434" s="279"/>
      <c r="Q434" s="279"/>
      <c r="R434" s="279"/>
      <c r="S434" s="279"/>
      <c r="T434" s="280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81" t="s">
        <v>251</v>
      </c>
      <c r="AU434" s="281" t="s">
        <v>85</v>
      </c>
      <c r="AV434" s="14" t="s">
        <v>85</v>
      </c>
      <c r="AW434" s="14" t="s">
        <v>30</v>
      </c>
      <c r="AX434" s="14" t="s">
        <v>76</v>
      </c>
      <c r="AY434" s="281" t="s">
        <v>242</v>
      </c>
    </row>
    <row r="435" s="13" customFormat="1">
      <c r="A435" s="13"/>
      <c r="B435" s="260"/>
      <c r="C435" s="261"/>
      <c r="D435" s="262" t="s">
        <v>251</v>
      </c>
      <c r="E435" s="263" t="s">
        <v>1</v>
      </c>
      <c r="F435" s="264" t="s">
        <v>528</v>
      </c>
      <c r="G435" s="261"/>
      <c r="H435" s="263" t="s">
        <v>1</v>
      </c>
      <c r="I435" s="265"/>
      <c r="J435" s="261"/>
      <c r="K435" s="261"/>
      <c r="L435" s="266"/>
      <c r="M435" s="267"/>
      <c r="N435" s="268"/>
      <c r="O435" s="268"/>
      <c r="P435" s="268"/>
      <c r="Q435" s="268"/>
      <c r="R435" s="268"/>
      <c r="S435" s="268"/>
      <c r="T435" s="269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70" t="s">
        <v>251</v>
      </c>
      <c r="AU435" s="270" t="s">
        <v>85</v>
      </c>
      <c r="AV435" s="13" t="s">
        <v>31</v>
      </c>
      <c r="AW435" s="13" t="s">
        <v>30</v>
      </c>
      <c r="AX435" s="13" t="s">
        <v>76</v>
      </c>
      <c r="AY435" s="270" t="s">
        <v>242</v>
      </c>
    </row>
    <row r="436" s="14" customFormat="1">
      <c r="A436" s="14"/>
      <c r="B436" s="271"/>
      <c r="C436" s="272"/>
      <c r="D436" s="262" t="s">
        <v>251</v>
      </c>
      <c r="E436" s="273" t="s">
        <v>1</v>
      </c>
      <c r="F436" s="274" t="s">
        <v>529</v>
      </c>
      <c r="G436" s="272"/>
      <c r="H436" s="275">
        <v>0.189</v>
      </c>
      <c r="I436" s="276"/>
      <c r="J436" s="272"/>
      <c r="K436" s="272"/>
      <c r="L436" s="277"/>
      <c r="M436" s="278"/>
      <c r="N436" s="279"/>
      <c r="O436" s="279"/>
      <c r="P436" s="279"/>
      <c r="Q436" s="279"/>
      <c r="R436" s="279"/>
      <c r="S436" s="279"/>
      <c r="T436" s="280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81" t="s">
        <v>251</v>
      </c>
      <c r="AU436" s="281" t="s">
        <v>85</v>
      </c>
      <c r="AV436" s="14" t="s">
        <v>85</v>
      </c>
      <c r="AW436" s="14" t="s">
        <v>30</v>
      </c>
      <c r="AX436" s="14" t="s">
        <v>76</v>
      </c>
      <c r="AY436" s="281" t="s">
        <v>242</v>
      </c>
    </row>
    <row r="437" s="14" customFormat="1">
      <c r="A437" s="14"/>
      <c r="B437" s="271"/>
      <c r="C437" s="272"/>
      <c r="D437" s="262" t="s">
        <v>251</v>
      </c>
      <c r="E437" s="273" t="s">
        <v>1</v>
      </c>
      <c r="F437" s="274" t="s">
        <v>529</v>
      </c>
      <c r="G437" s="272"/>
      <c r="H437" s="275">
        <v>0.189</v>
      </c>
      <c r="I437" s="276"/>
      <c r="J437" s="272"/>
      <c r="K437" s="272"/>
      <c r="L437" s="277"/>
      <c r="M437" s="278"/>
      <c r="N437" s="279"/>
      <c r="O437" s="279"/>
      <c r="P437" s="279"/>
      <c r="Q437" s="279"/>
      <c r="R437" s="279"/>
      <c r="S437" s="279"/>
      <c r="T437" s="280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81" t="s">
        <v>251</v>
      </c>
      <c r="AU437" s="281" t="s">
        <v>85</v>
      </c>
      <c r="AV437" s="14" t="s">
        <v>85</v>
      </c>
      <c r="AW437" s="14" t="s">
        <v>30</v>
      </c>
      <c r="AX437" s="14" t="s">
        <v>76</v>
      </c>
      <c r="AY437" s="281" t="s">
        <v>242</v>
      </c>
    </row>
    <row r="438" s="13" customFormat="1">
      <c r="A438" s="13"/>
      <c r="B438" s="260"/>
      <c r="C438" s="261"/>
      <c r="D438" s="262" t="s">
        <v>251</v>
      </c>
      <c r="E438" s="263" t="s">
        <v>1</v>
      </c>
      <c r="F438" s="264" t="s">
        <v>482</v>
      </c>
      <c r="G438" s="261"/>
      <c r="H438" s="263" t="s">
        <v>1</v>
      </c>
      <c r="I438" s="265"/>
      <c r="J438" s="261"/>
      <c r="K438" s="261"/>
      <c r="L438" s="266"/>
      <c r="M438" s="267"/>
      <c r="N438" s="268"/>
      <c r="O438" s="268"/>
      <c r="P438" s="268"/>
      <c r="Q438" s="268"/>
      <c r="R438" s="268"/>
      <c r="S438" s="268"/>
      <c r="T438" s="269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T438" s="270" t="s">
        <v>251</v>
      </c>
      <c r="AU438" s="270" t="s">
        <v>85</v>
      </c>
      <c r="AV438" s="13" t="s">
        <v>31</v>
      </c>
      <c r="AW438" s="13" t="s">
        <v>30</v>
      </c>
      <c r="AX438" s="13" t="s">
        <v>76</v>
      </c>
      <c r="AY438" s="270" t="s">
        <v>242</v>
      </c>
    </row>
    <row r="439" s="13" customFormat="1">
      <c r="A439" s="13"/>
      <c r="B439" s="260"/>
      <c r="C439" s="261"/>
      <c r="D439" s="262" t="s">
        <v>251</v>
      </c>
      <c r="E439" s="263" t="s">
        <v>1</v>
      </c>
      <c r="F439" s="264" t="s">
        <v>523</v>
      </c>
      <c r="G439" s="261"/>
      <c r="H439" s="263" t="s">
        <v>1</v>
      </c>
      <c r="I439" s="265"/>
      <c r="J439" s="261"/>
      <c r="K439" s="261"/>
      <c r="L439" s="266"/>
      <c r="M439" s="267"/>
      <c r="N439" s="268"/>
      <c r="O439" s="268"/>
      <c r="P439" s="268"/>
      <c r="Q439" s="268"/>
      <c r="R439" s="268"/>
      <c r="S439" s="268"/>
      <c r="T439" s="269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70" t="s">
        <v>251</v>
      </c>
      <c r="AU439" s="270" t="s">
        <v>85</v>
      </c>
      <c r="AV439" s="13" t="s">
        <v>31</v>
      </c>
      <c r="AW439" s="13" t="s">
        <v>30</v>
      </c>
      <c r="AX439" s="13" t="s">
        <v>76</v>
      </c>
      <c r="AY439" s="270" t="s">
        <v>242</v>
      </c>
    </row>
    <row r="440" s="14" customFormat="1">
      <c r="A440" s="14"/>
      <c r="B440" s="271"/>
      <c r="C440" s="272"/>
      <c r="D440" s="262" t="s">
        <v>251</v>
      </c>
      <c r="E440" s="273" t="s">
        <v>1</v>
      </c>
      <c r="F440" s="274" t="s">
        <v>524</v>
      </c>
      <c r="G440" s="272"/>
      <c r="H440" s="275">
        <v>0.11700000000000001</v>
      </c>
      <c r="I440" s="276"/>
      <c r="J440" s="272"/>
      <c r="K440" s="272"/>
      <c r="L440" s="277"/>
      <c r="M440" s="278"/>
      <c r="N440" s="279"/>
      <c r="O440" s="279"/>
      <c r="P440" s="279"/>
      <c r="Q440" s="279"/>
      <c r="R440" s="279"/>
      <c r="S440" s="279"/>
      <c r="T440" s="280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81" t="s">
        <v>251</v>
      </c>
      <c r="AU440" s="281" t="s">
        <v>85</v>
      </c>
      <c r="AV440" s="14" t="s">
        <v>85</v>
      </c>
      <c r="AW440" s="14" t="s">
        <v>30</v>
      </c>
      <c r="AX440" s="14" t="s">
        <v>76</v>
      </c>
      <c r="AY440" s="281" t="s">
        <v>242</v>
      </c>
    </row>
    <row r="441" s="13" customFormat="1">
      <c r="A441" s="13"/>
      <c r="B441" s="260"/>
      <c r="C441" s="261"/>
      <c r="D441" s="262" t="s">
        <v>251</v>
      </c>
      <c r="E441" s="263" t="s">
        <v>1</v>
      </c>
      <c r="F441" s="264" t="s">
        <v>527</v>
      </c>
      <c r="G441" s="261"/>
      <c r="H441" s="263" t="s">
        <v>1</v>
      </c>
      <c r="I441" s="265"/>
      <c r="J441" s="261"/>
      <c r="K441" s="261"/>
      <c r="L441" s="266"/>
      <c r="M441" s="267"/>
      <c r="N441" s="268"/>
      <c r="O441" s="268"/>
      <c r="P441" s="268"/>
      <c r="Q441" s="268"/>
      <c r="R441" s="268"/>
      <c r="S441" s="268"/>
      <c r="T441" s="269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70" t="s">
        <v>251</v>
      </c>
      <c r="AU441" s="270" t="s">
        <v>85</v>
      </c>
      <c r="AV441" s="13" t="s">
        <v>31</v>
      </c>
      <c r="AW441" s="13" t="s">
        <v>30</v>
      </c>
      <c r="AX441" s="13" t="s">
        <v>76</v>
      </c>
      <c r="AY441" s="270" t="s">
        <v>242</v>
      </c>
    </row>
    <row r="442" s="14" customFormat="1">
      <c r="A442" s="14"/>
      <c r="B442" s="271"/>
      <c r="C442" s="272"/>
      <c r="D442" s="262" t="s">
        <v>251</v>
      </c>
      <c r="E442" s="273" t="s">
        <v>1</v>
      </c>
      <c r="F442" s="274" t="s">
        <v>522</v>
      </c>
      <c r="G442" s="272"/>
      <c r="H442" s="275">
        <v>0.23000000000000001</v>
      </c>
      <c r="I442" s="276"/>
      <c r="J442" s="272"/>
      <c r="K442" s="272"/>
      <c r="L442" s="277"/>
      <c r="M442" s="278"/>
      <c r="N442" s="279"/>
      <c r="O442" s="279"/>
      <c r="P442" s="279"/>
      <c r="Q442" s="279"/>
      <c r="R442" s="279"/>
      <c r="S442" s="279"/>
      <c r="T442" s="280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81" t="s">
        <v>251</v>
      </c>
      <c r="AU442" s="281" t="s">
        <v>85</v>
      </c>
      <c r="AV442" s="14" t="s">
        <v>85</v>
      </c>
      <c r="AW442" s="14" t="s">
        <v>30</v>
      </c>
      <c r="AX442" s="14" t="s">
        <v>76</v>
      </c>
      <c r="AY442" s="281" t="s">
        <v>242</v>
      </c>
    </row>
    <row r="443" s="13" customFormat="1">
      <c r="A443" s="13"/>
      <c r="B443" s="260"/>
      <c r="C443" s="261"/>
      <c r="D443" s="262" t="s">
        <v>251</v>
      </c>
      <c r="E443" s="263" t="s">
        <v>1</v>
      </c>
      <c r="F443" s="264" t="s">
        <v>528</v>
      </c>
      <c r="G443" s="261"/>
      <c r="H443" s="263" t="s">
        <v>1</v>
      </c>
      <c r="I443" s="265"/>
      <c r="J443" s="261"/>
      <c r="K443" s="261"/>
      <c r="L443" s="266"/>
      <c r="M443" s="267"/>
      <c r="N443" s="268"/>
      <c r="O443" s="268"/>
      <c r="P443" s="268"/>
      <c r="Q443" s="268"/>
      <c r="R443" s="268"/>
      <c r="S443" s="268"/>
      <c r="T443" s="269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70" t="s">
        <v>251</v>
      </c>
      <c r="AU443" s="270" t="s">
        <v>85</v>
      </c>
      <c r="AV443" s="13" t="s">
        <v>31</v>
      </c>
      <c r="AW443" s="13" t="s">
        <v>30</v>
      </c>
      <c r="AX443" s="13" t="s">
        <v>76</v>
      </c>
      <c r="AY443" s="270" t="s">
        <v>242</v>
      </c>
    </row>
    <row r="444" s="14" customFormat="1">
      <c r="A444" s="14"/>
      <c r="B444" s="271"/>
      <c r="C444" s="272"/>
      <c r="D444" s="262" t="s">
        <v>251</v>
      </c>
      <c r="E444" s="273" t="s">
        <v>1</v>
      </c>
      <c r="F444" s="274" t="s">
        <v>529</v>
      </c>
      <c r="G444" s="272"/>
      <c r="H444" s="275">
        <v>0.189</v>
      </c>
      <c r="I444" s="276"/>
      <c r="J444" s="272"/>
      <c r="K444" s="272"/>
      <c r="L444" s="277"/>
      <c r="M444" s="278"/>
      <c r="N444" s="279"/>
      <c r="O444" s="279"/>
      <c r="P444" s="279"/>
      <c r="Q444" s="279"/>
      <c r="R444" s="279"/>
      <c r="S444" s="279"/>
      <c r="T444" s="280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81" t="s">
        <v>251</v>
      </c>
      <c r="AU444" s="281" t="s">
        <v>85</v>
      </c>
      <c r="AV444" s="14" t="s">
        <v>85</v>
      </c>
      <c r="AW444" s="14" t="s">
        <v>30</v>
      </c>
      <c r="AX444" s="14" t="s">
        <v>76</v>
      </c>
      <c r="AY444" s="281" t="s">
        <v>242</v>
      </c>
    </row>
    <row r="445" s="14" customFormat="1">
      <c r="A445" s="14"/>
      <c r="B445" s="271"/>
      <c r="C445" s="272"/>
      <c r="D445" s="262" t="s">
        <v>251</v>
      </c>
      <c r="E445" s="273" t="s">
        <v>1</v>
      </c>
      <c r="F445" s="274" t="s">
        <v>529</v>
      </c>
      <c r="G445" s="272"/>
      <c r="H445" s="275">
        <v>0.189</v>
      </c>
      <c r="I445" s="276"/>
      <c r="J445" s="272"/>
      <c r="K445" s="272"/>
      <c r="L445" s="277"/>
      <c r="M445" s="278"/>
      <c r="N445" s="279"/>
      <c r="O445" s="279"/>
      <c r="P445" s="279"/>
      <c r="Q445" s="279"/>
      <c r="R445" s="279"/>
      <c r="S445" s="279"/>
      <c r="T445" s="280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81" t="s">
        <v>251</v>
      </c>
      <c r="AU445" s="281" t="s">
        <v>85</v>
      </c>
      <c r="AV445" s="14" t="s">
        <v>85</v>
      </c>
      <c r="AW445" s="14" t="s">
        <v>30</v>
      </c>
      <c r="AX445" s="14" t="s">
        <v>76</v>
      </c>
      <c r="AY445" s="281" t="s">
        <v>242</v>
      </c>
    </row>
    <row r="446" s="14" customFormat="1">
      <c r="A446" s="14"/>
      <c r="B446" s="271"/>
      <c r="C446" s="272"/>
      <c r="D446" s="262" t="s">
        <v>251</v>
      </c>
      <c r="E446" s="273" t="s">
        <v>1</v>
      </c>
      <c r="F446" s="274" t="s">
        <v>529</v>
      </c>
      <c r="G446" s="272"/>
      <c r="H446" s="275">
        <v>0.189</v>
      </c>
      <c r="I446" s="276"/>
      <c r="J446" s="272"/>
      <c r="K446" s="272"/>
      <c r="L446" s="277"/>
      <c r="M446" s="278"/>
      <c r="N446" s="279"/>
      <c r="O446" s="279"/>
      <c r="P446" s="279"/>
      <c r="Q446" s="279"/>
      <c r="R446" s="279"/>
      <c r="S446" s="279"/>
      <c r="T446" s="280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81" t="s">
        <v>251</v>
      </c>
      <c r="AU446" s="281" t="s">
        <v>85</v>
      </c>
      <c r="AV446" s="14" t="s">
        <v>85</v>
      </c>
      <c r="AW446" s="14" t="s">
        <v>30</v>
      </c>
      <c r="AX446" s="14" t="s">
        <v>76</v>
      </c>
      <c r="AY446" s="281" t="s">
        <v>242</v>
      </c>
    </row>
    <row r="447" s="16" customFormat="1">
      <c r="A447" s="16"/>
      <c r="B447" s="293"/>
      <c r="C447" s="294"/>
      <c r="D447" s="262" t="s">
        <v>251</v>
      </c>
      <c r="E447" s="295" t="s">
        <v>1</v>
      </c>
      <c r="F447" s="296" t="s">
        <v>293</v>
      </c>
      <c r="G447" s="294"/>
      <c r="H447" s="297">
        <v>2.3620000000000001</v>
      </c>
      <c r="I447" s="298"/>
      <c r="J447" s="294"/>
      <c r="K447" s="294"/>
      <c r="L447" s="299"/>
      <c r="M447" s="300"/>
      <c r="N447" s="301"/>
      <c r="O447" s="301"/>
      <c r="P447" s="301"/>
      <c r="Q447" s="301"/>
      <c r="R447" s="301"/>
      <c r="S447" s="301"/>
      <c r="T447" s="302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T447" s="303" t="s">
        <v>251</v>
      </c>
      <c r="AU447" s="303" t="s">
        <v>85</v>
      </c>
      <c r="AV447" s="16" t="s">
        <v>113</v>
      </c>
      <c r="AW447" s="16" t="s">
        <v>30</v>
      </c>
      <c r="AX447" s="16" t="s">
        <v>76</v>
      </c>
      <c r="AY447" s="303" t="s">
        <v>242</v>
      </c>
    </row>
    <row r="448" s="13" customFormat="1">
      <c r="A448" s="13"/>
      <c r="B448" s="260"/>
      <c r="C448" s="261"/>
      <c r="D448" s="262" t="s">
        <v>251</v>
      </c>
      <c r="E448" s="263" t="s">
        <v>1</v>
      </c>
      <c r="F448" s="264" t="s">
        <v>530</v>
      </c>
      <c r="G448" s="261"/>
      <c r="H448" s="263" t="s">
        <v>1</v>
      </c>
      <c r="I448" s="265"/>
      <c r="J448" s="261"/>
      <c r="K448" s="261"/>
      <c r="L448" s="266"/>
      <c r="M448" s="267"/>
      <c r="N448" s="268"/>
      <c r="O448" s="268"/>
      <c r="P448" s="268"/>
      <c r="Q448" s="268"/>
      <c r="R448" s="268"/>
      <c r="S448" s="268"/>
      <c r="T448" s="269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70" t="s">
        <v>251</v>
      </c>
      <c r="AU448" s="270" t="s">
        <v>85</v>
      </c>
      <c r="AV448" s="13" t="s">
        <v>31</v>
      </c>
      <c r="AW448" s="13" t="s">
        <v>30</v>
      </c>
      <c r="AX448" s="13" t="s">
        <v>76</v>
      </c>
      <c r="AY448" s="270" t="s">
        <v>242</v>
      </c>
    </row>
    <row r="449" s="13" customFormat="1">
      <c r="A449" s="13"/>
      <c r="B449" s="260"/>
      <c r="C449" s="261"/>
      <c r="D449" s="262" t="s">
        <v>251</v>
      </c>
      <c r="E449" s="263" t="s">
        <v>1</v>
      </c>
      <c r="F449" s="264" t="s">
        <v>482</v>
      </c>
      <c r="G449" s="261"/>
      <c r="H449" s="263" t="s">
        <v>1</v>
      </c>
      <c r="I449" s="265"/>
      <c r="J449" s="261"/>
      <c r="K449" s="261"/>
      <c r="L449" s="266"/>
      <c r="M449" s="267"/>
      <c r="N449" s="268"/>
      <c r="O449" s="268"/>
      <c r="P449" s="268"/>
      <c r="Q449" s="268"/>
      <c r="R449" s="268"/>
      <c r="S449" s="268"/>
      <c r="T449" s="269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70" t="s">
        <v>251</v>
      </c>
      <c r="AU449" s="270" t="s">
        <v>85</v>
      </c>
      <c r="AV449" s="13" t="s">
        <v>31</v>
      </c>
      <c r="AW449" s="13" t="s">
        <v>30</v>
      </c>
      <c r="AX449" s="13" t="s">
        <v>76</v>
      </c>
      <c r="AY449" s="270" t="s">
        <v>242</v>
      </c>
    </row>
    <row r="450" s="14" customFormat="1">
      <c r="A450" s="14"/>
      <c r="B450" s="271"/>
      <c r="C450" s="272"/>
      <c r="D450" s="262" t="s">
        <v>251</v>
      </c>
      <c r="E450" s="273" t="s">
        <v>1</v>
      </c>
      <c r="F450" s="274" t="s">
        <v>531</v>
      </c>
      <c r="G450" s="272"/>
      <c r="H450" s="275">
        <v>0.30599999999999999</v>
      </c>
      <c r="I450" s="276"/>
      <c r="J450" s="272"/>
      <c r="K450" s="272"/>
      <c r="L450" s="277"/>
      <c r="M450" s="278"/>
      <c r="N450" s="279"/>
      <c r="O450" s="279"/>
      <c r="P450" s="279"/>
      <c r="Q450" s="279"/>
      <c r="R450" s="279"/>
      <c r="S450" s="279"/>
      <c r="T450" s="280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81" t="s">
        <v>251</v>
      </c>
      <c r="AU450" s="281" t="s">
        <v>85</v>
      </c>
      <c r="AV450" s="14" t="s">
        <v>85</v>
      </c>
      <c r="AW450" s="14" t="s">
        <v>30</v>
      </c>
      <c r="AX450" s="14" t="s">
        <v>76</v>
      </c>
      <c r="AY450" s="281" t="s">
        <v>242</v>
      </c>
    </row>
    <row r="451" s="14" customFormat="1">
      <c r="A451" s="14"/>
      <c r="B451" s="271"/>
      <c r="C451" s="272"/>
      <c r="D451" s="262" t="s">
        <v>251</v>
      </c>
      <c r="E451" s="273" t="s">
        <v>1</v>
      </c>
      <c r="F451" s="274" t="s">
        <v>532</v>
      </c>
      <c r="G451" s="272"/>
      <c r="H451" s="275">
        <v>0.32400000000000001</v>
      </c>
      <c r="I451" s="276"/>
      <c r="J451" s="272"/>
      <c r="K451" s="272"/>
      <c r="L451" s="277"/>
      <c r="M451" s="278"/>
      <c r="N451" s="279"/>
      <c r="O451" s="279"/>
      <c r="P451" s="279"/>
      <c r="Q451" s="279"/>
      <c r="R451" s="279"/>
      <c r="S451" s="279"/>
      <c r="T451" s="280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81" t="s">
        <v>251</v>
      </c>
      <c r="AU451" s="281" t="s">
        <v>85</v>
      </c>
      <c r="AV451" s="14" t="s">
        <v>85</v>
      </c>
      <c r="AW451" s="14" t="s">
        <v>30</v>
      </c>
      <c r="AX451" s="14" t="s">
        <v>76</v>
      </c>
      <c r="AY451" s="281" t="s">
        <v>242</v>
      </c>
    </row>
    <row r="452" s="14" customFormat="1">
      <c r="A452" s="14"/>
      <c r="B452" s="271"/>
      <c r="C452" s="272"/>
      <c r="D452" s="262" t="s">
        <v>251</v>
      </c>
      <c r="E452" s="273" t="s">
        <v>1</v>
      </c>
      <c r="F452" s="274" t="s">
        <v>531</v>
      </c>
      <c r="G452" s="272"/>
      <c r="H452" s="275">
        <v>0.30599999999999999</v>
      </c>
      <c r="I452" s="276"/>
      <c r="J452" s="272"/>
      <c r="K452" s="272"/>
      <c r="L452" s="277"/>
      <c r="M452" s="278"/>
      <c r="N452" s="279"/>
      <c r="O452" s="279"/>
      <c r="P452" s="279"/>
      <c r="Q452" s="279"/>
      <c r="R452" s="279"/>
      <c r="S452" s="279"/>
      <c r="T452" s="280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81" t="s">
        <v>251</v>
      </c>
      <c r="AU452" s="281" t="s">
        <v>85</v>
      </c>
      <c r="AV452" s="14" t="s">
        <v>85</v>
      </c>
      <c r="AW452" s="14" t="s">
        <v>30</v>
      </c>
      <c r="AX452" s="14" t="s">
        <v>76</v>
      </c>
      <c r="AY452" s="281" t="s">
        <v>242</v>
      </c>
    </row>
    <row r="453" s="14" customFormat="1">
      <c r="A453" s="14"/>
      <c r="B453" s="271"/>
      <c r="C453" s="272"/>
      <c r="D453" s="262" t="s">
        <v>251</v>
      </c>
      <c r="E453" s="273" t="s">
        <v>1</v>
      </c>
      <c r="F453" s="274" t="s">
        <v>533</v>
      </c>
      <c r="G453" s="272"/>
      <c r="H453" s="275">
        <v>0.27900000000000003</v>
      </c>
      <c r="I453" s="276"/>
      <c r="J453" s="272"/>
      <c r="K453" s="272"/>
      <c r="L453" s="277"/>
      <c r="M453" s="278"/>
      <c r="N453" s="279"/>
      <c r="O453" s="279"/>
      <c r="P453" s="279"/>
      <c r="Q453" s="279"/>
      <c r="R453" s="279"/>
      <c r="S453" s="279"/>
      <c r="T453" s="280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81" t="s">
        <v>251</v>
      </c>
      <c r="AU453" s="281" t="s">
        <v>85</v>
      </c>
      <c r="AV453" s="14" t="s">
        <v>85</v>
      </c>
      <c r="AW453" s="14" t="s">
        <v>30</v>
      </c>
      <c r="AX453" s="14" t="s">
        <v>76</v>
      </c>
      <c r="AY453" s="281" t="s">
        <v>242</v>
      </c>
    </row>
    <row r="454" s="14" customFormat="1">
      <c r="A454" s="14"/>
      <c r="B454" s="271"/>
      <c r="C454" s="272"/>
      <c r="D454" s="262" t="s">
        <v>251</v>
      </c>
      <c r="E454" s="273" t="s">
        <v>1</v>
      </c>
      <c r="F454" s="274" t="s">
        <v>534</v>
      </c>
      <c r="G454" s="272"/>
      <c r="H454" s="275">
        <v>0.67500000000000004</v>
      </c>
      <c r="I454" s="276"/>
      <c r="J454" s="272"/>
      <c r="K454" s="272"/>
      <c r="L454" s="277"/>
      <c r="M454" s="278"/>
      <c r="N454" s="279"/>
      <c r="O454" s="279"/>
      <c r="P454" s="279"/>
      <c r="Q454" s="279"/>
      <c r="R454" s="279"/>
      <c r="S454" s="279"/>
      <c r="T454" s="280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81" t="s">
        <v>251</v>
      </c>
      <c r="AU454" s="281" t="s">
        <v>85</v>
      </c>
      <c r="AV454" s="14" t="s">
        <v>85</v>
      </c>
      <c r="AW454" s="14" t="s">
        <v>30</v>
      </c>
      <c r="AX454" s="14" t="s">
        <v>76</v>
      </c>
      <c r="AY454" s="281" t="s">
        <v>242</v>
      </c>
    </row>
    <row r="455" s="16" customFormat="1">
      <c r="A455" s="16"/>
      <c r="B455" s="293"/>
      <c r="C455" s="294"/>
      <c r="D455" s="262" t="s">
        <v>251</v>
      </c>
      <c r="E455" s="295" t="s">
        <v>1</v>
      </c>
      <c r="F455" s="296" t="s">
        <v>293</v>
      </c>
      <c r="G455" s="294"/>
      <c r="H455" s="297">
        <v>1.8899999999999999</v>
      </c>
      <c r="I455" s="298"/>
      <c r="J455" s="294"/>
      <c r="K455" s="294"/>
      <c r="L455" s="299"/>
      <c r="M455" s="300"/>
      <c r="N455" s="301"/>
      <c r="O455" s="301"/>
      <c r="P455" s="301"/>
      <c r="Q455" s="301"/>
      <c r="R455" s="301"/>
      <c r="S455" s="301"/>
      <c r="T455" s="302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T455" s="303" t="s">
        <v>251</v>
      </c>
      <c r="AU455" s="303" t="s">
        <v>85</v>
      </c>
      <c r="AV455" s="16" t="s">
        <v>113</v>
      </c>
      <c r="AW455" s="16" t="s">
        <v>30</v>
      </c>
      <c r="AX455" s="16" t="s">
        <v>76</v>
      </c>
      <c r="AY455" s="303" t="s">
        <v>242</v>
      </c>
    </row>
    <row r="456" s="15" customFormat="1">
      <c r="A456" s="15"/>
      <c r="B456" s="282"/>
      <c r="C456" s="283"/>
      <c r="D456" s="262" t="s">
        <v>251</v>
      </c>
      <c r="E456" s="284" t="s">
        <v>1</v>
      </c>
      <c r="F456" s="285" t="s">
        <v>256</v>
      </c>
      <c r="G456" s="283"/>
      <c r="H456" s="286">
        <v>4.2519999999999998</v>
      </c>
      <c r="I456" s="287"/>
      <c r="J456" s="283"/>
      <c r="K456" s="283"/>
      <c r="L456" s="288"/>
      <c r="M456" s="289"/>
      <c r="N456" s="290"/>
      <c r="O456" s="290"/>
      <c r="P456" s="290"/>
      <c r="Q456" s="290"/>
      <c r="R456" s="290"/>
      <c r="S456" s="290"/>
      <c r="T456" s="291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T456" s="292" t="s">
        <v>251</v>
      </c>
      <c r="AU456" s="292" t="s">
        <v>85</v>
      </c>
      <c r="AV456" s="15" t="s">
        <v>249</v>
      </c>
      <c r="AW456" s="15" t="s">
        <v>30</v>
      </c>
      <c r="AX456" s="15" t="s">
        <v>31</v>
      </c>
      <c r="AY456" s="292" t="s">
        <v>242</v>
      </c>
    </row>
    <row r="457" s="2" customFormat="1" ht="24.15" customHeight="1">
      <c r="A457" s="41"/>
      <c r="B457" s="42"/>
      <c r="C457" s="247" t="s">
        <v>535</v>
      </c>
      <c r="D457" s="247" t="s">
        <v>245</v>
      </c>
      <c r="E457" s="248" t="s">
        <v>536</v>
      </c>
      <c r="F457" s="249" t="s">
        <v>537</v>
      </c>
      <c r="G457" s="250" t="s">
        <v>334</v>
      </c>
      <c r="H457" s="251">
        <v>1.9139999999999999</v>
      </c>
      <c r="I457" s="252"/>
      <c r="J457" s="251">
        <f>ROUND(I457*H457,3)</f>
        <v>0</v>
      </c>
      <c r="K457" s="253"/>
      <c r="L457" s="44"/>
      <c r="M457" s="254" t="s">
        <v>1</v>
      </c>
      <c r="N457" s="255" t="s">
        <v>41</v>
      </c>
      <c r="O457" s="94"/>
      <c r="P457" s="256">
        <f>O457*H457</f>
        <v>0</v>
      </c>
      <c r="Q457" s="256">
        <v>1.2389600000000001</v>
      </c>
      <c r="R457" s="256">
        <f>Q457*H457</f>
        <v>2.3713694400000001</v>
      </c>
      <c r="S457" s="256">
        <v>0</v>
      </c>
      <c r="T457" s="257">
        <f>S457*H457</f>
        <v>0</v>
      </c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R457" s="258" t="s">
        <v>249</v>
      </c>
      <c r="AT457" s="258" t="s">
        <v>245</v>
      </c>
      <c r="AU457" s="258" t="s">
        <v>85</v>
      </c>
      <c r="AY457" s="18" t="s">
        <v>242</v>
      </c>
      <c r="BE457" s="146">
        <f>IF(N457="základní",J457,0)</f>
        <v>0</v>
      </c>
      <c r="BF457" s="146">
        <f>IF(N457="snížená",J457,0)</f>
        <v>0</v>
      </c>
      <c r="BG457" s="146">
        <f>IF(N457="zákl. přenesená",J457,0)</f>
        <v>0</v>
      </c>
      <c r="BH457" s="146">
        <f>IF(N457="sníž. přenesená",J457,0)</f>
        <v>0</v>
      </c>
      <c r="BI457" s="146">
        <f>IF(N457="nulová",J457,0)</f>
        <v>0</v>
      </c>
      <c r="BJ457" s="18" t="s">
        <v>31</v>
      </c>
      <c r="BK457" s="259">
        <f>ROUND(I457*H457,3)</f>
        <v>0</v>
      </c>
      <c r="BL457" s="18" t="s">
        <v>249</v>
      </c>
      <c r="BM457" s="258" t="s">
        <v>538</v>
      </c>
    </row>
    <row r="458" s="13" customFormat="1">
      <c r="A458" s="13"/>
      <c r="B458" s="260"/>
      <c r="C458" s="261"/>
      <c r="D458" s="262" t="s">
        <v>251</v>
      </c>
      <c r="E458" s="263" t="s">
        <v>1</v>
      </c>
      <c r="F458" s="264" t="s">
        <v>539</v>
      </c>
      <c r="G458" s="261"/>
      <c r="H458" s="263" t="s">
        <v>1</v>
      </c>
      <c r="I458" s="265"/>
      <c r="J458" s="261"/>
      <c r="K458" s="261"/>
      <c r="L458" s="266"/>
      <c r="M458" s="267"/>
      <c r="N458" s="268"/>
      <c r="O458" s="268"/>
      <c r="P458" s="268"/>
      <c r="Q458" s="268"/>
      <c r="R458" s="268"/>
      <c r="S458" s="268"/>
      <c r="T458" s="269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70" t="s">
        <v>251</v>
      </c>
      <c r="AU458" s="270" t="s">
        <v>85</v>
      </c>
      <c r="AV458" s="13" t="s">
        <v>31</v>
      </c>
      <c r="AW458" s="13" t="s">
        <v>30</v>
      </c>
      <c r="AX458" s="13" t="s">
        <v>76</v>
      </c>
      <c r="AY458" s="270" t="s">
        <v>242</v>
      </c>
    </row>
    <row r="459" s="13" customFormat="1">
      <c r="A459" s="13"/>
      <c r="B459" s="260"/>
      <c r="C459" s="261"/>
      <c r="D459" s="262" t="s">
        <v>251</v>
      </c>
      <c r="E459" s="263" t="s">
        <v>1</v>
      </c>
      <c r="F459" s="264" t="s">
        <v>480</v>
      </c>
      <c r="G459" s="261"/>
      <c r="H459" s="263" t="s">
        <v>1</v>
      </c>
      <c r="I459" s="265"/>
      <c r="J459" s="261"/>
      <c r="K459" s="261"/>
      <c r="L459" s="266"/>
      <c r="M459" s="267"/>
      <c r="N459" s="268"/>
      <c r="O459" s="268"/>
      <c r="P459" s="268"/>
      <c r="Q459" s="268"/>
      <c r="R459" s="268"/>
      <c r="S459" s="268"/>
      <c r="T459" s="269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70" t="s">
        <v>251</v>
      </c>
      <c r="AU459" s="270" t="s">
        <v>85</v>
      </c>
      <c r="AV459" s="13" t="s">
        <v>31</v>
      </c>
      <c r="AW459" s="13" t="s">
        <v>30</v>
      </c>
      <c r="AX459" s="13" t="s">
        <v>76</v>
      </c>
      <c r="AY459" s="270" t="s">
        <v>242</v>
      </c>
    </row>
    <row r="460" s="13" customFormat="1">
      <c r="A460" s="13"/>
      <c r="B460" s="260"/>
      <c r="C460" s="261"/>
      <c r="D460" s="262" t="s">
        <v>251</v>
      </c>
      <c r="E460" s="263" t="s">
        <v>1</v>
      </c>
      <c r="F460" s="264" t="s">
        <v>521</v>
      </c>
      <c r="G460" s="261"/>
      <c r="H460" s="263" t="s">
        <v>1</v>
      </c>
      <c r="I460" s="265"/>
      <c r="J460" s="261"/>
      <c r="K460" s="261"/>
      <c r="L460" s="266"/>
      <c r="M460" s="267"/>
      <c r="N460" s="268"/>
      <c r="O460" s="268"/>
      <c r="P460" s="268"/>
      <c r="Q460" s="268"/>
      <c r="R460" s="268"/>
      <c r="S460" s="268"/>
      <c r="T460" s="269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70" t="s">
        <v>251</v>
      </c>
      <c r="AU460" s="270" t="s">
        <v>85</v>
      </c>
      <c r="AV460" s="13" t="s">
        <v>31</v>
      </c>
      <c r="AW460" s="13" t="s">
        <v>30</v>
      </c>
      <c r="AX460" s="13" t="s">
        <v>76</v>
      </c>
      <c r="AY460" s="270" t="s">
        <v>242</v>
      </c>
    </row>
    <row r="461" s="14" customFormat="1">
      <c r="A461" s="14"/>
      <c r="B461" s="271"/>
      <c r="C461" s="272"/>
      <c r="D461" s="262" t="s">
        <v>251</v>
      </c>
      <c r="E461" s="273" t="s">
        <v>1</v>
      </c>
      <c r="F461" s="274" t="s">
        <v>540</v>
      </c>
      <c r="G461" s="272"/>
      <c r="H461" s="275">
        <v>0.114</v>
      </c>
      <c r="I461" s="276"/>
      <c r="J461" s="272"/>
      <c r="K461" s="272"/>
      <c r="L461" s="277"/>
      <c r="M461" s="278"/>
      <c r="N461" s="279"/>
      <c r="O461" s="279"/>
      <c r="P461" s="279"/>
      <c r="Q461" s="279"/>
      <c r="R461" s="279"/>
      <c r="S461" s="279"/>
      <c r="T461" s="280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81" t="s">
        <v>251</v>
      </c>
      <c r="AU461" s="281" t="s">
        <v>85</v>
      </c>
      <c r="AV461" s="14" t="s">
        <v>85</v>
      </c>
      <c r="AW461" s="14" t="s">
        <v>30</v>
      </c>
      <c r="AX461" s="14" t="s">
        <v>76</v>
      </c>
      <c r="AY461" s="281" t="s">
        <v>242</v>
      </c>
    </row>
    <row r="462" s="13" customFormat="1">
      <c r="A462" s="13"/>
      <c r="B462" s="260"/>
      <c r="C462" s="261"/>
      <c r="D462" s="262" t="s">
        <v>251</v>
      </c>
      <c r="E462" s="263" t="s">
        <v>1</v>
      </c>
      <c r="F462" s="264" t="s">
        <v>523</v>
      </c>
      <c r="G462" s="261"/>
      <c r="H462" s="263" t="s">
        <v>1</v>
      </c>
      <c r="I462" s="265"/>
      <c r="J462" s="261"/>
      <c r="K462" s="261"/>
      <c r="L462" s="266"/>
      <c r="M462" s="267"/>
      <c r="N462" s="268"/>
      <c r="O462" s="268"/>
      <c r="P462" s="268"/>
      <c r="Q462" s="268"/>
      <c r="R462" s="268"/>
      <c r="S462" s="268"/>
      <c r="T462" s="269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70" t="s">
        <v>251</v>
      </c>
      <c r="AU462" s="270" t="s">
        <v>85</v>
      </c>
      <c r="AV462" s="13" t="s">
        <v>31</v>
      </c>
      <c r="AW462" s="13" t="s">
        <v>30</v>
      </c>
      <c r="AX462" s="13" t="s">
        <v>76</v>
      </c>
      <c r="AY462" s="270" t="s">
        <v>242</v>
      </c>
    </row>
    <row r="463" s="14" customFormat="1">
      <c r="A463" s="14"/>
      <c r="B463" s="271"/>
      <c r="C463" s="272"/>
      <c r="D463" s="262" t="s">
        <v>251</v>
      </c>
      <c r="E463" s="273" t="s">
        <v>1</v>
      </c>
      <c r="F463" s="274" t="s">
        <v>541</v>
      </c>
      <c r="G463" s="272"/>
      <c r="H463" s="275">
        <v>0.049000000000000002</v>
      </c>
      <c r="I463" s="276"/>
      <c r="J463" s="272"/>
      <c r="K463" s="272"/>
      <c r="L463" s="277"/>
      <c r="M463" s="278"/>
      <c r="N463" s="279"/>
      <c r="O463" s="279"/>
      <c r="P463" s="279"/>
      <c r="Q463" s="279"/>
      <c r="R463" s="279"/>
      <c r="S463" s="279"/>
      <c r="T463" s="280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81" t="s">
        <v>251</v>
      </c>
      <c r="AU463" s="281" t="s">
        <v>85</v>
      </c>
      <c r="AV463" s="14" t="s">
        <v>85</v>
      </c>
      <c r="AW463" s="14" t="s">
        <v>30</v>
      </c>
      <c r="AX463" s="14" t="s">
        <v>76</v>
      </c>
      <c r="AY463" s="281" t="s">
        <v>242</v>
      </c>
    </row>
    <row r="464" s="13" customFormat="1">
      <c r="A464" s="13"/>
      <c r="B464" s="260"/>
      <c r="C464" s="261"/>
      <c r="D464" s="262" t="s">
        <v>251</v>
      </c>
      <c r="E464" s="263" t="s">
        <v>1</v>
      </c>
      <c r="F464" s="264" t="s">
        <v>525</v>
      </c>
      <c r="G464" s="261"/>
      <c r="H464" s="263" t="s">
        <v>1</v>
      </c>
      <c r="I464" s="265"/>
      <c r="J464" s="261"/>
      <c r="K464" s="261"/>
      <c r="L464" s="266"/>
      <c r="M464" s="267"/>
      <c r="N464" s="268"/>
      <c r="O464" s="268"/>
      <c r="P464" s="268"/>
      <c r="Q464" s="268"/>
      <c r="R464" s="268"/>
      <c r="S464" s="268"/>
      <c r="T464" s="269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70" t="s">
        <v>251</v>
      </c>
      <c r="AU464" s="270" t="s">
        <v>85</v>
      </c>
      <c r="AV464" s="13" t="s">
        <v>31</v>
      </c>
      <c r="AW464" s="13" t="s">
        <v>30</v>
      </c>
      <c r="AX464" s="13" t="s">
        <v>76</v>
      </c>
      <c r="AY464" s="270" t="s">
        <v>242</v>
      </c>
    </row>
    <row r="465" s="14" customFormat="1">
      <c r="A465" s="14"/>
      <c r="B465" s="271"/>
      <c r="C465" s="272"/>
      <c r="D465" s="262" t="s">
        <v>251</v>
      </c>
      <c r="E465" s="273" t="s">
        <v>1</v>
      </c>
      <c r="F465" s="274" t="s">
        <v>542</v>
      </c>
      <c r="G465" s="272"/>
      <c r="H465" s="275">
        <v>0.13100000000000001</v>
      </c>
      <c r="I465" s="276"/>
      <c r="J465" s="272"/>
      <c r="K465" s="272"/>
      <c r="L465" s="277"/>
      <c r="M465" s="278"/>
      <c r="N465" s="279"/>
      <c r="O465" s="279"/>
      <c r="P465" s="279"/>
      <c r="Q465" s="279"/>
      <c r="R465" s="279"/>
      <c r="S465" s="279"/>
      <c r="T465" s="280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T465" s="281" t="s">
        <v>251</v>
      </c>
      <c r="AU465" s="281" t="s">
        <v>85</v>
      </c>
      <c r="AV465" s="14" t="s">
        <v>85</v>
      </c>
      <c r="AW465" s="14" t="s">
        <v>30</v>
      </c>
      <c r="AX465" s="14" t="s">
        <v>76</v>
      </c>
      <c r="AY465" s="281" t="s">
        <v>242</v>
      </c>
    </row>
    <row r="466" s="13" customFormat="1">
      <c r="A466" s="13"/>
      <c r="B466" s="260"/>
      <c r="C466" s="261"/>
      <c r="D466" s="262" t="s">
        <v>251</v>
      </c>
      <c r="E466" s="263" t="s">
        <v>1</v>
      </c>
      <c r="F466" s="264" t="s">
        <v>527</v>
      </c>
      <c r="G466" s="261"/>
      <c r="H466" s="263" t="s">
        <v>1</v>
      </c>
      <c r="I466" s="265"/>
      <c r="J466" s="261"/>
      <c r="K466" s="261"/>
      <c r="L466" s="266"/>
      <c r="M466" s="267"/>
      <c r="N466" s="268"/>
      <c r="O466" s="268"/>
      <c r="P466" s="268"/>
      <c r="Q466" s="268"/>
      <c r="R466" s="268"/>
      <c r="S466" s="268"/>
      <c r="T466" s="269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70" t="s">
        <v>251</v>
      </c>
      <c r="AU466" s="270" t="s">
        <v>85</v>
      </c>
      <c r="AV466" s="13" t="s">
        <v>31</v>
      </c>
      <c r="AW466" s="13" t="s">
        <v>30</v>
      </c>
      <c r="AX466" s="13" t="s">
        <v>76</v>
      </c>
      <c r="AY466" s="270" t="s">
        <v>242</v>
      </c>
    </row>
    <row r="467" s="14" customFormat="1">
      <c r="A467" s="14"/>
      <c r="B467" s="271"/>
      <c r="C467" s="272"/>
      <c r="D467" s="262" t="s">
        <v>251</v>
      </c>
      <c r="E467" s="273" t="s">
        <v>1</v>
      </c>
      <c r="F467" s="274" t="s">
        <v>540</v>
      </c>
      <c r="G467" s="272"/>
      <c r="H467" s="275">
        <v>0.114</v>
      </c>
      <c r="I467" s="276"/>
      <c r="J467" s="272"/>
      <c r="K467" s="272"/>
      <c r="L467" s="277"/>
      <c r="M467" s="278"/>
      <c r="N467" s="279"/>
      <c r="O467" s="279"/>
      <c r="P467" s="279"/>
      <c r="Q467" s="279"/>
      <c r="R467" s="279"/>
      <c r="S467" s="279"/>
      <c r="T467" s="280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81" t="s">
        <v>251</v>
      </c>
      <c r="AU467" s="281" t="s">
        <v>85</v>
      </c>
      <c r="AV467" s="14" t="s">
        <v>85</v>
      </c>
      <c r="AW467" s="14" t="s">
        <v>30</v>
      </c>
      <c r="AX467" s="14" t="s">
        <v>76</v>
      </c>
      <c r="AY467" s="281" t="s">
        <v>242</v>
      </c>
    </row>
    <row r="468" s="13" customFormat="1">
      <c r="A468" s="13"/>
      <c r="B468" s="260"/>
      <c r="C468" s="261"/>
      <c r="D468" s="262" t="s">
        <v>251</v>
      </c>
      <c r="E468" s="263" t="s">
        <v>1</v>
      </c>
      <c r="F468" s="264" t="s">
        <v>481</v>
      </c>
      <c r="G468" s="261"/>
      <c r="H468" s="263" t="s">
        <v>1</v>
      </c>
      <c r="I468" s="265"/>
      <c r="J468" s="261"/>
      <c r="K468" s="261"/>
      <c r="L468" s="266"/>
      <c r="M468" s="267"/>
      <c r="N468" s="268"/>
      <c r="O468" s="268"/>
      <c r="P468" s="268"/>
      <c r="Q468" s="268"/>
      <c r="R468" s="268"/>
      <c r="S468" s="268"/>
      <c r="T468" s="269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70" t="s">
        <v>251</v>
      </c>
      <c r="AU468" s="270" t="s">
        <v>85</v>
      </c>
      <c r="AV468" s="13" t="s">
        <v>31</v>
      </c>
      <c r="AW468" s="13" t="s">
        <v>30</v>
      </c>
      <c r="AX468" s="13" t="s">
        <v>76</v>
      </c>
      <c r="AY468" s="270" t="s">
        <v>242</v>
      </c>
    </row>
    <row r="469" s="13" customFormat="1">
      <c r="A469" s="13"/>
      <c r="B469" s="260"/>
      <c r="C469" s="261"/>
      <c r="D469" s="262" t="s">
        <v>251</v>
      </c>
      <c r="E469" s="263" t="s">
        <v>1</v>
      </c>
      <c r="F469" s="264" t="s">
        <v>523</v>
      </c>
      <c r="G469" s="261"/>
      <c r="H469" s="263" t="s">
        <v>1</v>
      </c>
      <c r="I469" s="265"/>
      <c r="J469" s="261"/>
      <c r="K469" s="261"/>
      <c r="L469" s="266"/>
      <c r="M469" s="267"/>
      <c r="N469" s="268"/>
      <c r="O469" s="268"/>
      <c r="P469" s="268"/>
      <c r="Q469" s="268"/>
      <c r="R469" s="268"/>
      <c r="S469" s="268"/>
      <c r="T469" s="269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T469" s="270" t="s">
        <v>251</v>
      </c>
      <c r="AU469" s="270" t="s">
        <v>85</v>
      </c>
      <c r="AV469" s="13" t="s">
        <v>31</v>
      </c>
      <c r="AW469" s="13" t="s">
        <v>30</v>
      </c>
      <c r="AX469" s="13" t="s">
        <v>76</v>
      </c>
      <c r="AY469" s="270" t="s">
        <v>242</v>
      </c>
    </row>
    <row r="470" s="14" customFormat="1">
      <c r="A470" s="14"/>
      <c r="B470" s="271"/>
      <c r="C470" s="272"/>
      <c r="D470" s="262" t="s">
        <v>251</v>
      </c>
      <c r="E470" s="273" t="s">
        <v>1</v>
      </c>
      <c r="F470" s="274" t="s">
        <v>543</v>
      </c>
      <c r="G470" s="272"/>
      <c r="H470" s="275">
        <v>0.024</v>
      </c>
      <c r="I470" s="276"/>
      <c r="J470" s="272"/>
      <c r="K470" s="272"/>
      <c r="L470" s="277"/>
      <c r="M470" s="278"/>
      <c r="N470" s="279"/>
      <c r="O470" s="279"/>
      <c r="P470" s="279"/>
      <c r="Q470" s="279"/>
      <c r="R470" s="279"/>
      <c r="S470" s="279"/>
      <c r="T470" s="280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81" t="s">
        <v>251</v>
      </c>
      <c r="AU470" s="281" t="s">
        <v>85</v>
      </c>
      <c r="AV470" s="14" t="s">
        <v>85</v>
      </c>
      <c r="AW470" s="14" t="s">
        <v>30</v>
      </c>
      <c r="AX470" s="14" t="s">
        <v>76</v>
      </c>
      <c r="AY470" s="281" t="s">
        <v>242</v>
      </c>
    </row>
    <row r="471" s="13" customFormat="1">
      <c r="A471" s="13"/>
      <c r="B471" s="260"/>
      <c r="C471" s="261"/>
      <c r="D471" s="262" t="s">
        <v>251</v>
      </c>
      <c r="E471" s="263" t="s">
        <v>1</v>
      </c>
      <c r="F471" s="264" t="s">
        <v>528</v>
      </c>
      <c r="G471" s="261"/>
      <c r="H471" s="263" t="s">
        <v>1</v>
      </c>
      <c r="I471" s="265"/>
      <c r="J471" s="261"/>
      <c r="K471" s="261"/>
      <c r="L471" s="266"/>
      <c r="M471" s="267"/>
      <c r="N471" s="268"/>
      <c r="O471" s="268"/>
      <c r="P471" s="268"/>
      <c r="Q471" s="268"/>
      <c r="R471" s="268"/>
      <c r="S471" s="268"/>
      <c r="T471" s="269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70" t="s">
        <v>251</v>
      </c>
      <c r="AU471" s="270" t="s">
        <v>85</v>
      </c>
      <c r="AV471" s="13" t="s">
        <v>31</v>
      </c>
      <c r="AW471" s="13" t="s">
        <v>30</v>
      </c>
      <c r="AX471" s="13" t="s">
        <v>76</v>
      </c>
      <c r="AY471" s="270" t="s">
        <v>242</v>
      </c>
    </row>
    <row r="472" s="14" customFormat="1">
      <c r="A472" s="14"/>
      <c r="B472" s="271"/>
      <c r="C472" s="272"/>
      <c r="D472" s="262" t="s">
        <v>251</v>
      </c>
      <c r="E472" s="273" t="s">
        <v>1</v>
      </c>
      <c r="F472" s="274" t="s">
        <v>544</v>
      </c>
      <c r="G472" s="272"/>
      <c r="H472" s="275">
        <v>0.188</v>
      </c>
      <c r="I472" s="276"/>
      <c r="J472" s="272"/>
      <c r="K472" s="272"/>
      <c r="L472" s="277"/>
      <c r="M472" s="278"/>
      <c r="N472" s="279"/>
      <c r="O472" s="279"/>
      <c r="P472" s="279"/>
      <c r="Q472" s="279"/>
      <c r="R472" s="279"/>
      <c r="S472" s="279"/>
      <c r="T472" s="280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81" t="s">
        <v>251</v>
      </c>
      <c r="AU472" s="281" t="s">
        <v>85</v>
      </c>
      <c r="AV472" s="14" t="s">
        <v>85</v>
      </c>
      <c r="AW472" s="14" t="s">
        <v>30</v>
      </c>
      <c r="AX472" s="14" t="s">
        <v>76</v>
      </c>
      <c r="AY472" s="281" t="s">
        <v>242</v>
      </c>
    </row>
    <row r="473" s="13" customFormat="1">
      <c r="A473" s="13"/>
      <c r="B473" s="260"/>
      <c r="C473" s="261"/>
      <c r="D473" s="262" t="s">
        <v>251</v>
      </c>
      <c r="E473" s="263" t="s">
        <v>1</v>
      </c>
      <c r="F473" s="264" t="s">
        <v>482</v>
      </c>
      <c r="G473" s="261"/>
      <c r="H473" s="263" t="s">
        <v>1</v>
      </c>
      <c r="I473" s="265"/>
      <c r="J473" s="261"/>
      <c r="K473" s="261"/>
      <c r="L473" s="266"/>
      <c r="M473" s="267"/>
      <c r="N473" s="268"/>
      <c r="O473" s="268"/>
      <c r="P473" s="268"/>
      <c r="Q473" s="268"/>
      <c r="R473" s="268"/>
      <c r="S473" s="268"/>
      <c r="T473" s="269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70" t="s">
        <v>251</v>
      </c>
      <c r="AU473" s="270" t="s">
        <v>85</v>
      </c>
      <c r="AV473" s="13" t="s">
        <v>31</v>
      </c>
      <c r="AW473" s="13" t="s">
        <v>30</v>
      </c>
      <c r="AX473" s="13" t="s">
        <v>76</v>
      </c>
      <c r="AY473" s="270" t="s">
        <v>242</v>
      </c>
    </row>
    <row r="474" s="13" customFormat="1">
      <c r="A474" s="13"/>
      <c r="B474" s="260"/>
      <c r="C474" s="261"/>
      <c r="D474" s="262" t="s">
        <v>251</v>
      </c>
      <c r="E474" s="263" t="s">
        <v>1</v>
      </c>
      <c r="F474" s="264" t="s">
        <v>523</v>
      </c>
      <c r="G474" s="261"/>
      <c r="H474" s="263" t="s">
        <v>1</v>
      </c>
      <c r="I474" s="265"/>
      <c r="J474" s="261"/>
      <c r="K474" s="261"/>
      <c r="L474" s="266"/>
      <c r="M474" s="267"/>
      <c r="N474" s="268"/>
      <c r="O474" s="268"/>
      <c r="P474" s="268"/>
      <c r="Q474" s="268"/>
      <c r="R474" s="268"/>
      <c r="S474" s="268"/>
      <c r="T474" s="269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70" t="s">
        <v>251</v>
      </c>
      <c r="AU474" s="270" t="s">
        <v>85</v>
      </c>
      <c r="AV474" s="13" t="s">
        <v>31</v>
      </c>
      <c r="AW474" s="13" t="s">
        <v>30</v>
      </c>
      <c r="AX474" s="13" t="s">
        <v>76</v>
      </c>
      <c r="AY474" s="270" t="s">
        <v>242</v>
      </c>
    </row>
    <row r="475" s="14" customFormat="1">
      <c r="A475" s="14"/>
      <c r="B475" s="271"/>
      <c r="C475" s="272"/>
      <c r="D475" s="262" t="s">
        <v>251</v>
      </c>
      <c r="E475" s="273" t="s">
        <v>1</v>
      </c>
      <c r="F475" s="274" t="s">
        <v>541</v>
      </c>
      <c r="G475" s="272"/>
      <c r="H475" s="275">
        <v>0.049000000000000002</v>
      </c>
      <c r="I475" s="276"/>
      <c r="J475" s="272"/>
      <c r="K475" s="272"/>
      <c r="L475" s="277"/>
      <c r="M475" s="278"/>
      <c r="N475" s="279"/>
      <c r="O475" s="279"/>
      <c r="P475" s="279"/>
      <c r="Q475" s="279"/>
      <c r="R475" s="279"/>
      <c r="S475" s="279"/>
      <c r="T475" s="280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81" t="s">
        <v>251</v>
      </c>
      <c r="AU475" s="281" t="s">
        <v>85</v>
      </c>
      <c r="AV475" s="14" t="s">
        <v>85</v>
      </c>
      <c r="AW475" s="14" t="s">
        <v>30</v>
      </c>
      <c r="AX475" s="14" t="s">
        <v>76</v>
      </c>
      <c r="AY475" s="281" t="s">
        <v>242</v>
      </c>
    </row>
    <row r="476" s="13" customFormat="1">
      <c r="A476" s="13"/>
      <c r="B476" s="260"/>
      <c r="C476" s="261"/>
      <c r="D476" s="262" t="s">
        <v>251</v>
      </c>
      <c r="E476" s="263" t="s">
        <v>1</v>
      </c>
      <c r="F476" s="264" t="s">
        <v>527</v>
      </c>
      <c r="G476" s="261"/>
      <c r="H476" s="263" t="s">
        <v>1</v>
      </c>
      <c r="I476" s="265"/>
      <c r="J476" s="261"/>
      <c r="K476" s="261"/>
      <c r="L476" s="266"/>
      <c r="M476" s="267"/>
      <c r="N476" s="268"/>
      <c r="O476" s="268"/>
      <c r="P476" s="268"/>
      <c r="Q476" s="268"/>
      <c r="R476" s="268"/>
      <c r="S476" s="268"/>
      <c r="T476" s="269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70" t="s">
        <v>251</v>
      </c>
      <c r="AU476" s="270" t="s">
        <v>85</v>
      </c>
      <c r="AV476" s="13" t="s">
        <v>31</v>
      </c>
      <c r="AW476" s="13" t="s">
        <v>30</v>
      </c>
      <c r="AX476" s="13" t="s">
        <v>76</v>
      </c>
      <c r="AY476" s="270" t="s">
        <v>242</v>
      </c>
    </row>
    <row r="477" s="14" customFormat="1">
      <c r="A477" s="14"/>
      <c r="B477" s="271"/>
      <c r="C477" s="272"/>
      <c r="D477" s="262" t="s">
        <v>251</v>
      </c>
      <c r="E477" s="273" t="s">
        <v>1</v>
      </c>
      <c r="F477" s="274" t="s">
        <v>540</v>
      </c>
      <c r="G477" s="272"/>
      <c r="H477" s="275">
        <v>0.114</v>
      </c>
      <c r="I477" s="276"/>
      <c r="J477" s="272"/>
      <c r="K477" s="272"/>
      <c r="L477" s="277"/>
      <c r="M477" s="278"/>
      <c r="N477" s="279"/>
      <c r="O477" s="279"/>
      <c r="P477" s="279"/>
      <c r="Q477" s="279"/>
      <c r="R477" s="279"/>
      <c r="S477" s="279"/>
      <c r="T477" s="280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T477" s="281" t="s">
        <v>251</v>
      </c>
      <c r="AU477" s="281" t="s">
        <v>85</v>
      </c>
      <c r="AV477" s="14" t="s">
        <v>85</v>
      </c>
      <c r="AW477" s="14" t="s">
        <v>30</v>
      </c>
      <c r="AX477" s="14" t="s">
        <v>76</v>
      </c>
      <c r="AY477" s="281" t="s">
        <v>242</v>
      </c>
    </row>
    <row r="478" s="13" customFormat="1">
      <c r="A478" s="13"/>
      <c r="B478" s="260"/>
      <c r="C478" s="261"/>
      <c r="D478" s="262" t="s">
        <v>251</v>
      </c>
      <c r="E478" s="263" t="s">
        <v>1</v>
      </c>
      <c r="F478" s="264" t="s">
        <v>528</v>
      </c>
      <c r="G478" s="261"/>
      <c r="H478" s="263" t="s">
        <v>1</v>
      </c>
      <c r="I478" s="265"/>
      <c r="J478" s="261"/>
      <c r="K478" s="261"/>
      <c r="L478" s="266"/>
      <c r="M478" s="267"/>
      <c r="N478" s="268"/>
      <c r="O478" s="268"/>
      <c r="P478" s="268"/>
      <c r="Q478" s="268"/>
      <c r="R478" s="268"/>
      <c r="S478" s="268"/>
      <c r="T478" s="269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70" t="s">
        <v>251</v>
      </c>
      <c r="AU478" s="270" t="s">
        <v>85</v>
      </c>
      <c r="AV478" s="13" t="s">
        <v>31</v>
      </c>
      <c r="AW478" s="13" t="s">
        <v>30</v>
      </c>
      <c r="AX478" s="13" t="s">
        <v>76</v>
      </c>
      <c r="AY478" s="270" t="s">
        <v>242</v>
      </c>
    </row>
    <row r="479" s="14" customFormat="1">
      <c r="A479" s="14"/>
      <c r="B479" s="271"/>
      <c r="C479" s="272"/>
      <c r="D479" s="262" t="s">
        <v>251</v>
      </c>
      <c r="E479" s="273" t="s">
        <v>1</v>
      </c>
      <c r="F479" s="274" t="s">
        <v>544</v>
      </c>
      <c r="G479" s="272"/>
      <c r="H479" s="275">
        <v>0.188</v>
      </c>
      <c r="I479" s="276"/>
      <c r="J479" s="272"/>
      <c r="K479" s="272"/>
      <c r="L479" s="277"/>
      <c r="M479" s="278"/>
      <c r="N479" s="279"/>
      <c r="O479" s="279"/>
      <c r="P479" s="279"/>
      <c r="Q479" s="279"/>
      <c r="R479" s="279"/>
      <c r="S479" s="279"/>
      <c r="T479" s="280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81" t="s">
        <v>251</v>
      </c>
      <c r="AU479" s="281" t="s">
        <v>85</v>
      </c>
      <c r="AV479" s="14" t="s">
        <v>85</v>
      </c>
      <c r="AW479" s="14" t="s">
        <v>30</v>
      </c>
      <c r="AX479" s="14" t="s">
        <v>76</v>
      </c>
      <c r="AY479" s="281" t="s">
        <v>242</v>
      </c>
    </row>
    <row r="480" s="16" customFormat="1">
      <c r="A480" s="16"/>
      <c r="B480" s="293"/>
      <c r="C480" s="294"/>
      <c r="D480" s="262" t="s">
        <v>251</v>
      </c>
      <c r="E480" s="295" t="s">
        <v>1</v>
      </c>
      <c r="F480" s="296" t="s">
        <v>293</v>
      </c>
      <c r="G480" s="294"/>
      <c r="H480" s="297">
        <v>0.97099999999999997</v>
      </c>
      <c r="I480" s="298"/>
      <c r="J480" s="294"/>
      <c r="K480" s="294"/>
      <c r="L480" s="299"/>
      <c r="M480" s="300"/>
      <c r="N480" s="301"/>
      <c r="O480" s="301"/>
      <c r="P480" s="301"/>
      <c r="Q480" s="301"/>
      <c r="R480" s="301"/>
      <c r="S480" s="301"/>
      <c r="T480" s="302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T480" s="303" t="s">
        <v>251</v>
      </c>
      <c r="AU480" s="303" t="s">
        <v>85</v>
      </c>
      <c r="AV480" s="16" t="s">
        <v>113</v>
      </c>
      <c r="AW480" s="16" t="s">
        <v>30</v>
      </c>
      <c r="AX480" s="16" t="s">
        <v>76</v>
      </c>
      <c r="AY480" s="303" t="s">
        <v>242</v>
      </c>
    </row>
    <row r="481" s="13" customFormat="1">
      <c r="A481" s="13"/>
      <c r="B481" s="260"/>
      <c r="C481" s="261"/>
      <c r="D481" s="262" t="s">
        <v>251</v>
      </c>
      <c r="E481" s="263" t="s">
        <v>1</v>
      </c>
      <c r="F481" s="264" t="s">
        <v>545</v>
      </c>
      <c r="G481" s="261"/>
      <c r="H481" s="263" t="s">
        <v>1</v>
      </c>
      <c r="I481" s="265"/>
      <c r="J481" s="261"/>
      <c r="K481" s="261"/>
      <c r="L481" s="266"/>
      <c r="M481" s="267"/>
      <c r="N481" s="268"/>
      <c r="O481" s="268"/>
      <c r="P481" s="268"/>
      <c r="Q481" s="268"/>
      <c r="R481" s="268"/>
      <c r="S481" s="268"/>
      <c r="T481" s="269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70" t="s">
        <v>251</v>
      </c>
      <c r="AU481" s="270" t="s">
        <v>85</v>
      </c>
      <c r="AV481" s="13" t="s">
        <v>31</v>
      </c>
      <c r="AW481" s="13" t="s">
        <v>30</v>
      </c>
      <c r="AX481" s="13" t="s">
        <v>76</v>
      </c>
      <c r="AY481" s="270" t="s">
        <v>242</v>
      </c>
    </row>
    <row r="482" s="13" customFormat="1">
      <c r="A482" s="13"/>
      <c r="B482" s="260"/>
      <c r="C482" s="261"/>
      <c r="D482" s="262" t="s">
        <v>251</v>
      </c>
      <c r="E482" s="263" t="s">
        <v>1</v>
      </c>
      <c r="F482" s="264" t="s">
        <v>482</v>
      </c>
      <c r="G482" s="261"/>
      <c r="H482" s="263" t="s">
        <v>1</v>
      </c>
      <c r="I482" s="265"/>
      <c r="J482" s="261"/>
      <c r="K482" s="261"/>
      <c r="L482" s="266"/>
      <c r="M482" s="267"/>
      <c r="N482" s="268"/>
      <c r="O482" s="268"/>
      <c r="P482" s="268"/>
      <c r="Q482" s="268"/>
      <c r="R482" s="268"/>
      <c r="S482" s="268"/>
      <c r="T482" s="269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70" t="s">
        <v>251</v>
      </c>
      <c r="AU482" s="270" t="s">
        <v>85</v>
      </c>
      <c r="AV482" s="13" t="s">
        <v>31</v>
      </c>
      <c r="AW482" s="13" t="s">
        <v>30</v>
      </c>
      <c r="AX482" s="13" t="s">
        <v>76</v>
      </c>
      <c r="AY482" s="270" t="s">
        <v>242</v>
      </c>
    </row>
    <row r="483" s="14" customFormat="1">
      <c r="A483" s="14"/>
      <c r="B483" s="271"/>
      <c r="C483" s="272"/>
      <c r="D483" s="262" t="s">
        <v>251</v>
      </c>
      <c r="E483" s="273" t="s">
        <v>1</v>
      </c>
      <c r="F483" s="274" t="s">
        <v>546</v>
      </c>
      <c r="G483" s="272"/>
      <c r="H483" s="275">
        <v>0.17299999999999999</v>
      </c>
      <c r="I483" s="276"/>
      <c r="J483" s="272"/>
      <c r="K483" s="272"/>
      <c r="L483" s="277"/>
      <c r="M483" s="278"/>
      <c r="N483" s="279"/>
      <c r="O483" s="279"/>
      <c r="P483" s="279"/>
      <c r="Q483" s="279"/>
      <c r="R483" s="279"/>
      <c r="S483" s="279"/>
      <c r="T483" s="280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81" t="s">
        <v>251</v>
      </c>
      <c r="AU483" s="281" t="s">
        <v>85</v>
      </c>
      <c r="AV483" s="14" t="s">
        <v>85</v>
      </c>
      <c r="AW483" s="14" t="s">
        <v>30</v>
      </c>
      <c r="AX483" s="14" t="s">
        <v>76</v>
      </c>
      <c r="AY483" s="281" t="s">
        <v>242</v>
      </c>
    </row>
    <row r="484" s="14" customFormat="1">
      <c r="A484" s="14"/>
      <c r="B484" s="271"/>
      <c r="C484" s="272"/>
      <c r="D484" s="262" t="s">
        <v>251</v>
      </c>
      <c r="E484" s="273" t="s">
        <v>1</v>
      </c>
      <c r="F484" s="274" t="s">
        <v>547</v>
      </c>
      <c r="G484" s="272"/>
      <c r="H484" s="275">
        <v>0.184</v>
      </c>
      <c r="I484" s="276"/>
      <c r="J484" s="272"/>
      <c r="K484" s="272"/>
      <c r="L484" s="277"/>
      <c r="M484" s="278"/>
      <c r="N484" s="279"/>
      <c r="O484" s="279"/>
      <c r="P484" s="279"/>
      <c r="Q484" s="279"/>
      <c r="R484" s="279"/>
      <c r="S484" s="279"/>
      <c r="T484" s="280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81" t="s">
        <v>251</v>
      </c>
      <c r="AU484" s="281" t="s">
        <v>85</v>
      </c>
      <c r="AV484" s="14" t="s">
        <v>85</v>
      </c>
      <c r="AW484" s="14" t="s">
        <v>30</v>
      </c>
      <c r="AX484" s="14" t="s">
        <v>76</v>
      </c>
      <c r="AY484" s="281" t="s">
        <v>242</v>
      </c>
    </row>
    <row r="485" s="14" customFormat="1">
      <c r="A485" s="14"/>
      <c r="B485" s="271"/>
      <c r="C485" s="272"/>
      <c r="D485" s="262" t="s">
        <v>251</v>
      </c>
      <c r="E485" s="273" t="s">
        <v>1</v>
      </c>
      <c r="F485" s="274" t="s">
        <v>546</v>
      </c>
      <c r="G485" s="272"/>
      <c r="H485" s="275">
        <v>0.17299999999999999</v>
      </c>
      <c r="I485" s="276"/>
      <c r="J485" s="272"/>
      <c r="K485" s="272"/>
      <c r="L485" s="277"/>
      <c r="M485" s="278"/>
      <c r="N485" s="279"/>
      <c r="O485" s="279"/>
      <c r="P485" s="279"/>
      <c r="Q485" s="279"/>
      <c r="R485" s="279"/>
      <c r="S485" s="279"/>
      <c r="T485" s="280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T485" s="281" t="s">
        <v>251</v>
      </c>
      <c r="AU485" s="281" t="s">
        <v>85</v>
      </c>
      <c r="AV485" s="14" t="s">
        <v>85</v>
      </c>
      <c r="AW485" s="14" t="s">
        <v>30</v>
      </c>
      <c r="AX485" s="14" t="s">
        <v>76</v>
      </c>
      <c r="AY485" s="281" t="s">
        <v>242</v>
      </c>
    </row>
    <row r="486" s="14" customFormat="1">
      <c r="A486" s="14"/>
      <c r="B486" s="271"/>
      <c r="C486" s="272"/>
      <c r="D486" s="262" t="s">
        <v>251</v>
      </c>
      <c r="E486" s="273" t="s">
        <v>1</v>
      </c>
      <c r="F486" s="274" t="s">
        <v>548</v>
      </c>
      <c r="G486" s="272"/>
      <c r="H486" s="275">
        <v>0.158</v>
      </c>
      <c r="I486" s="276"/>
      <c r="J486" s="272"/>
      <c r="K486" s="272"/>
      <c r="L486" s="277"/>
      <c r="M486" s="278"/>
      <c r="N486" s="279"/>
      <c r="O486" s="279"/>
      <c r="P486" s="279"/>
      <c r="Q486" s="279"/>
      <c r="R486" s="279"/>
      <c r="S486" s="279"/>
      <c r="T486" s="280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81" t="s">
        <v>251</v>
      </c>
      <c r="AU486" s="281" t="s">
        <v>85</v>
      </c>
      <c r="AV486" s="14" t="s">
        <v>85</v>
      </c>
      <c r="AW486" s="14" t="s">
        <v>30</v>
      </c>
      <c r="AX486" s="14" t="s">
        <v>76</v>
      </c>
      <c r="AY486" s="281" t="s">
        <v>242</v>
      </c>
    </row>
    <row r="487" s="14" customFormat="1">
      <c r="A487" s="14"/>
      <c r="B487" s="271"/>
      <c r="C487" s="272"/>
      <c r="D487" s="262" t="s">
        <v>251</v>
      </c>
      <c r="E487" s="273" t="s">
        <v>1</v>
      </c>
      <c r="F487" s="274" t="s">
        <v>549</v>
      </c>
      <c r="G487" s="272"/>
      <c r="H487" s="275">
        <v>0.255</v>
      </c>
      <c r="I487" s="276"/>
      <c r="J487" s="272"/>
      <c r="K487" s="272"/>
      <c r="L487" s="277"/>
      <c r="M487" s="278"/>
      <c r="N487" s="279"/>
      <c r="O487" s="279"/>
      <c r="P487" s="279"/>
      <c r="Q487" s="279"/>
      <c r="R487" s="279"/>
      <c r="S487" s="279"/>
      <c r="T487" s="280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81" t="s">
        <v>251</v>
      </c>
      <c r="AU487" s="281" t="s">
        <v>85</v>
      </c>
      <c r="AV487" s="14" t="s">
        <v>85</v>
      </c>
      <c r="AW487" s="14" t="s">
        <v>30</v>
      </c>
      <c r="AX487" s="14" t="s">
        <v>76</v>
      </c>
      <c r="AY487" s="281" t="s">
        <v>242</v>
      </c>
    </row>
    <row r="488" s="16" customFormat="1">
      <c r="A488" s="16"/>
      <c r="B488" s="293"/>
      <c r="C488" s="294"/>
      <c r="D488" s="262" t="s">
        <v>251</v>
      </c>
      <c r="E488" s="295" t="s">
        <v>1</v>
      </c>
      <c r="F488" s="296" t="s">
        <v>293</v>
      </c>
      <c r="G488" s="294"/>
      <c r="H488" s="297">
        <v>0.94299999999999995</v>
      </c>
      <c r="I488" s="298"/>
      <c r="J488" s="294"/>
      <c r="K488" s="294"/>
      <c r="L488" s="299"/>
      <c r="M488" s="300"/>
      <c r="N488" s="301"/>
      <c r="O488" s="301"/>
      <c r="P488" s="301"/>
      <c r="Q488" s="301"/>
      <c r="R488" s="301"/>
      <c r="S488" s="301"/>
      <c r="T488" s="302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T488" s="303" t="s">
        <v>251</v>
      </c>
      <c r="AU488" s="303" t="s">
        <v>85</v>
      </c>
      <c r="AV488" s="16" t="s">
        <v>113</v>
      </c>
      <c r="AW488" s="16" t="s">
        <v>30</v>
      </c>
      <c r="AX488" s="16" t="s">
        <v>76</v>
      </c>
      <c r="AY488" s="303" t="s">
        <v>242</v>
      </c>
    </row>
    <row r="489" s="15" customFormat="1">
      <c r="A489" s="15"/>
      <c r="B489" s="282"/>
      <c r="C489" s="283"/>
      <c r="D489" s="262" t="s">
        <v>251</v>
      </c>
      <c r="E489" s="284" t="s">
        <v>1</v>
      </c>
      <c r="F489" s="285" t="s">
        <v>256</v>
      </c>
      <c r="G489" s="283"/>
      <c r="H489" s="286">
        <v>1.9139999999999999</v>
      </c>
      <c r="I489" s="287"/>
      <c r="J489" s="283"/>
      <c r="K489" s="283"/>
      <c r="L489" s="288"/>
      <c r="M489" s="289"/>
      <c r="N489" s="290"/>
      <c r="O489" s="290"/>
      <c r="P489" s="290"/>
      <c r="Q489" s="290"/>
      <c r="R489" s="290"/>
      <c r="S489" s="290"/>
      <c r="T489" s="291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T489" s="292" t="s">
        <v>251</v>
      </c>
      <c r="AU489" s="292" t="s">
        <v>85</v>
      </c>
      <c r="AV489" s="15" t="s">
        <v>249</v>
      </c>
      <c r="AW489" s="15" t="s">
        <v>30</v>
      </c>
      <c r="AX489" s="15" t="s">
        <v>31</v>
      </c>
      <c r="AY489" s="292" t="s">
        <v>242</v>
      </c>
    </row>
    <row r="490" s="2" customFormat="1" ht="21.75" customHeight="1">
      <c r="A490" s="41"/>
      <c r="B490" s="42"/>
      <c r="C490" s="304" t="s">
        <v>550</v>
      </c>
      <c r="D490" s="304" t="s">
        <v>551</v>
      </c>
      <c r="E490" s="305" t="s">
        <v>552</v>
      </c>
      <c r="F490" s="306" t="s">
        <v>553</v>
      </c>
      <c r="G490" s="307" t="s">
        <v>334</v>
      </c>
      <c r="H490" s="308">
        <v>1.2789999999999999</v>
      </c>
      <c r="I490" s="309"/>
      <c r="J490" s="308">
        <f>ROUND(I490*H490,3)</f>
        <v>0</v>
      </c>
      <c r="K490" s="310"/>
      <c r="L490" s="311"/>
      <c r="M490" s="312" t="s">
        <v>1</v>
      </c>
      <c r="N490" s="313" t="s">
        <v>41</v>
      </c>
      <c r="O490" s="94"/>
      <c r="P490" s="256">
        <f>O490*H490</f>
        <v>0</v>
      </c>
      <c r="Q490" s="256">
        <v>1</v>
      </c>
      <c r="R490" s="256">
        <f>Q490*H490</f>
        <v>1.2789999999999999</v>
      </c>
      <c r="S490" s="256">
        <v>0</v>
      </c>
      <c r="T490" s="257">
        <f>S490*H490</f>
        <v>0</v>
      </c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R490" s="258" t="s">
        <v>554</v>
      </c>
      <c r="AT490" s="258" t="s">
        <v>551</v>
      </c>
      <c r="AU490" s="258" t="s">
        <v>85</v>
      </c>
      <c r="AY490" s="18" t="s">
        <v>242</v>
      </c>
      <c r="BE490" s="146">
        <f>IF(N490="základní",J490,0)</f>
        <v>0</v>
      </c>
      <c r="BF490" s="146">
        <f>IF(N490="snížená",J490,0)</f>
        <v>0</v>
      </c>
      <c r="BG490" s="146">
        <f>IF(N490="zákl. přenesená",J490,0)</f>
        <v>0</v>
      </c>
      <c r="BH490" s="146">
        <f>IF(N490="sníž. přenesená",J490,0)</f>
        <v>0</v>
      </c>
      <c r="BI490" s="146">
        <f>IF(N490="nulová",J490,0)</f>
        <v>0</v>
      </c>
      <c r="BJ490" s="18" t="s">
        <v>31</v>
      </c>
      <c r="BK490" s="259">
        <f>ROUND(I490*H490,3)</f>
        <v>0</v>
      </c>
      <c r="BL490" s="18" t="s">
        <v>249</v>
      </c>
      <c r="BM490" s="258" t="s">
        <v>555</v>
      </c>
    </row>
    <row r="491" s="2" customFormat="1" ht="21.75" customHeight="1">
      <c r="A491" s="41"/>
      <c r="B491" s="42"/>
      <c r="C491" s="304" t="s">
        <v>556</v>
      </c>
      <c r="D491" s="304" t="s">
        <v>551</v>
      </c>
      <c r="E491" s="305" t="s">
        <v>557</v>
      </c>
      <c r="F491" s="306" t="s">
        <v>558</v>
      </c>
      <c r="G491" s="307" t="s">
        <v>334</v>
      </c>
      <c r="H491" s="308">
        <v>0.18099999999999999</v>
      </c>
      <c r="I491" s="309"/>
      <c r="J491" s="308">
        <f>ROUND(I491*H491,3)</f>
        <v>0</v>
      </c>
      <c r="K491" s="310"/>
      <c r="L491" s="311"/>
      <c r="M491" s="312" t="s">
        <v>1</v>
      </c>
      <c r="N491" s="313" t="s">
        <v>41</v>
      </c>
      <c r="O491" s="94"/>
      <c r="P491" s="256">
        <f>O491*H491</f>
        <v>0</v>
      </c>
      <c r="Q491" s="256">
        <v>1</v>
      </c>
      <c r="R491" s="256">
        <f>Q491*H491</f>
        <v>0.18099999999999999</v>
      </c>
      <c r="S491" s="256">
        <v>0</v>
      </c>
      <c r="T491" s="257">
        <f>S491*H491</f>
        <v>0</v>
      </c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R491" s="258" t="s">
        <v>554</v>
      </c>
      <c r="AT491" s="258" t="s">
        <v>551</v>
      </c>
      <c r="AU491" s="258" t="s">
        <v>85</v>
      </c>
      <c r="AY491" s="18" t="s">
        <v>242</v>
      </c>
      <c r="BE491" s="146">
        <f>IF(N491="základní",J491,0)</f>
        <v>0</v>
      </c>
      <c r="BF491" s="146">
        <f>IF(N491="snížená",J491,0)</f>
        <v>0</v>
      </c>
      <c r="BG491" s="146">
        <f>IF(N491="zákl. přenesená",J491,0)</f>
        <v>0</v>
      </c>
      <c r="BH491" s="146">
        <f>IF(N491="sníž. přenesená",J491,0)</f>
        <v>0</v>
      </c>
      <c r="BI491" s="146">
        <f>IF(N491="nulová",J491,0)</f>
        <v>0</v>
      </c>
      <c r="BJ491" s="18" t="s">
        <v>31</v>
      </c>
      <c r="BK491" s="259">
        <f>ROUND(I491*H491,3)</f>
        <v>0</v>
      </c>
      <c r="BL491" s="18" t="s">
        <v>249</v>
      </c>
      <c r="BM491" s="258" t="s">
        <v>559</v>
      </c>
    </row>
    <row r="492" s="2" customFormat="1" ht="24.15" customHeight="1">
      <c r="A492" s="41"/>
      <c r="B492" s="42"/>
      <c r="C492" s="304" t="s">
        <v>560</v>
      </c>
      <c r="D492" s="304" t="s">
        <v>551</v>
      </c>
      <c r="E492" s="305" t="s">
        <v>561</v>
      </c>
      <c r="F492" s="306" t="s">
        <v>562</v>
      </c>
      <c r="G492" s="307" t="s">
        <v>334</v>
      </c>
      <c r="H492" s="308">
        <v>1.4299999999999999</v>
      </c>
      <c r="I492" s="309"/>
      <c r="J492" s="308">
        <f>ROUND(I492*H492,3)</f>
        <v>0</v>
      </c>
      <c r="K492" s="310"/>
      <c r="L492" s="311"/>
      <c r="M492" s="312" t="s">
        <v>1</v>
      </c>
      <c r="N492" s="313" t="s">
        <v>41</v>
      </c>
      <c r="O492" s="94"/>
      <c r="P492" s="256">
        <f>O492*H492</f>
        <v>0</v>
      </c>
      <c r="Q492" s="256">
        <v>1</v>
      </c>
      <c r="R492" s="256">
        <f>Q492*H492</f>
        <v>1.4299999999999999</v>
      </c>
      <c r="S492" s="256">
        <v>0</v>
      </c>
      <c r="T492" s="257">
        <f>S492*H492</f>
        <v>0</v>
      </c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R492" s="258" t="s">
        <v>554</v>
      </c>
      <c r="AT492" s="258" t="s">
        <v>551</v>
      </c>
      <c r="AU492" s="258" t="s">
        <v>85</v>
      </c>
      <c r="AY492" s="18" t="s">
        <v>242</v>
      </c>
      <c r="BE492" s="146">
        <f>IF(N492="základní",J492,0)</f>
        <v>0</v>
      </c>
      <c r="BF492" s="146">
        <f>IF(N492="snížená",J492,0)</f>
        <v>0</v>
      </c>
      <c r="BG492" s="146">
        <f>IF(N492="zákl. přenesená",J492,0)</f>
        <v>0</v>
      </c>
      <c r="BH492" s="146">
        <f>IF(N492="sníž. přenesená",J492,0)</f>
        <v>0</v>
      </c>
      <c r="BI492" s="146">
        <f>IF(N492="nulová",J492,0)</f>
        <v>0</v>
      </c>
      <c r="BJ492" s="18" t="s">
        <v>31</v>
      </c>
      <c r="BK492" s="259">
        <f>ROUND(I492*H492,3)</f>
        <v>0</v>
      </c>
      <c r="BL492" s="18" t="s">
        <v>249</v>
      </c>
      <c r="BM492" s="258" t="s">
        <v>563</v>
      </c>
    </row>
    <row r="493" s="2" customFormat="1" ht="24.15" customHeight="1">
      <c r="A493" s="41"/>
      <c r="B493" s="42"/>
      <c r="C493" s="247" t="s">
        <v>564</v>
      </c>
      <c r="D493" s="247" t="s">
        <v>245</v>
      </c>
      <c r="E493" s="248" t="s">
        <v>565</v>
      </c>
      <c r="F493" s="249" t="s">
        <v>566</v>
      </c>
      <c r="G493" s="250" t="s">
        <v>465</v>
      </c>
      <c r="H493" s="251">
        <v>8.5</v>
      </c>
      <c r="I493" s="252"/>
      <c r="J493" s="251">
        <f>ROUND(I493*H493,3)</f>
        <v>0</v>
      </c>
      <c r="K493" s="253"/>
      <c r="L493" s="44"/>
      <c r="M493" s="254" t="s">
        <v>1</v>
      </c>
      <c r="N493" s="255" t="s">
        <v>41</v>
      </c>
      <c r="O493" s="94"/>
      <c r="P493" s="256">
        <f>O493*H493</f>
        <v>0</v>
      </c>
      <c r="Q493" s="256">
        <v>0.00019000000000000001</v>
      </c>
      <c r="R493" s="256">
        <f>Q493*H493</f>
        <v>0.0016150000000000001</v>
      </c>
      <c r="S493" s="256">
        <v>0</v>
      </c>
      <c r="T493" s="257">
        <f>S493*H493</f>
        <v>0</v>
      </c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R493" s="258" t="s">
        <v>249</v>
      </c>
      <c r="AT493" s="258" t="s">
        <v>245</v>
      </c>
      <c r="AU493" s="258" t="s">
        <v>85</v>
      </c>
      <c r="AY493" s="18" t="s">
        <v>242</v>
      </c>
      <c r="BE493" s="146">
        <f>IF(N493="základní",J493,0)</f>
        <v>0</v>
      </c>
      <c r="BF493" s="146">
        <f>IF(N493="snížená",J493,0)</f>
        <v>0</v>
      </c>
      <c r="BG493" s="146">
        <f>IF(N493="zákl. přenesená",J493,0)</f>
        <v>0</v>
      </c>
      <c r="BH493" s="146">
        <f>IF(N493="sníž. přenesená",J493,0)</f>
        <v>0</v>
      </c>
      <c r="BI493" s="146">
        <f>IF(N493="nulová",J493,0)</f>
        <v>0</v>
      </c>
      <c r="BJ493" s="18" t="s">
        <v>31</v>
      </c>
      <c r="BK493" s="259">
        <f>ROUND(I493*H493,3)</f>
        <v>0</v>
      </c>
      <c r="BL493" s="18" t="s">
        <v>249</v>
      </c>
      <c r="BM493" s="258" t="s">
        <v>567</v>
      </c>
    </row>
    <row r="494" s="13" customFormat="1">
      <c r="A494" s="13"/>
      <c r="B494" s="260"/>
      <c r="C494" s="261"/>
      <c r="D494" s="262" t="s">
        <v>251</v>
      </c>
      <c r="E494" s="263" t="s">
        <v>1</v>
      </c>
      <c r="F494" s="264" t="s">
        <v>568</v>
      </c>
      <c r="G494" s="261"/>
      <c r="H494" s="263" t="s">
        <v>1</v>
      </c>
      <c r="I494" s="265"/>
      <c r="J494" s="261"/>
      <c r="K494" s="261"/>
      <c r="L494" s="266"/>
      <c r="M494" s="267"/>
      <c r="N494" s="268"/>
      <c r="O494" s="268"/>
      <c r="P494" s="268"/>
      <c r="Q494" s="268"/>
      <c r="R494" s="268"/>
      <c r="S494" s="268"/>
      <c r="T494" s="269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70" t="s">
        <v>251</v>
      </c>
      <c r="AU494" s="270" t="s">
        <v>85</v>
      </c>
      <c r="AV494" s="13" t="s">
        <v>31</v>
      </c>
      <c r="AW494" s="13" t="s">
        <v>30</v>
      </c>
      <c r="AX494" s="13" t="s">
        <v>76</v>
      </c>
      <c r="AY494" s="270" t="s">
        <v>242</v>
      </c>
    </row>
    <row r="495" s="13" customFormat="1">
      <c r="A495" s="13"/>
      <c r="B495" s="260"/>
      <c r="C495" s="261"/>
      <c r="D495" s="262" t="s">
        <v>251</v>
      </c>
      <c r="E495" s="263" t="s">
        <v>1</v>
      </c>
      <c r="F495" s="264" t="s">
        <v>480</v>
      </c>
      <c r="G495" s="261"/>
      <c r="H495" s="263" t="s">
        <v>1</v>
      </c>
      <c r="I495" s="265"/>
      <c r="J495" s="261"/>
      <c r="K495" s="261"/>
      <c r="L495" s="266"/>
      <c r="M495" s="267"/>
      <c r="N495" s="268"/>
      <c r="O495" s="268"/>
      <c r="P495" s="268"/>
      <c r="Q495" s="268"/>
      <c r="R495" s="268"/>
      <c r="S495" s="268"/>
      <c r="T495" s="269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70" t="s">
        <v>251</v>
      </c>
      <c r="AU495" s="270" t="s">
        <v>85</v>
      </c>
      <c r="AV495" s="13" t="s">
        <v>31</v>
      </c>
      <c r="AW495" s="13" t="s">
        <v>30</v>
      </c>
      <c r="AX495" s="13" t="s">
        <v>76</v>
      </c>
      <c r="AY495" s="270" t="s">
        <v>242</v>
      </c>
    </row>
    <row r="496" s="14" customFormat="1">
      <c r="A496" s="14"/>
      <c r="B496" s="271"/>
      <c r="C496" s="272"/>
      <c r="D496" s="262" t="s">
        <v>251</v>
      </c>
      <c r="E496" s="273" t="s">
        <v>1</v>
      </c>
      <c r="F496" s="274" t="s">
        <v>76</v>
      </c>
      <c r="G496" s="272"/>
      <c r="H496" s="275">
        <v>0</v>
      </c>
      <c r="I496" s="276"/>
      <c r="J496" s="272"/>
      <c r="K496" s="272"/>
      <c r="L496" s="277"/>
      <c r="M496" s="278"/>
      <c r="N496" s="279"/>
      <c r="O496" s="279"/>
      <c r="P496" s="279"/>
      <c r="Q496" s="279"/>
      <c r="R496" s="279"/>
      <c r="S496" s="279"/>
      <c r="T496" s="280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81" t="s">
        <v>251</v>
      </c>
      <c r="AU496" s="281" t="s">
        <v>85</v>
      </c>
      <c r="AV496" s="14" t="s">
        <v>85</v>
      </c>
      <c r="AW496" s="14" t="s">
        <v>30</v>
      </c>
      <c r="AX496" s="14" t="s">
        <v>76</v>
      </c>
      <c r="AY496" s="281" t="s">
        <v>242</v>
      </c>
    </row>
    <row r="497" s="13" customFormat="1">
      <c r="A497" s="13"/>
      <c r="B497" s="260"/>
      <c r="C497" s="261"/>
      <c r="D497" s="262" t="s">
        <v>251</v>
      </c>
      <c r="E497" s="263" t="s">
        <v>1</v>
      </c>
      <c r="F497" s="264" t="s">
        <v>481</v>
      </c>
      <c r="G497" s="261"/>
      <c r="H497" s="263" t="s">
        <v>1</v>
      </c>
      <c r="I497" s="265"/>
      <c r="J497" s="261"/>
      <c r="K497" s="261"/>
      <c r="L497" s="266"/>
      <c r="M497" s="267"/>
      <c r="N497" s="268"/>
      <c r="O497" s="268"/>
      <c r="P497" s="268"/>
      <c r="Q497" s="268"/>
      <c r="R497" s="268"/>
      <c r="S497" s="268"/>
      <c r="T497" s="269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70" t="s">
        <v>251</v>
      </c>
      <c r="AU497" s="270" t="s">
        <v>85</v>
      </c>
      <c r="AV497" s="13" t="s">
        <v>31</v>
      </c>
      <c r="AW497" s="13" t="s">
        <v>30</v>
      </c>
      <c r="AX497" s="13" t="s">
        <v>76</v>
      </c>
      <c r="AY497" s="270" t="s">
        <v>242</v>
      </c>
    </row>
    <row r="498" s="14" customFormat="1">
      <c r="A498" s="14"/>
      <c r="B498" s="271"/>
      <c r="C498" s="272"/>
      <c r="D498" s="262" t="s">
        <v>251</v>
      </c>
      <c r="E498" s="273" t="s">
        <v>1</v>
      </c>
      <c r="F498" s="274" t="s">
        <v>569</v>
      </c>
      <c r="G498" s="272"/>
      <c r="H498" s="275">
        <v>2.5</v>
      </c>
      <c r="I498" s="276"/>
      <c r="J498" s="272"/>
      <c r="K498" s="272"/>
      <c r="L498" s="277"/>
      <c r="M498" s="278"/>
      <c r="N498" s="279"/>
      <c r="O498" s="279"/>
      <c r="P498" s="279"/>
      <c r="Q498" s="279"/>
      <c r="R498" s="279"/>
      <c r="S498" s="279"/>
      <c r="T498" s="280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81" t="s">
        <v>251</v>
      </c>
      <c r="AU498" s="281" t="s">
        <v>85</v>
      </c>
      <c r="AV498" s="14" t="s">
        <v>85</v>
      </c>
      <c r="AW498" s="14" t="s">
        <v>30</v>
      </c>
      <c r="AX498" s="14" t="s">
        <v>76</v>
      </c>
      <c r="AY498" s="281" t="s">
        <v>242</v>
      </c>
    </row>
    <row r="499" s="14" customFormat="1">
      <c r="A499" s="14"/>
      <c r="B499" s="271"/>
      <c r="C499" s="272"/>
      <c r="D499" s="262" t="s">
        <v>251</v>
      </c>
      <c r="E499" s="273" t="s">
        <v>1</v>
      </c>
      <c r="F499" s="274" t="s">
        <v>570</v>
      </c>
      <c r="G499" s="272"/>
      <c r="H499" s="275">
        <v>3</v>
      </c>
      <c r="I499" s="276"/>
      <c r="J499" s="272"/>
      <c r="K499" s="272"/>
      <c r="L499" s="277"/>
      <c r="M499" s="278"/>
      <c r="N499" s="279"/>
      <c r="O499" s="279"/>
      <c r="P499" s="279"/>
      <c r="Q499" s="279"/>
      <c r="R499" s="279"/>
      <c r="S499" s="279"/>
      <c r="T499" s="280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81" t="s">
        <v>251</v>
      </c>
      <c r="AU499" s="281" t="s">
        <v>85</v>
      </c>
      <c r="AV499" s="14" t="s">
        <v>85</v>
      </c>
      <c r="AW499" s="14" t="s">
        <v>30</v>
      </c>
      <c r="AX499" s="14" t="s">
        <v>76</v>
      </c>
      <c r="AY499" s="281" t="s">
        <v>242</v>
      </c>
    </row>
    <row r="500" s="13" customFormat="1">
      <c r="A500" s="13"/>
      <c r="B500" s="260"/>
      <c r="C500" s="261"/>
      <c r="D500" s="262" t="s">
        <v>251</v>
      </c>
      <c r="E500" s="263" t="s">
        <v>1</v>
      </c>
      <c r="F500" s="264" t="s">
        <v>482</v>
      </c>
      <c r="G500" s="261"/>
      <c r="H500" s="263" t="s">
        <v>1</v>
      </c>
      <c r="I500" s="265"/>
      <c r="J500" s="261"/>
      <c r="K500" s="261"/>
      <c r="L500" s="266"/>
      <c r="M500" s="267"/>
      <c r="N500" s="268"/>
      <c r="O500" s="268"/>
      <c r="P500" s="268"/>
      <c r="Q500" s="268"/>
      <c r="R500" s="268"/>
      <c r="S500" s="268"/>
      <c r="T500" s="269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70" t="s">
        <v>251</v>
      </c>
      <c r="AU500" s="270" t="s">
        <v>85</v>
      </c>
      <c r="AV500" s="13" t="s">
        <v>31</v>
      </c>
      <c r="AW500" s="13" t="s">
        <v>30</v>
      </c>
      <c r="AX500" s="13" t="s">
        <v>76</v>
      </c>
      <c r="AY500" s="270" t="s">
        <v>242</v>
      </c>
    </row>
    <row r="501" s="14" customFormat="1">
      <c r="A501" s="14"/>
      <c r="B501" s="271"/>
      <c r="C501" s="272"/>
      <c r="D501" s="262" t="s">
        <v>251</v>
      </c>
      <c r="E501" s="273" t="s">
        <v>1</v>
      </c>
      <c r="F501" s="274" t="s">
        <v>570</v>
      </c>
      <c r="G501" s="272"/>
      <c r="H501" s="275">
        <v>3</v>
      </c>
      <c r="I501" s="276"/>
      <c r="J501" s="272"/>
      <c r="K501" s="272"/>
      <c r="L501" s="277"/>
      <c r="M501" s="278"/>
      <c r="N501" s="279"/>
      <c r="O501" s="279"/>
      <c r="P501" s="279"/>
      <c r="Q501" s="279"/>
      <c r="R501" s="279"/>
      <c r="S501" s="279"/>
      <c r="T501" s="280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81" t="s">
        <v>251</v>
      </c>
      <c r="AU501" s="281" t="s">
        <v>85</v>
      </c>
      <c r="AV501" s="14" t="s">
        <v>85</v>
      </c>
      <c r="AW501" s="14" t="s">
        <v>30</v>
      </c>
      <c r="AX501" s="14" t="s">
        <v>76</v>
      </c>
      <c r="AY501" s="281" t="s">
        <v>242</v>
      </c>
    </row>
    <row r="502" s="15" customFormat="1">
      <c r="A502" s="15"/>
      <c r="B502" s="282"/>
      <c r="C502" s="283"/>
      <c r="D502" s="262" t="s">
        <v>251</v>
      </c>
      <c r="E502" s="284" t="s">
        <v>1</v>
      </c>
      <c r="F502" s="285" t="s">
        <v>256</v>
      </c>
      <c r="G502" s="283"/>
      <c r="H502" s="286">
        <v>8.5</v>
      </c>
      <c r="I502" s="287"/>
      <c r="J502" s="283"/>
      <c r="K502" s="283"/>
      <c r="L502" s="288"/>
      <c r="M502" s="289"/>
      <c r="N502" s="290"/>
      <c r="O502" s="290"/>
      <c r="P502" s="290"/>
      <c r="Q502" s="290"/>
      <c r="R502" s="290"/>
      <c r="S502" s="290"/>
      <c r="T502" s="291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T502" s="292" t="s">
        <v>251</v>
      </c>
      <c r="AU502" s="292" t="s">
        <v>85</v>
      </c>
      <c r="AV502" s="15" t="s">
        <v>249</v>
      </c>
      <c r="AW502" s="15" t="s">
        <v>30</v>
      </c>
      <c r="AX502" s="15" t="s">
        <v>31</v>
      </c>
      <c r="AY502" s="292" t="s">
        <v>242</v>
      </c>
    </row>
    <row r="503" s="2" customFormat="1" ht="24.15" customHeight="1">
      <c r="A503" s="41"/>
      <c r="B503" s="42"/>
      <c r="C503" s="247" t="s">
        <v>571</v>
      </c>
      <c r="D503" s="247" t="s">
        <v>245</v>
      </c>
      <c r="E503" s="248" t="s">
        <v>572</v>
      </c>
      <c r="F503" s="249" t="s">
        <v>573</v>
      </c>
      <c r="G503" s="250" t="s">
        <v>465</v>
      </c>
      <c r="H503" s="251">
        <v>16</v>
      </c>
      <c r="I503" s="252"/>
      <c r="J503" s="251">
        <f>ROUND(I503*H503,3)</f>
        <v>0</v>
      </c>
      <c r="K503" s="253"/>
      <c r="L503" s="44"/>
      <c r="M503" s="254" t="s">
        <v>1</v>
      </c>
      <c r="N503" s="255" t="s">
        <v>41</v>
      </c>
      <c r="O503" s="94"/>
      <c r="P503" s="256">
        <f>O503*H503</f>
        <v>0</v>
      </c>
      <c r="Q503" s="256">
        <v>0.00038000000000000002</v>
      </c>
      <c r="R503" s="256">
        <f>Q503*H503</f>
        <v>0.0060800000000000003</v>
      </c>
      <c r="S503" s="256">
        <v>0</v>
      </c>
      <c r="T503" s="257">
        <f>S503*H503</f>
        <v>0</v>
      </c>
      <c r="U503" s="41"/>
      <c r="V503" s="41"/>
      <c r="W503" s="41"/>
      <c r="X503" s="41"/>
      <c r="Y503" s="41"/>
      <c r="Z503" s="41"/>
      <c r="AA503" s="41"/>
      <c r="AB503" s="41"/>
      <c r="AC503" s="41"/>
      <c r="AD503" s="41"/>
      <c r="AE503" s="41"/>
      <c r="AR503" s="258" t="s">
        <v>249</v>
      </c>
      <c r="AT503" s="258" t="s">
        <v>245</v>
      </c>
      <c r="AU503" s="258" t="s">
        <v>85</v>
      </c>
      <c r="AY503" s="18" t="s">
        <v>242</v>
      </c>
      <c r="BE503" s="146">
        <f>IF(N503="základní",J503,0)</f>
        <v>0</v>
      </c>
      <c r="BF503" s="146">
        <f>IF(N503="snížená",J503,0)</f>
        <v>0</v>
      </c>
      <c r="BG503" s="146">
        <f>IF(N503="zákl. přenesená",J503,0)</f>
        <v>0</v>
      </c>
      <c r="BH503" s="146">
        <f>IF(N503="sníž. přenesená",J503,0)</f>
        <v>0</v>
      </c>
      <c r="BI503" s="146">
        <f>IF(N503="nulová",J503,0)</f>
        <v>0</v>
      </c>
      <c r="BJ503" s="18" t="s">
        <v>31</v>
      </c>
      <c r="BK503" s="259">
        <f>ROUND(I503*H503,3)</f>
        <v>0</v>
      </c>
      <c r="BL503" s="18" t="s">
        <v>249</v>
      </c>
      <c r="BM503" s="258" t="s">
        <v>574</v>
      </c>
    </row>
    <row r="504" s="13" customFormat="1">
      <c r="A504" s="13"/>
      <c r="B504" s="260"/>
      <c r="C504" s="261"/>
      <c r="D504" s="262" t="s">
        <v>251</v>
      </c>
      <c r="E504" s="263" t="s">
        <v>1</v>
      </c>
      <c r="F504" s="264" t="s">
        <v>480</v>
      </c>
      <c r="G504" s="261"/>
      <c r="H504" s="263" t="s">
        <v>1</v>
      </c>
      <c r="I504" s="265"/>
      <c r="J504" s="261"/>
      <c r="K504" s="261"/>
      <c r="L504" s="266"/>
      <c r="M504" s="267"/>
      <c r="N504" s="268"/>
      <c r="O504" s="268"/>
      <c r="P504" s="268"/>
      <c r="Q504" s="268"/>
      <c r="R504" s="268"/>
      <c r="S504" s="268"/>
      <c r="T504" s="269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70" t="s">
        <v>251</v>
      </c>
      <c r="AU504" s="270" t="s">
        <v>85</v>
      </c>
      <c r="AV504" s="13" t="s">
        <v>31</v>
      </c>
      <c r="AW504" s="13" t="s">
        <v>30</v>
      </c>
      <c r="AX504" s="13" t="s">
        <v>76</v>
      </c>
      <c r="AY504" s="270" t="s">
        <v>242</v>
      </c>
    </row>
    <row r="505" s="14" customFormat="1">
      <c r="A505" s="14"/>
      <c r="B505" s="271"/>
      <c r="C505" s="272"/>
      <c r="D505" s="262" t="s">
        <v>251</v>
      </c>
      <c r="E505" s="273" t="s">
        <v>1</v>
      </c>
      <c r="F505" s="274" t="s">
        <v>570</v>
      </c>
      <c r="G505" s="272"/>
      <c r="H505" s="275">
        <v>3</v>
      </c>
      <c r="I505" s="276"/>
      <c r="J505" s="272"/>
      <c r="K505" s="272"/>
      <c r="L505" s="277"/>
      <c r="M505" s="278"/>
      <c r="N505" s="279"/>
      <c r="O505" s="279"/>
      <c r="P505" s="279"/>
      <c r="Q505" s="279"/>
      <c r="R505" s="279"/>
      <c r="S505" s="279"/>
      <c r="T505" s="280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81" t="s">
        <v>251</v>
      </c>
      <c r="AU505" s="281" t="s">
        <v>85</v>
      </c>
      <c r="AV505" s="14" t="s">
        <v>85</v>
      </c>
      <c r="AW505" s="14" t="s">
        <v>30</v>
      </c>
      <c r="AX505" s="14" t="s">
        <v>76</v>
      </c>
      <c r="AY505" s="281" t="s">
        <v>242</v>
      </c>
    </row>
    <row r="506" s="13" customFormat="1">
      <c r="A506" s="13"/>
      <c r="B506" s="260"/>
      <c r="C506" s="261"/>
      <c r="D506" s="262" t="s">
        <v>251</v>
      </c>
      <c r="E506" s="263" t="s">
        <v>1</v>
      </c>
      <c r="F506" s="264" t="s">
        <v>481</v>
      </c>
      <c r="G506" s="261"/>
      <c r="H506" s="263" t="s">
        <v>1</v>
      </c>
      <c r="I506" s="265"/>
      <c r="J506" s="261"/>
      <c r="K506" s="261"/>
      <c r="L506" s="266"/>
      <c r="M506" s="267"/>
      <c r="N506" s="268"/>
      <c r="O506" s="268"/>
      <c r="P506" s="268"/>
      <c r="Q506" s="268"/>
      <c r="R506" s="268"/>
      <c r="S506" s="268"/>
      <c r="T506" s="269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70" t="s">
        <v>251</v>
      </c>
      <c r="AU506" s="270" t="s">
        <v>85</v>
      </c>
      <c r="AV506" s="13" t="s">
        <v>31</v>
      </c>
      <c r="AW506" s="13" t="s">
        <v>30</v>
      </c>
      <c r="AX506" s="13" t="s">
        <v>76</v>
      </c>
      <c r="AY506" s="270" t="s">
        <v>242</v>
      </c>
    </row>
    <row r="507" s="14" customFormat="1">
      <c r="A507" s="14"/>
      <c r="B507" s="271"/>
      <c r="C507" s="272"/>
      <c r="D507" s="262" t="s">
        <v>251</v>
      </c>
      <c r="E507" s="273" t="s">
        <v>1</v>
      </c>
      <c r="F507" s="274" t="s">
        <v>575</v>
      </c>
      <c r="G507" s="272"/>
      <c r="H507" s="275">
        <v>5</v>
      </c>
      <c r="I507" s="276"/>
      <c r="J507" s="272"/>
      <c r="K507" s="272"/>
      <c r="L507" s="277"/>
      <c r="M507" s="278"/>
      <c r="N507" s="279"/>
      <c r="O507" s="279"/>
      <c r="P507" s="279"/>
      <c r="Q507" s="279"/>
      <c r="R507" s="279"/>
      <c r="S507" s="279"/>
      <c r="T507" s="280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81" t="s">
        <v>251</v>
      </c>
      <c r="AU507" s="281" t="s">
        <v>85</v>
      </c>
      <c r="AV507" s="14" t="s">
        <v>85</v>
      </c>
      <c r="AW507" s="14" t="s">
        <v>30</v>
      </c>
      <c r="AX507" s="14" t="s">
        <v>76</v>
      </c>
      <c r="AY507" s="281" t="s">
        <v>242</v>
      </c>
    </row>
    <row r="508" s="13" customFormat="1">
      <c r="A508" s="13"/>
      <c r="B508" s="260"/>
      <c r="C508" s="261"/>
      <c r="D508" s="262" t="s">
        <v>251</v>
      </c>
      <c r="E508" s="263" t="s">
        <v>1</v>
      </c>
      <c r="F508" s="264" t="s">
        <v>482</v>
      </c>
      <c r="G508" s="261"/>
      <c r="H508" s="263" t="s">
        <v>1</v>
      </c>
      <c r="I508" s="265"/>
      <c r="J508" s="261"/>
      <c r="K508" s="261"/>
      <c r="L508" s="266"/>
      <c r="M508" s="267"/>
      <c r="N508" s="268"/>
      <c r="O508" s="268"/>
      <c r="P508" s="268"/>
      <c r="Q508" s="268"/>
      <c r="R508" s="268"/>
      <c r="S508" s="268"/>
      <c r="T508" s="269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70" t="s">
        <v>251</v>
      </c>
      <c r="AU508" s="270" t="s">
        <v>85</v>
      </c>
      <c r="AV508" s="13" t="s">
        <v>31</v>
      </c>
      <c r="AW508" s="13" t="s">
        <v>30</v>
      </c>
      <c r="AX508" s="13" t="s">
        <v>76</v>
      </c>
      <c r="AY508" s="270" t="s">
        <v>242</v>
      </c>
    </row>
    <row r="509" s="14" customFormat="1">
      <c r="A509" s="14"/>
      <c r="B509" s="271"/>
      <c r="C509" s="272"/>
      <c r="D509" s="262" t="s">
        <v>251</v>
      </c>
      <c r="E509" s="273" t="s">
        <v>1</v>
      </c>
      <c r="F509" s="274" t="s">
        <v>575</v>
      </c>
      <c r="G509" s="272"/>
      <c r="H509" s="275">
        <v>5</v>
      </c>
      <c r="I509" s="276"/>
      <c r="J509" s="272"/>
      <c r="K509" s="272"/>
      <c r="L509" s="277"/>
      <c r="M509" s="278"/>
      <c r="N509" s="279"/>
      <c r="O509" s="279"/>
      <c r="P509" s="279"/>
      <c r="Q509" s="279"/>
      <c r="R509" s="279"/>
      <c r="S509" s="279"/>
      <c r="T509" s="280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81" t="s">
        <v>251</v>
      </c>
      <c r="AU509" s="281" t="s">
        <v>85</v>
      </c>
      <c r="AV509" s="14" t="s">
        <v>85</v>
      </c>
      <c r="AW509" s="14" t="s">
        <v>30</v>
      </c>
      <c r="AX509" s="14" t="s">
        <v>76</v>
      </c>
      <c r="AY509" s="281" t="s">
        <v>242</v>
      </c>
    </row>
    <row r="510" s="14" customFormat="1">
      <c r="A510" s="14"/>
      <c r="B510" s="271"/>
      <c r="C510" s="272"/>
      <c r="D510" s="262" t="s">
        <v>251</v>
      </c>
      <c r="E510" s="273" t="s">
        <v>1</v>
      </c>
      <c r="F510" s="274" t="s">
        <v>570</v>
      </c>
      <c r="G510" s="272"/>
      <c r="H510" s="275">
        <v>3</v>
      </c>
      <c r="I510" s="276"/>
      <c r="J510" s="272"/>
      <c r="K510" s="272"/>
      <c r="L510" s="277"/>
      <c r="M510" s="278"/>
      <c r="N510" s="279"/>
      <c r="O510" s="279"/>
      <c r="P510" s="279"/>
      <c r="Q510" s="279"/>
      <c r="R510" s="279"/>
      <c r="S510" s="279"/>
      <c r="T510" s="280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81" t="s">
        <v>251</v>
      </c>
      <c r="AU510" s="281" t="s">
        <v>85</v>
      </c>
      <c r="AV510" s="14" t="s">
        <v>85</v>
      </c>
      <c r="AW510" s="14" t="s">
        <v>30</v>
      </c>
      <c r="AX510" s="14" t="s">
        <v>76</v>
      </c>
      <c r="AY510" s="281" t="s">
        <v>242</v>
      </c>
    </row>
    <row r="511" s="15" customFormat="1">
      <c r="A511" s="15"/>
      <c r="B511" s="282"/>
      <c r="C511" s="283"/>
      <c r="D511" s="262" t="s">
        <v>251</v>
      </c>
      <c r="E511" s="284" t="s">
        <v>1</v>
      </c>
      <c r="F511" s="285" t="s">
        <v>256</v>
      </c>
      <c r="G511" s="283"/>
      <c r="H511" s="286">
        <v>16</v>
      </c>
      <c r="I511" s="287"/>
      <c r="J511" s="283"/>
      <c r="K511" s="283"/>
      <c r="L511" s="288"/>
      <c r="M511" s="289"/>
      <c r="N511" s="290"/>
      <c r="O511" s="290"/>
      <c r="P511" s="290"/>
      <c r="Q511" s="290"/>
      <c r="R511" s="290"/>
      <c r="S511" s="290"/>
      <c r="T511" s="291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T511" s="292" t="s">
        <v>251</v>
      </c>
      <c r="AU511" s="292" t="s">
        <v>85</v>
      </c>
      <c r="AV511" s="15" t="s">
        <v>249</v>
      </c>
      <c r="AW511" s="15" t="s">
        <v>30</v>
      </c>
      <c r="AX511" s="15" t="s">
        <v>31</v>
      </c>
      <c r="AY511" s="292" t="s">
        <v>242</v>
      </c>
    </row>
    <row r="512" s="2" customFormat="1" ht="24.15" customHeight="1">
      <c r="A512" s="41"/>
      <c r="B512" s="42"/>
      <c r="C512" s="247" t="s">
        <v>576</v>
      </c>
      <c r="D512" s="247" t="s">
        <v>245</v>
      </c>
      <c r="E512" s="248" t="s">
        <v>577</v>
      </c>
      <c r="F512" s="249" t="s">
        <v>578</v>
      </c>
      <c r="G512" s="250" t="s">
        <v>248</v>
      </c>
      <c r="H512" s="251">
        <v>2.052</v>
      </c>
      <c r="I512" s="252"/>
      <c r="J512" s="251">
        <f>ROUND(I512*H512,3)</f>
        <v>0</v>
      </c>
      <c r="K512" s="253"/>
      <c r="L512" s="44"/>
      <c r="M512" s="254" t="s">
        <v>1</v>
      </c>
      <c r="N512" s="255" t="s">
        <v>41</v>
      </c>
      <c r="O512" s="94"/>
      <c r="P512" s="256">
        <f>O512*H512</f>
        <v>0</v>
      </c>
      <c r="Q512" s="256">
        <v>1.7688200000000001</v>
      </c>
      <c r="R512" s="256">
        <f>Q512*H512</f>
        <v>3.6296186400000003</v>
      </c>
      <c r="S512" s="256">
        <v>0</v>
      </c>
      <c r="T512" s="257">
        <f>S512*H512</f>
        <v>0</v>
      </c>
      <c r="U512" s="41"/>
      <c r="V512" s="41"/>
      <c r="W512" s="41"/>
      <c r="X512" s="41"/>
      <c r="Y512" s="41"/>
      <c r="Z512" s="41"/>
      <c r="AA512" s="41"/>
      <c r="AB512" s="41"/>
      <c r="AC512" s="41"/>
      <c r="AD512" s="41"/>
      <c r="AE512" s="41"/>
      <c r="AR512" s="258" t="s">
        <v>249</v>
      </c>
      <c r="AT512" s="258" t="s">
        <v>245</v>
      </c>
      <c r="AU512" s="258" t="s">
        <v>85</v>
      </c>
      <c r="AY512" s="18" t="s">
        <v>242</v>
      </c>
      <c r="BE512" s="146">
        <f>IF(N512="základní",J512,0)</f>
        <v>0</v>
      </c>
      <c r="BF512" s="146">
        <f>IF(N512="snížená",J512,0)</f>
        <v>0</v>
      </c>
      <c r="BG512" s="146">
        <f>IF(N512="zákl. přenesená",J512,0)</f>
        <v>0</v>
      </c>
      <c r="BH512" s="146">
        <f>IF(N512="sníž. přenesená",J512,0)</f>
        <v>0</v>
      </c>
      <c r="BI512" s="146">
        <f>IF(N512="nulová",J512,0)</f>
        <v>0</v>
      </c>
      <c r="BJ512" s="18" t="s">
        <v>31</v>
      </c>
      <c r="BK512" s="259">
        <f>ROUND(I512*H512,3)</f>
        <v>0</v>
      </c>
      <c r="BL512" s="18" t="s">
        <v>249</v>
      </c>
      <c r="BM512" s="258" t="s">
        <v>579</v>
      </c>
    </row>
    <row r="513" s="13" customFormat="1">
      <c r="A513" s="13"/>
      <c r="B513" s="260"/>
      <c r="C513" s="261"/>
      <c r="D513" s="262" t="s">
        <v>251</v>
      </c>
      <c r="E513" s="263" t="s">
        <v>1</v>
      </c>
      <c r="F513" s="264" t="s">
        <v>428</v>
      </c>
      <c r="G513" s="261"/>
      <c r="H513" s="263" t="s">
        <v>1</v>
      </c>
      <c r="I513" s="265"/>
      <c r="J513" s="261"/>
      <c r="K513" s="261"/>
      <c r="L513" s="266"/>
      <c r="M513" s="267"/>
      <c r="N513" s="268"/>
      <c r="O513" s="268"/>
      <c r="P513" s="268"/>
      <c r="Q513" s="268"/>
      <c r="R513" s="268"/>
      <c r="S513" s="268"/>
      <c r="T513" s="269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70" t="s">
        <v>251</v>
      </c>
      <c r="AU513" s="270" t="s">
        <v>85</v>
      </c>
      <c r="AV513" s="13" t="s">
        <v>31</v>
      </c>
      <c r="AW513" s="13" t="s">
        <v>30</v>
      </c>
      <c r="AX513" s="13" t="s">
        <v>76</v>
      </c>
      <c r="AY513" s="270" t="s">
        <v>242</v>
      </c>
    </row>
    <row r="514" s="14" customFormat="1">
      <c r="A514" s="14"/>
      <c r="B514" s="271"/>
      <c r="C514" s="272"/>
      <c r="D514" s="262" t="s">
        <v>251</v>
      </c>
      <c r="E514" s="273" t="s">
        <v>1</v>
      </c>
      <c r="F514" s="274" t="s">
        <v>580</v>
      </c>
      <c r="G514" s="272"/>
      <c r="H514" s="275">
        <v>1.026</v>
      </c>
      <c r="I514" s="276"/>
      <c r="J514" s="272"/>
      <c r="K514" s="272"/>
      <c r="L514" s="277"/>
      <c r="M514" s="278"/>
      <c r="N514" s="279"/>
      <c r="O514" s="279"/>
      <c r="P514" s="279"/>
      <c r="Q514" s="279"/>
      <c r="R514" s="279"/>
      <c r="S514" s="279"/>
      <c r="T514" s="280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T514" s="281" t="s">
        <v>251</v>
      </c>
      <c r="AU514" s="281" t="s">
        <v>85</v>
      </c>
      <c r="AV514" s="14" t="s">
        <v>85</v>
      </c>
      <c r="AW514" s="14" t="s">
        <v>30</v>
      </c>
      <c r="AX514" s="14" t="s">
        <v>76</v>
      </c>
      <c r="AY514" s="281" t="s">
        <v>242</v>
      </c>
    </row>
    <row r="515" s="14" customFormat="1">
      <c r="A515" s="14"/>
      <c r="B515" s="271"/>
      <c r="C515" s="272"/>
      <c r="D515" s="262" t="s">
        <v>251</v>
      </c>
      <c r="E515" s="273" t="s">
        <v>1</v>
      </c>
      <c r="F515" s="274" t="s">
        <v>580</v>
      </c>
      <c r="G515" s="272"/>
      <c r="H515" s="275">
        <v>1.026</v>
      </c>
      <c r="I515" s="276"/>
      <c r="J515" s="272"/>
      <c r="K515" s="272"/>
      <c r="L515" s="277"/>
      <c r="M515" s="278"/>
      <c r="N515" s="279"/>
      <c r="O515" s="279"/>
      <c r="P515" s="279"/>
      <c r="Q515" s="279"/>
      <c r="R515" s="279"/>
      <c r="S515" s="279"/>
      <c r="T515" s="280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81" t="s">
        <v>251</v>
      </c>
      <c r="AU515" s="281" t="s">
        <v>85</v>
      </c>
      <c r="AV515" s="14" t="s">
        <v>85</v>
      </c>
      <c r="AW515" s="14" t="s">
        <v>30</v>
      </c>
      <c r="AX515" s="14" t="s">
        <v>76</v>
      </c>
      <c r="AY515" s="281" t="s">
        <v>242</v>
      </c>
    </row>
    <row r="516" s="15" customFormat="1">
      <c r="A516" s="15"/>
      <c r="B516" s="282"/>
      <c r="C516" s="283"/>
      <c r="D516" s="262" t="s">
        <v>251</v>
      </c>
      <c r="E516" s="284" t="s">
        <v>1</v>
      </c>
      <c r="F516" s="285" t="s">
        <v>256</v>
      </c>
      <c r="G516" s="283"/>
      <c r="H516" s="286">
        <v>2.052</v>
      </c>
      <c r="I516" s="287"/>
      <c r="J516" s="283"/>
      <c r="K516" s="283"/>
      <c r="L516" s="288"/>
      <c r="M516" s="289"/>
      <c r="N516" s="290"/>
      <c r="O516" s="290"/>
      <c r="P516" s="290"/>
      <c r="Q516" s="290"/>
      <c r="R516" s="290"/>
      <c r="S516" s="290"/>
      <c r="T516" s="291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T516" s="292" t="s">
        <v>251</v>
      </c>
      <c r="AU516" s="292" t="s">
        <v>85</v>
      </c>
      <c r="AV516" s="15" t="s">
        <v>249</v>
      </c>
      <c r="AW516" s="15" t="s">
        <v>30</v>
      </c>
      <c r="AX516" s="15" t="s">
        <v>31</v>
      </c>
      <c r="AY516" s="292" t="s">
        <v>242</v>
      </c>
    </row>
    <row r="517" s="2" customFormat="1" ht="24.15" customHeight="1">
      <c r="A517" s="41"/>
      <c r="B517" s="42"/>
      <c r="C517" s="247" t="s">
        <v>581</v>
      </c>
      <c r="D517" s="247" t="s">
        <v>245</v>
      </c>
      <c r="E517" s="248" t="s">
        <v>582</v>
      </c>
      <c r="F517" s="249" t="s">
        <v>583</v>
      </c>
      <c r="G517" s="250" t="s">
        <v>353</v>
      </c>
      <c r="H517" s="251">
        <v>46.802999999999997</v>
      </c>
      <c r="I517" s="252"/>
      <c r="J517" s="251">
        <f>ROUND(I517*H517,3)</f>
        <v>0</v>
      </c>
      <c r="K517" s="253"/>
      <c r="L517" s="44"/>
      <c r="M517" s="254" t="s">
        <v>1</v>
      </c>
      <c r="N517" s="255" t="s">
        <v>41</v>
      </c>
      <c r="O517" s="94"/>
      <c r="P517" s="256">
        <f>O517*H517</f>
        <v>0</v>
      </c>
      <c r="Q517" s="256">
        <v>0.12021</v>
      </c>
      <c r="R517" s="256">
        <f>Q517*H517</f>
        <v>5.6261886299999997</v>
      </c>
      <c r="S517" s="256">
        <v>0</v>
      </c>
      <c r="T517" s="257">
        <f>S517*H517</f>
        <v>0</v>
      </c>
      <c r="U517" s="41"/>
      <c r="V517" s="41"/>
      <c r="W517" s="41"/>
      <c r="X517" s="41"/>
      <c r="Y517" s="41"/>
      <c r="Z517" s="41"/>
      <c r="AA517" s="41"/>
      <c r="AB517" s="41"/>
      <c r="AC517" s="41"/>
      <c r="AD517" s="41"/>
      <c r="AE517" s="41"/>
      <c r="AR517" s="258" t="s">
        <v>249</v>
      </c>
      <c r="AT517" s="258" t="s">
        <v>245</v>
      </c>
      <c r="AU517" s="258" t="s">
        <v>85</v>
      </c>
      <c r="AY517" s="18" t="s">
        <v>242</v>
      </c>
      <c r="BE517" s="146">
        <f>IF(N517="základní",J517,0)</f>
        <v>0</v>
      </c>
      <c r="BF517" s="146">
        <f>IF(N517="snížená",J517,0)</f>
        <v>0</v>
      </c>
      <c r="BG517" s="146">
        <f>IF(N517="zákl. přenesená",J517,0)</f>
        <v>0</v>
      </c>
      <c r="BH517" s="146">
        <f>IF(N517="sníž. přenesená",J517,0)</f>
        <v>0</v>
      </c>
      <c r="BI517" s="146">
        <f>IF(N517="nulová",J517,0)</f>
        <v>0</v>
      </c>
      <c r="BJ517" s="18" t="s">
        <v>31</v>
      </c>
      <c r="BK517" s="259">
        <f>ROUND(I517*H517,3)</f>
        <v>0</v>
      </c>
      <c r="BL517" s="18" t="s">
        <v>249</v>
      </c>
      <c r="BM517" s="258" t="s">
        <v>584</v>
      </c>
    </row>
    <row r="518" s="13" customFormat="1">
      <c r="A518" s="13"/>
      <c r="B518" s="260"/>
      <c r="C518" s="261"/>
      <c r="D518" s="262" t="s">
        <v>251</v>
      </c>
      <c r="E518" s="263" t="s">
        <v>1</v>
      </c>
      <c r="F518" s="264" t="s">
        <v>585</v>
      </c>
      <c r="G518" s="261"/>
      <c r="H518" s="263" t="s">
        <v>1</v>
      </c>
      <c r="I518" s="265"/>
      <c r="J518" s="261"/>
      <c r="K518" s="261"/>
      <c r="L518" s="266"/>
      <c r="M518" s="267"/>
      <c r="N518" s="268"/>
      <c r="O518" s="268"/>
      <c r="P518" s="268"/>
      <c r="Q518" s="268"/>
      <c r="R518" s="268"/>
      <c r="S518" s="268"/>
      <c r="T518" s="269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70" t="s">
        <v>251</v>
      </c>
      <c r="AU518" s="270" t="s">
        <v>85</v>
      </c>
      <c r="AV518" s="13" t="s">
        <v>31</v>
      </c>
      <c r="AW518" s="13" t="s">
        <v>30</v>
      </c>
      <c r="AX518" s="13" t="s">
        <v>76</v>
      </c>
      <c r="AY518" s="270" t="s">
        <v>242</v>
      </c>
    </row>
    <row r="519" s="13" customFormat="1">
      <c r="A519" s="13"/>
      <c r="B519" s="260"/>
      <c r="C519" s="261"/>
      <c r="D519" s="262" t="s">
        <v>251</v>
      </c>
      <c r="E519" s="263" t="s">
        <v>1</v>
      </c>
      <c r="F519" s="264" t="s">
        <v>481</v>
      </c>
      <c r="G519" s="261"/>
      <c r="H519" s="263" t="s">
        <v>1</v>
      </c>
      <c r="I519" s="265"/>
      <c r="J519" s="261"/>
      <c r="K519" s="261"/>
      <c r="L519" s="266"/>
      <c r="M519" s="267"/>
      <c r="N519" s="268"/>
      <c r="O519" s="268"/>
      <c r="P519" s="268"/>
      <c r="Q519" s="268"/>
      <c r="R519" s="268"/>
      <c r="S519" s="268"/>
      <c r="T519" s="269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70" t="s">
        <v>251</v>
      </c>
      <c r="AU519" s="270" t="s">
        <v>85</v>
      </c>
      <c r="AV519" s="13" t="s">
        <v>31</v>
      </c>
      <c r="AW519" s="13" t="s">
        <v>30</v>
      </c>
      <c r="AX519" s="13" t="s">
        <v>76</v>
      </c>
      <c r="AY519" s="270" t="s">
        <v>242</v>
      </c>
    </row>
    <row r="520" s="13" customFormat="1">
      <c r="A520" s="13"/>
      <c r="B520" s="260"/>
      <c r="C520" s="261"/>
      <c r="D520" s="262" t="s">
        <v>251</v>
      </c>
      <c r="E520" s="263" t="s">
        <v>1</v>
      </c>
      <c r="F520" s="264" t="s">
        <v>586</v>
      </c>
      <c r="G520" s="261"/>
      <c r="H520" s="263" t="s">
        <v>1</v>
      </c>
      <c r="I520" s="265"/>
      <c r="J520" s="261"/>
      <c r="K520" s="261"/>
      <c r="L520" s="266"/>
      <c r="M520" s="267"/>
      <c r="N520" s="268"/>
      <c r="O520" s="268"/>
      <c r="P520" s="268"/>
      <c r="Q520" s="268"/>
      <c r="R520" s="268"/>
      <c r="S520" s="268"/>
      <c r="T520" s="269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70" t="s">
        <v>251</v>
      </c>
      <c r="AU520" s="270" t="s">
        <v>85</v>
      </c>
      <c r="AV520" s="13" t="s">
        <v>31</v>
      </c>
      <c r="AW520" s="13" t="s">
        <v>30</v>
      </c>
      <c r="AX520" s="13" t="s">
        <v>76</v>
      </c>
      <c r="AY520" s="270" t="s">
        <v>242</v>
      </c>
    </row>
    <row r="521" s="13" customFormat="1">
      <c r="A521" s="13"/>
      <c r="B521" s="260"/>
      <c r="C521" s="261"/>
      <c r="D521" s="262" t="s">
        <v>251</v>
      </c>
      <c r="E521" s="263" t="s">
        <v>1</v>
      </c>
      <c r="F521" s="264" t="s">
        <v>587</v>
      </c>
      <c r="G521" s="261"/>
      <c r="H521" s="263" t="s">
        <v>1</v>
      </c>
      <c r="I521" s="265"/>
      <c r="J521" s="261"/>
      <c r="K521" s="261"/>
      <c r="L521" s="266"/>
      <c r="M521" s="267"/>
      <c r="N521" s="268"/>
      <c r="O521" s="268"/>
      <c r="P521" s="268"/>
      <c r="Q521" s="268"/>
      <c r="R521" s="268"/>
      <c r="S521" s="268"/>
      <c r="T521" s="269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70" t="s">
        <v>251</v>
      </c>
      <c r="AU521" s="270" t="s">
        <v>85</v>
      </c>
      <c r="AV521" s="13" t="s">
        <v>31</v>
      </c>
      <c r="AW521" s="13" t="s">
        <v>30</v>
      </c>
      <c r="AX521" s="13" t="s">
        <v>76</v>
      </c>
      <c r="AY521" s="270" t="s">
        <v>242</v>
      </c>
    </row>
    <row r="522" s="13" customFormat="1">
      <c r="A522" s="13"/>
      <c r="B522" s="260"/>
      <c r="C522" s="261"/>
      <c r="D522" s="262" t="s">
        <v>251</v>
      </c>
      <c r="E522" s="263" t="s">
        <v>1</v>
      </c>
      <c r="F522" s="264" t="s">
        <v>588</v>
      </c>
      <c r="G522" s="261"/>
      <c r="H522" s="263" t="s">
        <v>1</v>
      </c>
      <c r="I522" s="265"/>
      <c r="J522" s="261"/>
      <c r="K522" s="261"/>
      <c r="L522" s="266"/>
      <c r="M522" s="267"/>
      <c r="N522" s="268"/>
      <c r="O522" s="268"/>
      <c r="P522" s="268"/>
      <c r="Q522" s="268"/>
      <c r="R522" s="268"/>
      <c r="S522" s="268"/>
      <c r="T522" s="269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70" t="s">
        <v>251</v>
      </c>
      <c r="AU522" s="270" t="s">
        <v>85</v>
      </c>
      <c r="AV522" s="13" t="s">
        <v>31</v>
      </c>
      <c r="AW522" s="13" t="s">
        <v>30</v>
      </c>
      <c r="AX522" s="13" t="s">
        <v>76</v>
      </c>
      <c r="AY522" s="270" t="s">
        <v>242</v>
      </c>
    </row>
    <row r="523" s="14" customFormat="1">
      <c r="A523" s="14"/>
      <c r="B523" s="271"/>
      <c r="C523" s="272"/>
      <c r="D523" s="262" t="s">
        <v>251</v>
      </c>
      <c r="E523" s="273" t="s">
        <v>1</v>
      </c>
      <c r="F523" s="274" t="s">
        <v>144</v>
      </c>
      <c r="G523" s="272"/>
      <c r="H523" s="275">
        <v>46.802999999999997</v>
      </c>
      <c r="I523" s="276"/>
      <c r="J523" s="272"/>
      <c r="K523" s="272"/>
      <c r="L523" s="277"/>
      <c r="M523" s="278"/>
      <c r="N523" s="279"/>
      <c r="O523" s="279"/>
      <c r="P523" s="279"/>
      <c r="Q523" s="279"/>
      <c r="R523" s="279"/>
      <c r="S523" s="279"/>
      <c r="T523" s="280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81" t="s">
        <v>251</v>
      </c>
      <c r="AU523" s="281" t="s">
        <v>85</v>
      </c>
      <c r="AV523" s="14" t="s">
        <v>85</v>
      </c>
      <c r="AW523" s="14" t="s">
        <v>30</v>
      </c>
      <c r="AX523" s="14" t="s">
        <v>31</v>
      </c>
      <c r="AY523" s="281" t="s">
        <v>242</v>
      </c>
    </row>
    <row r="524" s="2" customFormat="1" ht="24.15" customHeight="1">
      <c r="A524" s="41"/>
      <c r="B524" s="42"/>
      <c r="C524" s="247" t="s">
        <v>589</v>
      </c>
      <c r="D524" s="247" t="s">
        <v>245</v>
      </c>
      <c r="E524" s="248" t="s">
        <v>590</v>
      </c>
      <c r="F524" s="249" t="s">
        <v>591</v>
      </c>
      <c r="G524" s="250" t="s">
        <v>353</v>
      </c>
      <c r="H524" s="251">
        <v>129.465</v>
      </c>
      <c r="I524" s="252"/>
      <c r="J524" s="251">
        <f>ROUND(I524*H524,3)</f>
        <v>0</v>
      </c>
      <c r="K524" s="253"/>
      <c r="L524" s="44"/>
      <c r="M524" s="254" t="s">
        <v>1</v>
      </c>
      <c r="N524" s="255" t="s">
        <v>41</v>
      </c>
      <c r="O524" s="94"/>
      <c r="P524" s="256">
        <f>O524*H524</f>
        <v>0</v>
      </c>
      <c r="Q524" s="256">
        <v>0.061740000000000003</v>
      </c>
      <c r="R524" s="256">
        <f>Q524*H524</f>
        <v>7.9931691000000002</v>
      </c>
      <c r="S524" s="256">
        <v>0</v>
      </c>
      <c r="T524" s="257">
        <f>S524*H524</f>
        <v>0</v>
      </c>
      <c r="U524" s="41"/>
      <c r="V524" s="41"/>
      <c r="W524" s="41"/>
      <c r="X524" s="41"/>
      <c r="Y524" s="41"/>
      <c r="Z524" s="41"/>
      <c r="AA524" s="41"/>
      <c r="AB524" s="41"/>
      <c r="AC524" s="41"/>
      <c r="AD524" s="41"/>
      <c r="AE524" s="41"/>
      <c r="AR524" s="258" t="s">
        <v>249</v>
      </c>
      <c r="AT524" s="258" t="s">
        <v>245</v>
      </c>
      <c r="AU524" s="258" t="s">
        <v>85</v>
      </c>
      <c r="AY524" s="18" t="s">
        <v>242</v>
      </c>
      <c r="BE524" s="146">
        <f>IF(N524="základní",J524,0)</f>
        <v>0</v>
      </c>
      <c r="BF524" s="146">
        <f>IF(N524="snížená",J524,0)</f>
        <v>0</v>
      </c>
      <c r="BG524" s="146">
        <f>IF(N524="zákl. přenesená",J524,0)</f>
        <v>0</v>
      </c>
      <c r="BH524" s="146">
        <f>IF(N524="sníž. přenesená",J524,0)</f>
        <v>0</v>
      </c>
      <c r="BI524" s="146">
        <f>IF(N524="nulová",J524,0)</f>
        <v>0</v>
      </c>
      <c r="BJ524" s="18" t="s">
        <v>31</v>
      </c>
      <c r="BK524" s="259">
        <f>ROUND(I524*H524,3)</f>
        <v>0</v>
      </c>
      <c r="BL524" s="18" t="s">
        <v>249</v>
      </c>
      <c r="BM524" s="258" t="s">
        <v>592</v>
      </c>
    </row>
    <row r="525" s="13" customFormat="1">
      <c r="A525" s="13"/>
      <c r="B525" s="260"/>
      <c r="C525" s="261"/>
      <c r="D525" s="262" t="s">
        <v>251</v>
      </c>
      <c r="E525" s="263" t="s">
        <v>1</v>
      </c>
      <c r="F525" s="264" t="s">
        <v>585</v>
      </c>
      <c r="G525" s="261"/>
      <c r="H525" s="263" t="s">
        <v>1</v>
      </c>
      <c r="I525" s="265"/>
      <c r="J525" s="261"/>
      <c r="K525" s="261"/>
      <c r="L525" s="266"/>
      <c r="M525" s="267"/>
      <c r="N525" s="268"/>
      <c r="O525" s="268"/>
      <c r="P525" s="268"/>
      <c r="Q525" s="268"/>
      <c r="R525" s="268"/>
      <c r="S525" s="268"/>
      <c r="T525" s="269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70" t="s">
        <v>251</v>
      </c>
      <c r="AU525" s="270" t="s">
        <v>85</v>
      </c>
      <c r="AV525" s="13" t="s">
        <v>31</v>
      </c>
      <c r="AW525" s="13" t="s">
        <v>30</v>
      </c>
      <c r="AX525" s="13" t="s">
        <v>76</v>
      </c>
      <c r="AY525" s="270" t="s">
        <v>242</v>
      </c>
    </row>
    <row r="526" s="13" customFormat="1">
      <c r="A526" s="13"/>
      <c r="B526" s="260"/>
      <c r="C526" s="261"/>
      <c r="D526" s="262" t="s">
        <v>251</v>
      </c>
      <c r="E526" s="263" t="s">
        <v>1</v>
      </c>
      <c r="F526" s="264" t="s">
        <v>593</v>
      </c>
      <c r="G526" s="261"/>
      <c r="H526" s="263" t="s">
        <v>1</v>
      </c>
      <c r="I526" s="265"/>
      <c r="J526" s="261"/>
      <c r="K526" s="261"/>
      <c r="L526" s="266"/>
      <c r="M526" s="267"/>
      <c r="N526" s="268"/>
      <c r="O526" s="268"/>
      <c r="P526" s="268"/>
      <c r="Q526" s="268"/>
      <c r="R526" s="268"/>
      <c r="S526" s="268"/>
      <c r="T526" s="269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70" t="s">
        <v>251</v>
      </c>
      <c r="AU526" s="270" t="s">
        <v>85</v>
      </c>
      <c r="AV526" s="13" t="s">
        <v>31</v>
      </c>
      <c r="AW526" s="13" t="s">
        <v>30</v>
      </c>
      <c r="AX526" s="13" t="s">
        <v>76</v>
      </c>
      <c r="AY526" s="270" t="s">
        <v>242</v>
      </c>
    </row>
    <row r="527" s="13" customFormat="1">
      <c r="A527" s="13"/>
      <c r="B527" s="260"/>
      <c r="C527" s="261"/>
      <c r="D527" s="262" t="s">
        <v>251</v>
      </c>
      <c r="E527" s="263" t="s">
        <v>1</v>
      </c>
      <c r="F527" s="264" t="s">
        <v>594</v>
      </c>
      <c r="G527" s="261"/>
      <c r="H527" s="263" t="s">
        <v>1</v>
      </c>
      <c r="I527" s="265"/>
      <c r="J527" s="261"/>
      <c r="K527" s="261"/>
      <c r="L527" s="266"/>
      <c r="M527" s="267"/>
      <c r="N527" s="268"/>
      <c r="O527" s="268"/>
      <c r="P527" s="268"/>
      <c r="Q527" s="268"/>
      <c r="R527" s="268"/>
      <c r="S527" s="268"/>
      <c r="T527" s="269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70" t="s">
        <v>251</v>
      </c>
      <c r="AU527" s="270" t="s">
        <v>85</v>
      </c>
      <c r="AV527" s="13" t="s">
        <v>31</v>
      </c>
      <c r="AW527" s="13" t="s">
        <v>30</v>
      </c>
      <c r="AX527" s="13" t="s">
        <v>76</v>
      </c>
      <c r="AY527" s="270" t="s">
        <v>242</v>
      </c>
    </row>
    <row r="528" s="13" customFormat="1">
      <c r="A528" s="13"/>
      <c r="B528" s="260"/>
      <c r="C528" s="261"/>
      <c r="D528" s="262" t="s">
        <v>251</v>
      </c>
      <c r="E528" s="263" t="s">
        <v>1</v>
      </c>
      <c r="F528" s="264" t="s">
        <v>430</v>
      </c>
      <c r="G528" s="261"/>
      <c r="H528" s="263" t="s">
        <v>1</v>
      </c>
      <c r="I528" s="265"/>
      <c r="J528" s="261"/>
      <c r="K528" s="261"/>
      <c r="L528" s="266"/>
      <c r="M528" s="267"/>
      <c r="N528" s="268"/>
      <c r="O528" s="268"/>
      <c r="P528" s="268"/>
      <c r="Q528" s="268"/>
      <c r="R528" s="268"/>
      <c r="S528" s="268"/>
      <c r="T528" s="269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70" t="s">
        <v>251</v>
      </c>
      <c r="AU528" s="270" t="s">
        <v>85</v>
      </c>
      <c r="AV528" s="13" t="s">
        <v>31</v>
      </c>
      <c r="AW528" s="13" t="s">
        <v>30</v>
      </c>
      <c r="AX528" s="13" t="s">
        <v>76</v>
      </c>
      <c r="AY528" s="270" t="s">
        <v>242</v>
      </c>
    </row>
    <row r="529" s="13" customFormat="1">
      <c r="A529" s="13"/>
      <c r="B529" s="260"/>
      <c r="C529" s="261"/>
      <c r="D529" s="262" t="s">
        <v>251</v>
      </c>
      <c r="E529" s="263" t="s">
        <v>1</v>
      </c>
      <c r="F529" s="264" t="s">
        <v>595</v>
      </c>
      <c r="G529" s="261"/>
      <c r="H529" s="263" t="s">
        <v>1</v>
      </c>
      <c r="I529" s="265"/>
      <c r="J529" s="261"/>
      <c r="K529" s="261"/>
      <c r="L529" s="266"/>
      <c r="M529" s="267"/>
      <c r="N529" s="268"/>
      <c r="O529" s="268"/>
      <c r="P529" s="268"/>
      <c r="Q529" s="268"/>
      <c r="R529" s="268"/>
      <c r="S529" s="268"/>
      <c r="T529" s="269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70" t="s">
        <v>251</v>
      </c>
      <c r="AU529" s="270" t="s">
        <v>85</v>
      </c>
      <c r="AV529" s="13" t="s">
        <v>31</v>
      </c>
      <c r="AW529" s="13" t="s">
        <v>30</v>
      </c>
      <c r="AX529" s="13" t="s">
        <v>76</v>
      </c>
      <c r="AY529" s="270" t="s">
        <v>242</v>
      </c>
    </row>
    <row r="530" s="13" customFormat="1">
      <c r="A530" s="13"/>
      <c r="B530" s="260"/>
      <c r="C530" s="261"/>
      <c r="D530" s="262" t="s">
        <v>251</v>
      </c>
      <c r="E530" s="263" t="s">
        <v>1</v>
      </c>
      <c r="F530" s="264" t="s">
        <v>596</v>
      </c>
      <c r="G530" s="261"/>
      <c r="H530" s="263" t="s">
        <v>1</v>
      </c>
      <c r="I530" s="265"/>
      <c r="J530" s="261"/>
      <c r="K530" s="261"/>
      <c r="L530" s="266"/>
      <c r="M530" s="267"/>
      <c r="N530" s="268"/>
      <c r="O530" s="268"/>
      <c r="P530" s="268"/>
      <c r="Q530" s="268"/>
      <c r="R530" s="268"/>
      <c r="S530" s="268"/>
      <c r="T530" s="269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70" t="s">
        <v>251</v>
      </c>
      <c r="AU530" s="270" t="s">
        <v>85</v>
      </c>
      <c r="AV530" s="13" t="s">
        <v>31</v>
      </c>
      <c r="AW530" s="13" t="s">
        <v>30</v>
      </c>
      <c r="AX530" s="13" t="s">
        <v>76</v>
      </c>
      <c r="AY530" s="270" t="s">
        <v>242</v>
      </c>
    </row>
    <row r="531" s="13" customFormat="1">
      <c r="A531" s="13"/>
      <c r="B531" s="260"/>
      <c r="C531" s="261"/>
      <c r="D531" s="262" t="s">
        <v>251</v>
      </c>
      <c r="E531" s="263" t="s">
        <v>1</v>
      </c>
      <c r="F531" s="264" t="s">
        <v>597</v>
      </c>
      <c r="G531" s="261"/>
      <c r="H531" s="263" t="s">
        <v>1</v>
      </c>
      <c r="I531" s="265"/>
      <c r="J531" s="261"/>
      <c r="K531" s="261"/>
      <c r="L531" s="266"/>
      <c r="M531" s="267"/>
      <c r="N531" s="268"/>
      <c r="O531" s="268"/>
      <c r="P531" s="268"/>
      <c r="Q531" s="268"/>
      <c r="R531" s="268"/>
      <c r="S531" s="268"/>
      <c r="T531" s="269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70" t="s">
        <v>251</v>
      </c>
      <c r="AU531" s="270" t="s">
        <v>85</v>
      </c>
      <c r="AV531" s="13" t="s">
        <v>31</v>
      </c>
      <c r="AW531" s="13" t="s">
        <v>30</v>
      </c>
      <c r="AX531" s="13" t="s">
        <v>76</v>
      </c>
      <c r="AY531" s="270" t="s">
        <v>242</v>
      </c>
    </row>
    <row r="532" s="13" customFormat="1">
      <c r="A532" s="13"/>
      <c r="B532" s="260"/>
      <c r="C532" s="261"/>
      <c r="D532" s="262" t="s">
        <v>251</v>
      </c>
      <c r="E532" s="263" t="s">
        <v>1</v>
      </c>
      <c r="F532" s="264" t="s">
        <v>598</v>
      </c>
      <c r="G532" s="261"/>
      <c r="H532" s="263" t="s">
        <v>1</v>
      </c>
      <c r="I532" s="265"/>
      <c r="J532" s="261"/>
      <c r="K532" s="261"/>
      <c r="L532" s="266"/>
      <c r="M532" s="267"/>
      <c r="N532" s="268"/>
      <c r="O532" s="268"/>
      <c r="P532" s="268"/>
      <c r="Q532" s="268"/>
      <c r="R532" s="268"/>
      <c r="S532" s="268"/>
      <c r="T532" s="269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70" t="s">
        <v>251</v>
      </c>
      <c r="AU532" s="270" t="s">
        <v>85</v>
      </c>
      <c r="AV532" s="13" t="s">
        <v>31</v>
      </c>
      <c r="AW532" s="13" t="s">
        <v>30</v>
      </c>
      <c r="AX532" s="13" t="s">
        <v>76</v>
      </c>
      <c r="AY532" s="270" t="s">
        <v>242</v>
      </c>
    </row>
    <row r="533" s="13" customFormat="1">
      <c r="A533" s="13"/>
      <c r="B533" s="260"/>
      <c r="C533" s="261"/>
      <c r="D533" s="262" t="s">
        <v>251</v>
      </c>
      <c r="E533" s="263" t="s">
        <v>1</v>
      </c>
      <c r="F533" s="264" t="s">
        <v>599</v>
      </c>
      <c r="G533" s="261"/>
      <c r="H533" s="263" t="s">
        <v>1</v>
      </c>
      <c r="I533" s="265"/>
      <c r="J533" s="261"/>
      <c r="K533" s="261"/>
      <c r="L533" s="266"/>
      <c r="M533" s="267"/>
      <c r="N533" s="268"/>
      <c r="O533" s="268"/>
      <c r="P533" s="268"/>
      <c r="Q533" s="268"/>
      <c r="R533" s="268"/>
      <c r="S533" s="268"/>
      <c r="T533" s="269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70" t="s">
        <v>251</v>
      </c>
      <c r="AU533" s="270" t="s">
        <v>85</v>
      </c>
      <c r="AV533" s="13" t="s">
        <v>31</v>
      </c>
      <c r="AW533" s="13" t="s">
        <v>30</v>
      </c>
      <c r="AX533" s="13" t="s">
        <v>76</v>
      </c>
      <c r="AY533" s="270" t="s">
        <v>242</v>
      </c>
    </row>
    <row r="534" s="13" customFormat="1">
      <c r="A534" s="13"/>
      <c r="B534" s="260"/>
      <c r="C534" s="261"/>
      <c r="D534" s="262" t="s">
        <v>251</v>
      </c>
      <c r="E534" s="263" t="s">
        <v>1</v>
      </c>
      <c r="F534" s="264" t="s">
        <v>600</v>
      </c>
      <c r="G534" s="261"/>
      <c r="H534" s="263" t="s">
        <v>1</v>
      </c>
      <c r="I534" s="265"/>
      <c r="J534" s="261"/>
      <c r="K534" s="261"/>
      <c r="L534" s="266"/>
      <c r="M534" s="267"/>
      <c r="N534" s="268"/>
      <c r="O534" s="268"/>
      <c r="P534" s="268"/>
      <c r="Q534" s="268"/>
      <c r="R534" s="268"/>
      <c r="S534" s="268"/>
      <c r="T534" s="269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70" t="s">
        <v>251</v>
      </c>
      <c r="AU534" s="270" t="s">
        <v>85</v>
      </c>
      <c r="AV534" s="13" t="s">
        <v>31</v>
      </c>
      <c r="AW534" s="13" t="s">
        <v>30</v>
      </c>
      <c r="AX534" s="13" t="s">
        <v>76</v>
      </c>
      <c r="AY534" s="270" t="s">
        <v>242</v>
      </c>
    </row>
    <row r="535" s="13" customFormat="1">
      <c r="A535" s="13"/>
      <c r="B535" s="260"/>
      <c r="C535" s="261"/>
      <c r="D535" s="262" t="s">
        <v>251</v>
      </c>
      <c r="E535" s="263" t="s">
        <v>1</v>
      </c>
      <c r="F535" s="264" t="s">
        <v>601</v>
      </c>
      <c r="G535" s="261"/>
      <c r="H535" s="263" t="s">
        <v>1</v>
      </c>
      <c r="I535" s="265"/>
      <c r="J535" s="261"/>
      <c r="K535" s="261"/>
      <c r="L535" s="266"/>
      <c r="M535" s="267"/>
      <c r="N535" s="268"/>
      <c r="O535" s="268"/>
      <c r="P535" s="268"/>
      <c r="Q535" s="268"/>
      <c r="R535" s="268"/>
      <c r="S535" s="268"/>
      <c r="T535" s="269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T535" s="270" t="s">
        <v>251</v>
      </c>
      <c r="AU535" s="270" t="s">
        <v>85</v>
      </c>
      <c r="AV535" s="13" t="s">
        <v>31</v>
      </c>
      <c r="AW535" s="13" t="s">
        <v>30</v>
      </c>
      <c r="AX535" s="13" t="s">
        <v>76</v>
      </c>
      <c r="AY535" s="270" t="s">
        <v>242</v>
      </c>
    </row>
    <row r="536" s="13" customFormat="1">
      <c r="A536" s="13"/>
      <c r="B536" s="260"/>
      <c r="C536" s="261"/>
      <c r="D536" s="262" t="s">
        <v>251</v>
      </c>
      <c r="E536" s="263" t="s">
        <v>1</v>
      </c>
      <c r="F536" s="264" t="s">
        <v>602</v>
      </c>
      <c r="G536" s="261"/>
      <c r="H536" s="263" t="s">
        <v>1</v>
      </c>
      <c r="I536" s="265"/>
      <c r="J536" s="261"/>
      <c r="K536" s="261"/>
      <c r="L536" s="266"/>
      <c r="M536" s="267"/>
      <c r="N536" s="268"/>
      <c r="O536" s="268"/>
      <c r="P536" s="268"/>
      <c r="Q536" s="268"/>
      <c r="R536" s="268"/>
      <c r="S536" s="268"/>
      <c r="T536" s="269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70" t="s">
        <v>251</v>
      </c>
      <c r="AU536" s="270" t="s">
        <v>85</v>
      </c>
      <c r="AV536" s="13" t="s">
        <v>31</v>
      </c>
      <c r="AW536" s="13" t="s">
        <v>30</v>
      </c>
      <c r="AX536" s="13" t="s">
        <v>76</v>
      </c>
      <c r="AY536" s="270" t="s">
        <v>242</v>
      </c>
    </row>
    <row r="537" s="14" customFormat="1">
      <c r="A537" s="14"/>
      <c r="B537" s="271"/>
      <c r="C537" s="272"/>
      <c r="D537" s="262" t="s">
        <v>251</v>
      </c>
      <c r="E537" s="273" t="s">
        <v>1</v>
      </c>
      <c r="F537" s="274" t="s">
        <v>131</v>
      </c>
      <c r="G537" s="272"/>
      <c r="H537" s="275">
        <v>129.465</v>
      </c>
      <c r="I537" s="276"/>
      <c r="J537" s="272"/>
      <c r="K537" s="272"/>
      <c r="L537" s="277"/>
      <c r="M537" s="278"/>
      <c r="N537" s="279"/>
      <c r="O537" s="279"/>
      <c r="P537" s="279"/>
      <c r="Q537" s="279"/>
      <c r="R537" s="279"/>
      <c r="S537" s="279"/>
      <c r="T537" s="280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81" t="s">
        <v>251</v>
      </c>
      <c r="AU537" s="281" t="s">
        <v>85</v>
      </c>
      <c r="AV537" s="14" t="s">
        <v>85</v>
      </c>
      <c r="AW537" s="14" t="s">
        <v>30</v>
      </c>
      <c r="AX537" s="14" t="s">
        <v>31</v>
      </c>
      <c r="AY537" s="281" t="s">
        <v>242</v>
      </c>
    </row>
    <row r="538" s="2" customFormat="1" ht="24.15" customHeight="1">
      <c r="A538" s="41"/>
      <c r="B538" s="42"/>
      <c r="C538" s="247" t="s">
        <v>603</v>
      </c>
      <c r="D538" s="247" t="s">
        <v>245</v>
      </c>
      <c r="E538" s="248" t="s">
        <v>604</v>
      </c>
      <c r="F538" s="249" t="s">
        <v>605</v>
      </c>
      <c r="G538" s="250" t="s">
        <v>353</v>
      </c>
      <c r="H538" s="251">
        <v>47.405000000000001</v>
      </c>
      <c r="I538" s="252"/>
      <c r="J538" s="251">
        <f>ROUND(I538*H538,3)</f>
        <v>0</v>
      </c>
      <c r="K538" s="253"/>
      <c r="L538" s="44"/>
      <c r="M538" s="254" t="s">
        <v>1</v>
      </c>
      <c r="N538" s="255" t="s">
        <v>41</v>
      </c>
      <c r="O538" s="94"/>
      <c r="P538" s="256">
        <f>O538*H538</f>
        <v>0</v>
      </c>
      <c r="Q538" s="256">
        <v>0.079240000000000005</v>
      </c>
      <c r="R538" s="256">
        <f>Q538*H538</f>
        <v>3.7563722000000004</v>
      </c>
      <c r="S538" s="256">
        <v>0</v>
      </c>
      <c r="T538" s="257">
        <f>S538*H538</f>
        <v>0</v>
      </c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R538" s="258" t="s">
        <v>249</v>
      </c>
      <c r="AT538" s="258" t="s">
        <v>245</v>
      </c>
      <c r="AU538" s="258" t="s">
        <v>85</v>
      </c>
      <c r="AY538" s="18" t="s">
        <v>242</v>
      </c>
      <c r="BE538" s="146">
        <f>IF(N538="základní",J538,0)</f>
        <v>0</v>
      </c>
      <c r="BF538" s="146">
        <f>IF(N538="snížená",J538,0)</f>
        <v>0</v>
      </c>
      <c r="BG538" s="146">
        <f>IF(N538="zákl. přenesená",J538,0)</f>
        <v>0</v>
      </c>
      <c r="BH538" s="146">
        <f>IF(N538="sníž. přenesená",J538,0)</f>
        <v>0</v>
      </c>
      <c r="BI538" s="146">
        <f>IF(N538="nulová",J538,0)</f>
        <v>0</v>
      </c>
      <c r="BJ538" s="18" t="s">
        <v>31</v>
      </c>
      <c r="BK538" s="259">
        <f>ROUND(I538*H538,3)</f>
        <v>0</v>
      </c>
      <c r="BL538" s="18" t="s">
        <v>249</v>
      </c>
      <c r="BM538" s="258" t="s">
        <v>606</v>
      </c>
    </row>
    <row r="539" s="13" customFormat="1">
      <c r="A539" s="13"/>
      <c r="B539" s="260"/>
      <c r="C539" s="261"/>
      <c r="D539" s="262" t="s">
        <v>251</v>
      </c>
      <c r="E539" s="263" t="s">
        <v>1</v>
      </c>
      <c r="F539" s="264" t="s">
        <v>585</v>
      </c>
      <c r="G539" s="261"/>
      <c r="H539" s="263" t="s">
        <v>1</v>
      </c>
      <c r="I539" s="265"/>
      <c r="J539" s="261"/>
      <c r="K539" s="261"/>
      <c r="L539" s="266"/>
      <c r="M539" s="267"/>
      <c r="N539" s="268"/>
      <c r="O539" s="268"/>
      <c r="P539" s="268"/>
      <c r="Q539" s="268"/>
      <c r="R539" s="268"/>
      <c r="S539" s="268"/>
      <c r="T539" s="269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70" t="s">
        <v>251</v>
      </c>
      <c r="AU539" s="270" t="s">
        <v>85</v>
      </c>
      <c r="AV539" s="13" t="s">
        <v>31</v>
      </c>
      <c r="AW539" s="13" t="s">
        <v>30</v>
      </c>
      <c r="AX539" s="13" t="s">
        <v>76</v>
      </c>
      <c r="AY539" s="270" t="s">
        <v>242</v>
      </c>
    </row>
    <row r="540" s="13" customFormat="1">
      <c r="A540" s="13"/>
      <c r="B540" s="260"/>
      <c r="C540" s="261"/>
      <c r="D540" s="262" t="s">
        <v>251</v>
      </c>
      <c r="E540" s="263" t="s">
        <v>1</v>
      </c>
      <c r="F540" s="264" t="s">
        <v>607</v>
      </c>
      <c r="G540" s="261"/>
      <c r="H540" s="263" t="s">
        <v>1</v>
      </c>
      <c r="I540" s="265"/>
      <c r="J540" s="261"/>
      <c r="K540" s="261"/>
      <c r="L540" s="266"/>
      <c r="M540" s="267"/>
      <c r="N540" s="268"/>
      <c r="O540" s="268"/>
      <c r="P540" s="268"/>
      <c r="Q540" s="268"/>
      <c r="R540" s="268"/>
      <c r="S540" s="268"/>
      <c r="T540" s="269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70" t="s">
        <v>251</v>
      </c>
      <c r="AU540" s="270" t="s">
        <v>85</v>
      </c>
      <c r="AV540" s="13" t="s">
        <v>31</v>
      </c>
      <c r="AW540" s="13" t="s">
        <v>30</v>
      </c>
      <c r="AX540" s="13" t="s">
        <v>76</v>
      </c>
      <c r="AY540" s="270" t="s">
        <v>242</v>
      </c>
    </row>
    <row r="541" s="13" customFormat="1">
      <c r="A541" s="13"/>
      <c r="B541" s="260"/>
      <c r="C541" s="261"/>
      <c r="D541" s="262" t="s">
        <v>251</v>
      </c>
      <c r="E541" s="263" t="s">
        <v>1</v>
      </c>
      <c r="F541" s="264" t="s">
        <v>608</v>
      </c>
      <c r="G541" s="261"/>
      <c r="H541" s="263" t="s">
        <v>1</v>
      </c>
      <c r="I541" s="265"/>
      <c r="J541" s="261"/>
      <c r="K541" s="261"/>
      <c r="L541" s="266"/>
      <c r="M541" s="267"/>
      <c r="N541" s="268"/>
      <c r="O541" s="268"/>
      <c r="P541" s="268"/>
      <c r="Q541" s="268"/>
      <c r="R541" s="268"/>
      <c r="S541" s="268"/>
      <c r="T541" s="269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70" t="s">
        <v>251</v>
      </c>
      <c r="AU541" s="270" t="s">
        <v>85</v>
      </c>
      <c r="AV541" s="13" t="s">
        <v>31</v>
      </c>
      <c r="AW541" s="13" t="s">
        <v>30</v>
      </c>
      <c r="AX541" s="13" t="s">
        <v>76</v>
      </c>
      <c r="AY541" s="270" t="s">
        <v>242</v>
      </c>
    </row>
    <row r="542" s="13" customFormat="1">
      <c r="A542" s="13"/>
      <c r="B542" s="260"/>
      <c r="C542" s="261"/>
      <c r="D542" s="262" t="s">
        <v>251</v>
      </c>
      <c r="E542" s="263" t="s">
        <v>1</v>
      </c>
      <c r="F542" s="264" t="s">
        <v>430</v>
      </c>
      <c r="G542" s="261"/>
      <c r="H542" s="263" t="s">
        <v>1</v>
      </c>
      <c r="I542" s="265"/>
      <c r="J542" s="261"/>
      <c r="K542" s="261"/>
      <c r="L542" s="266"/>
      <c r="M542" s="267"/>
      <c r="N542" s="268"/>
      <c r="O542" s="268"/>
      <c r="P542" s="268"/>
      <c r="Q542" s="268"/>
      <c r="R542" s="268"/>
      <c r="S542" s="268"/>
      <c r="T542" s="269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70" t="s">
        <v>251</v>
      </c>
      <c r="AU542" s="270" t="s">
        <v>85</v>
      </c>
      <c r="AV542" s="13" t="s">
        <v>31</v>
      </c>
      <c r="AW542" s="13" t="s">
        <v>30</v>
      </c>
      <c r="AX542" s="13" t="s">
        <v>76</v>
      </c>
      <c r="AY542" s="270" t="s">
        <v>242</v>
      </c>
    </row>
    <row r="543" s="13" customFormat="1">
      <c r="A543" s="13"/>
      <c r="B543" s="260"/>
      <c r="C543" s="261"/>
      <c r="D543" s="262" t="s">
        <v>251</v>
      </c>
      <c r="E543" s="263" t="s">
        <v>1</v>
      </c>
      <c r="F543" s="264" t="s">
        <v>609</v>
      </c>
      <c r="G543" s="261"/>
      <c r="H543" s="263" t="s">
        <v>1</v>
      </c>
      <c r="I543" s="265"/>
      <c r="J543" s="261"/>
      <c r="K543" s="261"/>
      <c r="L543" s="266"/>
      <c r="M543" s="267"/>
      <c r="N543" s="268"/>
      <c r="O543" s="268"/>
      <c r="P543" s="268"/>
      <c r="Q543" s="268"/>
      <c r="R543" s="268"/>
      <c r="S543" s="268"/>
      <c r="T543" s="269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70" t="s">
        <v>251</v>
      </c>
      <c r="AU543" s="270" t="s">
        <v>85</v>
      </c>
      <c r="AV543" s="13" t="s">
        <v>31</v>
      </c>
      <c r="AW543" s="13" t="s">
        <v>30</v>
      </c>
      <c r="AX543" s="13" t="s">
        <v>76</v>
      </c>
      <c r="AY543" s="270" t="s">
        <v>242</v>
      </c>
    </row>
    <row r="544" s="13" customFormat="1">
      <c r="A544" s="13"/>
      <c r="B544" s="260"/>
      <c r="C544" s="261"/>
      <c r="D544" s="262" t="s">
        <v>251</v>
      </c>
      <c r="E544" s="263" t="s">
        <v>1</v>
      </c>
      <c r="F544" s="264" t="s">
        <v>610</v>
      </c>
      <c r="G544" s="261"/>
      <c r="H544" s="263" t="s">
        <v>1</v>
      </c>
      <c r="I544" s="265"/>
      <c r="J544" s="261"/>
      <c r="K544" s="261"/>
      <c r="L544" s="266"/>
      <c r="M544" s="267"/>
      <c r="N544" s="268"/>
      <c r="O544" s="268"/>
      <c r="P544" s="268"/>
      <c r="Q544" s="268"/>
      <c r="R544" s="268"/>
      <c r="S544" s="268"/>
      <c r="T544" s="269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70" t="s">
        <v>251</v>
      </c>
      <c r="AU544" s="270" t="s">
        <v>85</v>
      </c>
      <c r="AV544" s="13" t="s">
        <v>31</v>
      </c>
      <c r="AW544" s="13" t="s">
        <v>30</v>
      </c>
      <c r="AX544" s="13" t="s">
        <v>76</v>
      </c>
      <c r="AY544" s="270" t="s">
        <v>242</v>
      </c>
    </row>
    <row r="545" s="13" customFormat="1">
      <c r="A545" s="13"/>
      <c r="B545" s="260"/>
      <c r="C545" s="261"/>
      <c r="D545" s="262" t="s">
        <v>251</v>
      </c>
      <c r="E545" s="263" t="s">
        <v>1</v>
      </c>
      <c r="F545" s="264" t="s">
        <v>611</v>
      </c>
      <c r="G545" s="261"/>
      <c r="H545" s="263" t="s">
        <v>1</v>
      </c>
      <c r="I545" s="265"/>
      <c r="J545" s="261"/>
      <c r="K545" s="261"/>
      <c r="L545" s="266"/>
      <c r="M545" s="267"/>
      <c r="N545" s="268"/>
      <c r="O545" s="268"/>
      <c r="P545" s="268"/>
      <c r="Q545" s="268"/>
      <c r="R545" s="268"/>
      <c r="S545" s="268"/>
      <c r="T545" s="269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70" t="s">
        <v>251</v>
      </c>
      <c r="AU545" s="270" t="s">
        <v>85</v>
      </c>
      <c r="AV545" s="13" t="s">
        <v>31</v>
      </c>
      <c r="AW545" s="13" t="s">
        <v>30</v>
      </c>
      <c r="AX545" s="13" t="s">
        <v>76</v>
      </c>
      <c r="AY545" s="270" t="s">
        <v>242</v>
      </c>
    </row>
    <row r="546" s="14" customFormat="1">
      <c r="A546" s="14"/>
      <c r="B546" s="271"/>
      <c r="C546" s="272"/>
      <c r="D546" s="262" t="s">
        <v>251</v>
      </c>
      <c r="E546" s="273" t="s">
        <v>1</v>
      </c>
      <c r="F546" s="274" t="s">
        <v>135</v>
      </c>
      <c r="G546" s="272"/>
      <c r="H546" s="275">
        <v>47.405000000000001</v>
      </c>
      <c r="I546" s="276"/>
      <c r="J546" s="272"/>
      <c r="K546" s="272"/>
      <c r="L546" s="277"/>
      <c r="M546" s="278"/>
      <c r="N546" s="279"/>
      <c r="O546" s="279"/>
      <c r="P546" s="279"/>
      <c r="Q546" s="279"/>
      <c r="R546" s="279"/>
      <c r="S546" s="279"/>
      <c r="T546" s="280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81" t="s">
        <v>251</v>
      </c>
      <c r="AU546" s="281" t="s">
        <v>85</v>
      </c>
      <c r="AV546" s="14" t="s">
        <v>85</v>
      </c>
      <c r="AW546" s="14" t="s">
        <v>30</v>
      </c>
      <c r="AX546" s="14" t="s">
        <v>31</v>
      </c>
      <c r="AY546" s="281" t="s">
        <v>242</v>
      </c>
    </row>
    <row r="547" s="2" customFormat="1" ht="24.15" customHeight="1">
      <c r="A547" s="41"/>
      <c r="B547" s="42"/>
      <c r="C547" s="247" t="s">
        <v>612</v>
      </c>
      <c r="D547" s="247" t="s">
        <v>245</v>
      </c>
      <c r="E547" s="248" t="s">
        <v>613</v>
      </c>
      <c r="F547" s="249" t="s">
        <v>614</v>
      </c>
      <c r="G547" s="250" t="s">
        <v>465</v>
      </c>
      <c r="H547" s="251">
        <v>125.365</v>
      </c>
      <c r="I547" s="252"/>
      <c r="J547" s="251">
        <f>ROUND(I547*H547,3)</f>
        <v>0</v>
      </c>
      <c r="K547" s="253"/>
      <c r="L547" s="44"/>
      <c r="M547" s="254" t="s">
        <v>1</v>
      </c>
      <c r="N547" s="255" t="s">
        <v>41</v>
      </c>
      <c r="O547" s="94"/>
      <c r="P547" s="256">
        <f>O547*H547</f>
        <v>0</v>
      </c>
      <c r="Q547" s="256">
        <v>0.00012</v>
      </c>
      <c r="R547" s="256">
        <f>Q547*H547</f>
        <v>0.0150438</v>
      </c>
      <c r="S547" s="256">
        <v>0</v>
      </c>
      <c r="T547" s="257">
        <f>S547*H547</f>
        <v>0</v>
      </c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R547" s="258" t="s">
        <v>249</v>
      </c>
      <c r="AT547" s="258" t="s">
        <v>245</v>
      </c>
      <c r="AU547" s="258" t="s">
        <v>85</v>
      </c>
      <c r="AY547" s="18" t="s">
        <v>242</v>
      </c>
      <c r="BE547" s="146">
        <f>IF(N547="základní",J547,0)</f>
        <v>0</v>
      </c>
      <c r="BF547" s="146">
        <f>IF(N547="snížená",J547,0)</f>
        <v>0</v>
      </c>
      <c r="BG547" s="146">
        <f>IF(N547="zákl. přenesená",J547,0)</f>
        <v>0</v>
      </c>
      <c r="BH547" s="146">
        <f>IF(N547="sníž. přenesená",J547,0)</f>
        <v>0</v>
      </c>
      <c r="BI547" s="146">
        <f>IF(N547="nulová",J547,0)</f>
        <v>0</v>
      </c>
      <c r="BJ547" s="18" t="s">
        <v>31</v>
      </c>
      <c r="BK547" s="259">
        <f>ROUND(I547*H547,3)</f>
        <v>0</v>
      </c>
      <c r="BL547" s="18" t="s">
        <v>249</v>
      </c>
      <c r="BM547" s="258" t="s">
        <v>615</v>
      </c>
    </row>
    <row r="548" s="13" customFormat="1">
      <c r="A548" s="13"/>
      <c r="B548" s="260"/>
      <c r="C548" s="261"/>
      <c r="D548" s="262" t="s">
        <v>251</v>
      </c>
      <c r="E548" s="263" t="s">
        <v>1</v>
      </c>
      <c r="F548" s="264" t="s">
        <v>585</v>
      </c>
      <c r="G548" s="261"/>
      <c r="H548" s="263" t="s">
        <v>1</v>
      </c>
      <c r="I548" s="265"/>
      <c r="J548" s="261"/>
      <c r="K548" s="261"/>
      <c r="L548" s="266"/>
      <c r="M548" s="267"/>
      <c r="N548" s="268"/>
      <c r="O548" s="268"/>
      <c r="P548" s="268"/>
      <c r="Q548" s="268"/>
      <c r="R548" s="268"/>
      <c r="S548" s="268"/>
      <c r="T548" s="269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70" t="s">
        <v>251</v>
      </c>
      <c r="AU548" s="270" t="s">
        <v>85</v>
      </c>
      <c r="AV548" s="13" t="s">
        <v>31</v>
      </c>
      <c r="AW548" s="13" t="s">
        <v>30</v>
      </c>
      <c r="AX548" s="13" t="s">
        <v>76</v>
      </c>
      <c r="AY548" s="270" t="s">
        <v>242</v>
      </c>
    </row>
    <row r="549" s="13" customFormat="1">
      <c r="A549" s="13"/>
      <c r="B549" s="260"/>
      <c r="C549" s="261"/>
      <c r="D549" s="262" t="s">
        <v>251</v>
      </c>
      <c r="E549" s="263" t="s">
        <v>1</v>
      </c>
      <c r="F549" s="264" t="s">
        <v>616</v>
      </c>
      <c r="G549" s="261"/>
      <c r="H549" s="263" t="s">
        <v>1</v>
      </c>
      <c r="I549" s="265"/>
      <c r="J549" s="261"/>
      <c r="K549" s="261"/>
      <c r="L549" s="266"/>
      <c r="M549" s="267"/>
      <c r="N549" s="268"/>
      <c r="O549" s="268"/>
      <c r="P549" s="268"/>
      <c r="Q549" s="268"/>
      <c r="R549" s="268"/>
      <c r="S549" s="268"/>
      <c r="T549" s="269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70" t="s">
        <v>251</v>
      </c>
      <c r="AU549" s="270" t="s">
        <v>85</v>
      </c>
      <c r="AV549" s="13" t="s">
        <v>31</v>
      </c>
      <c r="AW549" s="13" t="s">
        <v>30</v>
      </c>
      <c r="AX549" s="13" t="s">
        <v>76</v>
      </c>
      <c r="AY549" s="270" t="s">
        <v>242</v>
      </c>
    </row>
    <row r="550" s="13" customFormat="1">
      <c r="A550" s="13"/>
      <c r="B550" s="260"/>
      <c r="C550" s="261"/>
      <c r="D550" s="262" t="s">
        <v>251</v>
      </c>
      <c r="E550" s="263" t="s">
        <v>1</v>
      </c>
      <c r="F550" s="264" t="s">
        <v>617</v>
      </c>
      <c r="G550" s="261"/>
      <c r="H550" s="263" t="s">
        <v>1</v>
      </c>
      <c r="I550" s="265"/>
      <c r="J550" s="261"/>
      <c r="K550" s="261"/>
      <c r="L550" s="266"/>
      <c r="M550" s="267"/>
      <c r="N550" s="268"/>
      <c r="O550" s="268"/>
      <c r="P550" s="268"/>
      <c r="Q550" s="268"/>
      <c r="R550" s="268"/>
      <c r="S550" s="268"/>
      <c r="T550" s="269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70" t="s">
        <v>251</v>
      </c>
      <c r="AU550" s="270" t="s">
        <v>85</v>
      </c>
      <c r="AV550" s="13" t="s">
        <v>31</v>
      </c>
      <c r="AW550" s="13" t="s">
        <v>30</v>
      </c>
      <c r="AX550" s="13" t="s">
        <v>76</v>
      </c>
      <c r="AY550" s="270" t="s">
        <v>242</v>
      </c>
    </row>
    <row r="551" s="13" customFormat="1">
      <c r="A551" s="13"/>
      <c r="B551" s="260"/>
      <c r="C551" s="261"/>
      <c r="D551" s="262" t="s">
        <v>251</v>
      </c>
      <c r="E551" s="263" t="s">
        <v>1</v>
      </c>
      <c r="F551" s="264" t="s">
        <v>618</v>
      </c>
      <c r="G551" s="261"/>
      <c r="H551" s="263" t="s">
        <v>1</v>
      </c>
      <c r="I551" s="265"/>
      <c r="J551" s="261"/>
      <c r="K551" s="261"/>
      <c r="L551" s="266"/>
      <c r="M551" s="267"/>
      <c r="N551" s="268"/>
      <c r="O551" s="268"/>
      <c r="P551" s="268"/>
      <c r="Q551" s="268"/>
      <c r="R551" s="268"/>
      <c r="S551" s="268"/>
      <c r="T551" s="269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70" t="s">
        <v>251</v>
      </c>
      <c r="AU551" s="270" t="s">
        <v>85</v>
      </c>
      <c r="AV551" s="13" t="s">
        <v>31</v>
      </c>
      <c r="AW551" s="13" t="s">
        <v>30</v>
      </c>
      <c r="AX551" s="13" t="s">
        <v>76</v>
      </c>
      <c r="AY551" s="270" t="s">
        <v>242</v>
      </c>
    </row>
    <row r="552" s="13" customFormat="1">
      <c r="A552" s="13"/>
      <c r="B552" s="260"/>
      <c r="C552" s="261"/>
      <c r="D552" s="262" t="s">
        <v>251</v>
      </c>
      <c r="E552" s="263" t="s">
        <v>1</v>
      </c>
      <c r="F552" s="264" t="s">
        <v>619</v>
      </c>
      <c r="G552" s="261"/>
      <c r="H552" s="263" t="s">
        <v>1</v>
      </c>
      <c r="I552" s="265"/>
      <c r="J552" s="261"/>
      <c r="K552" s="261"/>
      <c r="L552" s="266"/>
      <c r="M552" s="267"/>
      <c r="N552" s="268"/>
      <c r="O552" s="268"/>
      <c r="P552" s="268"/>
      <c r="Q552" s="268"/>
      <c r="R552" s="268"/>
      <c r="S552" s="268"/>
      <c r="T552" s="269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70" t="s">
        <v>251</v>
      </c>
      <c r="AU552" s="270" t="s">
        <v>85</v>
      </c>
      <c r="AV552" s="13" t="s">
        <v>31</v>
      </c>
      <c r="AW552" s="13" t="s">
        <v>30</v>
      </c>
      <c r="AX552" s="13" t="s">
        <v>76</v>
      </c>
      <c r="AY552" s="270" t="s">
        <v>242</v>
      </c>
    </row>
    <row r="553" s="13" customFormat="1">
      <c r="A553" s="13"/>
      <c r="B553" s="260"/>
      <c r="C553" s="261"/>
      <c r="D553" s="262" t="s">
        <v>251</v>
      </c>
      <c r="E553" s="263" t="s">
        <v>1</v>
      </c>
      <c r="F553" s="264" t="s">
        <v>620</v>
      </c>
      <c r="G553" s="261"/>
      <c r="H553" s="263" t="s">
        <v>1</v>
      </c>
      <c r="I553" s="265"/>
      <c r="J553" s="261"/>
      <c r="K553" s="261"/>
      <c r="L553" s="266"/>
      <c r="M553" s="267"/>
      <c r="N553" s="268"/>
      <c r="O553" s="268"/>
      <c r="P553" s="268"/>
      <c r="Q553" s="268"/>
      <c r="R553" s="268"/>
      <c r="S553" s="268"/>
      <c r="T553" s="269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70" t="s">
        <v>251</v>
      </c>
      <c r="AU553" s="270" t="s">
        <v>85</v>
      </c>
      <c r="AV553" s="13" t="s">
        <v>31</v>
      </c>
      <c r="AW553" s="13" t="s">
        <v>30</v>
      </c>
      <c r="AX553" s="13" t="s">
        <v>76</v>
      </c>
      <c r="AY553" s="270" t="s">
        <v>242</v>
      </c>
    </row>
    <row r="554" s="13" customFormat="1">
      <c r="A554" s="13"/>
      <c r="B554" s="260"/>
      <c r="C554" s="261"/>
      <c r="D554" s="262" t="s">
        <v>251</v>
      </c>
      <c r="E554" s="263" t="s">
        <v>1</v>
      </c>
      <c r="F554" s="264" t="s">
        <v>621</v>
      </c>
      <c r="G554" s="261"/>
      <c r="H554" s="263" t="s">
        <v>1</v>
      </c>
      <c r="I554" s="265"/>
      <c r="J554" s="261"/>
      <c r="K554" s="261"/>
      <c r="L554" s="266"/>
      <c r="M554" s="267"/>
      <c r="N554" s="268"/>
      <c r="O554" s="268"/>
      <c r="P554" s="268"/>
      <c r="Q554" s="268"/>
      <c r="R554" s="268"/>
      <c r="S554" s="268"/>
      <c r="T554" s="269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70" t="s">
        <v>251</v>
      </c>
      <c r="AU554" s="270" t="s">
        <v>85</v>
      </c>
      <c r="AV554" s="13" t="s">
        <v>31</v>
      </c>
      <c r="AW554" s="13" t="s">
        <v>30</v>
      </c>
      <c r="AX554" s="13" t="s">
        <v>76</v>
      </c>
      <c r="AY554" s="270" t="s">
        <v>242</v>
      </c>
    </row>
    <row r="555" s="13" customFormat="1">
      <c r="A555" s="13"/>
      <c r="B555" s="260"/>
      <c r="C555" s="261"/>
      <c r="D555" s="262" t="s">
        <v>251</v>
      </c>
      <c r="E555" s="263" t="s">
        <v>1</v>
      </c>
      <c r="F555" s="264" t="s">
        <v>622</v>
      </c>
      <c r="G555" s="261"/>
      <c r="H555" s="263" t="s">
        <v>1</v>
      </c>
      <c r="I555" s="265"/>
      <c r="J555" s="261"/>
      <c r="K555" s="261"/>
      <c r="L555" s="266"/>
      <c r="M555" s="267"/>
      <c r="N555" s="268"/>
      <c r="O555" s="268"/>
      <c r="P555" s="268"/>
      <c r="Q555" s="268"/>
      <c r="R555" s="268"/>
      <c r="S555" s="268"/>
      <c r="T555" s="269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70" t="s">
        <v>251</v>
      </c>
      <c r="AU555" s="270" t="s">
        <v>85</v>
      </c>
      <c r="AV555" s="13" t="s">
        <v>31</v>
      </c>
      <c r="AW555" s="13" t="s">
        <v>30</v>
      </c>
      <c r="AX555" s="13" t="s">
        <v>76</v>
      </c>
      <c r="AY555" s="270" t="s">
        <v>242</v>
      </c>
    </row>
    <row r="556" s="13" customFormat="1">
      <c r="A556" s="13"/>
      <c r="B556" s="260"/>
      <c r="C556" s="261"/>
      <c r="D556" s="262" t="s">
        <v>251</v>
      </c>
      <c r="E556" s="263" t="s">
        <v>1</v>
      </c>
      <c r="F556" s="264" t="s">
        <v>623</v>
      </c>
      <c r="G556" s="261"/>
      <c r="H556" s="263" t="s">
        <v>1</v>
      </c>
      <c r="I556" s="265"/>
      <c r="J556" s="261"/>
      <c r="K556" s="261"/>
      <c r="L556" s="266"/>
      <c r="M556" s="267"/>
      <c r="N556" s="268"/>
      <c r="O556" s="268"/>
      <c r="P556" s="268"/>
      <c r="Q556" s="268"/>
      <c r="R556" s="268"/>
      <c r="S556" s="268"/>
      <c r="T556" s="269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70" t="s">
        <v>251</v>
      </c>
      <c r="AU556" s="270" t="s">
        <v>85</v>
      </c>
      <c r="AV556" s="13" t="s">
        <v>31</v>
      </c>
      <c r="AW556" s="13" t="s">
        <v>30</v>
      </c>
      <c r="AX556" s="13" t="s">
        <v>76</v>
      </c>
      <c r="AY556" s="270" t="s">
        <v>242</v>
      </c>
    </row>
    <row r="557" s="13" customFormat="1">
      <c r="A557" s="13"/>
      <c r="B557" s="260"/>
      <c r="C557" s="261"/>
      <c r="D557" s="262" t="s">
        <v>251</v>
      </c>
      <c r="E557" s="263" t="s">
        <v>1</v>
      </c>
      <c r="F557" s="264" t="s">
        <v>624</v>
      </c>
      <c r="G557" s="261"/>
      <c r="H557" s="263" t="s">
        <v>1</v>
      </c>
      <c r="I557" s="265"/>
      <c r="J557" s="261"/>
      <c r="K557" s="261"/>
      <c r="L557" s="266"/>
      <c r="M557" s="267"/>
      <c r="N557" s="268"/>
      <c r="O557" s="268"/>
      <c r="P557" s="268"/>
      <c r="Q557" s="268"/>
      <c r="R557" s="268"/>
      <c r="S557" s="268"/>
      <c r="T557" s="269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70" t="s">
        <v>251</v>
      </c>
      <c r="AU557" s="270" t="s">
        <v>85</v>
      </c>
      <c r="AV557" s="13" t="s">
        <v>31</v>
      </c>
      <c r="AW557" s="13" t="s">
        <v>30</v>
      </c>
      <c r="AX557" s="13" t="s">
        <v>76</v>
      </c>
      <c r="AY557" s="270" t="s">
        <v>242</v>
      </c>
    </row>
    <row r="558" s="13" customFormat="1">
      <c r="A558" s="13"/>
      <c r="B558" s="260"/>
      <c r="C558" s="261"/>
      <c r="D558" s="262" t="s">
        <v>251</v>
      </c>
      <c r="E558" s="263" t="s">
        <v>1</v>
      </c>
      <c r="F558" s="264" t="s">
        <v>625</v>
      </c>
      <c r="G558" s="261"/>
      <c r="H558" s="263" t="s">
        <v>1</v>
      </c>
      <c r="I558" s="265"/>
      <c r="J558" s="261"/>
      <c r="K558" s="261"/>
      <c r="L558" s="266"/>
      <c r="M558" s="267"/>
      <c r="N558" s="268"/>
      <c r="O558" s="268"/>
      <c r="P558" s="268"/>
      <c r="Q558" s="268"/>
      <c r="R558" s="268"/>
      <c r="S558" s="268"/>
      <c r="T558" s="269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70" t="s">
        <v>251</v>
      </c>
      <c r="AU558" s="270" t="s">
        <v>85</v>
      </c>
      <c r="AV558" s="13" t="s">
        <v>31</v>
      </c>
      <c r="AW558" s="13" t="s">
        <v>30</v>
      </c>
      <c r="AX558" s="13" t="s">
        <v>76</v>
      </c>
      <c r="AY558" s="270" t="s">
        <v>242</v>
      </c>
    </row>
    <row r="559" s="13" customFormat="1">
      <c r="A559" s="13"/>
      <c r="B559" s="260"/>
      <c r="C559" s="261"/>
      <c r="D559" s="262" t="s">
        <v>251</v>
      </c>
      <c r="E559" s="263" t="s">
        <v>1</v>
      </c>
      <c r="F559" s="264" t="s">
        <v>626</v>
      </c>
      <c r="G559" s="261"/>
      <c r="H559" s="263" t="s">
        <v>1</v>
      </c>
      <c r="I559" s="265"/>
      <c r="J559" s="261"/>
      <c r="K559" s="261"/>
      <c r="L559" s="266"/>
      <c r="M559" s="267"/>
      <c r="N559" s="268"/>
      <c r="O559" s="268"/>
      <c r="P559" s="268"/>
      <c r="Q559" s="268"/>
      <c r="R559" s="268"/>
      <c r="S559" s="268"/>
      <c r="T559" s="269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70" t="s">
        <v>251</v>
      </c>
      <c r="AU559" s="270" t="s">
        <v>85</v>
      </c>
      <c r="AV559" s="13" t="s">
        <v>31</v>
      </c>
      <c r="AW559" s="13" t="s">
        <v>30</v>
      </c>
      <c r="AX559" s="13" t="s">
        <v>76</v>
      </c>
      <c r="AY559" s="270" t="s">
        <v>242</v>
      </c>
    </row>
    <row r="560" s="13" customFormat="1">
      <c r="A560" s="13"/>
      <c r="B560" s="260"/>
      <c r="C560" s="261"/>
      <c r="D560" s="262" t="s">
        <v>251</v>
      </c>
      <c r="E560" s="263" t="s">
        <v>1</v>
      </c>
      <c r="F560" s="264" t="s">
        <v>627</v>
      </c>
      <c r="G560" s="261"/>
      <c r="H560" s="263" t="s">
        <v>1</v>
      </c>
      <c r="I560" s="265"/>
      <c r="J560" s="261"/>
      <c r="K560" s="261"/>
      <c r="L560" s="266"/>
      <c r="M560" s="267"/>
      <c r="N560" s="268"/>
      <c r="O560" s="268"/>
      <c r="P560" s="268"/>
      <c r="Q560" s="268"/>
      <c r="R560" s="268"/>
      <c r="S560" s="268"/>
      <c r="T560" s="269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70" t="s">
        <v>251</v>
      </c>
      <c r="AU560" s="270" t="s">
        <v>85</v>
      </c>
      <c r="AV560" s="13" t="s">
        <v>31</v>
      </c>
      <c r="AW560" s="13" t="s">
        <v>30</v>
      </c>
      <c r="AX560" s="13" t="s">
        <v>76</v>
      </c>
      <c r="AY560" s="270" t="s">
        <v>242</v>
      </c>
    </row>
    <row r="561" s="14" customFormat="1">
      <c r="A561" s="14"/>
      <c r="B561" s="271"/>
      <c r="C561" s="272"/>
      <c r="D561" s="262" t="s">
        <v>251</v>
      </c>
      <c r="E561" s="273" t="s">
        <v>1</v>
      </c>
      <c r="F561" s="274" t="s">
        <v>141</v>
      </c>
      <c r="G561" s="272"/>
      <c r="H561" s="275">
        <v>125.365</v>
      </c>
      <c r="I561" s="276"/>
      <c r="J561" s="272"/>
      <c r="K561" s="272"/>
      <c r="L561" s="277"/>
      <c r="M561" s="278"/>
      <c r="N561" s="279"/>
      <c r="O561" s="279"/>
      <c r="P561" s="279"/>
      <c r="Q561" s="279"/>
      <c r="R561" s="279"/>
      <c r="S561" s="279"/>
      <c r="T561" s="280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81" t="s">
        <v>251</v>
      </c>
      <c r="AU561" s="281" t="s">
        <v>85</v>
      </c>
      <c r="AV561" s="14" t="s">
        <v>85</v>
      </c>
      <c r="AW561" s="14" t="s">
        <v>30</v>
      </c>
      <c r="AX561" s="14" t="s">
        <v>31</v>
      </c>
      <c r="AY561" s="281" t="s">
        <v>242</v>
      </c>
    </row>
    <row r="562" s="2" customFormat="1" ht="24.15" customHeight="1">
      <c r="A562" s="41"/>
      <c r="B562" s="42"/>
      <c r="C562" s="247" t="s">
        <v>628</v>
      </c>
      <c r="D562" s="247" t="s">
        <v>245</v>
      </c>
      <c r="E562" s="248" t="s">
        <v>629</v>
      </c>
      <c r="F562" s="249" t="s">
        <v>630</v>
      </c>
      <c r="G562" s="250" t="s">
        <v>465</v>
      </c>
      <c r="H562" s="251">
        <v>41.600000000000001</v>
      </c>
      <c r="I562" s="252"/>
      <c r="J562" s="251">
        <f>ROUND(I562*H562,3)</f>
        <v>0</v>
      </c>
      <c r="K562" s="253"/>
      <c r="L562" s="44"/>
      <c r="M562" s="254" t="s">
        <v>1</v>
      </c>
      <c r="N562" s="255" t="s">
        <v>41</v>
      </c>
      <c r="O562" s="94"/>
      <c r="P562" s="256">
        <f>O562*H562</f>
        <v>0</v>
      </c>
      <c r="Q562" s="256">
        <v>0.00020000000000000001</v>
      </c>
      <c r="R562" s="256">
        <f>Q562*H562</f>
        <v>0.008320000000000001</v>
      </c>
      <c r="S562" s="256">
        <v>0</v>
      </c>
      <c r="T562" s="257">
        <f>S562*H562</f>
        <v>0</v>
      </c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R562" s="258" t="s">
        <v>249</v>
      </c>
      <c r="AT562" s="258" t="s">
        <v>245</v>
      </c>
      <c r="AU562" s="258" t="s">
        <v>85</v>
      </c>
      <c r="AY562" s="18" t="s">
        <v>242</v>
      </c>
      <c r="BE562" s="146">
        <f>IF(N562="základní",J562,0)</f>
        <v>0</v>
      </c>
      <c r="BF562" s="146">
        <f>IF(N562="snížená",J562,0)</f>
        <v>0</v>
      </c>
      <c r="BG562" s="146">
        <f>IF(N562="zákl. přenesená",J562,0)</f>
        <v>0</v>
      </c>
      <c r="BH562" s="146">
        <f>IF(N562="sníž. přenesená",J562,0)</f>
        <v>0</v>
      </c>
      <c r="BI562" s="146">
        <f>IF(N562="nulová",J562,0)</f>
        <v>0</v>
      </c>
      <c r="BJ562" s="18" t="s">
        <v>31</v>
      </c>
      <c r="BK562" s="259">
        <f>ROUND(I562*H562,3)</f>
        <v>0</v>
      </c>
      <c r="BL562" s="18" t="s">
        <v>249</v>
      </c>
      <c r="BM562" s="258" t="s">
        <v>631</v>
      </c>
    </row>
    <row r="563" s="13" customFormat="1">
      <c r="A563" s="13"/>
      <c r="B563" s="260"/>
      <c r="C563" s="261"/>
      <c r="D563" s="262" t="s">
        <v>251</v>
      </c>
      <c r="E563" s="263" t="s">
        <v>1</v>
      </c>
      <c r="F563" s="264" t="s">
        <v>632</v>
      </c>
      <c r="G563" s="261"/>
      <c r="H563" s="263" t="s">
        <v>1</v>
      </c>
      <c r="I563" s="265"/>
      <c r="J563" s="261"/>
      <c r="K563" s="261"/>
      <c r="L563" s="266"/>
      <c r="M563" s="267"/>
      <c r="N563" s="268"/>
      <c r="O563" s="268"/>
      <c r="P563" s="268"/>
      <c r="Q563" s="268"/>
      <c r="R563" s="268"/>
      <c r="S563" s="268"/>
      <c r="T563" s="269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70" t="s">
        <v>251</v>
      </c>
      <c r="AU563" s="270" t="s">
        <v>85</v>
      </c>
      <c r="AV563" s="13" t="s">
        <v>31</v>
      </c>
      <c r="AW563" s="13" t="s">
        <v>30</v>
      </c>
      <c r="AX563" s="13" t="s">
        <v>76</v>
      </c>
      <c r="AY563" s="270" t="s">
        <v>242</v>
      </c>
    </row>
    <row r="564" s="14" customFormat="1">
      <c r="A564" s="14"/>
      <c r="B564" s="271"/>
      <c r="C564" s="272"/>
      <c r="D564" s="262" t="s">
        <v>251</v>
      </c>
      <c r="E564" s="273" t="s">
        <v>1</v>
      </c>
      <c r="F564" s="274" t="s">
        <v>633</v>
      </c>
      <c r="G564" s="272"/>
      <c r="H564" s="275">
        <v>0</v>
      </c>
      <c r="I564" s="276"/>
      <c r="J564" s="272"/>
      <c r="K564" s="272"/>
      <c r="L564" s="277"/>
      <c r="M564" s="278"/>
      <c r="N564" s="279"/>
      <c r="O564" s="279"/>
      <c r="P564" s="279"/>
      <c r="Q564" s="279"/>
      <c r="R564" s="279"/>
      <c r="S564" s="279"/>
      <c r="T564" s="280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81" t="s">
        <v>251</v>
      </c>
      <c r="AU564" s="281" t="s">
        <v>85</v>
      </c>
      <c r="AV564" s="14" t="s">
        <v>85</v>
      </c>
      <c r="AW564" s="14" t="s">
        <v>30</v>
      </c>
      <c r="AX564" s="14" t="s">
        <v>76</v>
      </c>
      <c r="AY564" s="281" t="s">
        <v>242</v>
      </c>
    </row>
    <row r="565" s="14" customFormat="1">
      <c r="A565" s="14"/>
      <c r="B565" s="271"/>
      <c r="C565" s="272"/>
      <c r="D565" s="262" t="s">
        <v>251</v>
      </c>
      <c r="E565" s="273" t="s">
        <v>1</v>
      </c>
      <c r="F565" s="274" t="s">
        <v>634</v>
      </c>
      <c r="G565" s="272"/>
      <c r="H565" s="275">
        <v>25.600000000000001</v>
      </c>
      <c r="I565" s="276"/>
      <c r="J565" s="272"/>
      <c r="K565" s="272"/>
      <c r="L565" s="277"/>
      <c r="M565" s="278"/>
      <c r="N565" s="279"/>
      <c r="O565" s="279"/>
      <c r="P565" s="279"/>
      <c r="Q565" s="279"/>
      <c r="R565" s="279"/>
      <c r="S565" s="279"/>
      <c r="T565" s="280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81" t="s">
        <v>251</v>
      </c>
      <c r="AU565" s="281" t="s">
        <v>85</v>
      </c>
      <c r="AV565" s="14" t="s">
        <v>85</v>
      </c>
      <c r="AW565" s="14" t="s">
        <v>30</v>
      </c>
      <c r="AX565" s="14" t="s">
        <v>76</v>
      </c>
      <c r="AY565" s="281" t="s">
        <v>242</v>
      </c>
    </row>
    <row r="566" s="14" customFormat="1">
      <c r="A566" s="14"/>
      <c r="B566" s="271"/>
      <c r="C566" s="272"/>
      <c r="D566" s="262" t="s">
        <v>251</v>
      </c>
      <c r="E566" s="273" t="s">
        <v>1</v>
      </c>
      <c r="F566" s="274" t="s">
        <v>635</v>
      </c>
      <c r="G566" s="272"/>
      <c r="H566" s="275">
        <v>16</v>
      </c>
      <c r="I566" s="276"/>
      <c r="J566" s="272"/>
      <c r="K566" s="272"/>
      <c r="L566" s="277"/>
      <c r="M566" s="278"/>
      <c r="N566" s="279"/>
      <c r="O566" s="279"/>
      <c r="P566" s="279"/>
      <c r="Q566" s="279"/>
      <c r="R566" s="279"/>
      <c r="S566" s="279"/>
      <c r="T566" s="280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81" t="s">
        <v>251</v>
      </c>
      <c r="AU566" s="281" t="s">
        <v>85</v>
      </c>
      <c r="AV566" s="14" t="s">
        <v>85</v>
      </c>
      <c r="AW566" s="14" t="s">
        <v>30</v>
      </c>
      <c r="AX566" s="14" t="s">
        <v>76</v>
      </c>
      <c r="AY566" s="281" t="s">
        <v>242</v>
      </c>
    </row>
    <row r="567" s="15" customFormat="1">
      <c r="A567" s="15"/>
      <c r="B567" s="282"/>
      <c r="C567" s="283"/>
      <c r="D567" s="262" t="s">
        <v>251</v>
      </c>
      <c r="E567" s="284" t="s">
        <v>1</v>
      </c>
      <c r="F567" s="285" t="s">
        <v>256</v>
      </c>
      <c r="G567" s="283"/>
      <c r="H567" s="286">
        <v>41.600000000000001</v>
      </c>
      <c r="I567" s="287"/>
      <c r="J567" s="283"/>
      <c r="K567" s="283"/>
      <c r="L567" s="288"/>
      <c r="M567" s="289"/>
      <c r="N567" s="290"/>
      <c r="O567" s="290"/>
      <c r="P567" s="290"/>
      <c r="Q567" s="290"/>
      <c r="R567" s="290"/>
      <c r="S567" s="290"/>
      <c r="T567" s="291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T567" s="292" t="s">
        <v>251</v>
      </c>
      <c r="AU567" s="292" t="s">
        <v>85</v>
      </c>
      <c r="AV567" s="15" t="s">
        <v>249</v>
      </c>
      <c r="AW567" s="15" t="s">
        <v>30</v>
      </c>
      <c r="AX567" s="15" t="s">
        <v>31</v>
      </c>
      <c r="AY567" s="292" t="s">
        <v>242</v>
      </c>
    </row>
    <row r="568" s="2" customFormat="1" ht="24.15" customHeight="1">
      <c r="A568" s="41"/>
      <c r="B568" s="42"/>
      <c r="C568" s="247" t="s">
        <v>636</v>
      </c>
      <c r="D568" s="247" t="s">
        <v>245</v>
      </c>
      <c r="E568" s="248" t="s">
        <v>637</v>
      </c>
      <c r="F568" s="249" t="s">
        <v>638</v>
      </c>
      <c r="G568" s="250" t="s">
        <v>353</v>
      </c>
      <c r="H568" s="251">
        <v>7.1959999999999997</v>
      </c>
      <c r="I568" s="252"/>
      <c r="J568" s="251">
        <f>ROUND(I568*H568,3)</f>
        <v>0</v>
      </c>
      <c r="K568" s="253"/>
      <c r="L568" s="44"/>
      <c r="M568" s="254" t="s">
        <v>1</v>
      </c>
      <c r="N568" s="255" t="s">
        <v>41</v>
      </c>
      <c r="O568" s="94"/>
      <c r="P568" s="256">
        <f>O568*H568</f>
        <v>0</v>
      </c>
      <c r="Q568" s="256">
        <v>0.17330000000000001</v>
      </c>
      <c r="R568" s="256">
        <f>Q568*H568</f>
        <v>1.2470668</v>
      </c>
      <c r="S568" s="256">
        <v>0</v>
      </c>
      <c r="T568" s="257">
        <f>S568*H568</f>
        <v>0</v>
      </c>
      <c r="U568" s="41"/>
      <c r="V568" s="41"/>
      <c r="W568" s="41"/>
      <c r="X568" s="41"/>
      <c r="Y568" s="41"/>
      <c r="Z568" s="41"/>
      <c r="AA568" s="41"/>
      <c r="AB568" s="41"/>
      <c r="AC568" s="41"/>
      <c r="AD568" s="41"/>
      <c r="AE568" s="41"/>
      <c r="AR568" s="258" t="s">
        <v>249</v>
      </c>
      <c r="AT568" s="258" t="s">
        <v>245</v>
      </c>
      <c r="AU568" s="258" t="s">
        <v>85</v>
      </c>
      <c r="AY568" s="18" t="s">
        <v>242</v>
      </c>
      <c r="BE568" s="146">
        <f>IF(N568="základní",J568,0)</f>
        <v>0</v>
      </c>
      <c r="BF568" s="146">
        <f>IF(N568="snížená",J568,0)</f>
        <v>0</v>
      </c>
      <c r="BG568" s="146">
        <f>IF(N568="zákl. přenesená",J568,0)</f>
        <v>0</v>
      </c>
      <c r="BH568" s="146">
        <f>IF(N568="sníž. přenesená",J568,0)</f>
        <v>0</v>
      </c>
      <c r="BI568" s="146">
        <f>IF(N568="nulová",J568,0)</f>
        <v>0</v>
      </c>
      <c r="BJ568" s="18" t="s">
        <v>31</v>
      </c>
      <c r="BK568" s="259">
        <f>ROUND(I568*H568,3)</f>
        <v>0</v>
      </c>
      <c r="BL568" s="18" t="s">
        <v>249</v>
      </c>
      <c r="BM568" s="258" t="s">
        <v>639</v>
      </c>
    </row>
    <row r="569" s="13" customFormat="1">
      <c r="A569" s="13"/>
      <c r="B569" s="260"/>
      <c r="C569" s="261"/>
      <c r="D569" s="262" t="s">
        <v>251</v>
      </c>
      <c r="E569" s="263" t="s">
        <v>1</v>
      </c>
      <c r="F569" s="264" t="s">
        <v>520</v>
      </c>
      <c r="G569" s="261"/>
      <c r="H569" s="263" t="s">
        <v>1</v>
      </c>
      <c r="I569" s="265"/>
      <c r="J569" s="261"/>
      <c r="K569" s="261"/>
      <c r="L569" s="266"/>
      <c r="M569" s="267"/>
      <c r="N569" s="268"/>
      <c r="O569" s="268"/>
      <c r="P569" s="268"/>
      <c r="Q569" s="268"/>
      <c r="R569" s="268"/>
      <c r="S569" s="268"/>
      <c r="T569" s="269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70" t="s">
        <v>251</v>
      </c>
      <c r="AU569" s="270" t="s">
        <v>85</v>
      </c>
      <c r="AV569" s="13" t="s">
        <v>31</v>
      </c>
      <c r="AW569" s="13" t="s">
        <v>30</v>
      </c>
      <c r="AX569" s="13" t="s">
        <v>76</v>
      </c>
      <c r="AY569" s="270" t="s">
        <v>242</v>
      </c>
    </row>
    <row r="570" s="13" customFormat="1">
      <c r="A570" s="13"/>
      <c r="B570" s="260"/>
      <c r="C570" s="261"/>
      <c r="D570" s="262" t="s">
        <v>251</v>
      </c>
      <c r="E570" s="263" t="s">
        <v>1</v>
      </c>
      <c r="F570" s="264" t="s">
        <v>480</v>
      </c>
      <c r="G570" s="261"/>
      <c r="H570" s="263" t="s">
        <v>1</v>
      </c>
      <c r="I570" s="265"/>
      <c r="J570" s="261"/>
      <c r="K570" s="261"/>
      <c r="L570" s="266"/>
      <c r="M570" s="267"/>
      <c r="N570" s="268"/>
      <c r="O570" s="268"/>
      <c r="P570" s="268"/>
      <c r="Q570" s="268"/>
      <c r="R570" s="268"/>
      <c r="S570" s="268"/>
      <c r="T570" s="269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70" t="s">
        <v>251</v>
      </c>
      <c r="AU570" s="270" t="s">
        <v>85</v>
      </c>
      <c r="AV570" s="13" t="s">
        <v>31</v>
      </c>
      <c r="AW570" s="13" t="s">
        <v>4</v>
      </c>
      <c r="AX570" s="13" t="s">
        <v>76</v>
      </c>
      <c r="AY570" s="270" t="s">
        <v>242</v>
      </c>
    </row>
    <row r="571" s="13" customFormat="1">
      <c r="A571" s="13"/>
      <c r="B571" s="260"/>
      <c r="C571" s="261"/>
      <c r="D571" s="262" t="s">
        <v>251</v>
      </c>
      <c r="E571" s="263" t="s">
        <v>1</v>
      </c>
      <c r="F571" s="264" t="s">
        <v>521</v>
      </c>
      <c r="G571" s="261"/>
      <c r="H571" s="263" t="s">
        <v>1</v>
      </c>
      <c r="I571" s="265"/>
      <c r="J571" s="261"/>
      <c r="K571" s="261"/>
      <c r="L571" s="266"/>
      <c r="M571" s="267"/>
      <c r="N571" s="268"/>
      <c r="O571" s="268"/>
      <c r="P571" s="268"/>
      <c r="Q571" s="268"/>
      <c r="R571" s="268"/>
      <c r="S571" s="268"/>
      <c r="T571" s="269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70" t="s">
        <v>251</v>
      </c>
      <c r="AU571" s="270" t="s">
        <v>85</v>
      </c>
      <c r="AV571" s="13" t="s">
        <v>31</v>
      </c>
      <c r="AW571" s="13" t="s">
        <v>4</v>
      </c>
      <c r="AX571" s="13" t="s">
        <v>76</v>
      </c>
      <c r="AY571" s="270" t="s">
        <v>242</v>
      </c>
    </row>
    <row r="572" s="14" customFormat="1">
      <c r="A572" s="14"/>
      <c r="B572" s="271"/>
      <c r="C572" s="272"/>
      <c r="D572" s="262" t="s">
        <v>251</v>
      </c>
      <c r="E572" s="273" t="s">
        <v>1</v>
      </c>
      <c r="F572" s="274" t="s">
        <v>640</v>
      </c>
      <c r="G572" s="272"/>
      <c r="H572" s="275">
        <v>0.68000000000000005</v>
      </c>
      <c r="I572" s="276"/>
      <c r="J572" s="272"/>
      <c r="K572" s="272"/>
      <c r="L572" s="277"/>
      <c r="M572" s="278"/>
      <c r="N572" s="279"/>
      <c r="O572" s="279"/>
      <c r="P572" s="279"/>
      <c r="Q572" s="279"/>
      <c r="R572" s="279"/>
      <c r="S572" s="279"/>
      <c r="T572" s="280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T572" s="281" t="s">
        <v>251</v>
      </c>
      <c r="AU572" s="281" t="s">
        <v>85</v>
      </c>
      <c r="AV572" s="14" t="s">
        <v>85</v>
      </c>
      <c r="AW572" s="14" t="s">
        <v>30</v>
      </c>
      <c r="AX572" s="14" t="s">
        <v>76</v>
      </c>
      <c r="AY572" s="281" t="s">
        <v>242</v>
      </c>
    </row>
    <row r="573" s="13" customFormat="1">
      <c r="A573" s="13"/>
      <c r="B573" s="260"/>
      <c r="C573" s="261"/>
      <c r="D573" s="262" t="s">
        <v>251</v>
      </c>
      <c r="E573" s="263" t="s">
        <v>1</v>
      </c>
      <c r="F573" s="264" t="s">
        <v>523</v>
      </c>
      <c r="G573" s="261"/>
      <c r="H573" s="263" t="s">
        <v>1</v>
      </c>
      <c r="I573" s="265"/>
      <c r="J573" s="261"/>
      <c r="K573" s="261"/>
      <c r="L573" s="266"/>
      <c r="M573" s="267"/>
      <c r="N573" s="268"/>
      <c r="O573" s="268"/>
      <c r="P573" s="268"/>
      <c r="Q573" s="268"/>
      <c r="R573" s="268"/>
      <c r="S573" s="268"/>
      <c r="T573" s="269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70" t="s">
        <v>251</v>
      </c>
      <c r="AU573" s="270" t="s">
        <v>85</v>
      </c>
      <c r="AV573" s="13" t="s">
        <v>31</v>
      </c>
      <c r="AW573" s="13" t="s">
        <v>4</v>
      </c>
      <c r="AX573" s="13" t="s">
        <v>76</v>
      </c>
      <c r="AY573" s="270" t="s">
        <v>242</v>
      </c>
    </row>
    <row r="574" s="14" customFormat="1">
      <c r="A574" s="14"/>
      <c r="B574" s="271"/>
      <c r="C574" s="272"/>
      <c r="D574" s="262" t="s">
        <v>251</v>
      </c>
      <c r="E574" s="273" t="s">
        <v>1</v>
      </c>
      <c r="F574" s="274" t="s">
        <v>641</v>
      </c>
      <c r="G574" s="272"/>
      <c r="H574" s="275">
        <v>0.52000000000000002</v>
      </c>
      <c r="I574" s="276"/>
      <c r="J574" s="272"/>
      <c r="K574" s="272"/>
      <c r="L574" s="277"/>
      <c r="M574" s="278"/>
      <c r="N574" s="279"/>
      <c r="O574" s="279"/>
      <c r="P574" s="279"/>
      <c r="Q574" s="279"/>
      <c r="R574" s="279"/>
      <c r="S574" s="279"/>
      <c r="T574" s="280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81" t="s">
        <v>251</v>
      </c>
      <c r="AU574" s="281" t="s">
        <v>85</v>
      </c>
      <c r="AV574" s="14" t="s">
        <v>85</v>
      </c>
      <c r="AW574" s="14" t="s">
        <v>30</v>
      </c>
      <c r="AX574" s="14" t="s">
        <v>76</v>
      </c>
      <c r="AY574" s="281" t="s">
        <v>242</v>
      </c>
    </row>
    <row r="575" s="13" customFormat="1">
      <c r="A575" s="13"/>
      <c r="B575" s="260"/>
      <c r="C575" s="261"/>
      <c r="D575" s="262" t="s">
        <v>251</v>
      </c>
      <c r="E575" s="263" t="s">
        <v>1</v>
      </c>
      <c r="F575" s="264" t="s">
        <v>525</v>
      </c>
      <c r="G575" s="261"/>
      <c r="H575" s="263" t="s">
        <v>1</v>
      </c>
      <c r="I575" s="265"/>
      <c r="J575" s="261"/>
      <c r="K575" s="261"/>
      <c r="L575" s="266"/>
      <c r="M575" s="267"/>
      <c r="N575" s="268"/>
      <c r="O575" s="268"/>
      <c r="P575" s="268"/>
      <c r="Q575" s="268"/>
      <c r="R575" s="268"/>
      <c r="S575" s="268"/>
      <c r="T575" s="269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70" t="s">
        <v>251</v>
      </c>
      <c r="AU575" s="270" t="s">
        <v>85</v>
      </c>
      <c r="AV575" s="13" t="s">
        <v>31</v>
      </c>
      <c r="AW575" s="13" t="s">
        <v>4</v>
      </c>
      <c r="AX575" s="13" t="s">
        <v>76</v>
      </c>
      <c r="AY575" s="270" t="s">
        <v>242</v>
      </c>
    </row>
    <row r="576" s="14" customFormat="1">
      <c r="A576" s="14"/>
      <c r="B576" s="271"/>
      <c r="C576" s="272"/>
      <c r="D576" s="262" t="s">
        <v>251</v>
      </c>
      <c r="E576" s="273" t="s">
        <v>1</v>
      </c>
      <c r="F576" s="274" t="s">
        <v>642</v>
      </c>
      <c r="G576" s="272"/>
      <c r="H576" s="275">
        <v>0.78000000000000003</v>
      </c>
      <c r="I576" s="276"/>
      <c r="J576" s="272"/>
      <c r="K576" s="272"/>
      <c r="L576" s="277"/>
      <c r="M576" s="278"/>
      <c r="N576" s="279"/>
      <c r="O576" s="279"/>
      <c r="P576" s="279"/>
      <c r="Q576" s="279"/>
      <c r="R576" s="279"/>
      <c r="S576" s="279"/>
      <c r="T576" s="280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81" t="s">
        <v>251</v>
      </c>
      <c r="AU576" s="281" t="s">
        <v>85</v>
      </c>
      <c r="AV576" s="14" t="s">
        <v>85</v>
      </c>
      <c r="AW576" s="14" t="s">
        <v>30</v>
      </c>
      <c r="AX576" s="14" t="s">
        <v>76</v>
      </c>
      <c r="AY576" s="281" t="s">
        <v>242</v>
      </c>
    </row>
    <row r="577" s="13" customFormat="1">
      <c r="A577" s="13"/>
      <c r="B577" s="260"/>
      <c r="C577" s="261"/>
      <c r="D577" s="262" t="s">
        <v>251</v>
      </c>
      <c r="E577" s="263" t="s">
        <v>1</v>
      </c>
      <c r="F577" s="264" t="s">
        <v>527</v>
      </c>
      <c r="G577" s="261"/>
      <c r="H577" s="263" t="s">
        <v>1</v>
      </c>
      <c r="I577" s="265"/>
      <c r="J577" s="261"/>
      <c r="K577" s="261"/>
      <c r="L577" s="266"/>
      <c r="M577" s="267"/>
      <c r="N577" s="268"/>
      <c r="O577" s="268"/>
      <c r="P577" s="268"/>
      <c r="Q577" s="268"/>
      <c r="R577" s="268"/>
      <c r="S577" s="268"/>
      <c r="T577" s="269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70" t="s">
        <v>251</v>
      </c>
      <c r="AU577" s="270" t="s">
        <v>85</v>
      </c>
      <c r="AV577" s="13" t="s">
        <v>31</v>
      </c>
      <c r="AW577" s="13" t="s">
        <v>4</v>
      </c>
      <c r="AX577" s="13" t="s">
        <v>76</v>
      </c>
      <c r="AY577" s="270" t="s">
        <v>242</v>
      </c>
    </row>
    <row r="578" s="14" customFormat="1">
      <c r="A578" s="14"/>
      <c r="B578" s="271"/>
      <c r="C578" s="272"/>
      <c r="D578" s="262" t="s">
        <v>251</v>
      </c>
      <c r="E578" s="273" t="s">
        <v>1</v>
      </c>
      <c r="F578" s="274" t="s">
        <v>640</v>
      </c>
      <c r="G578" s="272"/>
      <c r="H578" s="275">
        <v>0.68000000000000005</v>
      </c>
      <c r="I578" s="276"/>
      <c r="J578" s="272"/>
      <c r="K578" s="272"/>
      <c r="L578" s="277"/>
      <c r="M578" s="278"/>
      <c r="N578" s="279"/>
      <c r="O578" s="279"/>
      <c r="P578" s="279"/>
      <c r="Q578" s="279"/>
      <c r="R578" s="279"/>
      <c r="S578" s="279"/>
      <c r="T578" s="280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81" t="s">
        <v>251</v>
      </c>
      <c r="AU578" s="281" t="s">
        <v>85</v>
      </c>
      <c r="AV578" s="14" t="s">
        <v>85</v>
      </c>
      <c r="AW578" s="14" t="s">
        <v>30</v>
      </c>
      <c r="AX578" s="14" t="s">
        <v>76</v>
      </c>
      <c r="AY578" s="281" t="s">
        <v>242</v>
      </c>
    </row>
    <row r="579" s="13" customFormat="1">
      <c r="A579" s="13"/>
      <c r="B579" s="260"/>
      <c r="C579" s="261"/>
      <c r="D579" s="262" t="s">
        <v>251</v>
      </c>
      <c r="E579" s="263" t="s">
        <v>1</v>
      </c>
      <c r="F579" s="264" t="s">
        <v>481</v>
      </c>
      <c r="G579" s="261"/>
      <c r="H579" s="263" t="s">
        <v>1</v>
      </c>
      <c r="I579" s="265"/>
      <c r="J579" s="261"/>
      <c r="K579" s="261"/>
      <c r="L579" s="266"/>
      <c r="M579" s="267"/>
      <c r="N579" s="268"/>
      <c r="O579" s="268"/>
      <c r="P579" s="268"/>
      <c r="Q579" s="268"/>
      <c r="R579" s="268"/>
      <c r="S579" s="268"/>
      <c r="T579" s="269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70" t="s">
        <v>251</v>
      </c>
      <c r="AU579" s="270" t="s">
        <v>85</v>
      </c>
      <c r="AV579" s="13" t="s">
        <v>31</v>
      </c>
      <c r="AW579" s="13" t="s">
        <v>4</v>
      </c>
      <c r="AX579" s="13" t="s">
        <v>76</v>
      </c>
      <c r="AY579" s="270" t="s">
        <v>242</v>
      </c>
    </row>
    <row r="580" s="13" customFormat="1">
      <c r="A580" s="13"/>
      <c r="B580" s="260"/>
      <c r="C580" s="261"/>
      <c r="D580" s="262" t="s">
        <v>251</v>
      </c>
      <c r="E580" s="263" t="s">
        <v>1</v>
      </c>
      <c r="F580" s="264" t="s">
        <v>523</v>
      </c>
      <c r="G580" s="261"/>
      <c r="H580" s="263" t="s">
        <v>1</v>
      </c>
      <c r="I580" s="265"/>
      <c r="J580" s="261"/>
      <c r="K580" s="261"/>
      <c r="L580" s="266"/>
      <c r="M580" s="267"/>
      <c r="N580" s="268"/>
      <c r="O580" s="268"/>
      <c r="P580" s="268"/>
      <c r="Q580" s="268"/>
      <c r="R580" s="268"/>
      <c r="S580" s="268"/>
      <c r="T580" s="269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70" t="s">
        <v>251</v>
      </c>
      <c r="AU580" s="270" t="s">
        <v>85</v>
      </c>
      <c r="AV580" s="13" t="s">
        <v>31</v>
      </c>
      <c r="AW580" s="13" t="s">
        <v>4</v>
      </c>
      <c r="AX580" s="13" t="s">
        <v>76</v>
      </c>
      <c r="AY580" s="270" t="s">
        <v>242</v>
      </c>
    </row>
    <row r="581" s="14" customFormat="1">
      <c r="A581" s="14"/>
      <c r="B581" s="271"/>
      <c r="C581" s="272"/>
      <c r="D581" s="262" t="s">
        <v>251</v>
      </c>
      <c r="E581" s="273" t="s">
        <v>1</v>
      </c>
      <c r="F581" s="274" t="s">
        <v>643</v>
      </c>
      <c r="G581" s="272"/>
      <c r="H581" s="275">
        <v>0.46800000000000003</v>
      </c>
      <c r="I581" s="276"/>
      <c r="J581" s="272"/>
      <c r="K581" s="272"/>
      <c r="L581" s="277"/>
      <c r="M581" s="278"/>
      <c r="N581" s="279"/>
      <c r="O581" s="279"/>
      <c r="P581" s="279"/>
      <c r="Q581" s="279"/>
      <c r="R581" s="279"/>
      <c r="S581" s="279"/>
      <c r="T581" s="280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81" t="s">
        <v>251</v>
      </c>
      <c r="AU581" s="281" t="s">
        <v>85</v>
      </c>
      <c r="AV581" s="14" t="s">
        <v>85</v>
      </c>
      <c r="AW581" s="14" t="s">
        <v>30</v>
      </c>
      <c r="AX581" s="14" t="s">
        <v>76</v>
      </c>
      <c r="AY581" s="281" t="s">
        <v>242</v>
      </c>
    </row>
    <row r="582" s="13" customFormat="1">
      <c r="A582" s="13"/>
      <c r="B582" s="260"/>
      <c r="C582" s="261"/>
      <c r="D582" s="262" t="s">
        <v>251</v>
      </c>
      <c r="E582" s="263" t="s">
        <v>1</v>
      </c>
      <c r="F582" s="264" t="s">
        <v>528</v>
      </c>
      <c r="G582" s="261"/>
      <c r="H582" s="263" t="s">
        <v>1</v>
      </c>
      <c r="I582" s="265"/>
      <c r="J582" s="261"/>
      <c r="K582" s="261"/>
      <c r="L582" s="266"/>
      <c r="M582" s="267"/>
      <c r="N582" s="268"/>
      <c r="O582" s="268"/>
      <c r="P582" s="268"/>
      <c r="Q582" s="268"/>
      <c r="R582" s="268"/>
      <c r="S582" s="268"/>
      <c r="T582" s="269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70" t="s">
        <v>251</v>
      </c>
      <c r="AU582" s="270" t="s">
        <v>85</v>
      </c>
      <c r="AV582" s="13" t="s">
        <v>31</v>
      </c>
      <c r="AW582" s="13" t="s">
        <v>4</v>
      </c>
      <c r="AX582" s="13" t="s">
        <v>76</v>
      </c>
      <c r="AY582" s="270" t="s">
        <v>242</v>
      </c>
    </row>
    <row r="583" s="14" customFormat="1">
      <c r="A583" s="14"/>
      <c r="B583" s="271"/>
      <c r="C583" s="272"/>
      <c r="D583" s="262" t="s">
        <v>251</v>
      </c>
      <c r="E583" s="273" t="s">
        <v>1</v>
      </c>
      <c r="F583" s="274" t="s">
        <v>644</v>
      </c>
      <c r="G583" s="272"/>
      <c r="H583" s="275">
        <v>0.56000000000000005</v>
      </c>
      <c r="I583" s="276"/>
      <c r="J583" s="272"/>
      <c r="K583" s="272"/>
      <c r="L583" s="277"/>
      <c r="M583" s="278"/>
      <c r="N583" s="279"/>
      <c r="O583" s="279"/>
      <c r="P583" s="279"/>
      <c r="Q583" s="279"/>
      <c r="R583" s="279"/>
      <c r="S583" s="279"/>
      <c r="T583" s="280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81" t="s">
        <v>251</v>
      </c>
      <c r="AU583" s="281" t="s">
        <v>85</v>
      </c>
      <c r="AV583" s="14" t="s">
        <v>85</v>
      </c>
      <c r="AW583" s="14" t="s">
        <v>30</v>
      </c>
      <c r="AX583" s="14" t="s">
        <v>76</v>
      </c>
      <c r="AY583" s="281" t="s">
        <v>242</v>
      </c>
    </row>
    <row r="584" s="14" customFormat="1">
      <c r="A584" s="14"/>
      <c r="B584" s="271"/>
      <c r="C584" s="272"/>
      <c r="D584" s="262" t="s">
        <v>251</v>
      </c>
      <c r="E584" s="273" t="s">
        <v>1</v>
      </c>
      <c r="F584" s="274" t="s">
        <v>644</v>
      </c>
      <c r="G584" s="272"/>
      <c r="H584" s="275">
        <v>0.56000000000000005</v>
      </c>
      <c r="I584" s="276"/>
      <c r="J584" s="272"/>
      <c r="K584" s="272"/>
      <c r="L584" s="277"/>
      <c r="M584" s="278"/>
      <c r="N584" s="279"/>
      <c r="O584" s="279"/>
      <c r="P584" s="279"/>
      <c r="Q584" s="279"/>
      <c r="R584" s="279"/>
      <c r="S584" s="279"/>
      <c r="T584" s="280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81" t="s">
        <v>251</v>
      </c>
      <c r="AU584" s="281" t="s">
        <v>85</v>
      </c>
      <c r="AV584" s="14" t="s">
        <v>85</v>
      </c>
      <c r="AW584" s="14" t="s">
        <v>30</v>
      </c>
      <c r="AX584" s="14" t="s">
        <v>76</v>
      </c>
      <c r="AY584" s="281" t="s">
        <v>242</v>
      </c>
    </row>
    <row r="585" s="13" customFormat="1">
      <c r="A585" s="13"/>
      <c r="B585" s="260"/>
      <c r="C585" s="261"/>
      <c r="D585" s="262" t="s">
        <v>251</v>
      </c>
      <c r="E585" s="263" t="s">
        <v>1</v>
      </c>
      <c r="F585" s="264" t="s">
        <v>482</v>
      </c>
      <c r="G585" s="261"/>
      <c r="H585" s="263" t="s">
        <v>1</v>
      </c>
      <c r="I585" s="265"/>
      <c r="J585" s="261"/>
      <c r="K585" s="261"/>
      <c r="L585" s="266"/>
      <c r="M585" s="267"/>
      <c r="N585" s="268"/>
      <c r="O585" s="268"/>
      <c r="P585" s="268"/>
      <c r="Q585" s="268"/>
      <c r="R585" s="268"/>
      <c r="S585" s="268"/>
      <c r="T585" s="269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70" t="s">
        <v>251</v>
      </c>
      <c r="AU585" s="270" t="s">
        <v>85</v>
      </c>
      <c r="AV585" s="13" t="s">
        <v>31</v>
      </c>
      <c r="AW585" s="13" t="s">
        <v>4</v>
      </c>
      <c r="AX585" s="13" t="s">
        <v>76</v>
      </c>
      <c r="AY585" s="270" t="s">
        <v>242</v>
      </c>
    </row>
    <row r="586" s="13" customFormat="1">
      <c r="A586" s="13"/>
      <c r="B586" s="260"/>
      <c r="C586" s="261"/>
      <c r="D586" s="262" t="s">
        <v>251</v>
      </c>
      <c r="E586" s="263" t="s">
        <v>1</v>
      </c>
      <c r="F586" s="264" t="s">
        <v>523</v>
      </c>
      <c r="G586" s="261"/>
      <c r="H586" s="263" t="s">
        <v>1</v>
      </c>
      <c r="I586" s="265"/>
      <c r="J586" s="261"/>
      <c r="K586" s="261"/>
      <c r="L586" s="266"/>
      <c r="M586" s="267"/>
      <c r="N586" s="268"/>
      <c r="O586" s="268"/>
      <c r="P586" s="268"/>
      <c r="Q586" s="268"/>
      <c r="R586" s="268"/>
      <c r="S586" s="268"/>
      <c r="T586" s="269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70" t="s">
        <v>251</v>
      </c>
      <c r="AU586" s="270" t="s">
        <v>85</v>
      </c>
      <c r="AV586" s="13" t="s">
        <v>31</v>
      </c>
      <c r="AW586" s="13" t="s">
        <v>4</v>
      </c>
      <c r="AX586" s="13" t="s">
        <v>76</v>
      </c>
      <c r="AY586" s="270" t="s">
        <v>242</v>
      </c>
    </row>
    <row r="587" s="14" customFormat="1">
      <c r="A587" s="14"/>
      <c r="B587" s="271"/>
      <c r="C587" s="272"/>
      <c r="D587" s="262" t="s">
        <v>251</v>
      </c>
      <c r="E587" s="273" t="s">
        <v>1</v>
      </c>
      <c r="F587" s="274" t="s">
        <v>643</v>
      </c>
      <c r="G587" s="272"/>
      <c r="H587" s="275">
        <v>0.46800000000000003</v>
      </c>
      <c r="I587" s="276"/>
      <c r="J587" s="272"/>
      <c r="K587" s="272"/>
      <c r="L587" s="277"/>
      <c r="M587" s="278"/>
      <c r="N587" s="279"/>
      <c r="O587" s="279"/>
      <c r="P587" s="279"/>
      <c r="Q587" s="279"/>
      <c r="R587" s="279"/>
      <c r="S587" s="279"/>
      <c r="T587" s="280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81" t="s">
        <v>251</v>
      </c>
      <c r="AU587" s="281" t="s">
        <v>85</v>
      </c>
      <c r="AV587" s="14" t="s">
        <v>85</v>
      </c>
      <c r="AW587" s="14" t="s">
        <v>30</v>
      </c>
      <c r="AX587" s="14" t="s">
        <v>76</v>
      </c>
      <c r="AY587" s="281" t="s">
        <v>242</v>
      </c>
    </row>
    <row r="588" s="13" customFormat="1">
      <c r="A588" s="13"/>
      <c r="B588" s="260"/>
      <c r="C588" s="261"/>
      <c r="D588" s="262" t="s">
        <v>251</v>
      </c>
      <c r="E588" s="263" t="s">
        <v>1</v>
      </c>
      <c r="F588" s="264" t="s">
        <v>527</v>
      </c>
      <c r="G588" s="261"/>
      <c r="H588" s="263" t="s">
        <v>1</v>
      </c>
      <c r="I588" s="265"/>
      <c r="J588" s="261"/>
      <c r="K588" s="261"/>
      <c r="L588" s="266"/>
      <c r="M588" s="267"/>
      <c r="N588" s="268"/>
      <c r="O588" s="268"/>
      <c r="P588" s="268"/>
      <c r="Q588" s="268"/>
      <c r="R588" s="268"/>
      <c r="S588" s="268"/>
      <c r="T588" s="269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70" t="s">
        <v>251</v>
      </c>
      <c r="AU588" s="270" t="s">
        <v>85</v>
      </c>
      <c r="AV588" s="13" t="s">
        <v>31</v>
      </c>
      <c r="AW588" s="13" t="s">
        <v>4</v>
      </c>
      <c r="AX588" s="13" t="s">
        <v>76</v>
      </c>
      <c r="AY588" s="270" t="s">
        <v>242</v>
      </c>
    </row>
    <row r="589" s="14" customFormat="1">
      <c r="A589" s="14"/>
      <c r="B589" s="271"/>
      <c r="C589" s="272"/>
      <c r="D589" s="262" t="s">
        <v>251</v>
      </c>
      <c r="E589" s="273" t="s">
        <v>1</v>
      </c>
      <c r="F589" s="274" t="s">
        <v>640</v>
      </c>
      <c r="G589" s="272"/>
      <c r="H589" s="275">
        <v>0.68000000000000005</v>
      </c>
      <c r="I589" s="276"/>
      <c r="J589" s="272"/>
      <c r="K589" s="272"/>
      <c r="L589" s="277"/>
      <c r="M589" s="278"/>
      <c r="N589" s="279"/>
      <c r="O589" s="279"/>
      <c r="P589" s="279"/>
      <c r="Q589" s="279"/>
      <c r="R589" s="279"/>
      <c r="S589" s="279"/>
      <c r="T589" s="280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T589" s="281" t="s">
        <v>251</v>
      </c>
      <c r="AU589" s="281" t="s">
        <v>85</v>
      </c>
      <c r="AV589" s="14" t="s">
        <v>85</v>
      </c>
      <c r="AW589" s="14" t="s">
        <v>30</v>
      </c>
      <c r="AX589" s="14" t="s">
        <v>76</v>
      </c>
      <c r="AY589" s="281" t="s">
        <v>242</v>
      </c>
    </row>
    <row r="590" s="14" customFormat="1">
      <c r="A590" s="14"/>
      <c r="B590" s="271"/>
      <c r="C590" s="272"/>
      <c r="D590" s="262" t="s">
        <v>251</v>
      </c>
      <c r="E590" s="273" t="s">
        <v>1</v>
      </c>
      <c r="F590" s="274" t="s">
        <v>640</v>
      </c>
      <c r="G590" s="272"/>
      <c r="H590" s="275">
        <v>0.68000000000000005</v>
      </c>
      <c r="I590" s="276"/>
      <c r="J590" s="272"/>
      <c r="K590" s="272"/>
      <c r="L590" s="277"/>
      <c r="M590" s="278"/>
      <c r="N590" s="279"/>
      <c r="O590" s="279"/>
      <c r="P590" s="279"/>
      <c r="Q590" s="279"/>
      <c r="R590" s="279"/>
      <c r="S590" s="279"/>
      <c r="T590" s="280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81" t="s">
        <v>251</v>
      </c>
      <c r="AU590" s="281" t="s">
        <v>85</v>
      </c>
      <c r="AV590" s="14" t="s">
        <v>85</v>
      </c>
      <c r="AW590" s="14" t="s">
        <v>30</v>
      </c>
      <c r="AX590" s="14" t="s">
        <v>76</v>
      </c>
      <c r="AY590" s="281" t="s">
        <v>242</v>
      </c>
    </row>
    <row r="591" s="13" customFormat="1">
      <c r="A591" s="13"/>
      <c r="B591" s="260"/>
      <c r="C591" s="261"/>
      <c r="D591" s="262" t="s">
        <v>251</v>
      </c>
      <c r="E591" s="263" t="s">
        <v>1</v>
      </c>
      <c r="F591" s="264" t="s">
        <v>528</v>
      </c>
      <c r="G591" s="261"/>
      <c r="H591" s="263" t="s">
        <v>1</v>
      </c>
      <c r="I591" s="265"/>
      <c r="J591" s="261"/>
      <c r="K591" s="261"/>
      <c r="L591" s="266"/>
      <c r="M591" s="267"/>
      <c r="N591" s="268"/>
      <c r="O591" s="268"/>
      <c r="P591" s="268"/>
      <c r="Q591" s="268"/>
      <c r="R591" s="268"/>
      <c r="S591" s="268"/>
      <c r="T591" s="269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70" t="s">
        <v>251</v>
      </c>
      <c r="AU591" s="270" t="s">
        <v>85</v>
      </c>
      <c r="AV591" s="13" t="s">
        <v>31</v>
      </c>
      <c r="AW591" s="13" t="s">
        <v>4</v>
      </c>
      <c r="AX591" s="13" t="s">
        <v>76</v>
      </c>
      <c r="AY591" s="270" t="s">
        <v>242</v>
      </c>
    </row>
    <row r="592" s="14" customFormat="1">
      <c r="A592" s="14"/>
      <c r="B592" s="271"/>
      <c r="C592" s="272"/>
      <c r="D592" s="262" t="s">
        <v>251</v>
      </c>
      <c r="E592" s="273" t="s">
        <v>1</v>
      </c>
      <c r="F592" s="274" t="s">
        <v>644</v>
      </c>
      <c r="G592" s="272"/>
      <c r="H592" s="275">
        <v>0.56000000000000005</v>
      </c>
      <c r="I592" s="276"/>
      <c r="J592" s="272"/>
      <c r="K592" s="272"/>
      <c r="L592" s="277"/>
      <c r="M592" s="278"/>
      <c r="N592" s="279"/>
      <c r="O592" s="279"/>
      <c r="P592" s="279"/>
      <c r="Q592" s="279"/>
      <c r="R592" s="279"/>
      <c r="S592" s="279"/>
      <c r="T592" s="280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81" t="s">
        <v>251</v>
      </c>
      <c r="AU592" s="281" t="s">
        <v>85</v>
      </c>
      <c r="AV592" s="14" t="s">
        <v>85</v>
      </c>
      <c r="AW592" s="14" t="s">
        <v>30</v>
      </c>
      <c r="AX592" s="14" t="s">
        <v>76</v>
      </c>
      <c r="AY592" s="281" t="s">
        <v>242</v>
      </c>
    </row>
    <row r="593" s="14" customFormat="1">
      <c r="A593" s="14"/>
      <c r="B593" s="271"/>
      <c r="C593" s="272"/>
      <c r="D593" s="262" t="s">
        <v>251</v>
      </c>
      <c r="E593" s="273" t="s">
        <v>1</v>
      </c>
      <c r="F593" s="274" t="s">
        <v>644</v>
      </c>
      <c r="G593" s="272"/>
      <c r="H593" s="275">
        <v>0.56000000000000005</v>
      </c>
      <c r="I593" s="276"/>
      <c r="J593" s="272"/>
      <c r="K593" s="272"/>
      <c r="L593" s="277"/>
      <c r="M593" s="278"/>
      <c r="N593" s="279"/>
      <c r="O593" s="279"/>
      <c r="P593" s="279"/>
      <c r="Q593" s="279"/>
      <c r="R593" s="279"/>
      <c r="S593" s="279"/>
      <c r="T593" s="280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81" t="s">
        <v>251</v>
      </c>
      <c r="AU593" s="281" t="s">
        <v>85</v>
      </c>
      <c r="AV593" s="14" t="s">
        <v>85</v>
      </c>
      <c r="AW593" s="14" t="s">
        <v>30</v>
      </c>
      <c r="AX593" s="14" t="s">
        <v>76</v>
      </c>
      <c r="AY593" s="281" t="s">
        <v>242</v>
      </c>
    </row>
    <row r="594" s="15" customFormat="1">
      <c r="A594" s="15"/>
      <c r="B594" s="282"/>
      <c r="C594" s="283"/>
      <c r="D594" s="262" t="s">
        <v>251</v>
      </c>
      <c r="E594" s="284" t="s">
        <v>1</v>
      </c>
      <c r="F594" s="285" t="s">
        <v>256</v>
      </c>
      <c r="G594" s="283"/>
      <c r="H594" s="286">
        <v>7.1959999999999997</v>
      </c>
      <c r="I594" s="287"/>
      <c r="J594" s="283"/>
      <c r="K594" s="283"/>
      <c r="L594" s="288"/>
      <c r="M594" s="289"/>
      <c r="N594" s="290"/>
      <c r="O594" s="290"/>
      <c r="P594" s="290"/>
      <c r="Q594" s="290"/>
      <c r="R594" s="290"/>
      <c r="S594" s="290"/>
      <c r="T594" s="291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T594" s="292" t="s">
        <v>251</v>
      </c>
      <c r="AU594" s="292" t="s">
        <v>85</v>
      </c>
      <c r="AV594" s="15" t="s">
        <v>249</v>
      </c>
      <c r="AW594" s="15" t="s">
        <v>30</v>
      </c>
      <c r="AX594" s="15" t="s">
        <v>31</v>
      </c>
      <c r="AY594" s="292" t="s">
        <v>242</v>
      </c>
    </row>
    <row r="595" s="12" customFormat="1" ht="22.8" customHeight="1">
      <c r="A595" s="12"/>
      <c r="B595" s="231"/>
      <c r="C595" s="232"/>
      <c r="D595" s="233" t="s">
        <v>75</v>
      </c>
      <c r="E595" s="245" t="s">
        <v>249</v>
      </c>
      <c r="F595" s="245" t="s">
        <v>645</v>
      </c>
      <c r="G595" s="232"/>
      <c r="H595" s="232"/>
      <c r="I595" s="235"/>
      <c r="J595" s="246">
        <f>BK595</f>
        <v>0</v>
      </c>
      <c r="K595" s="232"/>
      <c r="L595" s="237"/>
      <c r="M595" s="238"/>
      <c r="N595" s="239"/>
      <c r="O595" s="239"/>
      <c r="P595" s="240">
        <f>SUM(P596:P632)</f>
        <v>0</v>
      </c>
      <c r="Q595" s="239"/>
      <c r="R595" s="240">
        <f>SUM(R596:R632)</f>
        <v>4.3954205200000001</v>
      </c>
      <c r="S595" s="239"/>
      <c r="T595" s="241">
        <f>SUM(T596:T632)</f>
        <v>0</v>
      </c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R595" s="242" t="s">
        <v>31</v>
      </c>
      <c r="AT595" s="243" t="s">
        <v>75</v>
      </c>
      <c r="AU595" s="243" t="s">
        <v>31</v>
      </c>
      <c r="AY595" s="242" t="s">
        <v>242</v>
      </c>
      <c r="BK595" s="244">
        <f>SUM(BK596:BK632)</f>
        <v>0</v>
      </c>
    </row>
    <row r="596" s="2" customFormat="1" ht="16.5" customHeight="1">
      <c r="A596" s="41"/>
      <c r="B596" s="42"/>
      <c r="C596" s="247" t="s">
        <v>646</v>
      </c>
      <c r="D596" s="247" t="s">
        <v>245</v>
      </c>
      <c r="E596" s="248" t="s">
        <v>647</v>
      </c>
      <c r="F596" s="249" t="s">
        <v>648</v>
      </c>
      <c r="G596" s="250" t="s">
        <v>478</v>
      </c>
      <c r="H596" s="251">
        <v>78</v>
      </c>
      <c r="I596" s="252"/>
      <c r="J596" s="251">
        <f>ROUND(I596*H596,3)</f>
        <v>0</v>
      </c>
      <c r="K596" s="253"/>
      <c r="L596" s="44"/>
      <c r="M596" s="254" t="s">
        <v>1</v>
      </c>
      <c r="N596" s="255" t="s">
        <v>41</v>
      </c>
      <c r="O596" s="94"/>
      <c r="P596" s="256">
        <f>O596*H596</f>
        <v>0</v>
      </c>
      <c r="Q596" s="256">
        <v>0</v>
      </c>
      <c r="R596" s="256">
        <f>Q596*H596</f>
        <v>0</v>
      </c>
      <c r="S596" s="256">
        <v>0</v>
      </c>
      <c r="T596" s="257">
        <f>S596*H596</f>
        <v>0</v>
      </c>
      <c r="U596" s="41"/>
      <c r="V596" s="41"/>
      <c r="W596" s="41"/>
      <c r="X596" s="41"/>
      <c r="Y596" s="41"/>
      <c r="Z596" s="41"/>
      <c r="AA596" s="41"/>
      <c r="AB596" s="41"/>
      <c r="AC596" s="41"/>
      <c r="AD596" s="41"/>
      <c r="AE596" s="41"/>
      <c r="AR596" s="258" t="s">
        <v>249</v>
      </c>
      <c r="AT596" s="258" t="s">
        <v>245</v>
      </c>
      <c r="AU596" s="258" t="s">
        <v>85</v>
      </c>
      <c r="AY596" s="18" t="s">
        <v>242</v>
      </c>
      <c r="BE596" s="146">
        <f>IF(N596="základní",J596,0)</f>
        <v>0</v>
      </c>
      <c r="BF596" s="146">
        <f>IF(N596="snížená",J596,0)</f>
        <v>0</v>
      </c>
      <c r="BG596" s="146">
        <f>IF(N596="zákl. přenesená",J596,0)</f>
        <v>0</v>
      </c>
      <c r="BH596" s="146">
        <f>IF(N596="sníž. přenesená",J596,0)</f>
        <v>0</v>
      </c>
      <c r="BI596" s="146">
        <f>IF(N596="nulová",J596,0)</f>
        <v>0</v>
      </c>
      <c r="BJ596" s="18" t="s">
        <v>31</v>
      </c>
      <c r="BK596" s="259">
        <f>ROUND(I596*H596,3)</f>
        <v>0</v>
      </c>
      <c r="BL596" s="18" t="s">
        <v>249</v>
      </c>
      <c r="BM596" s="258" t="s">
        <v>649</v>
      </c>
    </row>
    <row r="597" s="13" customFormat="1">
      <c r="A597" s="13"/>
      <c r="B597" s="260"/>
      <c r="C597" s="261"/>
      <c r="D597" s="262" t="s">
        <v>251</v>
      </c>
      <c r="E597" s="263" t="s">
        <v>1</v>
      </c>
      <c r="F597" s="264" t="s">
        <v>650</v>
      </c>
      <c r="G597" s="261"/>
      <c r="H597" s="263" t="s">
        <v>1</v>
      </c>
      <c r="I597" s="265"/>
      <c r="J597" s="261"/>
      <c r="K597" s="261"/>
      <c r="L597" s="266"/>
      <c r="M597" s="267"/>
      <c r="N597" s="268"/>
      <c r="O597" s="268"/>
      <c r="P597" s="268"/>
      <c r="Q597" s="268"/>
      <c r="R597" s="268"/>
      <c r="S597" s="268"/>
      <c r="T597" s="269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70" t="s">
        <v>251</v>
      </c>
      <c r="AU597" s="270" t="s">
        <v>85</v>
      </c>
      <c r="AV597" s="13" t="s">
        <v>31</v>
      </c>
      <c r="AW597" s="13" t="s">
        <v>30</v>
      </c>
      <c r="AX597" s="13" t="s">
        <v>76</v>
      </c>
      <c r="AY597" s="270" t="s">
        <v>242</v>
      </c>
    </row>
    <row r="598" s="14" customFormat="1">
      <c r="A598" s="14"/>
      <c r="B598" s="271"/>
      <c r="C598" s="272"/>
      <c r="D598" s="262" t="s">
        <v>251</v>
      </c>
      <c r="E598" s="273" t="s">
        <v>1</v>
      </c>
      <c r="F598" s="274" t="s">
        <v>651</v>
      </c>
      <c r="G598" s="272"/>
      <c r="H598" s="275">
        <v>22</v>
      </c>
      <c r="I598" s="276"/>
      <c r="J598" s="272"/>
      <c r="K598" s="272"/>
      <c r="L598" s="277"/>
      <c r="M598" s="278"/>
      <c r="N598" s="279"/>
      <c r="O598" s="279"/>
      <c r="P598" s="279"/>
      <c r="Q598" s="279"/>
      <c r="R598" s="279"/>
      <c r="S598" s="279"/>
      <c r="T598" s="280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81" t="s">
        <v>251</v>
      </c>
      <c r="AU598" s="281" t="s">
        <v>85</v>
      </c>
      <c r="AV598" s="14" t="s">
        <v>85</v>
      </c>
      <c r="AW598" s="14" t="s">
        <v>30</v>
      </c>
      <c r="AX598" s="14" t="s">
        <v>76</v>
      </c>
      <c r="AY598" s="281" t="s">
        <v>242</v>
      </c>
    </row>
    <row r="599" s="14" customFormat="1">
      <c r="A599" s="14"/>
      <c r="B599" s="271"/>
      <c r="C599" s="272"/>
      <c r="D599" s="262" t="s">
        <v>251</v>
      </c>
      <c r="E599" s="273" t="s">
        <v>1</v>
      </c>
      <c r="F599" s="274" t="s">
        <v>652</v>
      </c>
      <c r="G599" s="272"/>
      <c r="H599" s="275">
        <v>14</v>
      </c>
      <c r="I599" s="276"/>
      <c r="J599" s="272"/>
      <c r="K599" s="272"/>
      <c r="L599" s="277"/>
      <c r="M599" s="278"/>
      <c r="N599" s="279"/>
      <c r="O599" s="279"/>
      <c r="P599" s="279"/>
      <c r="Q599" s="279"/>
      <c r="R599" s="279"/>
      <c r="S599" s="279"/>
      <c r="T599" s="280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T599" s="281" t="s">
        <v>251</v>
      </c>
      <c r="AU599" s="281" t="s">
        <v>85</v>
      </c>
      <c r="AV599" s="14" t="s">
        <v>85</v>
      </c>
      <c r="AW599" s="14" t="s">
        <v>30</v>
      </c>
      <c r="AX599" s="14" t="s">
        <v>76</v>
      </c>
      <c r="AY599" s="281" t="s">
        <v>242</v>
      </c>
    </row>
    <row r="600" s="14" customFormat="1">
      <c r="A600" s="14"/>
      <c r="B600" s="271"/>
      <c r="C600" s="272"/>
      <c r="D600" s="262" t="s">
        <v>251</v>
      </c>
      <c r="E600" s="273" t="s">
        <v>1</v>
      </c>
      <c r="F600" s="274" t="s">
        <v>653</v>
      </c>
      <c r="G600" s="272"/>
      <c r="H600" s="275">
        <v>22</v>
      </c>
      <c r="I600" s="276"/>
      <c r="J600" s="272"/>
      <c r="K600" s="272"/>
      <c r="L600" s="277"/>
      <c r="M600" s="278"/>
      <c r="N600" s="279"/>
      <c r="O600" s="279"/>
      <c r="P600" s="279"/>
      <c r="Q600" s="279"/>
      <c r="R600" s="279"/>
      <c r="S600" s="279"/>
      <c r="T600" s="280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81" t="s">
        <v>251</v>
      </c>
      <c r="AU600" s="281" t="s">
        <v>85</v>
      </c>
      <c r="AV600" s="14" t="s">
        <v>85</v>
      </c>
      <c r="AW600" s="14" t="s">
        <v>30</v>
      </c>
      <c r="AX600" s="14" t="s">
        <v>76</v>
      </c>
      <c r="AY600" s="281" t="s">
        <v>242</v>
      </c>
    </row>
    <row r="601" s="16" customFormat="1">
      <c r="A601" s="16"/>
      <c r="B601" s="293"/>
      <c r="C601" s="294"/>
      <c r="D601" s="262" t="s">
        <v>251</v>
      </c>
      <c r="E601" s="295" t="s">
        <v>1</v>
      </c>
      <c r="F601" s="296" t="s">
        <v>293</v>
      </c>
      <c r="G601" s="294"/>
      <c r="H601" s="297">
        <v>58</v>
      </c>
      <c r="I601" s="298"/>
      <c r="J601" s="294"/>
      <c r="K601" s="294"/>
      <c r="L601" s="299"/>
      <c r="M601" s="300"/>
      <c r="N601" s="301"/>
      <c r="O601" s="301"/>
      <c r="P601" s="301"/>
      <c r="Q601" s="301"/>
      <c r="R601" s="301"/>
      <c r="S601" s="301"/>
      <c r="T601" s="302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T601" s="303" t="s">
        <v>251</v>
      </c>
      <c r="AU601" s="303" t="s">
        <v>85</v>
      </c>
      <c r="AV601" s="16" t="s">
        <v>113</v>
      </c>
      <c r="AW601" s="16" t="s">
        <v>30</v>
      </c>
      <c r="AX601" s="16" t="s">
        <v>76</v>
      </c>
      <c r="AY601" s="303" t="s">
        <v>242</v>
      </c>
    </row>
    <row r="602" s="13" customFormat="1">
      <c r="A602" s="13"/>
      <c r="B602" s="260"/>
      <c r="C602" s="261"/>
      <c r="D602" s="262" t="s">
        <v>251</v>
      </c>
      <c r="E602" s="263" t="s">
        <v>1</v>
      </c>
      <c r="F602" s="264" t="s">
        <v>654</v>
      </c>
      <c r="G602" s="261"/>
      <c r="H602" s="263" t="s">
        <v>1</v>
      </c>
      <c r="I602" s="265"/>
      <c r="J602" s="261"/>
      <c r="K602" s="261"/>
      <c r="L602" s="266"/>
      <c r="M602" s="267"/>
      <c r="N602" s="268"/>
      <c r="O602" s="268"/>
      <c r="P602" s="268"/>
      <c r="Q602" s="268"/>
      <c r="R602" s="268"/>
      <c r="S602" s="268"/>
      <c r="T602" s="269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70" t="s">
        <v>251</v>
      </c>
      <c r="AU602" s="270" t="s">
        <v>85</v>
      </c>
      <c r="AV602" s="13" t="s">
        <v>31</v>
      </c>
      <c r="AW602" s="13" t="s">
        <v>30</v>
      </c>
      <c r="AX602" s="13" t="s">
        <v>76</v>
      </c>
      <c r="AY602" s="270" t="s">
        <v>242</v>
      </c>
    </row>
    <row r="603" s="14" customFormat="1">
      <c r="A603" s="14"/>
      <c r="B603" s="271"/>
      <c r="C603" s="272"/>
      <c r="D603" s="262" t="s">
        <v>251</v>
      </c>
      <c r="E603" s="273" t="s">
        <v>1</v>
      </c>
      <c r="F603" s="274" t="s">
        <v>655</v>
      </c>
      <c r="G603" s="272"/>
      <c r="H603" s="275">
        <v>14</v>
      </c>
      <c r="I603" s="276"/>
      <c r="J603" s="272"/>
      <c r="K603" s="272"/>
      <c r="L603" s="277"/>
      <c r="M603" s="278"/>
      <c r="N603" s="279"/>
      <c r="O603" s="279"/>
      <c r="P603" s="279"/>
      <c r="Q603" s="279"/>
      <c r="R603" s="279"/>
      <c r="S603" s="279"/>
      <c r="T603" s="280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81" t="s">
        <v>251</v>
      </c>
      <c r="AU603" s="281" t="s">
        <v>85</v>
      </c>
      <c r="AV603" s="14" t="s">
        <v>85</v>
      </c>
      <c r="AW603" s="14" t="s">
        <v>30</v>
      </c>
      <c r="AX603" s="14" t="s">
        <v>76</v>
      </c>
      <c r="AY603" s="281" t="s">
        <v>242</v>
      </c>
    </row>
    <row r="604" s="16" customFormat="1">
      <c r="A604" s="16"/>
      <c r="B604" s="293"/>
      <c r="C604" s="294"/>
      <c r="D604" s="262" t="s">
        <v>251</v>
      </c>
      <c r="E604" s="295" t="s">
        <v>1</v>
      </c>
      <c r="F604" s="296" t="s">
        <v>293</v>
      </c>
      <c r="G604" s="294"/>
      <c r="H604" s="297">
        <v>14</v>
      </c>
      <c r="I604" s="298"/>
      <c r="J604" s="294"/>
      <c r="K604" s="294"/>
      <c r="L604" s="299"/>
      <c r="M604" s="300"/>
      <c r="N604" s="301"/>
      <c r="O604" s="301"/>
      <c r="P604" s="301"/>
      <c r="Q604" s="301"/>
      <c r="R604" s="301"/>
      <c r="S604" s="301"/>
      <c r="T604" s="302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T604" s="303" t="s">
        <v>251</v>
      </c>
      <c r="AU604" s="303" t="s">
        <v>85</v>
      </c>
      <c r="AV604" s="16" t="s">
        <v>113</v>
      </c>
      <c r="AW604" s="16" t="s">
        <v>30</v>
      </c>
      <c r="AX604" s="16" t="s">
        <v>76</v>
      </c>
      <c r="AY604" s="303" t="s">
        <v>242</v>
      </c>
    </row>
    <row r="605" s="13" customFormat="1">
      <c r="A605" s="13"/>
      <c r="B605" s="260"/>
      <c r="C605" s="261"/>
      <c r="D605" s="262" t="s">
        <v>251</v>
      </c>
      <c r="E605" s="263" t="s">
        <v>1</v>
      </c>
      <c r="F605" s="264" t="s">
        <v>656</v>
      </c>
      <c r="G605" s="261"/>
      <c r="H605" s="263" t="s">
        <v>1</v>
      </c>
      <c r="I605" s="265"/>
      <c r="J605" s="261"/>
      <c r="K605" s="261"/>
      <c r="L605" s="266"/>
      <c r="M605" s="267"/>
      <c r="N605" s="268"/>
      <c r="O605" s="268"/>
      <c r="P605" s="268"/>
      <c r="Q605" s="268"/>
      <c r="R605" s="268"/>
      <c r="S605" s="268"/>
      <c r="T605" s="269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70" t="s">
        <v>251</v>
      </c>
      <c r="AU605" s="270" t="s">
        <v>85</v>
      </c>
      <c r="AV605" s="13" t="s">
        <v>31</v>
      </c>
      <c r="AW605" s="13" t="s">
        <v>30</v>
      </c>
      <c r="AX605" s="13" t="s">
        <v>76</v>
      </c>
      <c r="AY605" s="270" t="s">
        <v>242</v>
      </c>
    </row>
    <row r="606" s="14" customFormat="1">
      <c r="A606" s="14"/>
      <c r="B606" s="271"/>
      <c r="C606" s="272"/>
      <c r="D606" s="262" t="s">
        <v>251</v>
      </c>
      <c r="E606" s="273" t="s">
        <v>1</v>
      </c>
      <c r="F606" s="274" t="s">
        <v>657</v>
      </c>
      <c r="G606" s="272"/>
      <c r="H606" s="275">
        <v>6</v>
      </c>
      <c r="I606" s="276"/>
      <c r="J606" s="272"/>
      <c r="K606" s="272"/>
      <c r="L606" s="277"/>
      <c r="M606" s="278"/>
      <c r="N606" s="279"/>
      <c r="O606" s="279"/>
      <c r="P606" s="279"/>
      <c r="Q606" s="279"/>
      <c r="R606" s="279"/>
      <c r="S606" s="279"/>
      <c r="T606" s="280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81" t="s">
        <v>251</v>
      </c>
      <c r="AU606" s="281" t="s">
        <v>85</v>
      </c>
      <c r="AV606" s="14" t="s">
        <v>85</v>
      </c>
      <c r="AW606" s="14" t="s">
        <v>30</v>
      </c>
      <c r="AX606" s="14" t="s">
        <v>76</v>
      </c>
      <c r="AY606" s="281" t="s">
        <v>242</v>
      </c>
    </row>
    <row r="607" s="16" customFormat="1">
      <c r="A607" s="16"/>
      <c r="B607" s="293"/>
      <c r="C607" s="294"/>
      <c r="D607" s="262" t="s">
        <v>251</v>
      </c>
      <c r="E607" s="295" t="s">
        <v>1</v>
      </c>
      <c r="F607" s="296" t="s">
        <v>293</v>
      </c>
      <c r="G607" s="294"/>
      <c r="H607" s="297">
        <v>6</v>
      </c>
      <c r="I607" s="298"/>
      <c r="J607" s="294"/>
      <c r="K607" s="294"/>
      <c r="L607" s="299"/>
      <c r="M607" s="300"/>
      <c r="N607" s="301"/>
      <c r="O607" s="301"/>
      <c r="P607" s="301"/>
      <c r="Q607" s="301"/>
      <c r="R607" s="301"/>
      <c r="S607" s="301"/>
      <c r="T607" s="302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T607" s="303" t="s">
        <v>251</v>
      </c>
      <c r="AU607" s="303" t="s">
        <v>85</v>
      </c>
      <c r="AV607" s="16" t="s">
        <v>113</v>
      </c>
      <c r="AW607" s="16" t="s">
        <v>30</v>
      </c>
      <c r="AX607" s="16" t="s">
        <v>76</v>
      </c>
      <c r="AY607" s="303" t="s">
        <v>242</v>
      </c>
    </row>
    <row r="608" s="15" customFormat="1">
      <c r="A608" s="15"/>
      <c r="B608" s="282"/>
      <c r="C608" s="283"/>
      <c r="D608" s="262" t="s">
        <v>251</v>
      </c>
      <c r="E608" s="284" t="s">
        <v>1</v>
      </c>
      <c r="F608" s="285" t="s">
        <v>256</v>
      </c>
      <c r="G608" s="283"/>
      <c r="H608" s="286">
        <v>78</v>
      </c>
      <c r="I608" s="287"/>
      <c r="J608" s="283"/>
      <c r="K608" s="283"/>
      <c r="L608" s="288"/>
      <c r="M608" s="289"/>
      <c r="N608" s="290"/>
      <c r="O608" s="290"/>
      <c r="P608" s="290"/>
      <c r="Q608" s="290"/>
      <c r="R608" s="290"/>
      <c r="S608" s="290"/>
      <c r="T608" s="291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T608" s="292" t="s">
        <v>251</v>
      </c>
      <c r="AU608" s="292" t="s">
        <v>85</v>
      </c>
      <c r="AV608" s="15" t="s">
        <v>249</v>
      </c>
      <c r="AW608" s="15" t="s">
        <v>30</v>
      </c>
      <c r="AX608" s="15" t="s">
        <v>31</v>
      </c>
      <c r="AY608" s="292" t="s">
        <v>242</v>
      </c>
    </row>
    <row r="609" s="2" customFormat="1" ht="24.15" customHeight="1">
      <c r="A609" s="41"/>
      <c r="B609" s="42"/>
      <c r="C609" s="247" t="s">
        <v>658</v>
      </c>
      <c r="D609" s="247" t="s">
        <v>245</v>
      </c>
      <c r="E609" s="248" t="s">
        <v>659</v>
      </c>
      <c r="F609" s="249" t="s">
        <v>660</v>
      </c>
      <c r="G609" s="250" t="s">
        <v>478</v>
      </c>
      <c r="H609" s="251">
        <v>6</v>
      </c>
      <c r="I609" s="252"/>
      <c r="J609" s="251">
        <f>ROUND(I609*H609,3)</f>
        <v>0</v>
      </c>
      <c r="K609" s="253"/>
      <c r="L609" s="44"/>
      <c r="M609" s="254" t="s">
        <v>1</v>
      </c>
      <c r="N609" s="255" t="s">
        <v>41</v>
      </c>
      <c r="O609" s="94"/>
      <c r="P609" s="256">
        <f>O609*H609</f>
        <v>0</v>
      </c>
      <c r="Q609" s="256">
        <v>0.066600000000000006</v>
      </c>
      <c r="R609" s="256">
        <f>Q609*H609</f>
        <v>0.39960000000000007</v>
      </c>
      <c r="S609" s="256">
        <v>0</v>
      </c>
      <c r="T609" s="257">
        <f>S609*H609</f>
        <v>0</v>
      </c>
      <c r="U609" s="41"/>
      <c r="V609" s="41"/>
      <c r="W609" s="41"/>
      <c r="X609" s="41"/>
      <c r="Y609" s="41"/>
      <c r="Z609" s="41"/>
      <c r="AA609" s="41"/>
      <c r="AB609" s="41"/>
      <c r="AC609" s="41"/>
      <c r="AD609" s="41"/>
      <c r="AE609" s="41"/>
      <c r="AR609" s="258" t="s">
        <v>249</v>
      </c>
      <c r="AT609" s="258" t="s">
        <v>245</v>
      </c>
      <c r="AU609" s="258" t="s">
        <v>85</v>
      </c>
      <c r="AY609" s="18" t="s">
        <v>242</v>
      </c>
      <c r="BE609" s="146">
        <f>IF(N609="základní",J609,0)</f>
        <v>0</v>
      </c>
      <c r="BF609" s="146">
        <f>IF(N609="snížená",J609,0)</f>
        <v>0</v>
      </c>
      <c r="BG609" s="146">
        <f>IF(N609="zákl. přenesená",J609,0)</f>
        <v>0</v>
      </c>
      <c r="BH609" s="146">
        <f>IF(N609="sníž. přenesená",J609,0)</f>
        <v>0</v>
      </c>
      <c r="BI609" s="146">
        <f>IF(N609="nulová",J609,0)</f>
        <v>0</v>
      </c>
      <c r="BJ609" s="18" t="s">
        <v>31</v>
      </c>
      <c r="BK609" s="259">
        <f>ROUND(I609*H609,3)</f>
        <v>0</v>
      </c>
      <c r="BL609" s="18" t="s">
        <v>249</v>
      </c>
      <c r="BM609" s="258" t="s">
        <v>661</v>
      </c>
    </row>
    <row r="610" s="2" customFormat="1" ht="33" customHeight="1">
      <c r="A610" s="41"/>
      <c r="B610" s="42"/>
      <c r="C610" s="247" t="s">
        <v>662</v>
      </c>
      <c r="D610" s="247" t="s">
        <v>245</v>
      </c>
      <c r="E610" s="248" t="s">
        <v>663</v>
      </c>
      <c r="F610" s="249" t="s">
        <v>664</v>
      </c>
      <c r="G610" s="250" t="s">
        <v>334</v>
      </c>
      <c r="H610" s="251">
        <v>1.4730000000000001</v>
      </c>
      <c r="I610" s="252"/>
      <c r="J610" s="251">
        <f>ROUND(I610*H610,3)</f>
        <v>0</v>
      </c>
      <c r="K610" s="253"/>
      <c r="L610" s="44"/>
      <c r="M610" s="254" t="s">
        <v>1</v>
      </c>
      <c r="N610" s="255" t="s">
        <v>41</v>
      </c>
      <c r="O610" s="94"/>
      <c r="P610" s="256">
        <f>O610*H610</f>
        <v>0</v>
      </c>
      <c r="Q610" s="256">
        <v>0.088639999999999997</v>
      </c>
      <c r="R610" s="256">
        <f>Q610*H610</f>
        <v>0.13056672</v>
      </c>
      <c r="S610" s="256">
        <v>0</v>
      </c>
      <c r="T610" s="257">
        <f>S610*H610</f>
        <v>0</v>
      </c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R610" s="258" t="s">
        <v>249</v>
      </c>
      <c r="AT610" s="258" t="s">
        <v>245</v>
      </c>
      <c r="AU610" s="258" t="s">
        <v>85</v>
      </c>
      <c r="AY610" s="18" t="s">
        <v>242</v>
      </c>
      <c r="BE610" s="146">
        <f>IF(N610="základní",J610,0)</f>
        <v>0</v>
      </c>
      <c r="BF610" s="146">
        <f>IF(N610="snížená",J610,0)</f>
        <v>0</v>
      </c>
      <c r="BG610" s="146">
        <f>IF(N610="zákl. přenesená",J610,0)</f>
        <v>0</v>
      </c>
      <c r="BH610" s="146">
        <f>IF(N610="sníž. přenesená",J610,0)</f>
        <v>0</v>
      </c>
      <c r="BI610" s="146">
        <f>IF(N610="nulová",J610,0)</f>
        <v>0</v>
      </c>
      <c r="BJ610" s="18" t="s">
        <v>31</v>
      </c>
      <c r="BK610" s="259">
        <f>ROUND(I610*H610,3)</f>
        <v>0</v>
      </c>
      <c r="BL610" s="18" t="s">
        <v>249</v>
      </c>
      <c r="BM610" s="258" t="s">
        <v>665</v>
      </c>
    </row>
    <row r="611" s="13" customFormat="1">
      <c r="A611" s="13"/>
      <c r="B611" s="260"/>
      <c r="C611" s="261"/>
      <c r="D611" s="262" t="s">
        <v>251</v>
      </c>
      <c r="E611" s="263" t="s">
        <v>1</v>
      </c>
      <c r="F611" s="264" t="s">
        <v>666</v>
      </c>
      <c r="G611" s="261"/>
      <c r="H611" s="263" t="s">
        <v>1</v>
      </c>
      <c r="I611" s="265"/>
      <c r="J611" s="261"/>
      <c r="K611" s="261"/>
      <c r="L611" s="266"/>
      <c r="M611" s="267"/>
      <c r="N611" s="268"/>
      <c r="O611" s="268"/>
      <c r="P611" s="268"/>
      <c r="Q611" s="268"/>
      <c r="R611" s="268"/>
      <c r="S611" s="268"/>
      <c r="T611" s="269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70" t="s">
        <v>251</v>
      </c>
      <c r="AU611" s="270" t="s">
        <v>85</v>
      </c>
      <c r="AV611" s="13" t="s">
        <v>31</v>
      </c>
      <c r="AW611" s="13" t="s">
        <v>30</v>
      </c>
      <c r="AX611" s="13" t="s">
        <v>76</v>
      </c>
      <c r="AY611" s="270" t="s">
        <v>242</v>
      </c>
    </row>
    <row r="612" s="13" customFormat="1">
      <c r="A612" s="13"/>
      <c r="B612" s="260"/>
      <c r="C612" s="261"/>
      <c r="D612" s="262" t="s">
        <v>251</v>
      </c>
      <c r="E612" s="263" t="s">
        <v>1</v>
      </c>
      <c r="F612" s="264" t="s">
        <v>481</v>
      </c>
      <c r="G612" s="261"/>
      <c r="H612" s="263" t="s">
        <v>1</v>
      </c>
      <c r="I612" s="265"/>
      <c r="J612" s="261"/>
      <c r="K612" s="261"/>
      <c r="L612" s="266"/>
      <c r="M612" s="267"/>
      <c r="N612" s="268"/>
      <c r="O612" s="268"/>
      <c r="P612" s="268"/>
      <c r="Q612" s="268"/>
      <c r="R612" s="268"/>
      <c r="S612" s="268"/>
      <c r="T612" s="269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T612" s="270" t="s">
        <v>251</v>
      </c>
      <c r="AU612" s="270" t="s">
        <v>85</v>
      </c>
      <c r="AV612" s="13" t="s">
        <v>31</v>
      </c>
      <c r="AW612" s="13" t="s">
        <v>30</v>
      </c>
      <c r="AX612" s="13" t="s">
        <v>76</v>
      </c>
      <c r="AY612" s="270" t="s">
        <v>242</v>
      </c>
    </row>
    <row r="613" s="14" customFormat="1">
      <c r="A613" s="14"/>
      <c r="B613" s="271"/>
      <c r="C613" s="272"/>
      <c r="D613" s="262" t="s">
        <v>251</v>
      </c>
      <c r="E613" s="273" t="s">
        <v>1</v>
      </c>
      <c r="F613" s="274" t="s">
        <v>667</v>
      </c>
      <c r="G613" s="272"/>
      <c r="H613" s="275">
        <v>0.45800000000000002</v>
      </c>
      <c r="I613" s="276"/>
      <c r="J613" s="272"/>
      <c r="K613" s="272"/>
      <c r="L613" s="277"/>
      <c r="M613" s="278"/>
      <c r="N613" s="279"/>
      <c r="O613" s="279"/>
      <c r="P613" s="279"/>
      <c r="Q613" s="279"/>
      <c r="R613" s="279"/>
      <c r="S613" s="279"/>
      <c r="T613" s="280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T613" s="281" t="s">
        <v>251</v>
      </c>
      <c r="AU613" s="281" t="s">
        <v>85</v>
      </c>
      <c r="AV613" s="14" t="s">
        <v>85</v>
      </c>
      <c r="AW613" s="14" t="s">
        <v>30</v>
      </c>
      <c r="AX613" s="14" t="s">
        <v>76</v>
      </c>
      <c r="AY613" s="281" t="s">
        <v>242</v>
      </c>
    </row>
    <row r="614" s="16" customFormat="1">
      <c r="A614" s="16"/>
      <c r="B614" s="293"/>
      <c r="C614" s="294"/>
      <c r="D614" s="262" t="s">
        <v>251</v>
      </c>
      <c r="E614" s="295" t="s">
        <v>1</v>
      </c>
      <c r="F614" s="296" t="s">
        <v>293</v>
      </c>
      <c r="G614" s="294"/>
      <c r="H614" s="297">
        <v>0.45800000000000002</v>
      </c>
      <c r="I614" s="298"/>
      <c r="J614" s="294"/>
      <c r="K614" s="294"/>
      <c r="L614" s="299"/>
      <c r="M614" s="300"/>
      <c r="N614" s="301"/>
      <c r="O614" s="301"/>
      <c r="P614" s="301"/>
      <c r="Q614" s="301"/>
      <c r="R614" s="301"/>
      <c r="S614" s="301"/>
      <c r="T614" s="302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T614" s="303" t="s">
        <v>251</v>
      </c>
      <c r="AU614" s="303" t="s">
        <v>85</v>
      </c>
      <c r="AV614" s="16" t="s">
        <v>113</v>
      </c>
      <c r="AW614" s="16" t="s">
        <v>30</v>
      </c>
      <c r="AX614" s="16" t="s">
        <v>76</v>
      </c>
      <c r="AY614" s="303" t="s">
        <v>242</v>
      </c>
    </row>
    <row r="615" s="13" customFormat="1">
      <c r="A615" s="13"/>
      <c r="B615" s="260"/>
      <c r="C615" s="261"/>
      <c r="D615" s="262" t="s">
        <v>251</v>
      </c>
      <c r="E615" s="263" t="s">
        <v>1</v>
      </c>
      <c r="F615" s="264" t="s">
        <v>482</v>
      </c>
      <c r="G615" s="261"/>
      <c r="H615" s="263" t="s">
        <v>1</v>
      </c>
      <c r="I615" s="265"/>
      <c r="J615" s="261"/>
      <c r="K615" s="261"/>
      <c r="L615" s="266"/>
      <c r="M615" s="267"/>
      <c r="N615" s="268"/>
      <c r="O615" s="268"/>
      <c r="P615" s="268"/>
      <c r="Q615" s="268"/>
      <c r="R615" s="268"/>
      <c r="S615" s="268"/>
      <c r="T615" s="269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270" t="s">
        <v>251</v>
      </c>
      <c r="AU615" s="270" t="s">
        <v>85</v>
      </c>
      <c r="AV615" s="13" t="s">
        <v>31</v>
      </c>
      <c r="AW615" s="13" t="s">
        <v>30</v>
      </c>
      <c r="AX615" s="13" t="s">
        <v>76</v>
      </c>
      <c r="AY615" s="270" t="s">
        <v>242</v>
      </c>
    </row>
    <row r="616" s="14" customFormat="1">
      <c r="A616" s="14"/>
      <c r="B616" s="271"/>
      <c r="C616" s="272"/>
      <c r="D616" s="262" t="s">
        <v>251</v>
      </c>
      <c r="E616" s="273" t="s">
        <v>1</v>
      </c>
      <c r="F616" s="274" t="s">
        <v>668</v>
      </c>
      <c r="G616" s="272"/>
      <c r="H616" s="275">
        <v>0.57899999999999996</v>
      </c>
      <c r="I616" s="276"/>
      <c r="J616" s="272"/>
      <c r="K616" s="272"/>
      <c r="L616" s="277"/>
      <c r="M616" s="278"/>
      <c r="N616" s="279"/>
      <c r="O616" s="279"/>
      <c r="P616" s="279"/>
      <c r="Q616" s="279"/>
      <c r="R616" s="279"/>
      <c r="S616" s="279"/>
      <c r="T616" s="280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81" t="s">
        <v>251</v>
      </c>
      <c r="AU616" s="281" t="s">
        <v>85</v>
      </c>
      <c r="AV616" s="14" t="s">
        <v>85</v>
      </c>
      <c r="AW616" s="14" t="s">
        <v>30</v>
      </c>
      <c r="AX616" s="14" t="s">
        <v>76</v>
      </c>
      <c r="AY616" s="281" t="s">
        <v>242</v>
      </c>
    </row>
    <row r="617" s="14" customFormat="1">
      <c r="A617" s="14"/>
      <c r="B617" s="271"/>
      <c r="C617" s="272"/>
      <c r="D617" s="262" t="s">
        <v>251</v>
      </c>
      <c r="E617" s="273" t="s">
        <v>1</v>
      </c>
      <c r="F617" s="274" t="s">
        <v>669</v>
      </c>
      <c r="G617" s="272"/>
      <c r="H617" s="275">
        <v>0.436</v>
      </c>
      <c r="I617" s="276"/>
      <c r="J617" s="272"/>
      <c r="K617" s="272"/>
      <c r="L617" s="277"/>
      <c r="M617" s="278"/>
      <c r="N617" s="279"/>
      <c r="O617" s="279"/>
      <c r="P617" s="279"/>
      <c r="Q617" s="279"/>
      <c r="R617" s="279"/>
      <c r="S617" s="279"/>
      <c r="T617" s="280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T617" s="281" t="s">
        <v>251</v>
      </c>
      <c r="AU617" s="281" t="s">
        <v>85</v>
      </c>
      <c r="AV617" s="14" t="s">
        <v>85</v>
      </c>
      <c r="AW617" s="14" t="s">
        <v>30</v>
      </c>
      <c r="AX617" s="14" t="s">
        <v>76</v>
      </c>
      <c r="AY617" s="281" t="s">
        <v>242</v>
      </c>
    </row>
    <row r="618" s="16" customFormat="1">
      <c r="A618" s="16"/>
      <c r="B618" s="293"/>
      <c r="C618" s="294"/>
      <c r="D618" s="262" t="s">
        <v>251</v>
      </c>
      <c r="E618" s="295" t="s">
        <v>1</v>
      </c>
      <c r="F618" s="296" t="s">
        <v>293</v>
      </c>
      <c r="G618" s="294"/>
      <c r="H618" s="297">
        <v>1.0149999999999999</v>
      </c>
      <c r="I618" s="298"/>
      <c r="J618" s="294"/>
      <c r="K618" s="294"/>
      <c r="L618" s="299"/>
      <c r="M618" s="300"/>
      <c r="N618" s="301"/>
      <c r="O618" s="301"/>
      <c r="P618" s="301"/>
      <c r="Q618" s="301"/>
      <c r="R618" s="301"/>
      <c r="S618" s="301"/>
      <c r="T618" s="302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T618" s="303" t="s">
        <v>251</v>
      </c>
      <c r="AU618" s="303" t="s">
        <v>85</v>
      </c>
      <c r="AV618" s="16" t="s">
        <v>113</v>
      </c>
      <c r="AW618" s="16" t="s">
        <v>30</v>
      </c>
      <c r="AX618" s="16" t="s">
        <v>76</v>
      </c>
      <c r="AY618" s="303" t="s">
        <v>242</v>
      </c>
    </row>
    <row r="619" s="15" customFormat="1">
      <c r="A619" s="15"/>
      <c r="B619" s="282"/>
      <c r="C619" s="283"/>
      <c r="D619" s="262" t="s">
        <v>251</v>
      </c>
      <c r="E619" s="284" t="s">
        <v>1</v>
      </c>
      <c r="F619" s="285" t="s">
        <v>256</v>
      </c>
      <c r="G619" s="283"/>
      <c r="H619" s="286">
        <v>1.4730000000000001</v>
      </c>
      <c r="I619" s="287"/>
      <c r="J619" s="283"/>
      <c r="K619" s="283"/>
      <c r="L619" s="288"/>
      <c r="M619" s="289"/>
      <c r="N619" s="290"/>
      <c r="O619" s="290"/>
      <c r="P619" s="290"/>
      <c r="Q619" s="290"/>
      <c r="R619" s="290"/>
      <c r="S619" s="290"/>
      <c r="T619" s="291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T619" s="292" t="s">
        <v>251</v>
      </c>
      <c r="AU619" s="292" t="s">
        <v>85</v>
      </c>
      <c r="AV619" s="15" t="s">
        <v>249</v>
      </c>
      <c r="AW619" s="15" t="s">
        <v>30</v>
      </c>
      <c r="AX619" s="15" t="s">
        <v>31</v>
      </c>
      <c r="AY619" s="292" t="s">
        <v>242</v>
      </c>
    </row>
    <row r="620" s="2" customFormat="1" ht="21.75" customHeight="1">
      <c r="A620" s="41"/>
      <c r="B620" s="42"/>
      <c r="C620" s="304" t="s">
        <v>670</v>
      </c>
      <c r="D620" s="304" t="s">
        <v>551</v>
      </c>
      <c r="E620" s="305" t="s">
        <v>671</v>
      </c>
      <c r="F620" s="306" t="s">
        <v>672</v>
      </c>
      <c r="G620" s="307" t="s">
        <v>334</v>
      </c>
      <c r="H620" s="308">
        <v>2.2000000000000002</v>
      </c>
      <c r="I620" s="309"/>
      <c r="J620" s="308">
        <f>ROUND(I620*H620,3)</f>
        <v>0</v>
      </c>
      <c r="K620" s="310"/>
      <c r="L620" s="311"/>
      <c r="M620" s="312" t="s">
        <v>1</v>
      </c>
      <c r="N620" s="313" t="s">
        <v>41</v>
      </c>
      <c r="O620" s="94"/>
      <c r="P620" s="256">
        <f>O620*H620</f>
        <v>0</v>
      </c>
      <c r="Q620" s="256">
        <v>1</v>
      </c>
      <c r="R620" s="256">
        <f>Q620*H620</f>
        <v>2.2000000000000002</v>
      </c>
      <c r="S620" s="256">
        <v>0</v>
      </c>
      <c r="T620" s="257">
        <f>S620*H620</f>
        <v>0</v>
      </c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R620" s="258" t="s">
        <v>554</v>
      </c>
      <c r="AT620" s="258" t="s">
        <v>551</v>
      </c>
      <c r="AU620" s="258" t="s">
        <v>85</v>
      </c>
      <c r="AY620" s="18" t="s">
        <v>242</v>
      </c>
      <c r="BE620" s="146">
        <f>IF(N620="základní",J620,0)</f>
        <v>0</v>
      </c>
      <c r="BF620" s="146">
        <f>IF(N620="snížená",J620,0)</f>
        <v>0</v>
      </c>
      <c r="BG620" s="146">
        <f>IF(N620="zákl. přenesená",J620,0)</f>
        <v>0</v>
      </c>
      <c r="BH620" s="146">
        <f>IF(N620="sníž. přenesená",J620,0)</f>
        <v>0</v>
      </c>
      <c r="BI620" s="146">
        <f>IF(N620="nulová",J620,0)</f>
        <v>0</v>
      </c>
      <c r="BJ620" s="18" t="s">
        <v>31</v>
      </c>
      <c r="BK620" s="259">
        <f>ROUND(I620*H620,3)</f>
        <v>0</v>
      </c>
      <c r="BL620" s="18" t="s">
        <v>249</v>
      </c>
      <c r="BM620" s="258" t="s">
        <v>673</v>
      </c>
    </row>
    <row r="621" s="2" customFormat="1" ht="16.5" customHeight="1">
      <c r="A621" s="41"/>
      <c r="B621" s="42"/>
      <c r="C621" s="247" t="s">
        <v>674</v>
      </c>
      <c r="D621" s="247" t="s">
        <v>245</v>
      </c>
      <c r="E621" s="248" t="s">
        <v>675</v>
      </c>
      <c r="F621" s="249" t="s">
        <v>676</v>
      </c>
      <c r="G621" s="250" t="s">
        <v>248</v>
      </c>
      <c r="H621" s="251">
        <v>0.621</v>
      </c>
      <c r="I621" s="252"/>
      <c r="J621" s="251">
        <f>ROUND(I621*H621,3)</f>
        <v>0</v>
      </c>
      <c r="K621" s="253"/>
      <c r="L621" s="44"/>
      <c r="M621" s="254" t="s">
        <v>1</v>
      </c>
      <c r="N621" s="255" t="s">
        <v>41</v>
      </c>
      <c r="O621" s="94"/>
      <c r="P621" s="256">
        <f>O621*H621</f>
        <v>0</v>
      </c>
      <c r="Q621" s="256">
        <v>2.5019800000000001</v>
      </c>
      <c r="R621" s="256">
        <f>Q621*H621</f>
        <v>1.5537295799999999</v>
      </c>
      <c r="S621" s="256">
        <v>0</v>
      </c>
      <c r="T621" s="257">
        <f>S621*H621</f>
        <v>0</v>
      </c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R621" s="258" t="s">
        <v>249</v>
      </c>
      <c r="AT621" s="258" t="s">
        <v>245</v>
      </c>
      <c r="AU621" s="258" t="s">
        <v>85</v>
      </c>
      <c r="AY621" s="18" t="s">
        <v>242</v>
      </c>
      <c r="BE621" s="146">
        <f>IF(N621="základní",J621,0)</f>
        <v>0</v>
      </c>
      <c r="BF621" s="146">
        <f>IF(N621="snížená",J621,0)</f>
        <v>0</v>
      </c>
      <c r="BG621" s="146">
        <f>IF(N621="zákl. přenesená",J621,0)</f>
        <v>0</v>
      </c>
      <c r="BH621" s="146">
        <f>IF(N621="sníž. přenesená",J621,0)</f>
        <v>0</v>
      </c>
      <c r="BI621" s="146">
        <f>IF(N621="nulová",J621,0)</f>
        <v>0</v>
      </c>
      <c r="BJ621" s="18" t="s">
        <v>31</v>
      </c>
      <c r="BK621" s="259">
        <f>ROUND(I621*H621,3)</f>
        <v>0</v>
      </c>
      <c r="BL621" s="18" t="s">
        <v>249</v>
      </c>
      <c r="BM621" s="258" t="s">
        <v>677</v>
      </c>
    </row>
    <row r="622" s="13" customFormat="1">
      <c r="A622" s="13"/>
      <c r="B622" s="260"/>
      <c r="C622" s="261"/>
      <c r="D622" s="262" t="s">
        <v>251</v>
      </c>
      <c r="E622" s="263" t="s">
        <v>1</v>
      </c>
      <c r="F622" s="264" t="s">
        <v>269</v>
      </c>
      <c r="G622" s="261"/>
      <c r="H622" s="263" t="s">
        <v>1</v>
      </c>
      <c r="I622" s="265"/>
      <c r="J622" s="261"/>
      <c r="K622" s="261"/>
      <c r="L622" s="266"/>
      <c r="M622" s="267"/>
      <c r="N622" s="268"/>
      <c r="O622" s="268"/>
      <c r="P622" s="268"/>
      <c r="Q622" s="268"/>
      <c r="R622" s="268"/>
      <c r="S622" s="268"/>
      <c r="T622" s="269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T622" s="270" t="s">
        <v>251</v>
      </c>
      <c r="AU622" s="270" t="s">
        <v>85</v>
      </c>
      <c r="AV622" s="13" t="s">
        <v>31</v>
      </c>
      <c r="AW622" s="13" t="s">
        <v>30</v>
      </c>
      <c r="AX622" s="13" t="s">
        <v>76</v>
      </c>
      <c r="AY622" s="270" t="s">
        <v>242</v>
      </c>
    </row>
    <row r="623" s="14" customFormat="1">
      <c r="A623" s="14"/>
      <c r="B623" s="271"/>
      <c r="C623" s="272"/>
      <c r="D623" s="262" t="s">
        <v>251</v>
      </c>
      <c r="E623" s="273" t="s">
        <v>1</v>
      </c>
      <c r="F623" s="274" t="s">
        <v>678</v>
      </c>
      <c r="G623" s="272"/>
      <c r="H623" s="275">
        <v>0.621</v>
      </c>
      <c r="I623" s="276"/>
      <c r="J623" s="272"/>
      <c r="K623" s="272"/>
      <c r="L623" s="277"/>
      <c r="M623" s="278"/>
      <c r="N623" s="279"/>
      <c r="O623" s="279"/>
      <c r="P623" s="279"/>
      <c r="Q623" s="279"/>
      <c r="R623" s="279"/>
      <c r="S623" s="279"/>
      <c r="T623" s="280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T623" s="281" t="s">
        <v>251</v>
      </c>
      <c r="AU623" s="281" t="s">
        <v>85</v>
      </c>
      <c r="AV623" s="14" t="s">
        <v>85</v>
      </c>
      <c r="AW623" s="14" t="s">
        <v>30</v>
      </c>
      <c r="AX623" s="14" t="s">
        <v>76</v>
      </c>
      <c r="AY623" s="281" t="s">
        <v>242</v>
      </c>
    </row>
    <row r="624" s="15" customFormat="1">
      <c r="A624" s="15"/>
      <c r="B624" s="282"/>
      <c r="C624" s="283"/>
      <c r="D624" s="262" t="s">
        <v>251</v>
      </c>
      <c r="E624" s="284" t="s">
        <v>1</v>
      </c>
      <c r="F624" s="285" t="s">
        <v>256</v>
      </c>
      <c r="G624" s="283"/>
      <c r="H624" s="286">
        <v>0.621</v>
      </c>
      <c r="I624" s="287"/>
      <c r="J624" s="283"/>
      <c r="K624" s="283"/>
      <c r="L624" s="288"/>
      <c r="M624" s="289"/>
      <c r="N624" s="290"/>
      <c r="O624" s="290"/>
      <c r="P624" s="290"/>
      <c r="Q624" s="290"/>
      <c r="R624" s="290"/>
      <c r="S624" s="290"/>
      <c r="T624" s="291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T624" s="292" t="s">
        <v>251</v>
      </c>
      <c r="AU624" s="292" t="s">
        <v>85</v>
      </c>
      <c r="AV624" s="15" t="s">
        <v>249</v>
      </c>
      <c r="AW624" s="15" t="s">
        <v>30</v>
      </c>
      <c r="AX624" s="15" t="s">
        <v>31</v>
      </c>
      <c r="AY624" s="292" t="s">
        <v>242</v>
      </c>
    </row>
    <row r="625" s="2" customFormat="1" ht="16.5" customHeight="1">
      <c r="A625" s="41"/>
      <c r="B625" s="42"/>
      <c r="C625" s="247" t="s">
        <v>679</v>
      </c>
      <c r="D625" s="247" t="s">
        <v>245</v>
      </c>
      <c r="E625" s="248" t="s">
        <v>680</v>
      </c>
      <c r="F625" s="249" t="s">
        <v>681</v>
      </c>
      <c r="G625" s="250" t="s">
        <v>353</v>
      </c>
      <c r="H625" s="251">
        <v>4.1399999999999997</v>
      </c>
      <c r="I625" s="252"/>
      <c r="J625" s="251">
        <f>ROUND(I625*H625,3)</f>
        <v>0</v>
      </c>
      <c r="K625" s="253"/>
      <c r="L625" s="44"/>
      <c r="M625" s="254" t="s">
        <v>1</v>
      </c>
      <c r="N625" s="255" t="s">
        <v>41</v>
      </c>
      <c r="O625" s="94"/>
      <c r="P625" s="256">
        <f>O625*H625</f>
        <v>0</v>
      </c>
      <c r="Q625" s="256">
        <v>0.011169999999999999</v>
      </c>
      <c r="R625" s="256">
        <f>Q625*H625</f>
        <v>0.046243799999999995</v>
      </c>
      <c r="S625" s="256">
        <v>0</v>
      </c>
      <c r="T625" s="257">
        <f>S625*H625</f>
        <v>0</v>
      </c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R625" s="258" t="s">
        <v>249</v>
      </c>
      <c r="AT625" s="258" t="s">
        <v>245</v>
      </c>
      <c r="AU625" s="258" t="s">
        <v>85</v>
      </c>
      <c r="AY625" s="18" t="s">
        <v>242</v>
      </c>
      <c r="BE625" s="146">
        <f>IF(N625="základní",J625,0)</f>
        <v>0</v>
      </c>
      <c r="BF625" s="146">
        <f>IF(N625="snížená",J625,0)</f>
        <v>0</v>
      </c>
      <c r="BG625" s="146">
        <f>IF(N625="zákl. přenesená",J625,0)</f>
        <v>0</v>
      </c>
      <c r="BH625" s="146">
        <f>IF(N625="sníž. přenesená",J625,0)</f>
        <v>0</v>
      </c>
      <c r="BI625" s="146">
        <f>IF(N625="nulová",J625,0)</f>
        <v>0</v>
      </c>
      <c r="BJ625" s="18" t="s">
        <v>31</v>
      </c>
      <c r="BK625" s="259">
        <f>ROUND(I625*H625,3)</f>
        <v>0</v>
      </c>
      <c r="BL625" s="18" t="s">
        <v>249</v>
      </c>
      <c r="BM625" s="258" t="s">
        <v>682</v>
      </c>
    </row>
    <row r="626" s="13" customFormat="1">
      <c r="A626" s="13"/>
      <c r="B626" s="260"/>
      <c r="C626" s="261"/>
      <c r="D626" s="262" t="s">
        <v>251</v>
      </c>
      <c r="E626" s="263" t="s">
        <v>1</v>
      </c>
      <c r="F626" s="264" t="s">
        <v>269</v>
      </c>
      <c r="G626" s="261"/>
      <c r="H626" s="263" t="s">
        <v>1</v>
      </c>
      <c r="I626" s="265"/>
      <c r="J626" s="261"/>
      <c r="K626" s="261"/>
      <c r="L626" s="266"/>
      <c r="M626" s="267"/>
      <c r="N626" s="268"/>
      <c r="O626" s="268"/>
      <c r="P626" s="268"/>
      <c r="Q626" s="268"/>
      <c r="R626" s="268"/>
      <c r="S626" s="268"/>
      <c r="T626" s="269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70" t="s">
        <v>251</v>
      </c>
      <c r="AU626" s="270" t="s">
        <v>85</v>
      </c>
      <c r="AV626" s="13" t="s">
        <v>31</v>
      </c>
      <c r="AW626" s="13" t="s">
        <v>30</v>
      </c>
      <c r="AX626" s="13" t="s">
        <v>76</v>
      </c>
      <c r="AY626" s="270" t="s">
        <v>242</v>
      </c>
    </row>
    <row r="627" s="14" customFormat="1">
      <c r="A627" s="14"/>
      <c r="B627" s="271"/>
      <c r="C627" s="272"/>
      <c r="D627" s="262" t="s">
        <v>251</v>
      </c>
      <c r="E627" s="273" t="s">
        <v>1</v>
      </c>
      <c r="F627" s="274" t="s">
        <v>683</v>
      </c>
      <c r="G627" s="272"/>
      <c r="H627" s="275">
        <v>4.1399999999999997</v>
      </c>
      <c r="I627" s="276"/>
      <c r="J627" s="272"/>
      <c r="K627" s="272"/>
      <c r="L627" s="277"/>
      <c r="M627" s="278"/>
      <c r="N627" s="279"/>
      <c r="O627" s="279"/>
      <c r="P627" s="279"/>
      <c r="Q627" s="279"/>
      <c r="R627" s="279"/>
      <c r="S627" s="279"/>
      <c r="T627" s="280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81" t="s">
        <v>251</v>
      </c>
      <c r="AU627" s="281" t="s">
        <v>85</v>
      </c>
      <c r="AV627" s="14" t="s">
        <v>85</v>
      </c>
      <c r="AW627" s="14" t="s">
        <v>30</v>
      </c>
      <c r="AX627" s="14" t="s">
        <v>76</v>
      </c>
      <c r="AY627" s="281" t="s">
        <v>242</v>
      </c>
    </row>
    <row r="628" s="15" customFormat="1">
      <c r="A628" s="15"/>
      <c r="B628" s="282"/>
      <c r="C628" s="283"/>
      <c r="D628" s="262" t="s">
        <v>251</v>
      </c>
      <c r="E628" s="284" t="s">
        <v>1</v>
      </c>
      <c r="F628" s="285" t="s">
        <v>256</v>
      </c>
      <c r="G628" s="283"/>
      <c r="H628" s="286">
        <v>4.1399999999999997</v>
      </c>
      <c r="I628" s="287"/>
      <c r="J628" s="283"/>
      <c r="K628" s="283"/>
      <c r="L628" s="288"/>
      <c r="M628" s="289"/>
      <c r="N628" s="290"/>
      <c r="O628" s="290"/>
      <c r="P628" s="290"/>
      <c r="Q628" s="290"/>
      <c r="R628" s="290"/>
      <c r="S628" s="290"/>
      <c r="T628" s="291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T628" s="292" t="s">
        <v>251</v>
      </c>
      <c r="AU628" s="292" t="s">
        <v>85</v>
      </c>
      <c r="AV628" s="15" t="s">
        <v>249</v>
      </c>
      <c r="AW628" s="15" t="s">
        <v>30</v>
      </c>
      <c r="AX628" s="15" t="s">
        <v>31</v>
      </c>
      <c r="AY628" s="292" t="s">
        <v>242</v>
      </c>
    </row>
    <row r="629" s="2" customFormat="1" ht="16.5" customHeight="1">
      <c r="A629" s="41"/>
      <c r="B629" s="42"/>
      <c r="C629" s="247" t="s">
        <v>684</v>
      </c>
      <c r="D629" s="247" t="s">
        <v>245</v>
      </c>
      <c r="E629" s="248" t="s">
        <v>685</v>
      </c>
      <c r="F629" s="249" t="s">
        <v>686</v>
      </c>
      <c r="G629" s="250" t="s">
        <v>353</v>
      </c>
      <c r="H629" s="251">
        <v>4.1399999999999997</v>
      </c>
      <c r="I629" s="252"/>
      <c r="J629" s="251">
        <f>ROUND(I629*H629,3)</f>
        <v>0</v>
      </c>
      <c r="K629" s="253"/>
      <c r="L629" s="44"/>
      <c r="M629" s="254" t="s">
        <v>1</v>
      </c>
      <c r="N629" s="255" t="s">
        <v>41</v>
      </c>
      <c r="O629" s="94"/>
      <c r="P629" s="256">
        <f>O629*H629</f>
        <v>0</v>
      </c>
      <c r="Q629" s="256">
        <v>0</v>
      </c>
      <c r="R629" s="256">
        <f>Q629*H629</f>
        <v>0</v>
      </c>
      <c r="S629" s="256">
        <v>0</v>
      </c>
      <c r="T629" s="257">
        <f>S629*H629</f>
        <v>0</v>
      </c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R629" s="258" t="s">
        <v>249</v>
      </c>
      <c r="AT629" s="258" t="s">
        <v>245</v>
      </c>
      <c r="AU629" s="258" t="s">
        <v>85</v>
      </c>
      <c r="AY629" s="18" t="s">
        <v>242</v>
      </c>
      <c r="BE629" s="146">
        <f>IF(N629="základní",J629,0)</f>
        <v>0</v>
      </c>
      <c r="BF629" s="146">
        <f>IF(N629="snížená",J629,0)</f>
        <v>0</v>
      </c>
      <c r="BG629" s="146">
        <f>IF(N629="zákl. přenesená",J629,0)</f>
        <v>0</v>
      </c>
      <c r="BH629" s="146">
        <f>IF(N629="sníž. přenesená",J629,0)</f>
        <v>0</v>
      </c>
      <c r="BI629" s="146">
        <f>IF(N629="nulová",J629,0)</f>
        <v>0</v>
      </c>
      <c r="BJ629" s="18" t="s">
        <v>31</v>
      </c>
      <c r="BK629" s="259">
        <f>ROUND(I629*H629,3)</f>
        <v>0</v>
      </c>
      <c r="BL629" s="18" t="s">
        <v>249</v>
      </c>
      <c r="BM629" s="258" t="s">
        <v>687</v>
      </c>
    </row>
    <row r="630" s="2" customFormat="1" ht="24.15" customHeight="1">
      <c r="A630" s="41"/>
      <c r="B630" s="42"/>
      <c r="C630" s="247" t="s">
        <v>688</v>
      </c>
      <c r="D630" s="247" t="s">
        <v>245</v>
      </c>
      <c r="E630" s="248" t="s">
        <v>689</v>
      </c>
      <c r="F630" s="249" t="s">
        <v>690</v>
      </c>
      <c r="G630" s="250" t="s">
        <v>334</v>
      </c>
      <c r="H630" s="251">
        <v>0.062</v>
      </c>
      <c r="I630" s="252"/>
      <c r="J630" s="251">
        <f>ROUND(I630*H630,3)</f>
        <v>0</v>
      </c>
      <c r="K630" s="253"/>
      <c r="L630" s="44"/>
      <c r="M630" s="254" t="s">
        <v>1</v>
      </c>
      <c r="N630" s="255" t="s">
        <v>41</v>
      </c>
      <c r="O630" s="94"/>
      <c r="P630" s="256">
        <f>O630*H630</f>
        <v>0</v>
      </c>
      <c r="Q630" s="256">
        <v>1.05291</v>
      </c>
      <c r="R630" s="256">
        <f>Q630*H630</f>
        <v>0.065280420000000006</v>
      </c>
      <c r="S630" s="256">
        <v>0</v>
      </c>
      <c r="T630" s="257">
        <f>S630*H630</f>
        <v>0</v>
      </c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R630" s="258" t="s">
        <v>249</v>
      </c>
      <c r="AT630" s="258" t="s">
        <v>245</v>
      </c>
      <c r="AU630" s="258" t="s">
        <v>85</v>
      </c>
      <c r="AY630" s="18" t="s">
        <v>242</v>
      </c>
      <c r="BE630" s="146">
        <f>IF(N630="základní",J630,0)</f>
        <v>0</v>
      </c>
      <c r="BF630" s="146">
        <f>IF(N630="snížená",J630,0)</f>
        <v>0</v>
      </c>
      <c r="BG630" s="146">
        <f>IF(N630="zákl. přenesená",J630,0)</f>
        <v>0</v>
      </c>
      <c r="BH630" s="146">
        <f>IF(N630="sníž. přenesená",J630,0)</f>
        <v>0</v>
      </c>
      <c r="BI630" s="146">
        <f>IF(N630="nulová",J630,0)</f>
        <v>0</v>
      </c>
      <c r="BJ630" s="18" t="s">
        <v>31</v>
      </c>
      <c r="BK630" s="259">
        <f>ROUND(I630*H630,3)</f>
        <v>0</v>
      </c>
      <c r="BL630" s="18" t="s">
        <v>249</v>
      </c>
      <c r="BM630" s="258" t="s">
        <v>691</v>
      </c>
    </row>
    <row r="631" s="14" customFormat="1">
      <c r="A631" s="14"/>
      <c r="B631" s="271"/>
      <c r="C631" s="272"/>
      <c r="D631" s="262" t="s">
        <v>251</v>
      </c>
      <c r="E631" s="273" t="s">
        <v>1</v>
      </c>
      <c r="F631" s="274" t="s">
        <v>692</v>
      </c>
      <c r="G631" s="272"/>
      <c r="H631" s="275">
        <v>0.062</v>
      </c>
      <c r="I631" s="276"/>
      <c r="J631" s="272"/>
      <c r="K631" s="272"/>
      <c r="L631" s="277"/>
      <c r="M631" s="278"/>
      <c r="N631" s="279"/>
      <c r="O631" s="279"/>
      <c r="P631" s="279"/>
      <c r="Q631" s="279"/>
      <c r="R631" s="279"/>
      <c r="S631" s="279"/>
      <c r="T631" s="280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281" t="s">
        <v>251</v>
      </c>
      <c r="AU631" s="281" t="s">
        <v>85</v>
      </c>
      <c r="AV631" s="14" t="s">
        <v>85</v>
      </c>
      <c r="AW631" s="14" t="s">
        <v>30</v>
      </c>
      <c r="AX631" s="14" t="s">
        <v>76</v>
      </c>
      <c r="AY631" s="281" t="s">
        <v>242</v>
      </c>
    </row>
    <row r="632" s="15" customFormat="1">
      <c r="A632" s="15"/>
      <c r="B632" s="282"/>
      <c r="C632" s="283"/>
      <c r="D632" s="262" t="s">
        <v>251</v>
      </c>
      <c r="E632" s="284" t="s">
        <v>1</v>
      </c>
      <c r="F632" s="285" t="s">
        <v>256</v>
      </c>
      <c r="G632" s="283"/>
      <c r="H632" s="286">
        <v>0.062</v>
      </c>
      <c r="I632" s="287"/>
      <c r="J632" s="283"/>
      <c r="K632" s="283"/>
      <c r="L632" s="288"/>
      <c r="M632" s="289"/>
      <c r="N632" s="290"/>
      <c r="O632" s="290"/>
      <c r="P632" s="290"/>
      <c r="Q632" s="290"/>
      <c r="R632" s="290"/>
      <c r="S632" s="290"/>
      <c r="T632" s="291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T632" s="292" t="s">
        <v>251</v>
      </c>
      <c r="AU632" s="292" t="s">
        <v>85</v>
      </c>
      <c r="AV632" s="15" t="s">
        <v>249</v>
      </c>
      <c r="AW632" s="15" t="s">
        <v>30</v>
      </c>
      <c r="AX632" s="15" t="s">
        <v>31</v>
      </c>
      <c r="AY632" s="292" t="s">
        <v>242</v>
      </c>
    </row>
    <row r="633" s="12" customFormat="1" ht="22.8" customHeight="1">
      <c r="A633" s="12"/>
      <c r="B633" s="231"/>
      <c r="C633" s="232"/>
      <c r="D633" s="233" t="s">
        <v>75</v>
      </c>
      <c r="E633" s="245" t="s">
        <v>657</v>
      </c>
      <c r="F633" s="245" t="s">
        <v>693</v>
      </c>
      <c r="G633" s="232"/>
      <c r="H633" s="232"/>
      <c r="I633" s="235"/>
      <c r="J633" s="246">
        <f>BK633</f>
        <v>0</v>
      </c>
      <c r="K633" s="232"/>
      <c r="L633" s="237"/>
      <c r="M633" s="238"/>
      <c r="N633" s="239"/>
      <c r="O633" s="239"/>
      <c r="P633" s="240">
        <f>P634+P799+P926</f>
        <v>0</v>
      </c>
      <c r="Q633" s="239"/>
      <c r="R633" s="240">
        <f>R634+R799+R926</f>
        <v>111.59256056</v>
      </c>
      <c r="S633" s="239"/>
      <c r="T633" s="241">
        <f>T634+T799+T926</f>
        <v>0</v>
      </c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R633" s="242" t="s">
        <v>31</v>
      </c>
      <c r="AT633" s="243" t="s">
        <v>75</v>
      </c>
      <c r="AU633" s="243" t="s">
        <v>31</v>
      </c>
      <c r="AY633" s="242" t="s">
        <v>242</v>
      </c>
      <c r="BK633" s="244">
        <f>BK634+BK799+BK926</f>
        <v>0</v>
      </c>
    </row>
    <row r="634" s="12" customFormat="1" ht="20.88" customHeight="1">
      <c r="A634" s="12"/>
      <c r="B634" s="231"/>
      <c r="C634" s="232"/>
      <c r="D634" s="233" t="s">
        <v>75</v>
      </c>
      <c r="E634" s="245" t="s">
        <v>431</v>
      </c>
      <c r="F634" s="245" t="s">
        <v>694</v>
      </c>
      <c r="G634" s="232"/>
      <c r="H634" s="232"/>
      <c r="I634" s="235"/>
      <c r="J634" s="246">
        <f>BK634</f>
        <v>0</v>
      </c>
      <c r="K634" s="232"/>
      <c r="L634" s="237"/>
      <c r="M634" s="238"/>
      <c r="N634" s="239"/>
      <c r="O634" s="239"/>
      <c r="P634" s="240">
        <f>SUM(P635:P798)</f>
        <v>0</v>
      </c>
      <c r="Q634" s="239"/>
      <c r="R634" s="240">
        <f>SUM(R635:R798)</f>
        <v>58.995481839999997</v>
      </c>
      <c r="S634" s="239"/>
      <c r="T634" s="241">
        <f>SUM(T635:T798)</f>
        <v>0</v>
      </c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R634" s="242" t="s">
        <v>31</v>
      </c>
      <c r="AT634" s="243" t="s">
        <v>75</v>
      </c>
      <c r="AU634" s="243" t="s">
        <v>85</v>
      </c>
      <c r="AY634" s="242" t="s">
        <v>242</v>
      </c>
      <c r="BK634" s="244">
        <f>SUM(BK635:BK798)</f>
        <v>0</v>
      </c>
    </row>
    <row r="635" s="2" customFormat="1" ht="24.15" customHeight="1">
      <c r="A635" s="41"/>
      <c r="B635" s="42"/>
      <c r="C635" s="247" t="s">
        <v>695</v>
      </c>
      <c r="D635" s="247" t="s">
        <v>245</v>
      </c>
      <c r="E635" s="248" t="s">
        <v>696</v>
      </c>
      <c r="F635" s="249" t="s">
        <v>697</v>
      </c>
      <c r="G635" s="250" t="s">
        <v>353</v>
      </c>
      <c r="H635" s="251">
        <v>2532.0680000000002</v>
      </c>
      <c r="I635" s="252"/>
      <c r="J635" s="251">
        <f>ROUND(I635*H635,3)</f>
        <v>0</v>
      </c>
      <c r="K635" s="253"/>
      <c r="L635" s="44"/>
      <c r="M635" s="254" t="s">
        <v>1</v>
      </c>
      <c r="N635" s="255" t="s">
        <v>41</v>
      </c>
      <c r="O635" s="94"/>
      <c r="P635" s="256">
        <f>O635*H635</f>
        <v>0</v>
      </c>
      <c r="Q635" s="256">
        <v>0.00025999999999999998</v>
      </c>
      <c r="R635" s="256">
        <f>Q635*H635</f>
        <v>0.65833768000000004</v>
      </c>
      <c r="S635" s="256">
        <v>0</v>
      </c>
      <c r="T635" s="257">
        <f>S635*H635</f>
        <v>0</v>
      </c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R635" s="258" t="s">
        <v>249</v>
      </c>
      <c r="AT635" s="258" t="s">
        <v>245</v>
      </c>
      <c r="AU635" s="258" t="s">
        <v>113</v>
      </c>
      <c r="AY635" s="18" t="s">
        <v>242</v>
      </c>
      <c r="BE635" s="146">
        <f>IF(N635="základní",J635,0)</f>
        <v>0</v>
      </c>
      <c r="BF635" s="146">
        <f>IF(N635="snížená",J635,0)</f>
        <v>0</v>
      </c>
      <c r="BG635" s="146">
        <f>IF(N635="zákl. přenesená",J635,0)</f>
        <v>0</v>
      </c>
      <c r="BH635" s="146">
        <f>IF(N635="sníž. přenesená",J635,0)</f>
        <v>0</v>
      </c>
      <c r="BI635" s="146">
        <f>IF(N635="nulová",J635,0)</f>
        <v>0</v>
      </c>
      <c r="BJ635" s="18" t="s">
        <v>31</v>
      </c>
      <c r="BK635" s="259">
        <f>ROUND(I635*H635,3)</f>
        <v>0</v>
      </c>
      <c r="BL635" s="18" t="s">
        <v>249</v>
      </c>
      <c r="BM635" s="258" t="s">
        <v>698</v>
      </c>
    </row>
    <row r="636" s="13" customFormat="1">
      <c r="A636" s="13"/>
      <c r="B636" s="260"/>
      <c r="C636" s="261"/>
      <c r="D636" s="262" t="s">
        <v>251</v>
      </c>
      <c r="E636" s="263" t="s">
        <v>1</v>
      </c>
      <c r="F636" s="264" t="s">
        <v>699</v>
      </c>
      <c r="G636" s="261"/>
      <c r="H636" s="263" t="s">
        <v>1</v>
      </c>
      <c r="I636" s="265"/>
      <c r="J636" s="261"/>
      <c r="K636" s="261"/>
      <c r="L636" s="266"/>
      <c r="M636" s="267"/>
      <c r="N636" s="268"/>
      <c r="O636" s="268"/>
      <c r="P636" s="268"/>
      <c r="Q636" s="268"/>
      <c r="R636" s="268"/>
      <c r="S636" s="268"/>
      <c r="T636" s="269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70" t="s">
        <v>251</v>
      </c>
      <c r="AU636" s="270" t="s">
        <v>113</v>
      </c>
      <c r="AV636" s="13" t="s">
        <v>31</v>
      </c>
      <c r="AW636" s="13" t="s">
        <v>30</v>
      </c>
      <c r="AX636" s="13" t="s">
        <v>76</v>
      </c>
      <c r="AY636" s="270" t="s">
        <v>242</v>
      </c>
    </row>
    <row r="637" s="13" customFormat="1">
      <c r="A637" s="13"/>
      <c r="B637" s="260"/>
      <c r="C637" s="261"/>
      <c r="D637" s="262" t="s">
        <v>251</v>
      </c>
      <c r="E637" s="263" t="s">
        <v>1</v>
      </c>
      <c r="F637" s="264" t="s">
        <v>700</v>
      </c>
      <c r="G637" s="261"/>
      <c r="H637" s="263" t="s">
        <v>1</v>
      </c>
      <c r="I637" s="265"/>
      <c r="J637" s="261"/>
      <c r="K637" s="261"/>
      <c r="L637" s="266"/>
      <c r="M637" s="267"/>
      <c r="N637" s="268"/>
      <c r="O637" s="268"/>
      <c r="P637" s="268"/>
      <c r="Q637" s="268"/>
      <c r="R637" s="268"/>
      <c r="S637" s="268"/>
      <c r="T637" s="269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70" t="s">
        <v>251</v>
      </c>
      <c r="AU637" s="270" t="s">
        <v>113</v>
      </c>
      <c r="AV637" s="13" t="s">
        <v>31</v>
      </c>
      <c r="AW637" s="13" t="s">
        <v>30</v>
      </c>
      <c r="AX637" s="13" t="s">
        <v>76</v>
      </c>
      <c r="AY637" s="270" t="s">
        <v>242</v>
      </c>
    </row>
    <row r="638" s="14" customFormat="1">
      <c r="A638" s="14"/>
      <c r="B638" s="271"/>
      <c r="C638" s="272"/>
      <c r="D638" s="262" t="s">
        <v>251</v>
      </c>
      <c r="E638" s="273" t="s">
        <v>1</v>
      </c>
      <c r="F638" s="274" t="s">
        <v>701</v>
      </c>
      <c r="G638" s="272"/>
      <c r="H638" s="275">
        <v>10.199999999999999</v>
      </c>
      <c r="I638" s="276"/>
      <c r="J638" s="272"/>
      <c r="K638" s="272"/>
      <c r="L638" s="277"/>
      <c r="M638" s="278"/>
      <c r="N638" s="279"/>
      <c r="O638" s="279"/>
      <c r="P638" s="279"/>
      <c r="Q638" s="279"/>
      <c r="R638" s="279"/>
      <c r="S638" s="279"/>
      <c r="T638" s="280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81" t="s">
        <v>251</v>
      </c>
      <c r="AU638" s="281" t="s">
        <v>113</v>
      </c>
      <c r="AV638" s="14" t="s">
        <v>85</v>
      </c>
      <c r="AW638" s="14" t="s">
        <v>30</v>
      </c>
      <c r="AX638" s="14" t="s">
        <v>76</v>
      </c>
      <c r="AY638" s="281" t="s">
        <v>242</v>
      </c>
    </row>
    <row r="639" s="13" customFormat="1">
      <c r="A639" s="13"/>
      <c r="B639" s="260"/>
      <c r="C639" s="261"/>
      <c r="D639" s="262" t="s">
        <v>251</v>
      </c>
      <c r="E639" s="263" t="s">
        <v>1</v>
      </c>
      <c r="F639" s="264" t="s">
        <v>702</v>
      </c>
      <c r="G639" s="261"/>
      <c r="H639" s="263" t="s">
        <v>1</v>
      </c>
      <c r="I639" s="265"/>
      <c r="J639" s="261"/>
      <c r="K639" s="261"/>
      <c r="L639" s="266"/>
      <c r="M639" s="267"/>
      <c r="N639" s="268"/>
      <c r="O639" s="268"/>
      <c r="P639" s="268"/>
      <c r="Q639" s="268"/>
      <c r="R639" s="268"/>
      <c r="S639" s="268"/>
      <c r="T639" s="269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70" t="s">
        <v>251</v>
      </c>
      <c r="AU639" s="270" t="s">
        <v>113</v>
      </c>
      <c r="AV639" s="13" t="s">
        <v>31</v>
      </c>
      <c r="AW639" s="13" t="s">
        <v>30</v>
      </c>
      <c r="AX639" s="13" t="s">
        <v>76</v>
      </c>
      <c r="AY639" s="270" t="s">
        <v>242</v>
      </c>
    </row>
    <row r="640" s="14" customFormat="1">
      <c r="A640" s="14"/>
      <c r="B640" s="271"/>
      <c r="C640" s="272"/>
      <c r="D640" s="262" t="s">
        <v>251</v>
      </c>
      <c r="E640" s="273" t="s">
        <v>1</v>
      </c>
      <c r="F640" s="274" t="s">
        <v>703</v>
      </c>
      <c r="G640" s="272"/>
      <c r="H640" s="275">
        <v>9.9000000000000004</v>
      </c>
      <c r="I640" s="276"/>
      <c r="J640" s="272"/>
      <c r="K640" s="272"/>
      <c r="L640" s="277"/>
      <c r="M640" s="278"/>
      <c r="N640" s="279"/>
      <c r="O640" s="279"/>
      <c r="P640" s="279"/>
      <c r="Q640" s="279"/>
      <c r="R640" s="279"/>
      <c r="S640" s="279"/>
      <c r="T640" s="280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T640" s="281" t="s">
        <v>251</v>
      </c>
      <c r="AU640" s="281" t="s">
        <v>113</v>
      </c>
      <c r="AV640" s="14" t="s">
        <v>85</v>
      </c>
      <c r="AW640" s="14" t="s">
        <v>30</v>
      </c>
      <c r="AX640" s="14" t="s">
        <v>76</v>
      </c>
      <c r="AY640" s="281" t="s">
        <v>242</v>
      </c>
    </row>
    <row r="641" s="13" customFormat="1">
      <c r="A641" s="13"/>
      <c r="B641" s="260"/>
      <c r="C641" s="261"/>
      <c r="D641" s="262" t="s">
        <v>251</v>
      </c>
      <c r="E641" s="263" t="s">
        <v>1</v>
      </c>
      <c r="F641" s="264" t="s">
        <v>704</v>
      </c>
      <c r="G641" s="261"/>
      <c r="H641" s="263" t="s">
        <v>1</v>
      </c>
      <c r="I641" s="265"/>
      <c r="J641" s="261"/>
      <c r="K641" s="261"/>
      <c r="L641" s="266"/>
      <c r="M641" s="267"/>
      <c r="N641" s="268"/>
      <c r="O641" s="268"/>
      <c r="P641" s="268"/>
      <c r="Q641" s="268"/>
      <c r="R641" s="268"/>
      <c r="S641" s="268"/>
      <c r="T641" s="269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T641" s="270" t="s">
        <v>251</v>
      </c>
      <c r="AU641" s="270" t="s">
        <v>113</v>
      </c>
      <c r="AV641" s="13" t="s">
        <v>31</v>
      </c>
      <c r="AW641" s="13" t="s">
        <v>30</v>
      </c>
      <c r="AX641" s="13" t="s">
        <v>76</v>
      </c>
      <c r="AY641" s="270" t="s">
        <v>242</v>
      </c>
    </row>
    <row r="642" s="14" customFormat="1">
      <c r="A642" s="14"/>
      <c r="B642" s="271"/>
      <c r="C642" s="272"/>
      <c r="D642" s="262" t="s">
        <v>251</v>
      </c>
      <c r="E642" s="273" t="s">
        <v>1</v>
      </c>
      <c r="F642" s="274" t="s">
        <v>705</v>
      </c>
      <c r="G642" s="272"/>
      <c r="H642" s="275">
        <v>316.74000000000001</v>
      </c>
      <c r="I642" s="276"/>
      <c r="J642" s="272"/>
      <c r="K642" s="272"/>
      <c r="L642" s="277"/>
      <c r="M642" s="278"/>
      <c r="N642" s="279"/>
      <c r="O642" s="279"/>
      <c r="P642" s="279"/>
      <c r="Q642" s="279"/>
      <c r="R642" s="279"/>
      <c r="S642" s="279"/>
      <c r="T642" s="280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81" t="s">
        <v>251</v>
      </c>
      <c r="AU642" s="281" t="s">
        <v>113</v>
      </c>
      <c r="AV642" s="14" t="s">
        <v>85</v>
      </c>
      <c r="AW642" s="14" t="s">
        <v>30</v>
      </c>
      <c r="AX642" s="14" t="s">
        <v>76</v>
      </c>
      <c r="AY642" s="281" t="s">
        <v>242</v>
      </c>
    </row>
    <row r="643" s="13" customFormat="1">
      <c r="A643" s="13"/>
      <c r="B643" s="260"/>
      <c r="C643" s="261"/>
      <c r="D643" s="262" t="s">
        <v>251</v>
      </c>
      <c r="E643" s="263" t="s">
        <v>1</v>
      </c>
      <c r="F643" s="264" t="s">
        <v>706</v>
      </c>
      <c r="G643" s="261"/>
      <c r="H643" s="263" t="s">
        <v>1</v>
      </c>
      <c r="I643" s="265"/>
      <c r="J643" s="261"/>
      <c r="K643" s="261"/>
      <c r="L643" s="266"/>
      <c r="M643" s="267"/>
      <c r="N643" s="268"/>
      <c r="O643" s="268"/>
      <c r="P643" s="268"/>
      <c r="Q643" s="268"/>
      <c r="R643" s="268"/>
      <c r="S643" s="268"/>
      <c r="T643" s="269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70" t="s">
        <v>251</v>
      </c>
      <c r="AU643" s="270" t="s">
        <v>113</v>
      </c>
      <c r="AV643" s="13" t="s">
        <v>31</v>
      </c>
      <c r="AW643" s="13" t="s">
        <v>30</v>
      </c>
      <c r="AX643" s="13" t="s">
        <v>76</v>
      </c>
      <c r="AY643" s="270" t="s">
        <v>242</v>
      </c>
    </row>
    <row r="644" s="14" customFormat="1">
      <c r="A644" s="14"/>
      <c r="B644" s="271"/>
      <c r="C644" s="272"/>
      <c r="D644" s="262" t="s">
        <v>251</v>
      </c>
      <c r="E644" s="273" t="s">
        <v>1</v>
      </c>
      <c r="F644" s="274" t="s">
        <v>707</v>
      </c>
      <c r="G644" s="272"/>
      <c r="H644" s="275">
        <v>42.880000000000003</v>
      </c>
      <c r="I644" s="276"/>
      <c r="J644" s="272"/>
      <c r="K644" s="272"/>
      <c r="L644" s="277"/>
      <c r="M644" s="278"/>
      <c r="N644" s="279"/>
      <c r="O644" s="279"/>
      <c r="P644" s="279"/>
      <c r="Q644" s="279"/>
      <c r="R644" s="279"/>
      <c r="S644" s="279"/>
      <c r="T644" s="280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81" t="s">
        <v>251</v>
      </c>
      <c r="AU644" s="281" t="s">
        <v>113</v>
      </c>
      <c r="AV644" s="14" t="s">
        <v>85</v>
      </c>
      <c r="AW644" s="14" t="s">
        <v>30</v>
      </c>
      <c r="AX644" s="14" t="s">
        <v>76</v>
      </c>
      <c r="AY644" s="281" t="s">
        <v>242</v>
      </c>
    </row>
    <row r="645" s="13" customFormat="1">
      <c r="A645" s="13"/>
      <c r="B645" s="260"/>
      <c r="C645" s="261"/>
      <c r="D645" s="262" t="s">
        <v>251</v>
      </c>
      <c r="E645" s="263" t="s">
        <v>1</v>
      </c>
      <c r="F645" s="264" t="s">
        <v>708</v>
      </c>
      <c r="G645" s="261"/>
      <c r="H645" s="263" t="s">
        <v>1</v>
      </c>
      <c r="I645" s="265"/>
      <c r="J645" s="261"/>
      <c r="K645" s="261"/>
      <c r="L645" s="266"/>
      <c r="M645" s="267"/>
      <c r="N645" s="268"/>
      <c r="O645" s="268"/>
      <c r="P645" s="268"/>
      <c r="Q645" s="268"/>
      <c r="R645" s="268"/>
      <c r="S645" s="268"/>
      <c r="T645" s="269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70" t="s">
        <v>251</v>
      </c>
      <c r="AU645" s="270" t="s">
        <v>113</v>
      </c>
      <c r="AV645" s="13" t="s">
        <v>31</v>
      </c>
      <c r="AW645" s="13" t="s">
        <v>30</v>
      </c>
      <c r="AX645" s="13" t="s">
        <v>76</v>
      </c>
      <c r="AY645" s="270" t="s">
        <v>242</v>
      </c>
    </row>
    <row r="646" s="14" customFormat="1">
      <c r="A646" s="14"/>
      <c r="B646" s="271"/>
      <c r="C646" s="272"/>
      <c r="D646" s="262" t="s">
        <v>251</v>
      </c>
      <c r="E646" s="273" t="s">
        <v>1</v>
      </c>
      <c r="F646" s="274" t="s">
        <v>709</v>
      </c>
      <c r="G646" s="272"/>
      <c r="H646" s="275">
        <v>1.8129999999999999</v>
      </c>
      <c r="I646" s="276"/>
      <c r="J646" s="272"/>
      <c r="K646" s="272"/>
      <c r="L646" s="277"/>
      <c r="M646" s="278"/>
      <c r="N646" s="279"/>
      <c r="O646" s="279"/>
      <c r="P646" s="279"/>
      <c r="Q646" s="279"/>
      <c r="R646" s="279"/>
      <c r="S646" s="279"/>
      <c r="T646" s="280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81" t="s">
        <v>251</v>
      </c>
      <c r="AU646" s="281" t="s">
        <v>113</v>
      </c>
      <c r="AV646" s="14" t="s">
        <v>85</v>
      </c>
      <c r="AW646" s="14" t="s">
        <v>30</v>
      </c>
      <c r="AX646" s="14" t="s">
        <v>76</v>
      </c>
      <c r="AY646" s="281" t="s">
        <v>242</v>
      </c>
    </row>
    <row r="647" s="13" customFormat="1">
      <c r="A647" s="13"/>
      <c r="B647" s="260"/>
      <c r="C647" s="261"/>
      <c r="D647" s="262" t="s">
        <v>251</v>
      </c>
      <c r="E647" s="263" t="s">
        <v>1</v>
      </c>
      <c r="F647" s="264" t="s">
        <v>710</v>
      </c>
      <c r="G647" s="261"/>
      <c r="H647" s="263" t="s">
        <v>1</v>
      </c>
      <c r="I647" s="265"/>
      <c r="J647" s="261"/>
      <c r="K647" s="261"/>
      <c r="L647" s="266"/>
      <c r="M647" s="267"/>
      <c r="N647" s="268"/>
      <c r="O647" s="268"/>
      <c r="P647" s="268"/>
      <c r="Q647" s="268"/>
      <c r="R647" s="268"/>
      <c r="S647" s="268"/>
      <c r="T647" s="269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70" t="s">
        <v>251</v>
      </c>
      <c r="AU647" s="270" t="s">
        <v>113</v>
      </c>
      <c r="AV647" s="13" t="s">
        <v>31</v>
      </c>
      <c r="AW647" s="13" t="s">
        <v>30</v>
      </c>
      <c r="AX647" s="13" t="s">
        <v>76</v>
      </c>
      <c r="AY647" s="270" t="s">
        <v>242</v>
      </c>
    </row>
    <row r="648" s="14" customFormat="1">
      <c r="A648" s="14"/>
      <c r="B648" s="271"/>
      <c r="C648" s="272"/>
      <c r="D648" s="262" t="s">
        <v>251</v>
      </c>
      <c r="E648" s="273" t="s">
        <v>1</v>
      </c>
      <c r="F648" s="274" t="s">
        <v>711</v>
      </c>
      <c r="G648" s="272"/>
      <c r="H648" s="275">
        <v>4.9649999999999999</v>
      </c>
      <c r="I648" s="276"/>
      <c r="J648" s="272"/>
      <c r="K648" s="272"/>
      <c r="L648" s="277"/>
      <c r="M648" s="278"/>
      <c r="N648" s="279"/>
      <c r="O648" s="279"/>
      <c r="P648" s="279"/>
      <c r="Q648" s="279"/>
      <c r="R648" s="279"/>
      <c r="S648" s="279"/>
      <c r="T648" s="280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81" t="s">
        <v>251</v>
      </c>
      <c r="AU648" s="281" t="s">
        <v>113</v>
      </c>
      <c r="AV648" s="14" t="s">
        <v>85</v>
      </c>
      <c r="AW648" s="14" t="s">
        <v>30</v>
      </c>
      <c r="AX648" s="14" t="s">
        <v>76</v>
      </c>
      <c r="AY648" s="281" t="s">
        <v>242</v>
      </c>
    </row>
    <row r="649" s="13" customFormat="1">
      <c r="A649" s="13"/>
      <c r="B649" s="260"/>
      <c r="C649" s="261"/>
      <c r="D649" s="262" t="s">
        <v>251</v>
      </c>
      <c r="E649" s="263" t="s">
        <v>1</v>
      </c>
      <c r="F649" s="264" t="s">
        <v>712</v>
      </c>
      <c r="G649" s="261"/>
      <c r="H649" s="263" t="s">
        <v>1</v>
      </c>
      <c r="I649" s="265"/>
      <c r="J649" s="261"/>
      <c r="K649" s="261"/>
      <c r="L649" s="266"/>
      <c r="M649" s="267"/>
      <c r="N649" s="268"/>
      <c r="O649" s="268"/>
      <c r="P649" s="268"/>
      <c r="Q649" s="268"/>
      <c r="R649" s="268"/>
      <c r="S649" s="268"/>
      <c r="T649" s="269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70" t="s">
        <v>251</v>
      </c>
      <c r="AU649" s="270" t="s">
        <v>113</v>
      </c>
      <c r="AV649" s="13" t="s">
        <v>31</v>
      </c>
      <c r="AW649" s="13" t="s">
        <v>30</v>
      </c>
      <c r="AX649" s="13" t="s">
        <v>76</v>
      </c>
      <c r="AY649" s="270" t="s">
        <v>242</v>
      </c>
    </row>
    <row r="650" s="14" customFormat="1">
      <c r="A650" s="14"/>
      <c r="B650" s="271"/>
      <c r="C650" s="272"/>
      <c r="D650" s="262" t="s">
        <v>251</v>
      </c>
      <c r="E650" s="273" t="s">
        <v>1</v>
      </c>
      <c r="F650" s="274" t="s">
        <v>713</v>
      </c>
      <c r="G650" s="272"/>
      <c r="H650" s="275">
        <v>93.599999999999994</v>
      </c>
      <c r="I650" s="276"/>
      <c r="J650" s="272"/>
      <c r="K650" s="272"/>
      <c r="L650" s="277"/>
      <c r="M650" s="278"/>
      <c r="N650" s="279"/>
      <c r="O650" s="279"/>
      <c r="P650" s="279"/>
      <c r="Q650" s="279"/>
      <c r="R650" s="279"/>
      <c r="S650" s="279"/>
      <c r="T650" s="280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81" t="s">
        <v>251</v>
      </c>
      <c r="AU650" s="281" t="s">
        <v>113</v>
      </c>
      <c r="AV650" s="14" t="s">
        <v>85</v>
      </c>
      <c r="AW650" s="14" t="s">
        <v>30</v>
      </c>
      <c r="AX650" s="14" t="s">
        <v>76</v>
      </c>
      <c r="AY650" s="281" t="s">
        <v>242</v>
      </c>
    </row>
    <row r="651" s="13" customFormat="1">
      <c r="A651" s="13"/>
      <c r="B651" s="260"/>
      <c r="C651" s="261"/>
      <c r="D651" s="262" t="s">
        <v>251</v>
      </c>
      <c r="E651" s="263" t="s">
        <v>1</v>
      </c>
      <c r="F651" s="264" t="s">
        <v>714</v>
      </c>
      <c r="G651" s="261"/>
      <c r="H651" s="263" t="s">
        <v>1</v>
      </c>
      <c r="I651" s="265"/>
      <c r="J651" s="261"/>
      <c r="K651" s="261"/>
      <c r="L651" s="266"/>
      <c r="M651" s="267"/>
      <c r="N651" s="268"/>
      <c r="O651" s="268"/>
      <c r="P651" s="268"/>
      <c r="Q651" s="268"/>
      <c r="R651" s="268"/>
      <c r="S651" s="268"/>
      <c r="T651" s="269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70" t="s">
        <v>251</v>
      </c>
      <c r="AU651" s="270" t="s">
        <v>113</v>
      </c>
      <c r="AV651" s="13" t="s">
        <v>31</v>
      </c>
      <c r="AW651" s="13" t="s">
        <v>30</v>
      </c>
      <c r="AX651" s="13" t="s">
        <v>76</v>
      </c>
      <c r="AY651" s="270" t="s">
        <v>242</v>
      </c>
    </row>
    <row r="652" s="14" customFormat="1">
      <c r="A652" s="14"/>
      <c r="B652" s="271"/>
      <c r="C652" s="272"/>
      <c r="D652" s="262" t="s">
        <v>251</v>
      </c>
      <c r="E652" s="273" t="s">
        <v>1</v>
      </c>
      <c r="F652" s="274" t="s">
        <v>715</v>
      </c>
      <c r="G652" s="272"/>
      <c r="H652" s="275">
        <v>258.94</v>
      </c>
      <c r="I652" s="276"/>
      <c r="J652" s="272"/>
      <c r="K652" s="272"/>
      <c r="L652" s="277"/>
      <c r="M652" s="278"/>
      <c r="N652" s="279"/>
      <c r="O652" s="279"/>
      <c r="P652" s="279"/>
      <c r="Q652" s="279"/>
      <c r="R652" s="279"/>
      <c r="S652" s="279"/>
      <c r="T652" s="280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81" t="s">
        <v>251</v>
      </c>
      <c r="AU652" s="281" t="s">
        <v>113</v>
      </c>
      <c r="AV652" s="14" t="s">
        <v>85</v>
      </c>
      <c r="AW652" s="14" t="s">
        <v>30</v>
      </c>
      <c r="AX652" s="14" t="s">
        <v>76</v>
      </c>
      <c r="AY652" s="281" t="s">
        <v>242</v>
      </c>
    </row>
    <row r="653" s="13" customFormat="1">
      <c r="A653" s="13"/>
      <c r="B653" s="260"/>
      <c r="C653" s="261"/>
      <c r="D653" s="262" t="s">
        <v>251</v>
      </c>
      <c r="E653" s="263" t="s">
        <v>1</v>
      </c>
      <c r="F653" s="264" t="s">
        <v>716</v>
      </c>
      <c r="G653" s="261"/>
      <c r="H653" s="263" t="s">
        <v>1</v>
      </c>
      <c r="I653" s="265"/>
      <c r="J653" s="261"/>
      <c r="K653" s="261"/>
      <c r="L653" s="266"/>
      <c r="M653" s="267"/>
      <c r="N653" s="268"/>
      <c r="O653" s="268"/>
      <c r="P653" s="268"/>
      <c r="Q653" s="268"/>
      <c r="R653" s="268"/>
      <c r="S653" s="268"/>
      <c r="T653" s="269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70" t="s">
        <v>251</v>
      </c>
      <c r="AU653" s="270" t="s">
        <v>113</v>
      </c>
      <c r="AV653" s="13" t="s">
        <v>31</v>
      </c>
      <c r="AW653" s="13" t="s">
        <v>30</v>
      </c>
      <c r="AX653" s="13" t="s">
        <v>76</v>
      </c>
      <c r="AY653" s="270" t="s">
        <v>242</v>
      </c>
    </row>
    <row r="654" s="14" customFormat="1">
      <c r="A654" s="14"/>
      <c r="B654" s="271"/>
      <c r="C654" s="272"/>
      <c r="D654" s="262" t="s">
        <v>251</v>
      </c>
      <c r="E654" s="273" t="s">
        <v>1</v>
      </c>
      <c r="F654" s="274" t="s">
        <v>717</v>
      </c>
      <c r="G654" s="272"/>
      <c r="H654" s="275">
        <v>94.819999999999993</v>
      </c>
      <c r="I654" s="276"/>
      <c r="J654" s="272"/>
      <c r="K654" s="272"/>
      <c r="L654" s="277"/>
      <c r="M654" s="278"/>
      <c r="N654" s="279"/>
      <c r="O654" s="279"/>
      <c r="P654" s="279"/>
      <c r="Q654" s="279"/>
      <c r="R654" s="279"/>
      <c r="S654" s="279"/>
      <c r="T654" s="280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81" t="s">
        <v>251</v>
      </c>
      <c r="AU654" s="281" t="s">
        <v>113</v>
      </c>
      <c r="AV654" s="14" t="s">
        <v>85</v>
      </c>
      <c r="AW654" s="14" t="s">
        <v>30</v>
      </c>
      <c r="AX654" s="14" t="s">
        <v>76</v>
      </c>
      <c r="AY654" s="281" t="s">
        <v>242</v>
      </c>
    </row>
    <row r="655" s="16" customFormat="1">
      <c r="A655" s="16"/>
      <c r="B655" s="293"/>
      <c r="C655" s="294"/>
      <c r="D655" s="262" t="s">
        <v>251</v>
      </c>
      <c r="E655" s="295" t="s">
        <v>1</v>
      </c>
      <c r="F655" s="296" t="s">
        <v>293</v>
      </c>
      <c r="G655" s="294"/>
      <c r="H655" s="297">
        <v>833.85799999999995</v>
      </c>
      <c r="I655" s="298"/>
      <c r="J655" s="294"/>
      <c r="K655" s="294"/>
      <c r="L655" s="299"/>
      <c r="M655" s="300"/>
      <c r="N655" s="301"/>
      <c r="O655" s="301"/>
      <c r="P655" s="301"/>
      <c r="Q655" s="301"/>
      <c r="R655" s="301"/>
      <c r="S655" s="301"/>
      <c r="T655" s="302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T655" s="303" t="s">
        <v>251</v>
      </c>
      <c r="AU655" s="303" t="s">
        <v>113</v>
      </c>
      <c r="AV655" s="16" t="s">
        <v>113</v>
      </c>
      <c r="AW655" s="16" t="s">
        <v>30</v>
      </c>
      <c r="AX655" s="16" t="s">
        <v>76</v>
      </c>
      <c r="AY655" s="303" t="s">
        <v>242</v>
      </c>
    </row>
    <row r="656" s="13" customFormat="1">
      <c r="A656" s="13"/>
      <c r="B656" s="260"/>
      <c r="C656" s="261"/>
      <c r="D656" s="262" t="s">
        <v>251</v>
      </c>
      <c r="E656" s="263" t="s">
        <v>1</v>
      </c>
      <c r="F656" s="264" t="s">
        <v>718</v>
      </c>
      <c r="G656" s="261"/>
      <c r="H656" s="263" t="s">
        <v>1</v>
      </c>
      <c r="I656" s="265"/>
      <c r="J656" s="261"/>
      <c r="K656" s="261"/>
      <c r="L656" s="266"/>
      <c r="M656" s="267"/>
      <c r="N656" s="268"/>
      <c r="O656" s="268"/>
      <c r="P656" s="268"/>
      <c r="Q656" s="268"/>
      <c r="R656" s="268"/>
      <c r="S656" s="268"/>
      <c r="T656" s="269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T656" s="270" t="s">
        <v>251</v>
      </c>
      <c r="AU656" s="270" t="s">
        <v>113</v>
      </c>
      <c r="AV656" s="13" t="s">
        <v>31</v>
      </c>
      <c r="AW656" s="13" t="s">
        <v>30</v>
      </c>
      <c r="AX656" s="13" t="s">
        <v>76</v>
      </c>
      <c r="AY656" s="270" t="s">
        <v>242</v>
      </c>
    </row>
    <row r="657" s="14" customFormat="1">
      <c r="A657" s="14"/>
      <c r="B657" s="271"/>
      <c r="C657" s="272"/>
      <c r="D657" s="262" t="s">
        <v>251</v>
      </c>
      <c r="E657" s="273" t="s">
        <v>1</v>
      </c>
      <c r="F657" s="274" t="s">
        <v>719</v>
      </c>
      <c r="G657" s="272"/>
      <c r="H657" s="275">
        <v>1698.21</v>
      </c>
      <c r="I657" s="276"/>
      <c r="J657" s="272"/>
      <c r="K657" s="272"/>
      <c r="L657" s="277"/>
      <c r="M657" s="278"/>
      <c r="N657" s="279"/>
      <c r="O657" s="279"/>
      <c r="P657" s="279"/>
      <c r="Q657" s="279"/>
      <c r="R657" s="279"/>
      <c r="S657" s="279"/>
      <c r="T657" s="280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T657" s="281" t="s">
        <v>251</v>
      </c>
      <c r="AU657" s="281" t="s">
        <v>113</v>
      </c>
      <c r="AV657" s="14" t="s">
        <v>85</v>
      </c>
      <c r="AW657" s="14" t="s">
        <v>30</v>
      </c>
      <c r="AX657" s="14" t="s">
        <v>76</v>
      </c>
      <c r="AY657" s="281" t="s">
        <v>242</v>
      </c>
    </row>
    <row r="658" s="16" customFormat="1">
      <c r="A658" s="16"/>
      <c r="B658" s="293"/>
      <c r="C658" s="294"/>
      <c r="D658" s="262" t="s">
        <v>251</v>
      </c>
      <c r="E658" s="295" t="s">
        <v>1</v>
      </c>
      <c r="F658" s="296" t="s">
        <v>293</v>
      </c>
      <c r="G658" s="294"/>
      <c r="H658" s="297">
        <v>1698.21</v>
      </c>
      <c r="I658" s="298"/>
      <c r="J658" s="294"/>
      <c r="K658" s="294"/>
      <c r="L658" s="299"/>
      <c r="M658" s="300"/>
      <c r="N658" s="301"/>
      <c r="O658" s="301"/>
      <c r="P658" s="301"/>
      <c r="Q658" s="301"/>
      <c r="R658" s="301"/>
      <c r="S658" s="301"/>
      <c r="T658" s="302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T658" s="303" t="s">
        <v>251</v>
      </c>
      <c r="AU658" s="303" t="s">
        <v>113</v>
      </c>
      <c r="AV658" s="16" t="s">
        <v>113</v>
      </c>
      <c r="AW658" s="16" t="s">
        <v>30</v>
      </c>
      <c r="AX658" s="16" t="s">
        <v>76</v>
      </c>
      <c r="AY658" s="303" t="s">
        <v>242</v>
      </c>
    </row>
    <row r="659" s="15" customFormat="1">
      <c r="A659" s="15"/>
      <c r="B659" s="282"/>
      <c r="C659" s="283"/>
      <c r="D659" s="262" t="s">
        <v>251</v>
      </c>
      <c r="E659" s="284" t="s">
        <v>1</v>
      </c>
      <c r="F659" s="285" t="s">
        <v>256</v>
      </c>
      <c r="G659" s="283"/>
      <c r="H659" s="286">
        <v>2532.0680000000002</v>
      </c>
      <c r="I659" s="287"/>
      <c r="J659" s="283"/>
      <c r="K659" s="283"/>
      <c r="L659" s="288"/>
      <c r="M659" s="289"/>
      <c r="N659" s="290"/>
      <c r="O659" s="290"/>
      <c r="P659" s="290"/>
      <c r="Q659" s="290"/>
      <c r="R659" s="290"/>
      <c r="S659" s="290"/>
      <c r="T659" s="291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T659" s="292" t="s">
        <v>251</v>
      </c>
      <c r="AU659" s="292" t="s">
        <v>113</v>
      </c>
      <c r="AV659" s="15" t="s">
        <v>249</v>
      </c>
      <c r="AW659" s="15" t="s">
        <v>30</v>
      </c>
      <c r="AX659" s="15" t="s">
        <v>31</v>
      </c>
      <c r="AY659" s="292" t="s">
        <v>242</v>
      </c>
    </row>
    <row r="660" s="2" customFormat="1" ht="21.75" customHeight="1">
      <c r="A660" s="41"/>
      <c r="B660" s="42"/>
      <c r="C660" s="247" t="s">
        <v>720</v>
      </c>
      <c r="D660" s="247" t="s">
        <v>245</v>
      </c>
      <c r="E660" s="248" t="s">
        <v>721</v>
      </c>
      <c r="F660" s="249" t="s">
        <v>722</v>
      </c>
      <c r="G660" s="250" t="s">
        <v>353</v>
      </c>
      <c r="H660" s="251">
        <v>1739.22</v>
      </c>
      <c r="I660" s="252"/>
      <c r="J660" s="251">
        <f>ROUND(I660*H660,3)</f>
        <v>0</v>
      </c>
      <c r="K660" s="253"/>
      <c r="L660" s="44"/>
      <c r="M660" s="254" t="s">
        <v>1</v>
      </c>
      <c r="N660" s="255" t="s">
        <v>41</v>
      </c>
      <c r="O660" s="94"/>
      <c r="P660" s="256">
        <f>O660*H660</f>
        <v>0</v>
      </c>
      <c r="Q660" s="256">
        <v>0.0025000000000000001</v>
      </c>
      <c r="R660" s="256">
        <f>Q660*H660</f>
        <v>4.3480499999999997</v>
      </c>
      <c r="S660" s="256">
        <v>0</v>
      </c>
      <c r="T660" s="257">
        <f>S660*H660</f>
        <v>0</v>
      </c>
      <c r="U660" s="41"/>
      <c r="V660" s="41"/>
      <c r="W660" s="41"/>
      <c r="X660" s="41"/>
      <c r="Y660" s="41"/>
      <c r="Z660" s="41"/>
      <c r="AA660" s="41"/>
      <c r="AB660" s="41"/>
      <c r="AC660" s="41"/>
      <c r="AD660" s="41"/>
      <c r="AE660" s="41"/>
      <c r="AR660" s="258" t="s">
        <v>249</v>
      </c>
      <c r="AT660" s="258" t="s">
        <v>245</v>
      </c>
      <c r="AU660" s="258" t="s">
        <v>113</v>
      </c>
      <c r="AY660" s="18" t="s">
        <v>242</v>
      </c>
      <c r="BE660" s="146">
        <f>IF(N660="základní",J660,0)</f>
        <v>0</v>
      </c>
      <c r="BF660" s="146">
        <f>IF(N660="snížená",J660,0)</f>
        <v>0</v>
      </c>
      <c r="BG660" s="146">
        <f>IF(N660="zákl. přenesená",J660,0)</f>
        <v>0</v>
      </c>
      <c r="BH660" s="146">
        <f>IF(N660="sníž. přenesená",J660,0)</f>
        <v>0</v>
      </c>
      <c r="BI660" s="146">
        <f>IF(N660="nulová",J660,0)</f>
        <v>0</v>
      </c>
      <c r="BJ660" s="18" t="s">
        <v>31</v>
      </c>
      <c r="BK660" s="259">
        <f>ROUND(I660*H660,3)</f>
        <v>0</v>
      </c>
      <c r="BL660" s="18" t="s">
        <v>249</v>
      </c>
      <c r="BM660" s="258" t="s">
        <v>723</v>
      </c>
    </row>
    <row r="661" s="13" customFormat="1">
      <c r="A661" s="13"/>
      <c r="B661" s="260"/>
      <c r="C661" s="261"/>
      <c r="D661" s="262" t="s">
        <v>251</v>
      </c>
      <c r="E661" s="263" t="s">
        <v>1</v>
      </c>
      <c r="F661" s="264" t="s">
        <v>724</v>
      </c>
      <c r="G661" s="261"/>
      <c r="H661" s="263" t="s">
        <v>1</v>
      </c>
      <c r="I661" s="265"/>
      <c r="J661" s="261"/>
      <c r="K661" s="261"/>
      <c r="L661" s="266"/>
      <c r="M661" s="267"/>
      <c r="N661" s="268"/>
      <c r="O661" s="268"/>
      <c r="P661" s="268"/>
      <c r="Q661" s="268"/>
      <c r="R661" s="268"/>
      <c r="S661" s="268"/>
      <c r="T661" s="269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70" t="s">
        <v>251</v>
      </c>
      <c r="AU661" s="270" t="s">
        <v>113</v>
      </c>
      <c r="AV661" s="13" t="s">
        <v>31</v>
      </c>
      <c r="AW661" s="13" t="s">
        <v>30</v>
      </c>
      <c r="AX661" s="13" t="s">
        <v>76</v>
      </c>
      <c r="AY661" s="270" t="s">
        <v>242</v>
      </c>
    </row>
    <row r="662" s="14" customFormat="1">
      <c r="A662" s="14"/>
      <c r="B662" s="271"/>
      <c r="C662" s="272"/>
      <c r="D662" s="262" t="s">
        <v>251</v>
      </c>
      <c r="E662" s="273" t="s">
        <v>1</v>
      </c>
      <c r="F662" s="274" t="s">
        <v>725</v>
      </c>
      <c r="G662" s="272"/>
      <c r="H662" s="275">
        <v>495.02999999999997</v>
      </c>
      <c r="I662" s="276"/>
      <c r="J662" s="272"/>
      <c r="K662" s="272"/>
      <c r="L662" s="277"/>
      <c r="M662" s="278"/>
      <c r="N662" s="279"/>
      <c r="O662" s="279"/>
      <c r="P662" s="279"/>
      <c r="Q662" s="279"/>
      <c r="R662" s="279"/>
      <c r="S662" s="279"/>
      <c r="T662" s="280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81" t="s">
        <v>251</v>
      </c>
      <c r="AU662" s="281" t="s">
        <v>113</v>
      </c>
      <c r="AV662" s="14" t="s">
        <v>85</v>
      </c>
      <c r="AW662" s="14" t="s">
        <v>30</v>
      </c>
      <c r="AX662" s="14" t="s">
        <v>76</v>
      </c>
      <c r="AY662" s="281" t="s">
        <v>242</v>
      </c>
    </row>
    <row r="663" s="14" customFormat="1">
      <c r="A663" s="14"/>
      <c r="B663" s="271"/>
      <c r="C663" s="272"/>
      <c r="D663" s="262" t="s">
        <v>251</v>
      </c>
      <c r="E663" s="273" t="s">
        <v>1</v>
      </c>
      <c r="F663" s="274" t="s">
        <v>726</v>
      </c>
      <c r="G663" s="272"/>
      <c r="H663" s="275">
        <v>1244.1900000000001</v>
      </c>
      <c r="I663" s="276"/>
      <c r="J663" s="272"/>
      <c r="K663" s="272"/>
      <c r="L663" s="277"/>
      <c r="M663" s="278"/>
      <c r="N663" s="279"/>
      <c r="O663" s="279"/>
      <c r="P663" s="279"/>
      <c r="Q663" s="279"/>
      <c r="R663" s="279"/>
      <c r="S663" s="279"/>
      <c r="T663" s="280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81" t="s">
        <v>251</v>
      </c>
      <c r="AU663" s="281" t="s">
        <v>113</v>
      </c>
      <c r="AV663" s="14" t="s">
        <v>85</v>
      </c>
      <c r="AW663" s="14" t="s">
        <v>30</v>
      </c>
      <c r="AX663" s="14" t="s">
        <v>76</v>
      </c>
      <c r="AY663" s="281" t="s">
        <v>242</v>
      </c>
    </row>
    <row r="664" s="15" customFormat="1">
      <c r="A664" s="15"/>
      <c r="B664" s="282"/>
      <c r="C664" s="283"/>
      <c r="D664" s="262" t="s">
        <v>251</v>
      </c>
      <c r="E664" s="284" t="s">
        <v>1</v>
      </c>
      <c r="F664" s="285" t="s">
        <v>256</v>
      </c>
      <c r="G664" s="283"/>
      <c r="H664" s="286">
        <v>1739.22</v>
      </c>
      <c r="I664" s="287"/>
      <c r="J664" s="283"/>
      <c r="K664" s="283"/>
      <c r="L664" s="288"/>
      <c r="M664" s="289"/>
      <c r="N664" s="290"/>
      <c r="O664" s="290"/>
      <c r="P664" s="290"/>
      <c r="Q664" s="290"/>
      <c r="R664" s="290"/>
      <c r="S664" s="290"/>
      <c r="T664" s="291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T664" s="292" t="s">
        <v>251</v>
      </c>
      <c r="AU664" s="292" t="s">
        <v>113</v>
      </c>
      <c r="AV664" s="15" t="s">
        <v>249</v>
      </c>
      <c r="AW664" s="15" t="s">
        <v>30</v>
      </c>
      <c r="AX664" s="15" t="s">
        <v>31</v>
      </c>
      <c r="AY664" s="292" t="s">
        <v>242</v>
      </c>
    </row>
    <row r="665" s="2" customFormat="1" ht="21.75" customHeight="1">
      <c r="A665" s="41"/>
      <c r="B665" s="42"/>
      <c r="C665" s="247" t="s">
        <v>727</v>
      </c>
      <c r="D665" s="247" t="s">
        <v>245</v>
      </c>
      <c r="E665" s="248" t="s">
        <v>728</v>
      </c>
      <c r="F665" s="249" t="s">
        <v>729</v>
      </c>
      <c r="G665" s="250" t="s">
        <v>353</v>
      </c>
      <c r="H665" s="251">
        <v>353.75999999999999</v>
      </c>
      <c r="I665" s="252"/>
      <c r="J665" s="251">
        <f>ROUND(I665*H665,3)</f>
        <v>0</v>
      </c>
      <c r="K665" s="253"/>
      <c r="L665" s="44"/>
      <c r="M665" s="254" t="s">
        <v>1</v>
      </c>
      <c r="N665" s="255" t="s">
        <v>41</v>
      </c>
      <c r="O665" s="94"/>
      <c r="P665" s="256">
        <f>O665*H665</f>
        <v>0</v>
      </c>
      <c r="Q665" s="256">
        <v>0.0043800000000000002</v>
      </c>
      <c r="R665" s="256">
        <f>Q665*H665</f>
        <v>1.5494688000000001</v>
      </c>
      <c r="S665" s="256">
        <v>0</v>
      </c>
      <c r="T665" s="257">
        <f>S665*H665</f>
        <v>0</v>
      </c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R665" s="258" t="s">
        <v>249</v>
      </c>
      <c r="AT665" s="258" t="s">
        <v>245</v>
      </c>
      <c r="AU665" s="258" t="s">
        <v>113</v>
      </c>
      <c r="AY665" s="18" t="s">
        <v>242</v>
      </c>
      <c r="BE665" s="146">
        <f>IF(N665="základní",J665,0)</f>
        <v>0</v>
      </c>
      <c r="BF665" s="146">
        <f>IF(N665="snížená",J665,0)</f>
        <v>0</v>
      </c>
      <c r="BG665" s="146">
        <f>IF(N665="zákl. přenesená",J665,0)</f>
        <v>0</v>
      </c>
      <c r="BH665" s="146">
        <f>IF(N665="sníž. přenesená",J665,0)</f>
        <v>0</v>
      </c>
      <c r="BI665" s="146">
        <f>IF(N665="nulová",J665,0)</f>
        <v>0</v>
      </c>
      <c r="BJ665" s="18" t="s">
        <v>31</v>
      </c>
      <c r="BK665" s="259">
        <f>ROUND(I665*H665,3)</f>
        <v>0</v>
      </c>
      <c r="BL665" s="18" t="s">
        <v>249</v>
      </c>
      <c r="BM665" s="258" t="s">
        <v>730</v>
      </c>
    </row>
    <row r="666" s="13" customFormat="1">
      <c r="A666" s="13"/>
      <c r="B666" s="260"/>
      <c r="C666" s="261"/>
      <c r="D666" s="262" t="s">
        <v>251</v>
      </c>
      <c r="E666" s="263" t="s">
        <v>1</v>
      </c>
      <c r="F666" s="264" t="s">
        <v>731</v>
      </c>
      <c r="G666" s="261"/>
      <c r="H666" s="263" t="s">
        <v>1</v>
      </c>
      <c r="I666" s="265"/>
      <c r="J666" s="261"/>
      <c r="K666" s="261"/>
      <c r="L666" s="266"/>
      <c r="M666" s="267"/>
      <c r="N666" s="268"/>
      <c r="O666" s="268"/>
      <c r="P666" s="268"/>
      <c r="Q666" s="268"/>
      <c r="R666" s="268"/>
      <c r="S666" s="268"/>
      <c r="T666" s="269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70" t="s">
        <v>251</v>
      </c>
      <c r="AU666" s="270" t="s">
        <v>113</v>
      </c>
      <c r="AV666" s="13" t="s">
        <v>31</v>
      </c>
      <c r="AW666" s="13" t="s">
        <v>30</v>
      </c>
      <c r="AX666" s="13" t="s">
        <v>76</v>
      </c>
      <c r="AY666" s="270" t="s">
        <v>242</v>
      </c>
    </row>
    <row r="667" s="13" customFormat="1">
      <c r="A667" s="13"/>
      <c r="B667" s="260"/>
      <c r="C667" s="261"/>
      <c r="D667" s="262" t="s">
        <v>251</v>
      </c>
      <c r="E667" s="263" t="s">
        <v>1</v>
      </c>
      <c r="F667" s="264" t="s">
        <v>714</v>
      </c>
      <c r="G667" s="261"/>
      <c r="H667" s="263" t="s">
        <v>1</v>
      </c>
      <c r="I667" s="265"/>
      <c r="J667" s="261"/>
      <c r="K667" s="261"/>
      <c r="L667" s="266"/>
      <c r="M667" s="267"/>
      <c r="N667" s="268"/>
      <c r="O667" s="268"/>
      <c r="P667" s="268"/>
      <c r="Q667" s="268"/>
      <c r="R667" s="268"/>
      <c r="S667" s="268"/>
      <c r="T667" s="269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70" t="s">
        <v>251</v>
      </c>
      <c r="AU667" s="270" t="s">
        <v>113</v>
      </c>
      <c r="AV667" s="13" t="s">
        <v>31</v>
      </c>
      <c r="AW667" s="13" t="s">
        <v>30</v>
      </c>
      <c r="AX667" s="13" t="s">
        <v>76</v>
      </c>
      <c r="AY667" s="270" t="s">
        <v>242</v>
      </c>
    </row>
    <row r="668" s="14" customFormat="1">
      <c r="A668" s="14"/>
      <c r="B668" s="271"/>
      <c r="C668" s="272"/>
      <c r="D668" s="262" t="s">
        <v>251</v>
      </c>
      <c r="E668" s="273" t="s">
        <v>1</v>
      </c>
      <c r="F668" s="274" t="s">
        <v>715</v>
      </c>
      <c r="G668" s="272"/>
      <c r="H668" s="275">
        <v>258.94</v>
      </c>
      <c r="I668" s="276"/>
      <c r="J668" s="272"/>
      <c r="K668" s="272"/>
      <c r="L668" s="277"/>
      <c r="M668" s="278"/>
      <c r="N668" s="279"/>
      <c r="O668" s="279"/>
      <c r="P668" s="279"/>
      <c r="Q668" s="279"/>
      <c r="R668" s="279"/>
      <c r="S668" s="279"/>
      <c r="T668" s="280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T668" s="281" t="s">
        <v>251</v>
      </c>
      <c r="AU668" s="281" t="s">
        <v>113</v>
      </c>
      <c r="AV668" s="14" t="s">
        <v>85</v>
      </c>
      <c r="AW668" s="14" t="s">
        <v>30</v>
      </c>
      <c r="AX668" s="14" t="s">
        <v>76</v>
      </c>
      <c r="AY668" s="281" t="s">
        <v>242</v>
      </c>
    </row>
    <row r="669" s="13" customFormat="1">
      <c r="A669" s="13"/>
      <c r="B669" s="260"/>
      <c r="C669" s="261"/>
      <c r="D669" s="262" t="s">
        <v>251</v>
      </c>
      <c r="E669" s="263" t="s">
        <v>1</v>
      </c>
      <c r="F669" s="264" t="s">
        <v>716</v>
      </c>
      <c r="G669" s="261"/>
      <c r="H669" s="263" t="s">
        <v>1</v>
      </c>
      <c r="I669" s="265"/>
      <c r="J669" s="261"/>
      <c r="K669" s="261"/>
      <c r="L669" s="266"/>
      <c r="M669" s="267"/>
      <c r="N669" s="268"/>
      <c r="O669" s="268"/>
      <c r="P669" s="268"/>
      <c r="Q669" s="268"/>
      <c r="R669" s="268"/>
      <c r="S669" s="268"/>
      <c r="T669" s="269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70" t="s">
        <v>251</v>
      </c>
      <c r="AU669" s="270" t="s">
        <v>113</v>
      </c>
      <c r="AV669" s="13" t="s">
        <v>31</v>
      </c>
      <c r="AW669" s="13" t="s">
        <v>30</v>
      </c>
      <c r="AX669" s="13" t="s">
        <v>76</v>
      </c>
      <c r="AY669" s="270" t="s">
        <v>242</v>
      </c>
    </row>
    <row r="670" s="14" customFormat="1">
      <c r="A670" s="14"/>
      <c r="B670" s="271"/>
      <c r="C670" s="272"/>
      <c r="D670" s="262" t="s">
        <v>251</v>
      </c>
      <c r="E670" s="273" t="s">
        <v>1</v>
      </c>
      <c r="F670" s="274" t="s">
        <v>717</v>
      </c>
      <c r="G670" s="272"/>
      <c r="H670" s="275">
        <v>94.819999999999993</v>
      </c>
      <c r="I670" s="276"/>
      <c r="J670" s="272"/>
      <c r="K670" s="272"/>
      <c r="L670" s="277"/>
      <c r="M670" s="278"/>
      <c r="N670" s="279"/>
      <c r="O670" s="279"/>
      <c r="P670" s="279"/>
      <c r="Q670" s="279"/>
      <c r="R670" s="279"/>
      <c r="S670" s="279"/>
      <c r="T670" s="280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81" t="s">
        <v>251</v>
      </c>
      <c r="AU670" s="281" t="s">
        <v>113</v>
      </c>
      <c r="AV670" s="14" t="s">
        <v>85</v>
      </c>
      <c r="AW670" s="14" t="s">
        <v>30</v>
      </c>
      <c r="AX670" s="14" t="s">
        <v>76</v>
      </c>
      <c r="AY670" s="281" t="s">
        <v>242</v>
      </c>
    </row>
    <row r="671" s="15" customFormat="1">
      <c r="A671" s="15"/>
      <c r="B671" s="282"/>
      <c r="C671" s="283"/>
      <c r="D671" s="262" t="s">
        <v>251</v>
      </c>
      <c r="E671" s="284" t="s">
        <v>1</v>
      </c>
      <c r="F671" s="285" t="s">
        <v>256</v>
      </c>
      <c r="G671" s="283"/>
      <c r="H671" s="286">
        <v>353.75999999999999</v>
      </c>
      <c r="I671" s="287"/>
      <c r="J671" s="283"/>
      <c r="K671" s="283"/>
      <c r="L671" s="288"/>
      <c r="M671" s="289"/>
      <c r="N671" s="290"/>
      <c r="O671" s="290"/>
      <c r="P671" s="290"/>
      <c r="Q671" s="290"/>
      <c r="R671" s="290"/>
      <c r="S671" s="290"/>
      <c r="T671" s="291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T671" s="292" t="s">
        <v>251</v>
      </c>
      <c r="AU671" s="292" t="s">
        <v>113</v>
      </c>
      <c r="AV671" s="15" t="s">
        <v>249</v>
      </c>
      <c r="AW671" s="15" t="s">
        <v>30</v>
      </c>
      <c r="AX671" s="15" t="s">
        <v>31</v>
      </c>
      <c r="AY671" s="292" t="s">
        <v>242</v>
      </c>
    </row>
    <row r="672" s="2" customFormat="1" ht="16.5" customHeight="1">
      <c r="A672" s="41"/>
      <c r="B672" s="42"/>
      <c r="C672" s="247" t="s">
        <v>732</v>
      </c>
      <c r="D672" s="247" t="s">
        <v>245</v>
      </c>
      <c r="E672" s="248" t="s">
        <v>733</v>
      </c>
      <c r="F672" s="249" t="s">
        <v>734</v>
      </c>
      <c r="G672" s="250" t="s">
        <v>353</v>
      </c>
      <c r="H672" s="251">
        <v>70.028000000000006</v>
      </c>
      <c r="I672" s="252"/>
      <c r="J672" s="251">
        <f>ROUND(I672*H672,3)</f>
        <v>0</v>
      </c>
      <c r="K672" s="253"/>
      <c r="L672" s="44"/>
      <c r="M672" s="254" t="s">
        <v>1</v>
      </c>
      <c r="N672" s="255" t="s">
        <v>41</v>
      </c>
      <c r="O672" s="94"/>
      <c r="P672" s="256">
        <f>O672*H672</f>
        <v>0</v>
      </c>
      <c r="Q672" s="256">
        <v>0.0040000000000000001</v>
      </c>
      <c r="R672" s="256">
        <f>Q672*H672</f>
        <v>0.28011200000000003</v>
      </c>
      <c r="S672" s="256">
        <v>0</v>
      </c>
      <c r="T672" s="257">
        <f>S672*H672</f>
        <v>0</v>
      </c>
      <c r="U672" s="41"/>
      <c r="V672" s="41"/>
      <c r="W672" s="41"/>
      <c r="X672" s="41"/>
      <c r="Y672" s="41"/>
      <c r="Z672" s="41"/>
      <c r="AA672" s="41"/>
      <c r="AB672" s="41"/>
      <c r="AC672" s="41"/>
      <c r="AD672" s="41"/>
      <c r="AE672" s="41"/>
      <c r="AR672" s="258" t="s">
        <v>249</v>
      </c>
      <c r="AT672" s="258" t="s">
        <v>245</v>
      </c>
      <c r="AU672" s="258" t="s">
        <v>113</v>
      </c>
      <c r="AY672" s="18" t="s">
        <v>242</v>
      </c>
      <c r="BE672" s="146">
        <f>IF(N672="základní",J672,0)</f>
        <v>0</v>
      </c>
      <c r="BF672" s="146">
        <f>IF(N672="snížená",J672,0)</f>
        <v>0</v>
      </c>
      <c r="BG672" s="146">
        <f>IF(N672="zákl. přenesená",J672,0)</f>
        <v>0</v>
      </c>
      <c r="BH672" s="146">
        <f>IF(N672="sníž. přenesená",J672,0)</f>
        <v>0</v>
      </c>
      <c r="BI672" s="146">
        <f>IF(N672="nulová",J672,0)</f>
        <v>0</v>
      </c>
      <c r="BJ672" s="18" t="s">
        <v>31</v>
      </c>
      <c r="BK672" s="259">
        <f>ROUND(I672*H672,3)</f>
        <v>0</v>
      </c>
      <c r="BL672" s="18" t="s">
        <v>249</v>
      </c>
      <c r="BM672" s="258" t="s">
        <v>735</v>
      </c>
    </row>
    <row r="673" s="13" customFormat="1">
      <c r="A673" s="13"/>
      <c r="B673" s="260"/>
      <c r="C673" s="261"/>
      <c r="D673" s="262" t="s">
        <v>251</v>
      </c>
      <c r="E673" s="263" t="s">
        <v>1</v>
      </c>
      <c r="F673" s="264" t="s">
        <v>736</v>
      </c>
      <c r="G673" s="261"/>
      <c r="H673" s="263" t="s">
        <v>1</v>
      </c>
      <c r="I673" s="265"/>
      <c r="J673" s="261"/>
      <c r="K673" s="261"/>
      <c r="L673" s="266"/>
      <c r="M673" s="267"/>
      <c r="N673" s="268"/>
      <c r="O673" s="268"/>
      <c r="P673" s="268"/>
      <c r="Q673" s="268"/>
      <c r="R673" s="268"/>
      <c r="S673" s="268"/>
      <c r="T673" s="269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70" t="s">
        <v>251</v>
      </c>
      <c r="AU673" s="270" t="s">
        <v>113</v>
      </c>
      <c r="AV673" s="13" t="s">
        <v>31</v>
      </c>
      <c r="AW673" s="13" t="s">
        <v>30</v>
      </c>
      <c r="AX673" s="13" t="s">
        <v>76</v>
      </c>
      <c r="AY673" s="270" t="s">
        <v>242</v>
      </c>
    </row>
    <row r="674" s="13" customFormat="1">
      <c r="A674" s="13"/>
      <c r="B674" s="260"/>
      <c r="C674" s="261"/>
      <c r="D674" s="262" t="s">
        <v>251</v>
      </c>
      <c r="E674" s="263" t="s">
        <v>1</v>
      </c>
      <c r="F674" s="264" t="s">
        <v>585</v>
      </c>
      <c r="G674" s="261"/>
      <c r="H674" s="263" t="s">
        <v>1</v>
      </c>
      <c r="I674" s="265"/>
      <c r="J674" s="261"/>
      <c r="K674" s="261"/>
      <c r="L674" s="266"/>
      <c r="M674" s="267"/>
      <c r="N674" s="268"/>
      <c r="O674" s="268"/>
      <c r="P674" s="268"/>
      <c r="Q674" s="268"/>
      <c r="R674" s="268"/>
      <c r="S674" s="268"/>
      <c r="T674" s="269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T674" s="270" t="s">
        <v>251</v>
      </c>
      <c r="AU674" s="270" t="s">
        <v>113</v>
      </c>
      <c r="AV674" s="13" t="s">
        <v>31</v>
      </c>
      <c r="AW674" s="13" t="s">
        <v>30</v>
      </c>
      <c r="AX674" s="13" t="s">
        <v>76</v>
      </c>
      <c r="AY674" s="270" t="s">
        <v>242</v>
      </c>
    </row>
    <row r="675" s="13" customFormat="1">
      <c r="A675" s="13"/>
      <c r="B675" s="260"/>
      <c r="C675" s="261"/>
      <c r="D675" s="262" t="s">
        <v>251</v>
      </c>
      <c r="E675" s="263" t="s">
        <v>1</v>
      </c>
      <c r="F675" s="264" t="s">
        <v>480</v>
      </c>
      <c r="G675" s="261"/>
      <c r="H675" s="263" t="s">
        <v>1</v>
      </c>
      <c r="I675" s="265"/>
      <c r="J675" s="261"/>
      <c r="K675" s="261"/>
      <c r="L675" s="266"/>
      <c r="M675" s="267"/>
      <c r="N675" s="268"/>
      <c r="O675" s="268"/>
      <c r="P675" s="268"/>
      <c r="Q675" s="268"/>
      <c r="R675" s="268"/>
      <c r="S675" s="268"/>
      <c r="T675" s="269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70" t="s">
        <v>251</v>
      </c>
      <c r="AU675" s="270" t="s">
        <v>113</v>
      </c>
      <c r="AV675" s="13" t="s">
        <v>31</v>
      </c>
      <c r="AW675" s="13" t="s">
        <v>30</v>
      </c>
      <c r="AX675" s="13" t="s">
        <v>76</v>
      </c>
      <c r="AY675" s="270" t="s">
        <v>242</v>
      </c>
    </row>
    <row r="676" s="14" customFormat="1">
      <c r="A676" s="14"/>
      <c r="B676" s="271"/>
      <c r="C676" s="272"/>
      <c r="D676" s="262" t="s">
        <v>251</v>
      </c>
      <c r="E676" s="273" t="s">
        <v>1</v>
      </c>
      <c r="F676" s="274" t="s">
        <v>737</v>
      </c>
      <c r="G676" s="272"/>
      <c r="H676" s="275">
        <v>28.440999999999999</v>
      </c>
      <c r="I676" s="276"/>
      <c r="J676" s="272"/>
      <c r="K676" s="272"/>
      <c r="L676" s="277"/>
      <c r="M676" s="278"/>
      <c r="N676" s="279"/>
      <c r="O676" s="279"/>
      <c r="P676" s="279"/>
      <c r="Q676" s="279"/>
      <c r="R676" s="279"/>
      <c r="S676" s="279"/>
      <c r="T676" s="280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81" t="s">
        <v>251</v>
      </c>
      <c r="AU676" s="281" t="s">
        <v>113</v>
      </c>
      <c r="AV676" s="14" t="s">
        <v>85</v>
      </c>
      <c r="AW676" s="14" t="s">
        <v>30</v>
      </c>
      <c r="AX676" s="14" t="s">
        <v>76</v>
      </c>
      <c r="AY676" s="281" t="s">
        <v>242</v>
      </c>
    </row>
    <row r="677" s="13" customFormat="1">
      <c r="A677" s="13"/>
      <c r="B677" s="260"/>
      <c r="C677" s="261"/>
      <c r="D677" s="262" t="s">
        <v>251</v>
      </c>
      <c r="E677" s="263" t="s">
        <v>1</v>
      </c>
      <c r="F677" s="264" t="s">
        <v>481</v>
      </c>
      <c r="G677" s="261"/>
      <c r="H677" s="263" t="s">
        <v>1</v>
      </c>
      <c r="I677" s="265"/>
      <c r="J677" s="261"/>
      <c r="K677" s="261"/>
      <c r="L677" s="266"/>
      <c r="M677" s="267"/>
      <c r="N677" s="268"/>
      <c r="O677" s="268"/>
      <c r="P677" s="268"/>
      <c r="Q677" s="268"/>
      <c r="R677" s="268"/>
      <c r="S677" s="268"/>
      <c r="T677" s="269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70" t="s">
        <v>251</v>
      </c>
      <c r="AU677" s="270" t="s">
        <v>113</v>
      </c>
      <c r="AV677" s="13" t="s">
        <v>31</v>
      </c>
      <c r="AW677" s="13" t="s">
        <v>30</v>
      </c>
      <c r="AX677" s="13" t="s">
        <v>76</v>
      </c>
      <c r="AY677" s="270" t="s">
        <v>242</v>
      </c>
    </row>
    <row r="678" s="14" customFormat="1">
      <c r="A678" s="14"/>
      <c r="B678" s="271"/>
      <c r="C678" s="272"/>
      <c r="D678" s="262" t="s">
        <v>251</v>
      </c>
      <c r="E678" s="273" t="s">
        <v>1</v>
      </c>
      <c r="F678" s="274" t="s">
        <v>738</v>
      </c>
      <c r="G678" s="272"/>
      <c r="H678" s="275">
        <v>20.681000000000001</v>
      </c>
      <c r="I678" s="276"/>
      <c r="J678" s="272"/>
      <c r="K678" s="272"/>
      <c r="L678" s="277"/>
      <c r="M678" s="278"/>
      <c r="N678" s="279"/>
      <c r="O678" s="279"/>
      <c r="P678" s="279"/>
      <c r="Q678" s="279"/>
      <c r="R678" s="279"/>
      <c r="S678" s="279"/>
      <c r="T678" s="280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81" t="s">
        <v>251</v>
      </c>
      <c r="AU678" s="281" t="s">
        <v>113</v>
      </c>
      <c r="AV678" s="14" t="s">
        <v>85</v>
      </c>
      <c r="AW678" s="14" t="s">
        <v>30</v>
      </c>
      <c r="AX678" s="14" t="s">
        <v>76</v>
      </c>
      <c r="AY678" s="281" t="s">
        <v>242</v>
      </c>
    </row>
    <row r="679" s="13" customFormat="1">
      <c r="A679" s="13"/>
      <c r="B679" s="260"/>
      <c r="C679" s="261"/>
      <c r="D679" s="262" t="s">
        <v>251</v>
      </c>
      <c r="E679" s="263" t="s">
        <v>1</v>
      </c>
      <c r="F679" s="264" t="s">
        <v>482</v>
      </c>
      <c r="G679" s="261"/>
      <c r="H679" s="263" t="s">
        <v>1</v>
      </c>
      <c r="I679" s="265"/>
      <c r="J679" s="261"/>
      <c r="K679" s="261"/>
      <c r="L679" s="266"/>
      <c r="M679" s="267"/>
      <c r="N679" s="268"/>
      <c r="O679" s="268"/>
      <c r="P679" s="268"/>
      <c r="Q679" s="268"/>
      <c r="R679" s="268"/>
      <c r="S679" s="268"/>
      <c r="T679" s="269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70" t="s">
        <v>251</v>
      </c>
      <c r="AU679" s="270" t="s">
        <v>113</v>
      </c>
      <c r="AV679" s="13" t="s">
        <v>31</v>
      </c>
      <c r="AW679" s="13" t="s">
        <v>30</v>
      </c>
      <c r="AX679" s="13" t="s">
        <v>76</v>
      </c>
      <c r="AY679" s="270" t="s">
        <v>242</v>
      </c>
    </row>
    <row r="680" s="14" customFormat="1">
      <c r="A680" s="14"/>
      <c r="B680" s="271"/>
      <c r="C680" s="272"/>
      <c r="D680" s="262" t="s">
        <v>251</v>
      </c>
      <c r="E680" s="273" t="s">
        <v>1</v>
      </c>
      <c r="F680" s="274" t="s">
        <v>739</v>
      </c>
      <c r="G680" s="272"/>
      <c r="H680" s="275">
        <v>20.905999999999999</v>
      </c>
      <c r="I680" s="276"/>
      <c r="J680" s="272"/>
      <c r="K680" s="272"/>
      <c r="L680" s="277"/>
      <c r="M680" s="278"/>
      <c r="N680" s="279"/>
      <c r="O680" s="279"/>
      <c r="P680" s="279"/>
      <c r="Q680" s="279"/>
      <c r="R680" s="279"/>
      <c r="S680" s="279"/>
      <c r="T680" s="280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81" t="s">
        <v>251</v>
      </c>
      <c r="AU680" s="281" t="s">
        <v>113</v>
      </c>
      <c r="AV680" s="14" t="s">
        <v>85</v>
      </c>
      <c r="AW680" s="14" t="s">
        <v>30</v>
      </c>
      <c r="AX680" s="14" t="s">
        <v>76</v>
      </c>
      <c r="AY680" s="281" t="s">
        <v>242</v>
      </c>
    </row>
    <row r="681" s="15" customFormat="1">
      <c r="A681" s="15"/>
      <c r="B681" s="282"/>
      <c r="C681" s="283"/>
      <c r="D681" s="262" t="s">
        <v>251</v>
      </c>
      <c r="E681" s="284" t="s">
        <v>1</v>
      </c>
      <c r="F681" s="285" t="s">
        <v>256</v>
      </c>
      <c r="G681" s="283"/>
      <c r="H681" s="286">
        <v>70.028000000000006</v>
      </c>
      <c r="I681" s="287"/>
      <c r="J681" s="283"/>
      <c r="K681" s="283"/>
      <c r="L681" s="288"/>
      <c r="M681" s="289"/>
      <c r="N681" s="290"/>
      <c r="O681" s="290"/>
      <c r="P681" s="290"/>
      <c r="Q681" s="290"/>
      <c r="R681" s="290"/>
      <c r="S681" s="290"/>
      <c r="T681" s="291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T681" s="292" t="s">
        <v>251</v>
      </c>
      <c r="AU681" s="292" t="s">
        <v>113</v>
      </c>
      <c r="AV681" s="15" t="s">
        <v>249</v>
      </c>
      <c r="AW681" s="15" t="s">
        <v>30</v>
      </c>
      <c r="AX681" s="15" t="s">
        <v>31</v>
      </c>
      <c r="AY681" s="292" t="s">
        <v>242</v>
      </c>
    </row>
    <row r="682" s="2" customFormat="1" ht="24.15" customHeight="1">
      <c r="A682" s="41"/>
      <c r="B682" s="42"/>
      <c r="C682" s="247" t="s">
        <v>740</v>
      </c>
      <c r="D682" s="247" t="s">
        <v>245</v>
      </c>
      <c r="E682" s="248" t="s">
        <v>741</v>
      </c>
      <c r="F682" s="249" t="s">
        <v>742</v>
      </c>
      <c r="G682" s="250" t="s">
        <v>353</v>
      </c>
      <c r="H682" s="251">
        <v>480.09800000000001</v>
      </c>
      <c r="I682" s="252"/>
      <c r="J682" s="251">
        <f>ROUND(I682*H682,3)</f>
        <v>0</v>
      </c>
      <c r="K682" s="253"/>
      <c r="L682" s="44"/>
      <c r="M682" s="254" t="s">
        <v>1</v>
      </c>
      <c r="N682" s="255" t="s">
        <v>41</v>
      </c>
      <c r="O682" s="94"/>
      <c r="P682" s="256">
        <f>O682*H682</f>
        <v>0</v>
      </c>
      <c r="Q682" s="256">
        <v>0.017330000000000002</v>
      </c>
      <c r="R682" s="256">
        <f>Q682*H682</f>
        <v>8.3200983400000013</v>
      </c>
      <c r="S682" s="256">
        <v>0</v>
      </c>
      <c r="T682" s="257">
        <f>S682*H682</f>
        <v>0</v>
      </c>
      <c r="U682" s="41"/>
      <c r="V682" s="41"/>
      <c r="W682" s="41"/>
      <c r="X682" s="41"/>
      <c r="Y682" s="41"/>
      <c r="Z682" s="41"/>
      <c r="AA682" s="41"/>
      <c r="AB682" s="41"/>
      <c r="AC682" s="41"/>
      <c r="AD682" s="41"/>
      <c r="AE682" s="41"/>
      <c r="AR682" s="258" t="s">
        <v>249</v>
      </c>
      <c r="AT682" s="258" t="s">
        <v>245</v>
      </c>
      <c r="AU682" s="258" t="s">
        <v>113</v>
      </c>
      <c r="AY682" s="18" t="s">
        <v>242</v>
      </c>
      <c r="BE682" s="146">
        <f>IF(N682="základní",J682,0)</f>
        <v>0</v>
      </c>
      <c r="BF682" s="146">
        <f>IF(N682="snížená",J682,0)</f>
        <v>0</v>
      </c>
      <c r="BG682" s="146">
        <f>IF(N682="zákl. přenesená",J682,0)</f>
        <v>0</v>
      </c>
      <c r="BH682" s="146">
        <f>IF(N682="sníž. přenesená",J682,0)</f>
        <v>0</v>
      </c>
      <c r="BI682" s="146">
        <f>IF(N682="nulová",J682,0)</f>
        <v>0</v>
      </c>
      <c r="BJ682" s="18" t="s">
        <v>31</v>
      </c>
      <c r="BK682" s="259">
        <f>ROUND(I682*H682,3)</f>
        <v>0</v>
      </c>
      <c r="BL682" s="18" t="s">
        <v>249</v>
      </c>
      <c r="BM682" s="258" t="s">
        <v>743</v>
      </c>
    </row>
    <row r="683" s="13" customFormat="1">
      <c r="A683" s="13"/>
      <c r="B683" s="260"/>
      <c r="C683" s="261"/>
      <c r="D683" s="262" t="s">
        <v>251</v>
      </c>
      <c r="E683" s="263" t="s">
        <v>1</v>
      </c>
      <c r="F683" s="264" t="s">
        <v>744</v>
      </c>
      <c r="G683" s="261"/>
      <c r="H683" s="263" t="s">
        <v>1</v>
      </c>
      <c r="I683" s="265"/>
      <c r="J683" s="261"/>
      <c r="K683" s="261"/>
      <c r="L683" s="266"/>
      <c r="M683" s="267"/>
      <c r="N683" s="268"/>
      <c r="O683" s="268"/>
      <c r="P683" s="268"/>
      <c r="Q683" s="268"/>
      <c r="R683" s="268"/>
      <c r="S683" s="268"/>
      <c r="T683" s="269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70" t="s">
        <v>251</v>
      </c>
      <c r="AU683" s="270" t="s">
        <v>113</v>
      </c>
      <c r="AV683" s="13" t="s">
        <v>31</v>
      </c>
      <c r="AW683" s="13" t="s">
        <v>30</v>
      </c>
      <c r="AX683" s="13" t="s">
        <v>76</v>
      </c>
      <c r="AY683" s="270" t="s">
        <v>242</v>
      </c>
    </row>
    <row r="684" s="13" customFormat="1">
      <c r="A684" s="13"/>
      <c r="B684" s="260"/>
      <c r="C684" s="261"/>
      <c r="D684" s="262" t="s">
        <v>251</v>
      </c>
      <c r="E684" s="263" t="s">
        <v>1</v>
      </c>
      <c r="F684" s="264" t="s">
        <v>700</v>
      </c>
      <c r="G684" s="261"/>
      <c r="H684" s="263" t="s">
        <v>1</v>
      </c>
      <c r="I684" s="265"/>
      <c r="J684" s="261"/>
      <c r="K684" s="261"/>
      <c r="L684" s="266"/>
      <c r="M684" s="267"/>
      <c r="N684" s="268"/>
      <c r="O684" s="268"/>
      <c r="P684" s="268"/>
      <c r="Q684" s="268"/>
      <c r="R684" s="268"/>
      <c r="S684" s="268"/>
      <c r="T684" s="269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T684" s="270" t="s">
        <v>251</v>
      </c>
      <c r="AU684" s="270" t="s">
        <v>113</v>
      </c>
      <c r="AV684" s="13" t="s">
        <v>31</v>
      </c>
      <c r="AW684" s="13" t="s">
        <v>30</v>
      </c>
      <c r="AX684" s="13" t="s">
        <v>76</v>
      </c>
      <c r="AY684" s="270" t="s">
        <v>242</v>
      </c>
    </row>
    <row r="685" s="14" customFormat="1">
      <c r="A685" s="14"/>
      <c r="B685" s="271"/>
      <c r="C685" s="272"/>
      <c r="D685" s="262" t="s">
        <v>251</v>
      </c>
      <c r="E685" s="273" t="s">
        <v>1</v>
      </c>
      <c r="F685" s="274" t="s">
        <v>701</v>
      </c>
      <c r="G685" s="272"/>
      <c r="H685" s="275">
        <v>10.199999999999999</v>
      </c>
      <c r="I685" s="276"/>
      <c r="J685" s="272"/>
      <c r="K685" s="272"/>
      <c r="L685" s="277"/>
      <c r="M685" s="278"/>
      <c r="N685" s="279"/>
      <c r="O685" s="279"/>
      <c r="P685" s="279"/>
      <c r="Q685" s="279"/>
      <c r="R685" s="279"/>
      <c r="S685" s="279"/>
      <c r="T685" s="280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T685" s="281" t="s">
        <v>251</v>
      </c>
      <c r="AU685" s="281" t="s">
        <v>113</v>
      </c>
      <c r="AV685" s="14" t="s">
        <v>85</v>
      </c>
      <c r="AW685" s="14" t="s">
        <v>30</v>
      </c>
      <c r="AX685" s="14" t="s">
        <v>76</v>
      </c>
      <c r="AY685" s="281" t="s">
        <v>242</v>
      </c>
    </row>
    <row r="686" s="13" customFormat="1">
      <c r="A686" s="13"/>
      <c r="B686" s="260"/>
      <c r="C686" s="261"/>
      <c r="D686" s="262" t="s">
        <v>251</v>
      </c>
      <c r="E686" s="263" t="s">
        <v>1</v>
      </c>
      <c r="F686" s="264" t="s">
        <v>702</v>
      </c>
      <c r="G686" s="261"/>
      <c r="H686" s="263" t="s">
        <v>1</v>
      </c>
      <c r="I686" s="265"/>
      <c r="J686" s="261"/>
      <c r="K686" s="261"/>
      <c r="L686" s="266"/>
      <c r="M686" s="267"/>
      <c r="N686" s="268"/>
      <c r="O686" s="268"/>
      <c r="P686" s="268"/>
      <c r="Q686" s="268"/>
      <c r="R686" s="268"/>
      <c r="S686" s="268"/>
      <c r="T686" s="269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70" t="s">
        <v>251</v>
      </c>
      <c r="AU686" s="270" t="s">
        <v>113</v>
      </c>
      <c r="AV686" s="13" t="s">
        <v>31</v>
      </c>
      <c r="AW686" s="13" t="s">
        <v>30</v>
      </c>
      <c r="AX686" s="13" t="s">
        <v>76</v>
      </c>
      <c r="AY686" s="270" t="s">
        <v>242</v>
      </c>
    </row>
    <row r="687" s="14" customFormat="1">
      <c r="A687" s="14"/>
      <c r="B687" s="271"/>
      <c r="C687" s="272"/>
      <c r="D687" s="262" t="s">
        <v>251</v>
      </c>
      <c r="E687" s="273" t="s">
        <v>1</v>
      </c>
      <c r="F687" s="274" t="s">
        <v>703</v>
      </c>
      <c r="G687" s="272"/>
      <c r="H687" s="275">
        <v>9.9000000000000004</v>
      </c>
      <c r="I687" s="276"/>
      <c r="J687" s="272"/>
      <c r="K687" s="272"/>
      <c r="L687" s="277"/>
      <c r="M687" s="278"/>
      <c r="N687" s="279"/>
      <c r="O687" s="279"/>
      <c r="P687" s="279"/>
      <c r="Q687" s="279"/>
      <c r="R687" s="279"/>
      <c r="S687" s="279"/>
      <c r="T687" s="280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T687" s="281" t="s">
        <v>251</v>
      </c>
      <c r="AU687" s="281" t="s">
        <v>113</v>
      </c>
      <c r="AV687" s="14" t="s">
        <v>85</v>
      </c>
      <c r="AW687" s="14" t="s">
        <v>30</v>
      </c>
      <c r="AX687" s="14" t="s">
        <v>76</v>
      </c>
      <c r="AY687" s="281" t="s">
        <v>242</v>
      </c>
    </row>
    <row r="688" s="13" customFormat="1">
      <c r="A688" s="13"/>
      <c r="B688" s="260"/>
      <c r="C688" s="261"/>
      <c r="D688" s="262" t="s">
        <v>251</v>
      </c>
      <c r="E688" s="263" t="s">
        <v>1</v>
      </c>
      <c r="F688" s="264" t="s">
        <v>704</v>
      </c>
      <c r="G688" s="261"/>
      <c r="H688" s="263" t="s">
        <v>1</v>
      </c>
      <c r="I688" s="265"/>
      <c r="J688" s="261"/>
      <c r="K688" s="261"/>
      <c r="L688" s="266"/>
      <c r="M688" s="267"/>
      <c r="N688" s="268"/>
      <c r="O688" s="268"/>
      <c r="P688" s="268"/>
      <c r="Q688" s="268"/>
      <c r="R688" s="268"/>
      <c r="S688" s="268"/>
      <c r="T688" s="269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T688" s="270" t="s">
        <v>251</v>
      </c>
      <c r="AU688" s="270" t="s">
        <v>113</v>
      </c>
      <c r="AV688" s="13" t="s">
        <v>31</v>
      </c>
      <c r="AW688" s="13" t="s">
        <v>30</v>
      </c>
      <c r="AX688" s="13" t="s">
        <v>76</v>
      </c>
      <c r="AY688" s="270" t="s">
        <v>242</v>
      </c>
    </row>
    <row r="689" s="14" customFormat="1">
      <c r="A689" s="14"/>
      <c r="B689" s="271"/>
      <c r="C689" s="272"/>
      <c r="D689" s="262" t="s">
        <v>251</v>
      </c>
      <c r="E689" s="273" t="s">
        <v>1</v>
      </c>
      <c r="F689" s="274" t="s">
        <v>705</v>
      </c>
      <c r="G689" s="272"/>
      <c r="H689" s="275">
        <v>316.74000000000001</v>
      </c>
      <c r="I689" s="276"/>
      <c r="J689" s="272"/>
      <c r="K689" s="272"/>
      <c r="L689" s="277"/>
      <c r="M689" s="278"/>
      <c r="N689" s="279"/>
      <c r="O689" s="279"/>
      <c r="P689" s="279"/>
      <c r="Q689" s="279"/>
      <c r="R689" s="279"/>
      <c r="S689" s="279"/>
      <c r="T689" s="280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T689" s="281" t="s">
        <v>251</v>
      </c>
      <c r="AU689" s="281" t="s">
        <v>113</v>
      </c>
      <c r="AV689" s="14" t="s">
        <v>85</v>
      </c>
      <c r="AW689" s="14" t="s">
        <v>30</v>
      </c>
      <c r="AX689" s="14" t="s">
        <v>76</v>
      </c>
      <c r="AY689" s="281" t="s">
        <v>242</v>
      </c>
    </row>
    <row r="690" s="13" customFormat="1">
      <c r="A690" s="13"/>
      <c r="B690" s="260"/>
      <c r="C690" s="261"/>
      <c r="D690" s="262" t="s">
        <v>251</v>
      </c>
      <c r="E690" s="263" t="s">
        <v>1</v>
      </c>
      <c r="F690" s="264" t="s">
        <v>706</v>
      </c>
      <c r="G690" s="261"/>
      <c r="H690" s="263" t="s">
        <v>1</v>
      </c>
      <c r="I690" s="265"/>
      <c r="J690" s="261"/>
      <c r="K690" s="261"/>
      <c r="L690" s="266"/>
      <c r="M690" s="267"/>
      <c r="N690" s="268"/>
      <c r="O690" s="268"/>
      <c r="P690" s="268"/>
      <c r="Q690" s="268"/>
      <c r="R690" s="268"/>
      <c r="S690" s="268"/>
      <c r="T690" s="269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70" t="s">
        <v>251</v>
      </c>
      <c r="AU690" s="270" t="s">
        <v>113</v>
      </c>
      <c r="AV690" s="13" t="s">
        <v>31</v>
      </c>
      <c r="AW690" s="13" t="s">
        <v>30</v>
      </c>
      <c r="AX690" s="13" t="s">
        <v>76</v>
      </c>
      <c r="AY690" s="270" t="s">
        <v>242</v>
      </c>
    </row>
    <row r="691" s="14" customFormat="1">
      <c r="A691" s="14"/>
      <c r="B691" s="271"/>
      <c r="C691" s="272"/>
      <c r="D691" s="262" t="s">
        <v>251</v>
      </c>
      <c r="E691" s="273" t="s">
        <v>1</v>
      </c>
      <c r="F691" s="274" t="s">
        <v>707</v>
      </c>
      <c r="G691" s="272"/>
      <c r="H691" s="275">
        <v>42.880000000000003</v>
      </c>
      <c r="I691" s="276"/>
      <c r="J691" s="272"/>
      <c r="K691" s="272"/>
      <c r="L691" s="277"/>
      <c r="M691" s="278"/>
      <c r="N691" s="279"/>
      <c r="O691" s="279"/>
      <c r="P691" s="279"/>
      <c r="Q691" s="279"/>
      <c r="R691" s="279"/>
      <c r="S691" s="279"/>
      <c r="T691" s="280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81" t="s">
        <v>251</v>
      </c>
      <c r="AU691" s="281" t="s">
        <v>113</v>
      </c>
      <c r="AV691" s="14" t="s">
        <v>85</v>
      </c>
      <c r="AW691" s="14" t="s">
        <v>30</v>
      </c>
      <c r="AX691" s="14" t="s">
        <v>76</v>
      </c>
      <c r="AY691" s="281" t="s">
        <v>242</v>
      </c>
    </row>
    <row r="692" s="13" customFormat="1">
      <c r="A692" s="13"/>
      <c r="B692" s="260"/>
      <c r="C692" s="261"/>
      <c r="D692" s="262" t="s">
        <v>251</v>
      </c>
      <c r="E692" s="263" t="s">
        <v>1</v>
      </c>
      <c r="F692" s="264" t="s">
        <v>708</v>
      </c>
      <c r="G692" s="261"/>
      <c r="H692" s="263" t="s">
        <v>1</v>
      </c>
      <c r="I692" s="265"/>
      <c r="J692" s="261"/>
      <c r="K692" s="261"/>
      <c r="L692" s="266"/>
      <c r="M692" s="267"/>
      <c r="N692" s="268"/>
      <c r="O692" s="268"/>
      <c r="P692" s="268"/>
      <c r="Q692" s="268"/>
      <c r="R692" s="268"/>
      <c r="S692" s="268"/>
      <c r="T692" s="269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270" t="s">
        <v>251</v>
      </c>
      <c r="AU692" s="270" t="s">
        <v>113</v>
      </c>
      <c r="AV692" s="13" t="s">
        <v>31</v>
      </c>
      <c r="AW692" s="13" t="s">
        <v>30</v>
      </c>
      <c r="AX692" s="13" t="s">
        <v>76</v>
      </c>
      <c r="AY692" s="270" t="s">
        <v>242</v>
      </c>
    </row>
    <row r="693" s="14" customFormat="1">
      <c r="A693" s="14"/>
      <c r="B693" s="271"/>
      <c r="C693" s="272"/>
      <c r="D693" s="262" t="s">
        <v>251</v>
      </c>
      <c r="E693" s="273" t="s">
        <v>1</v>
      </c>
      <c r="F693" s="274" t="s">
        <v>709</v>
      </c>
      <c r="G693" s="272"/>
      <c r="H693" s="275">
        <v>1.8129999999999999</v>
      </c>
      <c r="I693" s="276"/>
      <c r="J693" s="272"/>
      <c r="K693" s="272"/>
      <c r="L693" s="277"/>
      <c r="M693" s="278"/>
      <c r="N693" s="279"/>
      <c r="O693" s="279"/>
      <c r="P693" s="279"/>
      <c r="Q693" s="279"/>
      <c r="R693" s="279"/>
      <c r="S693" s="279"/>
      <c r="T693" s="280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T693" s="281" t="s">
        <v>251</v>
      </c>
      <c r="AU693" s="281" t="s">
        <v>113</v>
      </c>
      <c r="AV693" s="14" t="s">
        <v>85</v>
      </c>
      <c r="AW693" s="14" t="s">
        <v>30</v>
      </c>
      <c r="AX693" s="14" t="s">
        <v>76</v>
      </c>
      <c r="AY693" s="281" t="s">
        <v>242</v>
      </c>
    </row>
    <row r="694" s="13" customFormat="1">
      <c r="A694" s="13"/>
      <c r="B694" s="260"/>
      <c r="C694" s="261"/>
      <c r="D694" s="262" t="s">
        <v>251</v>
      </c>
      <c r="E694" s="263" t="s">
        <v>1</v>
      </c>
      <c r="F694" s="264" t="s">
        <v>710</v>
      </c>
      <c r="G694" s="261"/>
      <c r="H694" s="263" t="s">
        <v>1</v>
      </c>
      <c r="I694" s="265"/>
      <c r="J694" s="261"/>
      <c r="K694" s="261"/>
      <c r="L694" s="266"/>
      <c r="M694" s="267"/>
      <c r="N694" s="268"/>
      <c r="O694" s="268"/>
      <c r="P694" s="268"/>
      <c r="Q694" s="268"/>
      <c r="R694" s="268"/>
      <c r="S694" s="268"/>
      <c r="T694" s="269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T694" s="270" t="s">
        <v>251</v>
      </c>
      <c r="AU694" s="270" t="s">
        <v>113</v>
      </c>
      <c r="AV694" s="13" t="s">
        <v>31</v>
      </c>
      <c r="AW694" s="13" t="s">
        <v>30</v>
      </c>
      <c r="AX694" s="13" t="s">
        <v>76</v>
      </c>
      <c r="AY694" s="270" t="s">
        <v>242</v>
      </c>
    </row>
    <row r="695" s="14" customFormat="1">
      <c r="A695" s="14"/>
      <c r="B695" s="271"/>
      <c r="C695" s="272"/>
      <c r="D695" s="262" t="s">
        <v>251</v>
      </c>
      <c r="E695" s="273" t="s">
        <v>1</v>
      </c>
      <c r="F695" s="274" t="s">
        <v>711</v>
      </c>
      <c r="G695" s="272"/>
      <c r="H695" s="275">
        <v>4.9649999999999999</v>
      </c>
      <c r="I695" s="276"/>
      <c r="J695" s="272"/>
      <c r="K695" s="272"/>
      <c r="L695" s="277"/>
      <c r="M695" s="278"/>
      <c r="N695" s="279"/>
      <c r="O695" s="279"/>
      <c r="P695" s="279"/>
      <c r="Q695" s="279"/>
      <c r="R695" s="279"/>
      <c r="S695" s="279"/>
      <c r="T695" s="280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T695" s="281" t="s">
        <v>251</v>
      </c>
      <c r="AU695" s="281" t="s">
        <v>113</v>
      </c>
      <c r="AV695" s="14" t="s">
        <v>85</v>
      </c>
      <c r="AW695" s="14" t="s">
        <v>30</v>
      </c>
      <c r="AX695" s="14" t="s">
        <v>76</v>
      </c>
      <c r="AY695" s="281" t="s">
        <v>242</v>
      </c>
    </row>
    <row r="696" s="13" customFormat="1">
      <c r="A696" s="13"/>
      <c r="B696" s="260"/>
      <c r="C696" s="261"/>
      <c r="D696" s="262" t="s">
        <v>251</v>
      </c>
      <c r="E696" s="263" t="s">
        <v>1</v>
      </c>
      <c r="F696" s="264" t="s">
        <v>712</v>
      </c>
      <c r="G696" s="261"/>
      <c r="H696" s="263" t="s">
        <v>1</v>
      </c>
      <c r="I696" s="265"/>
      <c r="J696" s="261"/>
      <c r="K696" s="261"/>
      <c r="L696" s="266"/>
      <c r="M696" s="267"/>
      <c r="N696" s="268"/>
      <c r="O696" s="268"/>
      <c r="P696" s="268"/>
      <c r="Q696" s="268"/>
      <c r="R696" s="268"/>
      <c r="S696" s="268"/>
      <c r="T696" s="269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70" t="s">
        <v>251</v>
      </c>
      <c r="AU696" s="270" t="s">
        <v>113</v>
      </c>
      <c r="AV696" s="13" t="s">
        <v>31</v>
      </c>
      <c r="AW696" s="13" t="s">
        <v>30</v>
      </c>
      <c r="AX696" s="13" t="s">
        <v>76</v>
      </c>
      <c r="AY696" s="270" t="s">
        <v>242</v>
      </c>
    </row>
    <row r="697" s="14" customFormat="1">
      <c r="A697" s="14"/>
      <c r="B697" s="271"/>
      <c r="C697" s="272"/>
      <c r="D697" s="262" t="s">
        <v>251</v>
      </c>
      <c r="E697" s="273" t="s">
        <v>1</v>
      </c>
      <c r="F697" s="274" t="s">
        <v>713</v>
      </c>
      <c r="G697" s="272"/>
      <c r="H697" s="275">
        <v>93.599999999999994</v>
      </c>
      <c r="I697" s="276"/>
      <c r="J697" s="272"/>
      <c r="K697" s="272"/>
      <c r="L697" s="277"/>
      <c r="M697" s="278"/>
      <c r="N697" s="279"/>
      <c r="O697" s="279"/>
      <c r="P697" s="279"/>
      <c r="Q697" s="279"/>
      <c r="R697" s="279"/>
      <c r="S697" s="279"/>
      <c r="T697" s="280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T697" s="281" t="s">
        <v>251</v>
      </c>
      <c r="AU697" s="281" t="s">
        <v>113</v>
      </c>
      <c r="AV697" s="14" t="s">
        <v>85</v>
      </c>
      <c r="AW697" s="14" t="s">
        <v>30</v>
      </c>
      <c r="AX697" s="14" t="s">
        <v>76</v>
      </c>
      <c r="AY697" s="281" t="s">
        <v>242</v>
      </c>
    </row>
    <row r="698" s="15" customFormat="1">
      <c r="A698" s="15"/>
      <c r="B698" s="282"/>
      <c r="C698" s="283"/>
      <c r="D698" s="262" t="s">
        <v>251</v>
      </c>
      <c r="E698" s="284" t="s">
        <v>1</v>
      </c>
      <c r="F698" s="285" t="s">
        <v>256</v>
      </c>
      <c r="G698" s="283"/>
      <c r="H698" s="286">
        <v>480.09800000000001</v>
      </c>
      <c r="I698" s="287"/>
      <c r="J698" s="283"/>
      <c r="K698" s="283"/>
      <c r="L698" s="288"/>
      <c r="M698" s="289"/>
      <c r="N698" s="290"/>
      <c r="O698" s="290"/>
      <c r="P698" s="290"/>
      <c r="Q698" s="290"/>
      <c r="R698" s="290"/>
      <c r="S698" s="290"/>
      <c r="T698" s="291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T698" s="292" t="s">
        <v>251</v>
      </c>
      <c r="AU698" s="292" t="s">
        <v>113</v>
      </c>
      <c r="AV698" s="15" t="s">
        <v>249</v>
      </c>
      <c r="AW698" s="15" t="s">
        <v>30</v>
      </c>
      <c r="AX698" s="15" t="s">
        <v>31</v>
      </c>
      <c r="AY698" s="292" t="s">
        <v>242</v>
      </c>
    </row>
    <row r="699" s="2" customFormat="1" ht="24.15" customHeight="1">
      <c r="A699" s="41"/>
      <c r="B699" s="42"/>
      <c r="C699" s="247" t="s">
        <v>745</v>
      </c>
      <c r="D699" s="247" t="s">
        <v>245</v>
      </c>
      <c r="E699" s="248" t="s">
        <v>746</v>
      </c>
      <c r="F699" s="249" t="s">
        <v>747</v>
      </c>
      <c r="G699" s="250" t="s">
        <v>353</v>
      </c>
      <c r="H699" s="251">
        <v>480.09800000000001</v>
      </c>
      <c r="I699" s="252"/>
      <c r="J699" s="251">
        <f>ROUND(I699*H699,3)</f>
        <v>0</v>
      </c>
      <c r="K699" s="253"/>
      <c r="L699" s="44"/>
      <c r="M699" s="254" t="s">
        <v>1</v>
      </c>
      <c r="N699" s="255" t="s">
        <v>41</v>
      </c>
      <c r="O699" s="94"/>
      <c r="P699" s="256">
        <f>O699*H699</f>
        <v>0</v>
      </c>
      <c r="Q699" s="256">
        <v>0.0073499999999999998</v>
      </c>
      <c r="R699" s="256">
        <f>Q699*H699</f>
        <v>3.5287202999999998</v>
      </c>
      <c r="S699" s="256">
        <v>0</v>
      </c>
      <c r="T699" s="257">
        <f>S699*H699</f>
        <v>0</v>
      </c>
      <c r="U699" s="41"/>
      <c r="V699" s="41"/>
      <c r="W699" s="41"/>
      <c r="X699" s="41"/>
      <c r="Y699" s="41"/>
      <c r="Z699" s="41"/>
      <c r="AA699" s="41"/>
      <c r="AB699" s="41"/>
      <c r="AC699" s="41"/>
      <c r="AD699" s="41"/>
      <c r="AE699" s="41"/>
      <c r="AR699" s="258" t="s">
        <v>249</v>
      </c>
      <c r="AT699" s="258" t="s">
        <v>245</v>
      </c>
      <c r="AU699" s="258" t="s">
        <v>113</v>
      </c>
      <c r="AY699" s="18" t="s">
        <v>242</v>
      </c>
      <c r="BE699" s="146">
        <f>IF(N699="základní",J699,0)</f>
        <v>0</v>
      </c>
      <c r="BF699" s="146">
        <f>IF(N699="snížená",J699,0)</f>
        <v>0</v>
      </c>
      <c r="BG699" s="146">
        <f>IF(N699="zákl. přenesená",J699,0)</f>
        <v>0</v>
      </c>
      <c r="BH699" s="146">
        <f>IF(N699="sníž. přenesená",J699,0)</f>
        <v>0</v>
      </c>
      <c r="BI699" s="146">
        <f>IF(N699="nulová",J699,0)</f>
        <v>0</v>
      </c>
      <c r="BJ699" s="18" t="s">
        <v>31</v>
      </c>
      <c r="BK699" s="259">
        <f>ROUND(I699*H699,3)</f>
        <v>0</v>
      </c>
      <c r="BL699" s="18" t="s">
        <v>249</v>
      </c>
      <c r="BM699" s="258" t="s">
        <v>748</v>
      </c>
    </row>
    <row r="700" s="2" customFormat="1" ht="21.75" customHeight="1">
      <c r="A700" s="41"/>
      <c r="B700" s="42"/>
      <c r="C700" s="247" t="s">
        <v>749</v>
      </c>
      <c r="D700" s="247" t="s">
        <v>245</v>
      </c>
      <c r="E700" s="248" t="s">
        <v>750</v>
      </c>
      <c r="F700" s="249" t="s">
        <v>751</v>
      </c>
      <c r="G700" s="250" t="s">
        <v>353</v>
      </c>
      <c r="H700" s="251">
        <v>58.018000000000001</v>
      </c>
      <c r="I700" s="252"/>
      <c r="J700" s="251">
        <f>ROUND(I700*H700,3)</f>
        <v>0</v>
      </c>
      <c r="K700" s="253"/>
      <c r="L700" s="44"/>
      <c r="M700" s="254" t="s">
        <v>1</v>
      </c>
      <c r="N700" s="255" t="s">
        <v>41</v>
      </c>
      <c r="O700" s="94"/>
      <c r="P700" s="256">
        <f>O700*H700</f>
        <v>0</v>
      </c>
      <c r="Q700" s="256">
        <v>0.00064000000000000005</v>
      </c>
      <c r="R700" s="256">
        <f>Q700*H700</f>
        <v>0.037131520000000001</v>
      </c>
      <c r="S700" s="256">
        <v>0</v>
      </c>
      <c r="T700" s="257">
        <f>S700*H700</f>
        <v>0</v>
      </c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R700" s="258" t="s">
        <v>249</v>
      </c>
      <c r="AT700" s="258" t="s">
        <v>245</v>
      </c>
      <c r="AU700" s="258" t="s">
        <v>113</v>
      </c>
      <c r="AY700" s="18" t="s">
        <v>242</v>
      </c>
      <c r="BE700" s="146">
        <f>IF(N700="základní",J700,0)</f>
        <v>0</v>
      </c>
      <c r="BF700" s="146">
        <f>IF(N700="snížená",J700,0)</f>
        <v>0</v>
      </c>
      <c r="BG700" s="146">
        <f>IF(N700="zákl. přenesená",J700,0)</f>
        <v>0</v>
      </c>
      <c r="BH700" s="146">
        <f>IF(N700="sníž. přenesená",J700,0)</f>
        <v>0</v>
      </c>
      <c r="BI700" s="146">
        <f>IF(N700="nulová",J700,0)</f>
        <v>0</v>
      </c>
      <c r="BJ700" s="18" t="s">
        <v>31</v>
      </c>
      <c r="BK700" s="259">
        <f>ROUND(I700*H700,3)</f>
        <v>0</v>
      </c>
      <c r="BL700" s="18" t="s">
        <v>249</v>
      </c>
      <c r="BM700" s="258" t="s">
        <v>752</v>
      </c>
    </row>
    <row r="701" s="13" customFormat="1">
      <c r="A701" s="13"/>
      <c r="B701" s="260"/>
      <c r="C701" s="261"/>
      <c r="D701" s="262" t="s">
        <v>251</v>
      </c>
      <c r="E701" s="263" t="s">
        <v>1</v>
      </c>
      <c r="F701" s="264" t="s">
        <v>753</v>
      </c>
      <c r="G701" s="261"/>
      <c r="H701" s="263" t="s">
        <v>1</v>
      </c>
      <c r="I701" s="265"/>
      <c r="J701" s="261"/>
      <c r="K701" s="261"/>
      <c r="L701" s="266"/>
      <c r="M701" s="267"/>
      <c r="N701" s="268"/>
      <c r="O701" s="268"/>
      <c r="P701" s="268"/>
      <c r="Q701" s="268"/>
      <c r="R701" s="268"/>
      <c r="S701" s="268"/>
      <c r="T701" s="269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70" t="s">
        <v>251</v>
      </c>
      <c r="AU701" s="270" t="s">
        <v>113</v>
      </c>
      <c r="AV701" s="13" t="s">
        <v>31</v>
      </c>
      <c r="AW701" s="13" t="s">
        <v>30</v>
      </c>
      <c r="AX701" s="13" t="s">
        <v>76</v>
      </c>
      <c r="AY701" s="270" t="s">
        <v>242</v>
      </c>
    </row>
    <row r="702" s="13" customFormat="1">
      <c r="A702" s="13"/>
      <c r="B702" s="260"/>
      <c r="C702" s="261"/>
      <c r="D702" s="262" t="s">
        <v>251</v>
      </c>
      <c r="E702" s="263" t="s">
        <v>1</v>
      </c>
      <c r="F702" s="264" t="s">
        <v>480</v>
      </c>
      <c r="G702" s="261"/>
      <c r="H702" s="263" t="s">
        <v>1</v>
      </c>
      <c r="I702" s="265"/>
      <c r="J702" s="261"/>
      <c r="K702" s="261"/>
      <c r="L702" s="266"/>
      <c r="M702" s="267"/>
      <c r="N702" s="268"/>
      <c r="O702" s="268"/>
      <c r="P702" s="268"/>
      <c r="Q702" s="268"/>
      <c r="R702" s="268"/>
      <c r="S702" s="268"/>
      <c r="T702" s="269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70" t="s">
        <v>251</v>
      </c>
      <c r="AU702" s="270" t="s">
        <v>113</v>
      </c>
      <c r="AV702" s="13" t="s">
        <v>31</v>
      </c>
      <c r="AW702" s="13" t="s">
        <v>30</v>
      </c>
      <c r="AX702" s="13" t="s">
        <v>76</v>
      </c>
      <c r="AY702" s="270" t="s">
        <v>242</v>
      </c>
    </row>
    <row r="703" s="13" customFormat="1">
      <c r="A703" s="13"/>
      <c r="B703" s="260"/>
      <c r="C703" s="261"/>
      <c r="D703" s="262" t="s">
        <v>251</v>
      </c>
      <c r="E703" s="263" t="s">
        <v>1</v>
      </c>
      <c r="F703" s="264" t="s">
        <v>521</v>
      </c>
      <c r="G703" s="261"/>
      <c r="H703" s="263" t="s">
        <v>1</v>
      </c>
      <c r="I703" s="265"/>
      <c r="J703" s="261"/>
      <c r="K703" s="261"/>
      <c r="L703" s="266"/>
      <c r="M703" s="267"/>
      <c r="N703" s="268"/>
      <c r="O703" s="268"/>
      <c r="P703" s="268"/>
      <c r="Q703" s="268"/>
      <c r="R703" s="268"/>
      <c r="S703" s="268"/>
      <c r="T703" s="269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70" t="s">
        <v>251</v>
      </c>
      <c r="AU703" s="270" t="s">
        <v>113</v>
      </c>
      <c r="AV703" s="13" t="s">
        <v>31</v>
      </c>
      <c r="AW703" s="13" t="s">
        <v>30</v>
      </c>
      <c r="AX703" s="13" t="s">
        <v>76</v>
      </c>
      <c r="AY703" s="270" t="s">
        <v>242</v>
      </c>
    </row>
    <row r="704" s="14" customFormat="1">
      <c r="A704" s="14"/>
      <c r="B704" s="271"/>
      <c r="C704" s="272"/>
      <c r="D704" s="262" t="s">
        <v>251</v>
      </c>
      <c r="E704" s="273" t="s">
        <v>1</v>
      </c>
      <c r="F704" s="274" t="s">
        <v>754</v>
      </c>
      <c r="G704" s="272"/>
      <c r="H704" s="275">
        <v>2.4649999999999999</v>
      </c>
      <c r="I704" s="276"/>
      <c r="J704" s="272"/>
      <c r="K704" s="272"/>
      <c r="L704" s="277"/>
      <c r="M704" s="278"/>
      <c r="N704" s="279"/>
      <c r="O704" s="279"/>
      <c r="P704" s="279"/>
      <c r="Q704" s="279"/>
      <c r="R704" s="279"/>
      <c r="S704" s="279"/>
      <c r="T704" s="280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81" t="s">
        <v>251</v>
      </c>
      <c r="AU704" s="281" t="s">
        <v>113</v>
      </c>
      <c r="AV704" s="14" t="s">
        <v>85</v>
      </c>
      <c r="AW704" s="14" t="s">
        <v>30</v>
      </c>
      <c r="AX704" s="14" t="s">
        <v>76</v>
      </c>
      <c r="AY704" s="281" t="s">
        <v>242</v>
      </c>
    </row>
    <row r="705" s="13" customFormat="1">
      <c r="A705" s="13"/>
      <c r="B705" s="260"/>
      <c r="C705" s="261"/>
      <c r="D705" s="262" t="s">
        <v>251</v>
      </c>
      <c r="E705" s="263" t="s">
        <v>1</v>
      </c>
      <c r="F705" s="264" t="s">
        <v>523</v>
      </c>
      <c r="G705" s="261"/>
      <c r="H705" s="263" t="s">
        <v>1</v>
      </c>
      <c r="I705" s="265"/>
      <c r="J705" s="261"/>
      <c r="K705" s="261"/>
      <c r="L705" s="266"/>
      <c r="M705" s="267"/>
      <c r="N705" s="268"/>
      <c r="O705" s="268"/>
      <c r="P705" s="268"/>
      <c r="Q705" s="268"/>
      <c r="R705" s="268"/>
      <c r="S705" s="268"/>
      <c r="T705" s="269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70" t="s">
        <v>251</v>
      </c>
      <c r="AU705" s="270" t="s">
        <v>113</v>
      </c>
      <c r="AV705" s="13" t="s">
        <v>31</v>
      </c>
      <c r="AW705" s="13" t="s">
        <v>30</v>
      </c>
      <c r="AX705" s="13" t="s">
        <v>76</v>
      </c>
      <c r="AY705" s="270" t="s">
        <v>242</v>
      </c>
    </row>
    <row r="706" s="14" customFormat="1">
      <c r="A706" s="14"/>
      <c r="B706" s="271"/>
      <c r="C706" s="272"/>
      <c r="D706" s="262" t="s">
        <v>251</v>
      </c>
      <c r="E706" s="273" t="s">
        <v>1</v>
      </c>
      <c r="F706" s="274" t="s">
        <v>755</v>
      </c>
      <c r="G706" s="272"/>
      <c r="H706" s="275">
        <v>1.69</v>
      </c>
      <c r="I706" s="276"/>
      <c r="J706" s="272"/>
      <c r="K706" s="272"/>
      <c r="L706" s="277"/>
      <c r="M706" s="278"/>
      <c r="N706" s="279"/>
      <c r="O706" s="279"/>
      <c r="P706" s="279"/>
      <c r="Q706" s="279"/>
      <c r="R706" s="279"/>
      <c r="S706" s="279"/>
      <c r="T706" s="280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81" t="s">
        <v>251</v>
      </c>
      <c r="AU706" s="281" t="s">
        <v>113</v>
      </c>
      <c r="AV706" s="14" t="s">
        <v>85</v>
      </c>
      <c r="AW706" s="14" t="s">
        <v>30</v>
      </c>
      <c r="AX706" s="14" t="s">
        <v>76</v>
      </c>
      <c r="AY706" s="281" t="s">
        <v>242</v>
      </c>
    </row>
    <row r="707" s="13" customFormat="1">
      <c r="A707" s="13"/>
      <c r="B707" s="260"/>
      <c r="C707" s="261"/>
      <c r="D707" s="262" t="s">
        <v>251</v>
      </c>
      <c r="E707" s="263" t="s">
        <v>1</v>
      </c>
      <c r="F707" s="264" t="s">
        <v>525</v>
      </c>
      <c r="G707" s="261"/>
      <c r="H707" s="263" t="s">
        <v>1</v>
      </c>
      <c r="I707" s="265"/>
      <c r="J707" s="261"/>
      <c r="K707" s="261"/>
      <c r="L707" s="266"/>
      <c r="M707" s="267"/>
      <c r="N707" s="268"/>
      <c r="O707" s="268"/>
      <c r="P707" s="268"/>
      <c r="Q707" s="268"/>
      <c r="R707" s="268"/>
      <c r="S707" s="268"/>
      <c r="T707" s="269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70" t="s">
        <v>251</v>
      </c>
      <c r="AU707" s="270" t="s">
        <v>113</v>
      </c>
      <c r="AV707" s="13" t="s">
        <v>31</v>
      </c>
      <c r="AW707" s="13" t="s">
        <v>30</v>
      </c>
      <c r="AX707" s="13" t="s">
        <v>76</v>
      </c>
      <c r="AY707" s="270" t="s">
        <v>242</v>
      </c>
    </row>
    <row r="708" s="14" customFormat="1">
      <c r="A708" s="14"/>
      <c r="B708" s="271"/>
      <c r="C708" s="272"/>
      <c r="D708" s="262" t="s">
        <v>251</v>
      </c>
      <c r="E708" s="273" t="s">
        <v>1</v>
      </c>
      <c r="F708" s="274" t="s">
        <v>756</v>
      </c>
      <c r="G708" s="272"/>
      <c r="H708" s="275">
        <v>2.8279999999999998</v>
      </c>
      <c r="I708" s="276"/>
      <c r="J708" s="272"/>
      <c r="K708" s="272"/>
      <c r="L708" s="277"/>
      <c r="M708" s="278"/>
      <c r="N708" s="279"/>
      <c r="O708" s="279"/>
      <c r="P708" s="279"/>
      <c r="Q708" s="279"/>
      <c r="R708" s="279"/>
      <c r="S708" s="279"/>
      <c r="T708" s="280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81" t="s">
        <v>251</v>
      </c>
      <c r="AU708" s="281" t="s">
        <v>113</v>
      </c>
      <c r="AV708" s="14" t="s">
        <v>85</v>
      </c>
      <c r="AW708" s="14" t="s">
        <v>30</v>
      </c>
      <c r="AX708" s="14" t="s">
        <v>76</v>
      </c>
      <c r="AY708" s="281" t="s">
        <v>242</v>
      </c>
    </row>
    <row r="709" s="13" customFormat="1">
      <c r="A709" s="13"/>
      <c r="B709" s="260"/>
      <c r="C709" s="261"/>
      <c r="D709" s="262" t="s">
        <v>251</v>
      </c>
      <c r="E709" s="263" t="s">
        <v>1</v>
      </c>
      <c r="F709" s="264" t="s">
        <v>527</v>
      </c>
      <c r="G709" s="261"/>
      <c r="H709" s="263" t="s">
        <v>1</v>
      </c>
      <c r="I709" s="265"/>
      <c r="J709" s="261"/>
      <c r="K709" s="261"/>
      <c r="L709" s="266"/>
      <c r="M709" s="267"/>
      <c r="N709" s="268"/>
      <c r="O709" s="268"/>
      <c r="P709" s="268"/>
      <c r="Q709" s="268"/>
      <c r="R709" s="268"/>
      <c r="S709" s="268"/>
      <c r="T709" s="269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70" t="s">
        <v>251</v>
      </c>
      <c r="AU709" s="270" t="s">
        <v>113</v>
      </c>
      <c r="AV709" s="13" t="s">
        <v>31</v>
      </c>
      <c r="AW709" s="13" t="s">
        <v>30</v>
      </c>
      <c r="AX709" s="13" t="s">
        <v>76</v>
      </c>
      <c r="AY709" s="270" t="s">
        <v>242</v>
      </c>
    </row>
    <row r="710" s="14" customFormat="1">
      <c r="A710" s="14"/>
      <c r="B710" s="271"/>
      <c r="C710" s="272"/>
      <c r="D710" s="262" t="s">
        <v>251</v>
      </c>
      <c r="E710" s="273" t="s">
        <v>1</v>
      </c>
      <c r="F710" s="274" t="s">
        <v>754</v>
      </c>
      <c r="G710" s="272"/>
      <c r="H710" s="275">
        <v>2.4649999999999999</v>
      </c>
      <c r="I710" s="276"/>
      <c r="J710" s="272"/>
      <c r="K710" s="272"/>
      <c r="L710" s="277"/>
      <c r="M710" s="278"/>
      <c r="N710" s="279"/>
      <c r="O710" s="279"/>
      <c r="P710" s="279"/>
      <c r="Q710" s="279"/>
      <c r="R710" s="279"/>
      <c r="S710" s="279"/>
      <c r="T710" s="280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81" t="s">
        <v>251</v>
      </c>
      <c r="AU710" s="281" t="s">
        <v>113</v>
      </c>
      <c r="AV710" s="14" t="s">
        <v>85</v>
      </c>
      <c r="AW710" s="14" t="s">
        <v>30</v>
      </c>
      <c r="AX710" s="14" t="s">
        <v>76</v>
      </c>
      <c r="AY710" s="281" t="s">
        <v>242</v>
      </c>
    </row>
    <row r="711" s="14" customFormat="1">
      <c r="A711" s="14"/>
      <c r="B711" s="271"/>
      <c r="C711" s="272"/>
      <c r="D711" s="262" t="s">
        <v>251</v>
      </c>
      <c r="E711" s="273" t="s">
        <v>1</v>
      </c>
      <c r="F711" s="274" t="s">
        <v>754</v>
      </c>
      <c r="G711" s="272"/>
      <c r="H711" s="275">
        <v>2.4649999999999999</v>
      </c>
      <c r="I711" s="276"/>
      <c r="J711" s="272"/>
      <c r="K711" s="272"/>
      <c r="L711" s="277"/>
      <c r="M711" s="278"/>
      <c r="N711" s="279"/>
      <c r="O711" s="279"/>
      <c r="P711" s="279"/>
      <c r="Q711" s="279"/>
      <c r="R711" s="279"/>
      <c r="S711" s="279"/>
      <c r="T711" s="280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T711" s="281" t="s">
        <v>251</v>
      </c>
      <c r="AU711" s="281" t="s">
        <v>113</v>
      </c>
      <c r="AV711" s="14" t="s">
        <v>85</v>
      </c>
      <c r="AW711" s="14" t="s">
        <v>30</v>
      </c>
      <c r="AX711" s="14" t="s">
        <v>76</v>
      </c>
      <c r="AY711" s="281" t="s">
        <v>242</v>
      </c>
    </row>
    <row r="712" s="13" customFormat="1">
      <c r="A712" s="13"/>
      <c r="B712" s="260"/>
      <c r="C712" s="261"/>
      <c r="D712" s="262" t="s">
        <v>251</v>
      </c>
      <c r="E712" s="263" t="s">
        <v>1</v>
      </c>
      <c r="F712" s="264" t="s">
        <v>481</v>
      </c>
      <c r="G712" s="261"/>
      <c r="H712" s="263" t="s">
        <v>1</v>
      </c>
      <c r="I712" s="265"/>
      <c r="J712" s="261"/>
      <c r="K712" s="261"/>
      <c r="L712" s="266"/>
      <c r="M712" s="267"/>
      <c r="N712" s="268"/>
      <c r="O712" s="268"/>
      <c r="P712" s="268"/>
      <c r="Q712" s="268"/>
      <c r="R712" s="268"/>
      <c r="S712" s="268"/>
      <c r="T712" s="269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T712" s="270" t="s">
        <v>251</v>
      </c>
      <c r="AU712" s="270" t="s">
        <v>113</v>
      </c>
      <c r="AV712" s="13" t="s">
        <v>31</v>
      </c>
      <c r="AW712" s="13" t="s">
        <v>30</v>
      </c>
      <c r="AX712" s="13" t="s">
        <v>76</v>
      </c>
      <c r="AY712" s="270" t="s">
        <v>242</v>
      </c>
    </row>
    <row r="713" s="13" customFormat="1">
      <c r="A713" s="13"/>
      <c r="B713" s="260"/>
      <c r="C713" s="261"/>
      <c r="D713" s="262" t="s">
        <v>251</v>
      </c>
      <c r="E713" s="263" t="s">
        <v>1</v>
      </c>
      <c r="F713" s="264" t="s">
        <v>523</v>
      </c>
      <c r="G713" s="261"/>
      <c r="H713" s="263" t="s">
        <v>1</v>
      </c>
      <c r="I713" s="265"/>
      <c r="J713" s="261"/>
      <c r="K713" s="261"/>
      <c r="L713" s="266"/>
      <c r="M713" s="267"/>
      <c r="N713" s="268"/>
      <c r="O713" s="268"/>
      <c r="P713" s="268"/>
      <c r="Q713" s="268"/>
      <c r="R713" s="268"/>
      <c r="S713" s="268"/>
      <c r="T713" s="269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70" t="s">
        <v>251</v>
      </c>
      <c r="AU713" s="270" t="s">
        <v>113</v>
      </c>
      <c r="AV713" s="13" t="s">
        <v>31</v>
      </c>
      <c r="AW713" s="13" t="s">
        <v>30</v>
      </c>
      <c r="AX713" s="13" t="s">
        <v>76</v>
      </c>
      <c r="AY713" s="270" t="s">
        <v>242</v>
      </c>
    </row>
    <row r="714" s="14" customFormat="1">
      <c r="A714" s="14"/>
      <c r="B714" s="271"/>
      <c r="C714" s="272"/>
      <c r="D714" s="262" t="s">
        <v>251</v>
      </c>
      <c r="E714" s="273" t="s">
        <v>1</v>
      </c>
      <c r="F714" s="274" t="s">
        <v>76</v>
      </c>
      <c r="G714" s="272"/>
      <c r="H714" s="275">
        <v>0</v>
      </c>
      <c r="I714" s="276"/>
      <c r="J714" s="272"/>
      <c r="K714" s="272"/>
      <c r="L714" s="277"/>
      <c r="M714" s="278"/>
      <c r="N714" s="279"/>
      <c r="O714" s="279"/>
      <c r="P714" s="279"/>
      <c r="Q714" s="279"/>
      <c r="R714" s="279"/>
      <c r="S714" s="279"/>
      <c r="T714" s="280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81" t="s">
        <v>251</v>
      </c>
      <c r="AU714" s="281" t="s">
        <v>113</v>
      </c>
      <c r="AV714" s="14" t="s">
        <v>85</v>
      </c>
      <c r="AW714" s="14" t="s">
        <v>30</v>
      </c>
      <c r="AX714" s="14" t="s">
        <v>76</v>
      </c>
      <c r="AY714" s="281" t="s">
        <v>242</v>
      </c>
    </row>
    <row r="715" s="13" customFormat="1">
      <c r="A715" s="13"/>
      <c r="B715" s="260"/>
      <c r="C715" s="261"/>
      <c r="D715" s="262" t="s">
        <v>251</v>
      </c>
      <c r="E715" s="263" t="s">
        <v>1</v>
      </c>
      <c r="F715" s="264" t="s">
        <v>528</v>
      </c>
      <c r="G715" s="261"/>
      <c r="H715" s="263" t="s">
        <v>1</v>
      </c>
      <c r="I715" s="265"/>
      <c r="J715" s="261"/>
      <c r="K715" s="261"/>
      <c r="L715" s="266"/>
      <c r="M715" s="267"/>
      <c r="N715" s="268"/>
      <c r="O715" s="268"/>
      <c r="P715" s="268"/>
      <c r="Q715" s="268"/>
      <c r="R715" s="268"/>
      <c r="S715" s="268"/>
      <c r="T715" s="269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70" t="s">
        <v>251</v>
      </c>
      <c r="AU715" s="270" t="s">
        <v>113</v>
      </c>
      <c r="AV715" s="13" t="s">
        <v>31</v>
      </c>
      <c r="AW715" s="13" t="s">
        <v>30</v>
      </c>
      <c r="AX715" s="13" t="s">
        <v>76</v>
      </c>
      <c r="AY715" s="270" t="s">
        <v>242</v>
      </c>
    </row>
    <row r="716" s="14" customFormat="1">
      <c r="A716" s="14"/>
      <c r="B716" s="271"/>
      <c r="C716" s="272"/>
      <c r="D716" s="262" t="s">
        <v>251</v>
      </c>
      <c r="E716" s="273" t="s">
        <v>1</v>
      </c>
      <c r="F716" s="274" t="s">
        <v>757</v>
      </c>
      <c r="G716" s="272"/>
      <c r="H716" s="275">
        <v>2.0299999999999998</v>
      </c>
      <c r="I716" s="276"/>
      <c r="J716" s="272"/>
      <c r="K716" s="272"/>
      <c r="L716" s="277"/>
      <c r="M716" s="278"/>
      <c r="N716" s="279"/>
      <c r="O716" s="279"/>
      <c r="P716" s="279"/>
      <c r="Q716" s="279"/>
      <c r="R716" s="279"/>
      <c r="S716" s="279"/>
      <c r="T716" s="280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T716" s="281" t="s">
        <v>251</v>
      </c>
      <c r="AU716" s="281" t="s">
        <v>113</v>
      </c>
      <c r="AV716" s="14" t="s">
        <v>85</v>
      </c>
      <c r="AW716" s="14" t="s">
        <v>30</v>
      </c>
      <c r="AX716" s="14" t="s">
        <v>76</v>
      </c>
      <c r="AY716" s="281" t="s">
        <v>242</v>
      </c>
    </row>
    <row r="717" s="14" customFormat="1">
      <c r="A717" s="14"/>
      <c r="B717" s="271"/>
      <c r="C717" s="272"/>
      <c r="D717" s="262" t="s">
        <v>251</v>
      </c>
      <c r="E717" s="273" t="s">
        <v>1</v>
      </c>
      <c r="F717" s="274" t="s">
        <v>758</v>
      </c>
      <c r="G717" s="272"/>
      <c r="H717" s="275">
        <v>2.3300000000000001</v>
      </c>
      <c r="I717" s="276"/>
      <c r="J717" s="272"/>
      <c r="K717" s="272"/>
      <c r="L717" s="277"/>
      <c r="M717" s="278"/>
      <c r="N717" s="279"/>
      <c r="O717" s="279"/>
      <c r="P717" s="279"/>
      <c r="Q717" s="279"/>
      <c r="R717" s="279"/>
      <c r="S717" s="279"/>
      <c r="T717" s="280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81" t="s">
        <v>251</v>
      </c>
      <c r="AU717" s="281" t="s">
        <v>113</v>
      </c>
      <c r="AV717" s="14" t="s">
        <v>85</v>
      </c>
      <c r="AW717" s="14" t="s">
        <v>30</v>
      </c>
      <c r="AX717" s="14" t="s">
        <v>76</v>
      </c>
      <c r="AY717" s="281" t="s">
        <v>242</v>
      </c>
    </row>
    <row r="718" s="13" customFormat="1">
      <c r="A718" s="13"/>
      <c r="B718" s="260"/>
      <c r="C718" s="261"/>
      <c r="D718" s="262" t="s">
        <v>251</v>
      </c>
      <c r="E718" s="263" t="s">
        <v>1</v>
      </c>
      <c r="F718" s="264" t="s">
        <v>482</v>
      </c>
      <c r="G718" s="261"/>
      <c r="H718" s="263" t="s">
        <v>1</v>
      </c>
      <c r="I718" s="265"/>
      <c r="J718" s="261"/>
      <c r="K718" s="261"/>
      <c r="L718" s="266"/>
      <c r="M718" s="267"/>
      <c r="N718" s="268"/>
      <c r="O718" s="268"/>
      <c r="P718" s="268"/>
      <c r="Q718" s="268"/>
      <c r="R718" s="268"/>
      <c r="S718" s="268"/>
      <c r="T718" s="269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70" t="s">
        <v>251</v>
      </c>
      <c r="AU718" s="270" t="s">
        <v>113</v>
      </c>
      <c r="AV718" s="13" t="s">
        <v>31</v>
      </c>
      <c r="AW718" s="13" t="s">
        <v>30</v>
      </c>
      <c r="AX718" s="13" t="s">
        <v>76</v>
      </c>
      <c r="AY718" s="270" t="s">
        <v>242</v>
      </c>
    </row>
    <row r="719" s="13" customFormat="1">
      <c r="A719" s="13"/>
      <c r="B719" s="260"/>
      <c r="C719" s="261"/>
      <c r="D719" s="262" t="s">
        <v>251</v>
      </c>
      <c r="E719" s="263" t="s">
        <v>1</v>
      </c>
      <c r="F719" s="264" t="s">
        <v>523</v>
      </c>
      <c r="G719" s="261"/>
      <c r="H719" s="263" t="s">
        <v>1</v>
      </c>
      <c r="I719" s="265"/>
      <c r="J719" s="261"/>
      <c r="K719" s="261"/>
      <c r="L719" s="266"/>
      <c r="M719" s="267"/>
      <c r="N719" s="268"/>
      <c r="O719" s="268"/>
      <c r="P719" s="268"/>
      <c r="Q719" s="268"/>
      <c r="R719" s="268"/>
      <c r="S719" s="268"/>
      <c r="T719" s="269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70" t="s">
        <v>251</v>
      </c>
      <c r="AU719" s="270" t="s">
        <v>113</v>
      </c>
      <c r="AV719" s="13" t="s">
        <v>31</v>
      </c>
      <c r="AW719" s="13" t="s">
        <v>30</v>
      </c>
      <c r="AX719" s="13" t="s">
        <v>76</v>
      </c>
      <c r="AY719" s="270" t="s">
        <v>242</v>
      </c>
    </row>
    <row r="720" s="14" customFormat="1">
      <c r="A720" s="14"/>
      <c r="B720" s="271"/>
      <c r="C720" s="272"/>
      <c r="D720" s="262" t="s">
        <v>251</v>
      </c>
      <c r="E720" s="273" t="s">
        <v>1</v>
      </c>
      <c r="F720" s="274" t="s">
        <v>759</v>
      </c>
      <c r="G720" s="272"/>
      <c r="H720" s="275">
        <v>2.0899999999999999</v>
      </c>
      <c r="I720" s="276"/>
      <c r="J720" s="272"/>
      <c r="K720" s="272"/>
      <c r="L720" s="277"/>
      <c r="M720" s="278"/>
      <c r="N720" s="279"/>
      <c r="O720" s="279"/>
      <c r="P720" s="279"/>
      <c r="Q720" s="279"/>
      <c r="R720" s="279"/>
      <c r="S720" s="279"/>
      <c r="T720" s="280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T720" s="281" t="s">
        <v>251</v>
      </c>
      <c r="AU720" s="281" t="s">
        <v>113</v>
      </c>
      <c r="AV720" s="14" t="s">
        <v>85</v>
      </c>
      <c r="AW720" s="14" t="s">
        <v>30</v>
      </c>
      <c r="AX720" s="14" t="s">
        <v>76</v>
      </c>
      <c r="AY720" s="281" t="s">
        <v>242</v>
      </c>
    </row>
    <row r="721" s="13" customFormat="1">
      <c r="A721" s="13"/>
      <c r="B721" s="260"/>
      <c r="C721" s="261"/>
      <c r="D721" s="262" t="s">
        <v>251</v>
      </c>
      <c r="E721" s="263" t="s">
        <v>1</v>
      </c>
      <c r="F721" s="264" t="s">
        <v>527</v>
      </c>
      <c r="G721" s="261"/>
      <c r="H721" s="263" t="s">
        <v>1</v>
      </c>
      <c r="I721" s="265"/>
      <c r="J721" s="261"/>
      <c r="K721" s="261"/>
      <c r="L721" s="266"/>
      <c r="M721" s="267"/>
      <c r="N721" s="268"/>
      <c r="O721" s="268"/>
      <c r="P721" s="268"/>
      <c r="Q721" s="268"/>
      <c r="R721" s="268"/>
      <c r="S721" s="268"/>
      <c r="T721" s="269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70" t="s">
        <v>251</v>
      </c>
      <c r="AU721" s="270" t="s">
        <v>113</v>
      </c>
      <c r="AV721" s="13" t="s">
        <v>31</v>
      </c>
      <c r="AW721" s="13" t="s">
        <v>30</v>
      </c>
      <c r="AX721" s="13" t="s">
        <v>76</v>
      </c>
      <c r="AY721" s="270" t="s">
        <v>242</v>
      </c>
    </row>
    <row r="722" s="14" customFormat="1">
      <c r="A722" s="14"/>
      <c r="B722" s="271"/>
      <c r="C722" s="272"/>
      <c r="D722" s="262" t="s">
        <v>251</v>
      </c>
      <c r="E722" s="273" t="s">
        <v>1</v>
      </c>
      <c r="F722" s="274" t="s">
        <v>754</v>
      </c>
      <c r="G722" s="272"/>
      <c r="H722" s="275">
        <v>2.4649999999999999</v>
      </c>
      <c r="I722" s="276"/>
      <c r="J722" s="272"/>
      <c r="K722" s="272"/>
      <c r="L722" s="277"/>
      <c r="M722" s="278"/>
      <c r="N722" s="279"/>
      <c r="O722" s="279"/>
      <c r="P722" s="279"/>
      <c r="Q722" s="279"/>
      <c r="R722" s="279"/>
      <c r="S722" s="279"/>
      <c r="T722" s="280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T722" s="281" t="s">
        <v>251</v>
      </c>
      <c r="AU722" s="281" t="s">
        <v>113</v>
      </c>
      <c r="AV722" s="14" t="s">
        <v>85</v>
      </c>
      <c r="AW722" s="14" t="s">
        <v>30</v>
      </c>
      <c r="AX722" s="14" t="s">
        <v>76</v>
      </c>
      <c r="AY722" s="281" t="s">
        <v>242</v>
      </c>
    </row>
    <row r="723" s="13" customFormat="1">
      <c r="A723" s="13"/>
      <c r="B723" s="260"/>
      <c r="C723" s="261"/>
      <c r="D723" s="262" t="s">
        <v>251</v>
      </c>
      <c r="E723" s="263" t="s">
        <v>1</v>
      </c>
      <c r="F723" s="264" t="s">
        <v>528</v>
      </c>
      <c r="G723" s="261"/>
      <c r="H723" s="263" t="s">
        <v>1</v>
      </c>
      <c r="I723" s="265"/>
      <c r="J723" s="261"/>
      <c r="K723" s="261"/>
      <c r="L723" s="266"/>
      <c r="M723" s="267"/>
      <c r="N723" s="268"/>
      <c r="O723" s="268"/>
      <c r="P723" s="268"/>
      <c r="Q723" s="268"/>
      <c r="R723" s="268"/>
      <c r="S723" s="268"/>
      <c r="T723" s="269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T723" s="270" t="s">
        <v>251</v>
      </c>
      <c r="AU723" s="270" t="s">
        <v>113</v>
      </c>
      <c r="AV723" s="13" t="s">
        <v>31</v>
      </c>
      <c r="AW723" s="13" t="s">
        <v>30</v>
      </c>
      <c r="AX723" s="13" t="s">
        <v>76</v>
      </c>
      <c r="AY723" s="270" t="s">
        <v>242</v>
      </c>
    </row>
    <row r="724" s="14" customFormat="1">
      <c r="A724" s="14"/>
      <c r="B724" s="271"/>
      <c r="C724" s="272"/>
      <c r="D724" s="262" t="s">
        <v>251</v>
      </c>
      <c r="E724" s="273" t="s">
        <v>1</v>
      </c>
      <c r="F724" s="274" t="s">
        <v>757</v>
      </c>
      <c r="G724" s="272"/>
      <c r="H724" s="275">
        <v>2.0299999999999998</v>
      </c>
      <c r="I724" s="276"/>
      <c r="J724" s="272"/>
      <c r="K724" s="272"/>
      <c r="L724" s="277"/>
      <c r="M724" s="278"/>
      <c r="N724" s="279"/>
      <c r="O724" s="279"/>
      <c r="P724" s="279"/>
      <c r="Q724" s="279"/>
      <c r="R724" s="279"/>
      <c r="S724" s="279"/>
      <c r="T724" s="280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81" t="s">
        <v>251</v>
      </c>
      <c r="AU724" s="281" t="s">
        <v>113</v>
      </c>
      <c r="AV724" s="14" t="s">
        <v>85</v>
      </c>
      <c r="AW724" s="14" t="s">
        <v>30</v>
      </c>
      <c r="AX724" s="14" t="s">
        <v>76</v>
      </c>
      <c r="AY724" s="281" t="s">
        <v>242</v>
      </c>
    </row>
    <row r="725" s="14" customFormat="1">
      <c r="A725" s="14"/>
      <c r="B725" s="271"/>
      <c r="C725" s="272"/>
      <c r="D725" s="262" t="s">
        <v>251</v>
      </c>
      <c r="E725" s="273" t="s">
        <v>1</v>
      </c>
      <c r="F725" s="274" t="s">
        <v>757</v>
      </c>
      <c r="G725" s="272"/>
      <c r="H725" s="275">
        <v>2.0299999999999998</v>
      </c>
      <c r="I725" s="276"/>
      <c r="J725" s="272"/>
      <c r="K725" s="272"/>
      <c r="L725" s="277"/>
      <c r="M725" s="278"/>
      <c r="N725" s="279"/>
      <c r="O725" s="279"/>
      <c r="P725" s="279"/>
      <c r="Q725" s="279"/>
      <c r="R725" s="279"/>
      <c r="S725" s="279"/>
      <c r="T725" s="280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T725" s="281" t="s">
        <v>251</v>
      </c>
      <c r="AU725" s="281" t="s">
        <v>113</v>
      </c>
      <c r="AV725" s="14" t="s">
        <v>85</v>
      </c>
      <c r="AW725" s="14" t="s">
        <v>30</v>
      </c>
      <c r="AX725" s="14" t="s">
        <v>76</v>
      </c>
      <c r="AY725" s="281" t="s">
        <v>242</v>
      </c>
    </row>
    <row r="726" s="14" customFormat="1">
      <c r="A726" s="14"/>
      <c r="B726" s="271"/>
      <c r="C726" s="272"/>
      <c r="D726" s="262" t="s">
        <v>251</v>
      </c>
      <c r="E726" s="273" t="s">
        <v>1</v>
      </c>
      <c r="F726" s="274" t="s">
        <v>757</v>
      </c>
      <c r="G726" s="272"/>
      <c r="H726" s="275">
        <v>2.0299999999999998</v>
      </c>
      <c r="I726" s="276"/>
      <c r="J726" s="272"/>
      <c r="K726" s="272"/>
      <c r="L726" s="277"/>
      <c r="M726" s="278"/>
      <c r="N726" s="279"/>
      <c r="O726" s="279"/>
      <c r="P726" s="279"/>
      <c r="Q726" s="279"/>
      <c r="R726" s="279"/>
      <c r="S726" s="279"/>
      <c r="T726" s="280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T726" s="281" t="s">
        <v>251</v>
      </c>
      <c r="AU726" s="281" t="s">
        <v>113</v>
      </c>
      <c r="AV726" s="14" t="s">
        <v>85</v>
      </c>
      <c r="AW726" s="14" t="s">
        <v>30</v>
      </c>
      <c r="AX726" s="14" t="s">
        <v>76</v>
      </c>
      <c r="AY726" s="281" t="s">
        <v>242</v>
      </c>
    </row>
    <row r="727" s="16" customFormat="1">
      <c r="A727" s="16"/>
      <c r="B727" s="293"/>
      <c r="C727" s="294"/>
      <c r="D727" s="262" t="s">
        <v>251</v>
      </c>
      <c r="E727" s="295" t="s">
        <v>1</v>
      </c>
      <c r="F727" s="296" t="s">
        <v>293</v>
      </c>
      <c r="G727" s="294"/>
      <c r="H727" s="297">
        <v>26.917999999999999</v>
      </c>
      <c r="I727" s="298"/>
      <c r="J727" s="294"/>
      <c r="K727" s="294"/>
      <c r="L727" s="299"/>
      <c r="M727" s="300"/>
      <c r="N727" s="301"/>
      <c r="O727" s="301"/>
      <c r="P727" s="301"/>
      <c r="Q727" s="301"/>
      <c r="R727" s="301"/>
      <c r="S727" s="301"/>
      <c r="T727" s="302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T727" s="303" t="s">
        <v>251</v>
      </c>
      <c r="AU727" s="303" t="s">
        <v>113</v>
      </c>
      <c r="AV727" s="16" t="s">
        <v>113</v>
      </c>
      <c r="AW727" s="16" t="s">
        <v>30</v>
      </c>
      <c r="AX727" s="16" t="s">
        <v>76</v>
      </c>
      <c r="AY727" s="303" t="s">
        <v>242</v>
      </c>
    </row>
    <row r="728" s="13" customFormat="1">
      <c r="A728" s="13"/>
      <c r="B728" s="260"/>
      <c r="C728" s="261"/>
      <c r="D728" s="262" t="s">
        <v>251</v>
      </c>
      <c r="E728" s="263" t="s">
        <v>1</v>
      </c>
      <c r="F728" s="264" t="s">
        <v>482</v>
      </c>
      <c r="G728" s="261"/>
      <c r="H728" s="263" t="s">
        <v>1</v>
      </c>
      <c r="I728" s="265"/>
      <c r="J728" s="261"/>
      <c r="K728" s="261"/>
      <c r="L728" s="266"/>
      <c r="M728" s="267"/>
      <c r="N728" s="268"/>
      <c r="O728" s="268"/>
      <c r="P728" s="268"/>
      <c r="Q728" s="268"/>
      <c r="R728" s="268"/>
      <c r="S728" s="268"/>
      <c r="T728" s="269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T728" s="270" t="s">
        <v>251</v>
      </c>
      <c r="AU728" s="270" t="s">
        <v>113</v>
      </c>
      <c r="AV728" s="13" t="s">
        <v>31</v>
      </c>
      <c r="AW728" s="13" t="s">
        <v>30</v>
      </c>
      <c r="AX728" s="13" t="s">
        <v>76</v>
      </c>
      <c r="AY728" s="270" t="s">
        <v>242</v>
      </c>
    </row>
    <row r="729" s="14" customFormat="1">
      <c r="A729" s="14"/>
      <c r="B729" s="271"/>
      <c r="C729" s="272"/>
      <c r="D729" s="262" t="s">
        <v>251</v>
      </c>
      <c r="E729" s="273" t="s">
        <v>1</v>
      </c>
      <c r="F729" s="274" t="s">
        <v>760</v>
      </c>
      <c r="G729" s="272"/>
      <c r="H729" s="275">
        <v>5.4400000000000004</v>
      </c>
      <c r="I729" s="276"/>
      <c r="J729" s="272"/>
      <c r="K729" s="272"/>
      <c r="L729" s="277"/>
      <c r="M729" s="278"/>
      <c r="N729" s="279"/>
      <c r="O729" s="279"/>
      <c r="P729" s="279"/>
      <c r="Q729" s="279"/>
      <c r="R729" s="279"/>
      <c r="S729" s="279"/>
      <c r="T729" s="280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T729" s="281" t="s">
        <v>251</v>
      </c>
      <c r="AU729" s="281" t="s">
        <v>113</v>
      </c>
      <c r="AV729" s="14" t="s">
        <v>85</v>
      </c>
      <c r="AW729" s="14" t="s">
        <v>30</v>
      </c>
      <c r="AX729" s="14" t="s">
        <v>76</v>
      </c>
      <c r="AY729" s="281" t="s">
        <v>242</v>
      </c>
    </row>
    <row r="730" s="14" customFormat="1">
      <c r="A730" s="14"/>
      <c r="B730" s="271"/>
      <c r="C730" s="272"/>
      <c r="D730" s="262" t="s">
        <v>251</v>
      </c>
      <c r="E730" s="273" t="s">
        <v>1</v>
      </c>
      <c r="F730" s="274" t="s">
        <v>761</v>
      </c>
      <c r="G730" s="272"/>
      <c r="H730" s="275">
        <v>5.7599999999999998</v>
      </c>
      <c r="I730" s="276"/>
      <c r="J730" s="272"/>
      <c r="K730" s="272"/>
      <c r="L730" s="277"/>
      <c r="M730" s="278"/>
      <c r="N730" s="279"/>
      <c r="O730" s="279"/>
      <c r="P730" s="279"/>
      <c r="Q730" s="279"/>
      <c r="R730" s="279"/>
      <c r="S730" s="279"/>
      <c r="T730" s="280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T730" s="281" t="s">
        <v>251</v>
      </c>
      <c r="AU730" s="281" t="s">
        <v>113</v>
      </c>
      <c r="AV730" s="14" t="s">
        <v>85</v>
      </c>
      <c r="AW730" s="14" t="s">
        <v>30</v>
      </c>
      <c r="AX730" s="14" t="s">
        <v>76</v>
      </c>
      <c r="AY730" s="281" t="s">
        <v>242</v>
      </c>
    </row>
    <row r="731" s="14" customFormat="1">
      <c r="A731" s="14"/>
      <c r="B731" s="271"/>
      <c r="C731" s="272"/>
      <c r="D731" s="262" t="s">
        <v>251</v>
      </c>
      <c r="E731" s="273" t="s">
        <v>1</v>
      </c>
      <c r="F731" s="274" t="s">
        <v>760</v>
      </c>
      <c r="G731" s="272"/>
      <c r="H731" s="275">
        <v>5.4400000000000004</v>
      </c>
      <c r="I731" s="276"/>
      <c r="J731" s="272"/>
      <c r="K731" s="272"/>
      <c r="L731" s="277"/>
      <c r="M731" s="278"/>
      <c r="N731" s="279"/>
      <c r="O731" s="279"/>
      <c r="P731" s="279"/>
      <c r="Q731" s="279"/>
      <c r="R731" s="279"/>
      <c r="S731" s="279"/>
      <c r="T731" s="280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T731" s="281" t="s">
        <v>251</v>
      </c>
      <c r="AU731" s="281" t="s">
        <v>113</v>
      </c>
      <c r="AV731" s="14" t="s">
        <v>85</v>
      </c>
      <c r="AW731" s="14" t="s">
        <v>30</v>
      </c>
      <c r="AX731" s="14" t="s">
        <v>76</v>
      </c>
      <c r="AY731" s="281" t="s">
        <v>242</v>
      </c>
    </row>
    <row r="732" s="14" customFormat="1">
      <c r="A732" s="14"/>
      <c r="B732" s="271"/>
      <c r="C732" s="272"/>
      <c r="D732" s="262" t="s">
        <v>251</v>
      </c>
      <c r="E732" s="273" t="s">
        <v>1</v>
      </c>
      <c r="F732" s="274" t="s">
        <v>762</v>
      </c>
      <c r="G732" s="272"/>
      <c r="H732" s="275">
        <v>4.96</v>
      </c>
      <c r="I732" s="276"/>
      <c r="J732" s="272"/>
      <c r="K732" s="272"/>
      <c r="L732" s="277"/>
      <c r="M732" s="278"/>
      <c r="N732" s="279"/>
      <c r="O732" s="279"/>
      <c r="P732" s="279"/>
      <c r="Q732" s="279"/>
      <c r="R732" s="279"/>
      <c r="S732" s="279"/>
      <c r="T732" s="280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T732" s="281" t="s">
        <v>251</v>
      </c>
      <c r="AU732" s="281" t="s">
        <v>113</v>
      </c>
      <c r="AV732" s="14" t="s">
        <v>85</v>
      </c>
      <c r="AW732" s="14" t="s">
        <v>30</v>
      </c>
      <c r="AX732" s="14" t="s">
        <v>76</v>
      </c>
      <c r="AY732" s="281" t="s">
        <v>242</v>
      </c>
    </row>
    <row r="733" s="14" customFormat="1">
      <c r="A733" s="14"/>
      <c r="B733" s="271"/>
      <c r="C733" s="272"/>
      <c r="D733" s="262" t="s">
        <v>251</v>
      </c>
      <c r="E733" s="273" t="s">
        <v>1</v>
      </c>
      <c r="F733" s="274" t="s">
        <v>763</v>
      </c>
      <c r="G733" s="272"/>
      <c r="H733" s="275">
        <v>9.5</v>
      </c>
      <c r="I733" s="276"/>
      <c r="J733" s="272"/>
      <c r="K733" s="272"/>
      <c r="L733" s="277"/>
      <c r="M733" s="278"/>
      <c r="N733" s="279"/>
      <c r="O733" s="279"/>
      <c r="P733" s="279"/>
      <c r="Q733" s="279"/>
      <c r="R733" s="279"/>
      <c r="S733" s="279"/>
      <c r="T733" s="280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T733" s="281" t="s">
        <v>251</v>
      </c>
      <c r="AU733" s="281" t="s">
        <v>113</v>
      </c>
      <c r="AV733" s="14" t="s">
        <v>85</v>
      </c>
      <c r="AW733" s="14" t="s">
        <v>30</v>
      </c>
      <c r="AX733" s="14" t="s">
        <v>76</v>
      </c>
      <c r="AY733" s="281" t="s">
        <v>242</v>
      </c>
    </row>
    <row r="734" s="16" customFormat="1">
      <c r="A734" s="16"/>
      <c r="B734" s="293"/>
      <c r="C734" s="294"/>
      <c r="D734" s="262" t="s">
        <v>251</v>
      </c>
      <c r="E734" s="295" t="s">
        <v>1</v>
      </c>
      <c r="F734" s="296" t="s">
        <v>293</v>
      </c>
      <c r="G734" s="294"/>
      <c r="H734" s="297">
        <v>31.100000000000001</v>
      </c>
      <c r="I734" s="298"/>
      <c r="J734" s="294"/>
      <c r="K734" s="294"/>
      <c r="L734" s="299"/>
      <c r="M734" s="300"/>
      <c r="N734" s="301"/>
      <c r="O734" s="301"/>
      <c r="P734" s="301"/>
      <c r="Q734" s="301"/>
      <c r="R734" s="301"/>
      <c r="S734" s="301"/>
      <c r="T734" s="302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T734" s="303" t="s">
        <v>251</v>
      </c>
      <c r="AU734" s="303" t="s">
        <v>113</v>
      </c>
      <c r="AV734" s="16" t="s">
        <v>113</v>
      </c>
      <c r="AW734" s="16" t="s">
        <v>30</v>
      </c>
      <c r="AX734" s="16" t="s">
        <v>76</v>
      </c>
      <c r="AY734" s="303" t="s">
        <v>242</v>
      </c>
    </row>
    <row r="735" s="15" customFormat="1">
      <c r="A735" s="15"/>
      <c r="B735" s="282"/>
      <c r="C735" s="283"/>
      <c r="D735" s="262" t="s">
        <v>251</v>
      </c>
      <c r="E735" s="284" t="s">
        <v>1</v>
      </c>
      <c r="F735" s="285" t="s">
        <v>256</v>
      </c>
      <c r="G735" s="283"/>
      <c r="H735" s="286">
        <v>58.018000000000001</v>
      </c>
      <c r="I735" s="287"/>
      <c r="J735" s="283"/>
      <c r="K735" s="283"/>
      <c r="L735" s="288"/>
      <c r="M735" s="289"/>
      <c r="N735" s="290"/>
      <c r="O735" s="290"/>
      <c r="P735" s="290"/>
      <c r="Q735" s="290"/>
      <c r="R735" s="290"/>
      <c r="S735" s="290"/>
      <c r="T735" s="291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T735" s="292" t="s">
        <v>251</v>
      </c>
      <c r="AU735" s="292" t="s">
        <v>113</v>
      </c>
      <c r="AV735" s="15" t="s">
        <v>249</v>
      </c>
      <c r="AW735" s="15" t="s">
        <v>30</v>
      </c>
      <c r="AX735" s="15" t="s">
        <v>31</v>
      </c>
      <c r="AY735" s="292" t="s">
        <v>242</v>
      </c>
    </row>
    <row r="736" s="2" customFormat="1" ht="24.15" customHeight="1">
      <c r="A736" s="41"/>
      <c r="B736" s="42"/>
      <c r="C736" s="247" t="s">
        <v>764</v>
      </c>
      <c r="D736" s="247" t="s">
        <v>245</v>
      </c>
      <c r="E736" s="248" t="s">
        <v>765</v>
      </c>
      <c r="F736" s="249" t="s">
        <v>766</v>
      </c>
      <c r="G736" s="250" t="s">
        <v>353</v>
      </c>
      <c r="H736" s="251">
        <v>58.018000000000001</v>
      </c>
      <c r="I736" s="252"/>
      <c r="J736" s="251">
        <f>ROUND(I736*H736,3)</f>
        <v>0</v>
      </c>
      <c r="K736" s="253"/>
      <c r="L736" s="44"/>
      <c r="M736" s="254" t="s">
        <v>1</v>
      </c>
      <c r="N736" s="255" t="s">
        <v>41</v>
      </c>
      <c r="O736" s="94"/>
      <c r="P736" s="256">
        <f>O736*H736</f>
        <v>0</v>
      </c>
      <c r="Q736" s="256">
        <v>0.0073499999999999998</v>
      </c>
      <c r="R736" s="256">
        <f>Q736*H736</f>
        <v>0.42643229999999999</v>
      </c>
      <c r="S736" s="256">
        <v>0</v>
      </c>
      <c r="T736" s="257">
        <f>S736*H736</f>
        <v>0</v>
      </c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R736" s="258" t="s">
        <v>249</v>
      </c>
      <c r="AT736" s="258" t="s">
        <v>245</v>
      </c>
      <c r="AU736" s="258" t="s">
        <v>113</v>
      </c>
      <c r="AY736" s="18" t="s">
        <v>242</v>
      </c>
      <c r="BE736" s="146">
        <f>IF(N736="základní",J736,0)</f>
        <v>0</v>
      </c>
      <c r="BF736" s="146">
        <f>IF(N736="snížená",J736,0)</f>
        <v>0</v>
      </c>
      <c r="BG736" s="146">
        <f>IF(N736="zákl. přenesená",J736,0)</f>
        <v>0</v>
      </c>
      <c r="BH736" s="146">
        <f>IF(N736="sníž. přenesená",J736,0)</f>
        <v>0</v>
      </c>
      <c r="BI736" s="146">
        <f>IF(N736="nulová",J736,0)</f>
        <v>0</v>
      </c>
      <c r="BJ736" s="18" t="s">
        <v>31</v>
      </c>
      <c r="BK736" s="259">
        <f>ROUND(I736*H736,3)</f>
        <v>0</v>
      </c>
      <c r="BL736" s="18" t="s">
        <v>249</v>
      </c>
      <c r="BM736" s="258" t="s">
        <v>767</v>
      </c>
    </row>
    <row r="737" s="2" customFormat="1" ht="21.75" customHeight="1">
      <c r="A737" s="41"/>
      <c r="B737" s="42"/>
      <c r="C737" s="247" t="s">
        <v>768</v>
      </c>
      <c r="D737" s="247" t="s">
        <v>245</v>
      </c>
      <c r="E737" s="248" t="s">
        <v>769</v>
      </c>
      <c r="F737" s="249" t="s">
        <v>770</v>
      </c>
      <c r="G737" s="250" t="s">
        <v>353</v>
      </c>
      <c r="H737" s="251">
        <v>10.371</v>
      </c>
      <c r="I737" s="252"/>
      <c r="J737" s="251">
        <f>ROUND(I737*H737,3)</f>
        <v>0</v>
      </c>
      <c r="K737" s="253"/>
      <c r="L737" s="44"/>
      <c r="M737" s="254" t="s">
        <v>1</v>
      </c>
      <c r="N737" s="255" t="s">
        <v>41</v>
      </c>
      <c r="O737" s="94"/>
      <c r="P737" s="256">
        <f>O737*H737</f>
        <v>0</v>
      </c>
      <c r="Q737" s="256">
        <v>0.056000000000000001</v>
      </c>
      <c r="R737" s="256">
        <f>Q737*H737</f>
        <v>0.58077600000000007</v>
      </c>
      <c r="S737" s="256">
        <v>0</v>
      </c>
      <c r="T737" s="257">
        <f>S737*H737</f>
        <v>0</v>
      </c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R737" s="258" t="s">
        <v>249</v>
      </c>
      <c r="AT737" s="258" t="s">
        <v>245</v>
      </c>
      <c r="AU737" s="258" t="s">
        <v>113</v>
      </c>
      <c r="AY737" s="18" t="s">
        <v>242</v>
      </c>
      <c r="BE737" s="146">
        <f>IF(N737="základní",J737,0)</f>
        <v>0</v>
      </c>
      <c r="BF737" s="146">
        <f>IF(N737="snížená",J737,0)</f>
        <v>0</v>
      </c>
      <c r="BG737" s="146">
        <f>IF(N737="zákl. přenesená",J737,0)</f>
        <v>0</v>
      </c>
      <c r="BH737" s="146">
        <f>IF(N737="sníž. přenesená",J737,0)</f>
        <v>0</v>
      </c>
      <c r="BI737" s="146">
        <f>IF(N737="nulová",J737,0)</f>
        <v>0</v>
      </c>
      <c r="BJ737" s="18" t="s">
        <v>31</v>
      </c>
      <c r="BK737" s="259">
        <f>ROUND(I737*H737,3)</f>
        <v>0</v>
      </c>
      <c r="BL737" s="18" t="s">
        <v>249</v>
      </c>
      <c r="BM737" s="258" t="s">
        <v>771</v>
      </c>
    </row>
    <row r="738" s="13" customFormat="1">
      <c r="A738" s="13"/>
      <c r="B738" s="260"/>
      <c r="C738" s="261"/>
      <c r="D738" s="262" t="s">
        <v>251</v>
      </c>
      <c r="E738" s="263" t="s">
        <v>1</v>
      </c>
      <c r="F738" s="264" t="s">
        <v>585</v>
      </c>
      <c r="G738" s="261"/>
      <c r="H738" s="263" t="s">
        <v>1</v>
      </c>
      <c r="I738" s="265"/>
      <c r="J738" s="261"/>
      <c r="K738" s="261"/>
      <c r="L738" s="266"/>
      <c r="M738" s="267"/>
      <c r="N738" s="268"/>
      <c r="O738" s="268"/>
      <c r="P738" s="268"/>
      <c r="Q738" s="268"/>
      <c r="R738" s="268"/>
      <c r="S738" s="268"/>
      <c r="T738" s="269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70" t="s">
        <v>251</v>
      </c>
      <c r="AU738" s="270" t="s">
        <v>113</v>
      </c>
      <c r="AV738" s="13" t="s">
        <v>31</v>
      </c>
      <c r="AW738" s="13" t="s">
        <v>30</v>
      </c>
      <c r="AX738" s="13" t="s">
        <v>76</v>
      </c>
      <c r="AY738" s="270" t="s">
        <v>242</v>
      </c>
    </row>
    <row r="739" s="13" customFormat="1">
      <c r="A739" s="13"/>
      <c r="B739" s="260"/>
      <c r="C739" s="261"/>
      <c r="D739" s="262" t="s">
        <v>251</v>
      </c>
      <c r="E739" s="263" t="s">
        <v>1</v>
      </c>
      <c r="F739" s="264" t="s">
        <v>772</v>
      </c>
      <c r="G739" s="261"/>
      <c r="H739" s="263" t="s">
        <v>1</v>
      </c>
      <c r="I739" s="265"/>
      <c r="J739" s="261"/>
      <c r="K739" s="261"/>
      <c r="L739" s="266"/>
      <c r="M739" s="267"/>
      <c r="N739" s="268"/>
      <c r="O739" s="268"/>
      <c r="P739" s="268"/>
      <c r="Q739" s="268"/>
      <c r="R739" s="268"/>
      <c r="S739" s="268"/>
      <c r="T739" s="269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T739" s="270" t="s">
        <v>251</v>
      </c>
      <c r="AU739" s="270" t="s">
        <v>113</v>
      </c>
      <c r="AV739" s="13" t="s">
        <v>31</v>
      </c>
      <c r="AW739" s="13" t="s">
        <v>30</v>
      </c>
      <c r="AX739" s="13" t="s">
        <v>76</v>
      </c>
      <c r="AY739" s="270" t="s">
        <v>242</v>
      </c>
    </row>
    <row r="740" s="13" customFormat="1">
      <c r="A740" s="13"/>
      <c r="B740" s="260"/>
      <c r="C740" s="261"/>
      <c r="D740" s="262" t="s">
        <v>251</v>
      </c>
      <c r="E740" s="263" t="s">
        <v>1</v>
      </c>
      <c r="F740" s="264" t="s">
        <v>773</v>
      </c>
      <c r="G740" s="261"/>
      <c r="H740" s="263" t="s">
        <v>1</v>
      </c>
      <c r="I740" s="265"/>
      <c r="J740" s="261"/>
      <c r="K740" s="261"/>
      <c r="L740" s="266"/>
      <c r="M740" s="267"/>
      <c r="N740" s="268"/>
      <c r="O740" s="268"/>
      <c r="P740" s="268"/>
      <c r="Q740" s="268"/>
      <c r="R740" s="268"/>
      <c r="S740" s="268"/>
      <c r="T740" s="269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T740" s="270" t="s">
        <v>251</v>
      </c>
      <c r="AU740" s="270" t="s">
        <v>113</v>
      </c>
      <c r="AV740" s="13" t="s">
        <v>31</v>
      </c>
      <c r="AW740" s="13" t="s">
        <v>30</v>
      </c>
      <c r="AX740" s="13" t="s">
        <v>76</v>
      </c>
      <c r="AY740" s="270" t="s">
        <v>242</v>
      </c>
    </row>
    <row r="741" s="14" customFormat="1">
      <c r="A741" s="14"/>
      <c r="B741" s="271"/>
      <c r="C741" s="272"/>
      <c r="D741" s="262" t="s">
        <v>251</v>
      </c>
      <c r="E741" s="273" t="s">
        <v>1</v>
      </c>
      <c r="F741" s="274" t="s">
        <v>127</v>
      </c>
      <c r="G741" s="272"/>
      <c r="H741" s="275">
        <v>10.371</v>
      </c>
      <c r="I741" s="276"/>
      <c r="J741" s="272"/>
      <c r="K741" s="272"/>
      <c r="L741" s="277"/>
      <c r="M741" s="278"/>
      <c r="N741" s="279"/>
      <c r="O741" s="279"/>
      <c r="P741" s="279"/>
      <c r="Q741" s="279"/>
      <c r="R741" s="279"/>
      <c r="S741" s="279"/>
      <c r="T741" s="280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81" t="s">
        <v>251</v>
      </c>
      <c r="AU741" s="281" t="s">
        <v>113</v>
      </c>
      <c r="AV741" s="14" t="s">
        <v>85</v>
      </c>
      <c r="AW741" s="14" t="s">
        <v>30</v>
      </c>
      <c r="AX741" s="14" t="s">
        <v>31</v>
      </c>
      <c r="AY741" s="281" t="s">
        <v>242</v>
      </c>
    </row>
    <row r="742" s="2" customFormat="1" ht="24.15" customHeight="1">
      <c r="A742" s="41"/>
      <c r="B742" s="42"/>
      <c r="C742" s="247" t="s">
        <v>774</v>
      </c>
      <c r="D742" s="247" t="s">
        <v>245</v>
      </c>
      <c r="E742" s="248" t="s">
        <v>775</v>
      </c>
      <c r="F742" s="249" t="s">
        <v>776</v>
      </c>
      <c r="G742" s="250" t="s">
        <v>353</v>
      </c>
      <c r="H742" s="251">
        <v>26.550000000000001</v>
      </c>
      <c r="I742" s="252"/>
      <c r="J742" s="251">
        <f>ROUND(I742*H742,3)</f>
        <v>0</v>
      </c>
      <c r="K742" s="253"/>
      <c r="L742" s="44"/>
      <c r="M742" s="254" t="s">
        <v>1</v>
      </c>
      <c r="N742" s="255" t="s">
        <v>41</v>
      </c>
      <c r="O742" s="94"/>
      <c r="P742" s="256">
        <f>O742*H742</f>
        <v>0</v>
      </c>
      <c r="Q742" s="256">
        <v>0.020480000000000002</v>
      </c>
      <c r="R742" s="256">
        <f>Q742*H742</f>
        <v>0.54374400000000001</v>
      </c>
      <c r="S742" s="256">
        <v>0</v>
      </c>
      <c r="T742" s="257">
        <f>S742*H742</f>
        <v>0</v>
      </c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R742" s="258" t="s">
        <v>249</v>
      </c>
      <c r="AT742" s="258" t="s">
        <v>245</v>
      </c>
      <c r="AU742" s="258" t="s">
        <v>113</v>
      </c>
      <c r="AY742" s="18" t="s">
        <v>242</v>
      </c>
      <c r="BE742" s="146">
        <f>IF(N742="základní",J742,0)</f>
        <v>0</v>
      </c>
      <c r="BF742" s="146">
        <f>IF(N742="snížená",J742,0)</f>
        <v>0</v>
      </c>
      <c r="BG742" s="146">
        <f>IF(N742="zákl. přenesená",J742,0)</f>
        <v>0</v>
      </c>
      <c r="BH742" s="146">
        <f>IF(N742="sníž. přenesená",J742,0)</f>
        <v>0</v>
      </c>
      <c r="BI742" s="146">
        <f>IF(N742="nulová",J742,0)</f>
        <v>0</v>
      </c>
      <c r="BJ742" s="18" t="s">
        <v>31</v>
      </c>
      <c r="BK742" s="259">
        <f>ROUND(I742*H742,3)</f>
        <v>0</v>
      </c>
      <c r="BL742" s="18" t="s">
        <v>249</v>
      </c>
      <c r="BM742" s="258" t="s">
        <v>777</v>
      </c>
    </row>
    <row r="743" s="13" customFormat="1">
      <c r="A743" s="13"/>
      <c r="B743" s="260"/>
      <c r="C743" s="261"/>
      <c r="D743" s="262" t="s">
        <v>251</v>
      </c>
      <c r="E743" s="263" t="s">
        <v>1</v>
      </c>
      <c r="F743" s="264" t="s">
        <v>778</v>
      </c>
      <c r="G743" s="261"/>
      <c r="H743" s="263" t="s">
        <v>1</v>
      </c>
      <c r="I743" s="265"/>
      <c r="J743" s="261"/>
      <c r="K743" s="261"/>
      <c r="L743" s="266"/>
      <c r="M743" s="267"/>
      <c r="N743" s="268"/>
      <c r="O743" s="268"/>
      <c r="P743" s="268"/>
      <c r="Q743" s="268"/>
      <c r="R743" s="268"/>
      <c r="S743" s="268"/>
      <c r="T743" s="269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70" t="s">
        <v>251</v>
      </c>
      <c r="AU743" s="270" t="s">
        <v>113</v>
      </c>
      <c r="AV743" s="13" t="s">
        <v>31</v>
      </c>
      <c r="AW743" s="13" t="s">
        <v>30</v>
      </c>
      <c r="AX743" s="13" t="s">
        <v>76</v>
      </c>
      <c r="AY743" s="270" t="s">
        <v>242</v>
      </c>
    </row>
    <row r="744" s="13" customFormat="1">
      <c r="A744" s="13"/>
      <c r="B744" s="260"/>
      <c r="C744" s="261"/>
      <c r="D744" s="262" t="s">
        <v>251</v>
      </c>
      <c r="E744" s="263" t="s">
        <v>1</v>
      </c>
      <c r="F744" s="264" t="s">
        <v>426</v>
      </c>
      <c r="G744" s="261"/>
      <c r="H744" s="263" t="s">
        <v>1</v>
      </c>
      <c r="I744" s="265"/>
      <c r="J744" s="261"/>
      <c r="K744" s="261"/>
      <c r="L744" s="266"/>
      <c r="M744" s="267"/>
      <c r="N744" s="268"/>
      <c r="O744" s="268"/>
      <c r="P744" s="268"/>
      <c r="Q744" s="268"/>
      <c r="R744" s="268"/>
      <c r="S744" s="268"/>
      <c r="T744" s="269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70" t="s">
        <v>251</v>
      </c>
      <c r="AU744" s="270" t="s">
        <v>113</v>
      </c>
      <c r="AV744" s="13" t="s">
        <v>31</v>
      </c>
      <c r="AW744" s="13" t="s">
        <v>30</v>
      </c>
      <c r="AX744" s="13" t="s">
        <v>76</v>
      </c>
      <c r="AY744" s="270" t="s">
        <v>242</v>
      </c>
    </row>
    <row r="745" s="14" customFormat="1">
      <c r="A745" s="14"/>
      <c r="B745" s="271"/>
      <c r="C745" s="272"/>
      <c r="D745" s="262" t="s">
        <v>251</v>
      </c>
      <c r="E745" s="273" t="s">
        <v>1</v>
      </c>
      <c r="F745" s="274" t="s">
        <v>779</v>
      </c>
      <c r="G745" s="272"/>
      <c r="H745" s="275">
        <v>0.83299999999999996</v>
      </c>
      <c r="I745" s="276"/>
      <c r="J745" s="272"/>
      <c r="K745" s="272"/>
      <c r="L745" s="277"/>
      <c r="M745" s="278"/>
      <c r="N745" s="279"/>
      <c r="O745" s="279"/>
      <c r="P745" s="279"/>
      <c r="Q745" s="279"/>
      <c r="R745" s="279"/>
      <c r="S745" s="279"/>
      <c r="T745" s="280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81" t="s">
        <v>251</v>
      </c>
      <c r="AU745" s="281" t="s">
        <v>113</v>
      </c>
      <c r="AV745" s="14" t="s">
        <v>85</v>
      </c>
      <c r="AW745" s="14" t="s">
        <v>30</v>
      </c>
      <c r="AX745" s="14" t="s">
        <v>76</v>
      </c>
      <c r="AY745" s="281" t="s">
        <v>242</v>
      </c>
    </row>
    <row r="746" s="14" customFormat="1">
      <c r="A746" s="14"/>
      <c r="B746" s="271"/>
      <c r="C746" s="272"/>
      <c r="D746" s="262" t="s">
        <v>251</v>
      </c>
      <c r="E746" s="273" t="s">
        <v>1</v>
      </c>
      <c r="F746" s="274" t="s">
        <v>779</v>
      </c>
      <c r="G746" s="272"/>
      <c r="H746" s="275">
        <v>0.83299999999999996</v>
      </c>
      <c r="I746" s="276"/>
      <c r="J746" s="272"/>
      <c r="K746" s="272"/>
      <c r="L746" s="277"/>
      <c r="M746" s="278"/>
      <c r="N746" s="279"/>
      <c r="O746" s="279"/>
      <c r="P746" s="279"/>
      <c r="Q746" s="279"/>
      <c r="R746" s="279"/>
      <c r="S746" s="279"/>
      <c r="T746" s="280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T746" s="281" t="s">
        <v>251</v>
      </c>
      <c r="AU746" s="281" t="s">
        <v>113</v>
      </c>
      <c r="AV746" s="14" t="s">
        <v>85</v>
      </c>
      <c r="AW746" s="14" t="s">
        <v>30</v>
      </c>
      <c r="AX746" s="14" t="s">
        <v>76</v>
      </c>
      <c r="AY746" s="281" t="s">
        <v>242</v>
      </c>
    </row>
    <row r="747" s="14" customFormat="1">
      <c r="A747" s="14"/>
      <c r="B747" s="271"/>
      <c r="C747" s="272"/>
      <c r="D747" s="262" t="s">
        <v>251</v>
      </c>
      <c r="E747" s="273" t="s">
        <v>1</v>
      </c>
      <c r="F747" s="274" t="s">
        <v>780</v>
      </c>
      <c r="G747" s="272"/>
      <c r="H747" s="275">
        <v>1.8899999999999999</v>
      </c>
      <c r="I747" s="276"/>
      <c r="J747" s="272"/>
      <c r="K747" s="272"/>
      <c r="L747" s="277"/>
      <c r="M747" s="278"/>
      <c r="N747" s="279"/>
      <c r="O747" s="279"/>
      <c r="P747" s="279"/>
      <c r="Q747" s="279"/>
      <c r="R747" s="279"/>
      <c r="S747" s="279"/>
      <c r="T747" s="280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81" t="s">
        <v>251</v>
      </c>
      <c r="AU747" s="281" t="s">
        <v>113</v>
      </c>
      <c r="AV747" s="14" t="s">
        <v>85</v>
      </c>
      <c r="AW747" s="14" t="s">
        <v>30</v>
      </c>
      <c r="AX747" s="14" t="s">
        <v>76</v>
      </c>
      <c r="AY747" s="281" t="s">
        <v>242</v>
      </c>
    </row>
    <row r="748" s="13" customFormat="1">
      <c r="A748" s="13"/>
      <c r="B748" s="260"/>
      <c r="C748" s="261"/>
      <c r="D748" s="262" t="s">
        <v>251</v>
      </c>
      <c r="E748" s="263" t="s">
        <v>1</v>
      </c>
      <c r="F748" s="264" t="s">
        <v>428</v>
      </c>
      <c r="G748" s="261"/>
      <c r="H748" s="263" t="s">
        <v>1</v>
      </c>
      <c r="I748" s="265"/>
      <c r="J748" s="261"/>
      <c r="K748" s="261"/>
      <c r="L748" s="266"/>
      <c r="M748" s="267"/>
      <c r="N748" s="268"/>
      <c r="O748" s="268"/>
      <c r="P748" s="268"/>
      <c r="Q748" s="268"/>
      <c r="R748" s="268"/>
      <c r="S748" s="268"/>
      <c r="T748" s="269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70" t="s">
        <v>251</v>
      </c>
      <c r="AU748" s="270" t="s">
        <v>113</v>
      </c>
      <c r="AV748" s="13" t="s">
        <v>31</v>
      </c>
      <c r="AW748" s="13" t="s">
        <v>30</v>
      </c>
      <c r="AX748" s="13" t="s">
        <v>76</v>
      </c>
      <c r="AY748" s="270" t="s">
        <v>242</v>
      </c>
    </row>
    <row r="749" s="14" customFormat="1">
      <c r="A749" s="14"/>
      <c r="B749" s="271"/>
      <c r="C749" s="272"/>
      <c r="D749" s="262" t="s">
        <v>251</v>
      </c>
      <c r="E749" s="273" t="s">
        <v>1</v>
      </c>
      <c r="F749" s="274" t="s">
        <v>781</v>
      </c>
      <c r="G749" s="272"/>
      <c r="H749" s="275">
        <v>1.6200000000000001</v>
      </c>
      <c r="I749" s="276"/>
      <c r="J749" s="272"/>
      <c r="K749" s="272"/>
      <c r="L749" s="277"/>
      <c r="M749" s="278"/>
      <c r="N749" s="279"/>
      <c r="O749" s="279"/>
      <c r="P749" s="279"/>
      <c r="Q749" s="279"/>
      <c r="R749" s="279"/>
      <c r="S749" s="279"/>
      <c r="T749" s="280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T749" s="281" t="s">
        <v>251</v>
      </c>
      <c r="AU749" s="281" t="s">
        <v>113</v>
      </c>
      <c r="AV749" s="14" t="s">
        <v>85</v>
      </c>
      <c r="AW749" s="14" t="s">
        <v>30</v>
      </c>
      <c r="AX749" s="14" t="s">
        <v>76</v>
      </c>
      <c r="AY749" s="281" t="s">
        <v>242</v>
      </c>
    </row>
    <row r="750" s="14" customFormat="1">
      <c r="A750" s="14"/>
      <c r="B750" s="271"/>
      <c r="C750" s="272"/>
      <c r="D750" s="262" t="s">
        <v>251</v>
      </c>
      <c r="E750" s="273" t="s">
        <v>1</v>
      </c>
      <c r="F750" s="274" t="s">
        <v>782</v>
      </c>
      <c r="G750" s="272"/>
      <c r="H750" s="275">
        <v>1.6200000000000001</v>
      </c>
      <c r="I750" s="276"/>
      <c r="J750" s="272"/>
      <c r="K750" s="272"/>
      <c r="L750" s="277"/>
      <c r="M750" s="278"/>
      <c r="N750" s="279"/>
      <c r="O750" s="279"/>
      <c r="P750" s="279"/>
      <c r="Q750" s="279"/>
      <c r="R750" s="279"/>
      <c r="S750" s="279"/>
      <c r="T750" s="280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81" t="s">
        <v>251</v>
      </c>
      <c r="AU750" s="281" t="s">
        <v>113</v>
      </c>
      <c r="AV750" s="14" t="s">
        <v>85</v>
      </c>
      <c r="AW750" s="14" t="s">
        <v>30</v>
      </c>
      <c r="AX750" s="14" t="s">
        <v>76</v>
      </c>
      <c r="AY750" s="281" t="s">
        <v>242</v>
      </c>
    </row>
    <row r="751" s="14" customFormat="1">
      <c r="A751" s="14"/>
      <c r="B751" s="271"/>
      <c r="C751" s="272"/>
      <c r="D751" s="262" t="s">
        <v>251</v>
      </c>
      <c r="E751" s="273" t="s">
        <v>1</v>
      </c>
      <c r="F751" s="274" t="s">
        <v>782</v>
      </c>
      <c r="G751" s="272"/>
      <c r="H751" s="275">
        <v>1.6200000000000001</v>
      </c>
      <c r="I751" s="276"/>
      <c r="J751" s="272"/>
      <c r="K751" s="272"/>
      <c r="L751" s="277"/>
      <c r="M751" s="278"/>
      <c r="N751" s="279"/>
      <c r="O751" s="279"/>
      <c r="P751" s="279"/>
      <c r="Q751" s="279"/>
      <c r="R751" s="279"/>
      <c r="S751" s="279"/>
      <c r="T751" s="280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81" t="s">
        <v>251</v>
      </c>
      <c r="AU751" s="281" t="s">
        <v>113</v>
      </c>
      <c r="AV751" s="14" t="s">
        <v>85</v>
      </c>
      <c r="AW751" s="14" t="s">
        <v>30</v>
      </c>
      <c r="AX751" s="14" t="s">
        <v>76</v>
      </c>
      <c r="AY751" s="281" t="s">
        <v>242</v>
      </c>
    </row>
    <row r="752" s="13" customFormat="1">
      <c r="A752" s="13"/>
      <c r="B752" s="260"/>
      <c r="C752" s="261"/>
      <c r="D752" s="262" t="s">
        <v>251</v>
      </c>
      <c r="E752" s="263" t="s">
        <v>1</v>
      </c>
      <c r="F752" s="264" t="s">
        <v>430</v>
      </c>
      <c r="G752" s="261"/>
      <c r="H752" s="263" t="s">
        <v>1</v>
      </c>
      <c r="I752" s="265"/>
      <c r="J752" s="261"/>
      <c r="K752" s="261"/>
      <c r="L752" s="266"/>
      <c r="M752" s="267"/>
      <c r="N752" s="268"/>
      <c r="O752" s="268"/>
      <c r="P752" s="268"/>
      <c r="Q752" s="268"/>
      <c r="R752" s="268"/>
      <c r="S752" s="268"/>
      <c r="T752" s="269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70" t="s">
        <v>251</v>
      </c>
      <c r="AU752" s="270" t="s">
        <v>113</v>
      </c>
      <c r="AV752" s="13" t="s">
        <v>31</v>
      </c>
      <c r="AW752" s="13" t="s">
        <v>30</v>
      </c>
      <c r="AX752" s="13" t="s">
        <v>76</v>
      </c>
      <c r="AY752" s="270" t="s">
        <v>242</v>
      </c>
    </row>
    <row r="753" s="14" customFormat="1">
      <c r="A753" s="14"/>
      <c r="B753" s="271"/>
      <c r="C753" s="272"/>
      <c r="D753" s="262" t="s">
        <v>251</v>
      </c>
      <c r="E753" s="273" t="s">
        <v>1</v>
      </c>
      <c r="F753" s="274" t="s">
        <v>783</v>
      </c>
      <c r="G753" s="272"/>
      <c r="H753" s="275">
        <v>7.2000000000000002</v>
      </c>
      <c r="I753" s="276"/>
      <c r="J753" s="272"/>
      <c r="K753" s="272"/>
      <c r="L753" s="277"/>
      <c r="M753" s="278"/>
      <c r="N753" s="279"/>
      <c r="O753" s="279"/>
      <c r="P753" s="279"/>
      <c r="Q753" s="279"/>
      <c r="R753" s="279"/>
      <c r="S753" s="279"/>
      <c r="T753" s="280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81" t="s">
        <v>251</v>
      </c>
      <c r="AU753" s="281" t="s">
        <v>113</v>
      </c>
      <c r="AV753" s="14" t="s">
        <v>85</v>
      </c>
      <c r="AW753" s="14" t="s">
        <v>30</v>
      </c>
      <c r="AX753" s="14" t="s">
        <v>76</v>
      </c>
      <c r="AY753" s="281" t="s">
        <v>242</v>
      </c>
    </row>
    <row r="754" s="14" customFormat="1">
      <c r="A754" s="14"/>
      <c r="B754" s="271"/>
      <c r="C754" s="272"/>
      <c r="D754" s="262" t="s">
        <v>251</v>
      </c>
      <c r="E754" s="273" t="s">
        <v>1</v>
      </c>
      <c r="F754" s="274" t="s">
        <v>784</v>
      </c>
      <c r="G754" s="272"/>
      <c r="H754" s="275">
        <v>10.933999999999999</v>
      </c>
      <c r="I754" s="276"/>
      <c r="J754" s="272"/>
      <c r="K754" s="272"/>
      <c r="L754" s="277"/>
      <c r="M754" s="278"/>
      <c r="N754" s="279"/>
      <c r="O754" s="279"/>
      <c r="P754" s="279"/>
      <c r="Q754" s="279"/>
      <c r="R754" s="279"/>
      <c r="S754" s="279"/>
      <c r="T754" s="280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T754" s="281" t="s">
        <v>251</v>
      </c>
      <c r="AU754" s="281" t="s">
        <v>113</v>
      </c>
      <c r="AV754" s="14" t="s">
        <v>85</v>
      </c>
      <c r="AW754" s="14" t="s">
        <v>30</v>
      </c>
      <c r="AX754" s="14" t="s">
        <v>76</v>
      </c>
      <c r="AY754" s="281" t="s">
        <v>242</v>
      </c>
    </row>
    <row r="755" s="15" customFormat="1">
      <c r="A755" s="15"/>
      <c r="B755" s="282"/>
      <c r="C755" s="283"/>
      <c r="D755" s="262" t="s">
        <v>251</v>
      </c>
      <c r="E755" s="284" t="s">
        <v>1</v>
      </c>
      <c r="F755" s="285" t="s">
        <v>256</v>
      </c>
      <c r="G755" s="283"/>
      <c r="H755" s="286">
        <v>26.550000000000001</v>
      </c>
      <c r="I755" s="287"/>
      <c r="J755" s="283"/>
      <c r="K755" s="283"/>
      <c r="L755" s="288"/>
      <c r="M755" s="289"/>
      <c r="N755" s="290"/>
      <c r="O755" s="290"/>
      <c r="P755" s="290"/>
      <c r="Q755" s="290"/>
      <c r="R755" s="290"/>
      <c r="S755" s="290"/>
      <c r="T755" s="291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T755" s="292" t="s">
        <v>251</v>
      </c>
      <c r="AU755" s="292" t="s">
        <v>113</v>
      </c>
      <c r="AV755" s="15" t="s">
        <v>249</v>
      </c>
      <c r="AW755" s="15" t="s">
        <v>30</v>
      </c>
      <c r="AX755" s="15" t="s">
        <v>31</v>
      </c>
      <c r="AY755" s="292" t="s">
        <v>242</v>
      </c>
    </row>
    <row r="756" s="2" customFormat="1" ht="33" customHeight="1">
      <c r="A756" s="41"/>
      <c r="B756" s="42"/>
      <c r="C756" s="247" t="s">
        <v>785</v>
      </c>
      <c r="D756" s="247" t="s">
        <v>245</v>
      </c>
      <c r="E756" s="248" t="s">
        <v>786</v>
      </c>
      <c r="F756" s="249" t="s">
        <v>787</v>
      </c>
      <c r="G756" s="250" t="s">
        <v>353</v>
      </c>
      <c r="H756" s="251">
        <v>106.202</v>
      </c>
      <c r="I756" s="252"/>
      <c r="J756" s="251">
        <f>ROUND(I756*H756,3)</f>
        <v>0</v>
      </c>
      <c r="K756" s="253"/>
      <c r="L756" s="44"/>
      <c r="M756" s="254" t="s">
        <v>1</v>
      </c>
      <c r="N756" s="255" t="s">
        <v>41</v>
      </c>
      <c r="O756" s="94"/>
      <c r="P756" s="256">
        <f>O756*H756</f>
        <v>0</v>
      </c>
      <c r="Q756" s="256">
        <v>0.0079000000000000008</v>
      </c>
      <c r="R756" s="256">
        <f>Q756*H756</f>
        <v>0.83899580000000007</v>
      </c>
      <c r="S756" s="256">
        <v>0</v>
      </c>
      <c r="T756" s="257">
        <f>S756*H756</f>
        <v>0</v>
      </c>
      <c r="U756" s="41"/>
      <c r="V756" s="41"/>
      <c r="W756" s="41"/>
      <c r="X756" s="41"/>
      <c r="Y756" s="41"/>
      <c r="Z756" s="41"/>
      <c r="AA756" s="41"/>
      <c r="AB756" s="41"/>
      <c r="AC756" s="41"/>
      <c r="AD756" s="41"/>
      <c r="AE756" s="41"/>
      <c r="AR756" s="258" t="s">
        <v>249</v>
      </c>
      <c r="AT756" s="258" t="s">
        <v>245</v>
      </c>
      <c r="AU756" s="258" t="s">
        <v>113</v>
      </c>
      <c r="AY756" s="18" t="s">
        <v>242</v>
      </c>
      <c r="BE756" s="146">
        <f>IF(N756="základní",J756,0)</f>
        <v>0</v>
      </c>
      <c r="BF756" s="146">
        <f>IF(N756="snížená",J756,0)</f>
        <v>0</v>
      </c>
      <c r="BG756" s="146">
        <f>IF(N756="zákl. přenesená",J756,0)</f>
        <v>0</v>
      </c>
      <c r="BH756" s="146">
        <f>IF(N756="sníž. přenesená",J756,0)</f>
        <v>0</v>
      </c>
      <c r="BI756" s="146">
        <f>IF(N756="nulová",J756,0)</f>
        <v>0</v>
      </c>
      <c r="BJ756" s="18" t="s">
        <v>31</v>
      </c>
      <c r="BK756" s="259">
        <f>ROUND(I756*H756,3)</f>
        <v>0</v>
      </c>
      <c r="BL756" s="18" t="s">
        <v>249</v>
      </c>
      <c r="BM756" s="258" t="s">
        <v>788</v>
      </c>
    </row>
    <row r="757" s="13" customFormat="1">
      <c r="A757" s="13"/>
      <c r="B757" s="260"/>
      <c r="C757" s="261"/>
      <c r="D757" s="262" t="s">
        <v>251</v>
      </c>
      <c r="E757" s="263" t="s">
        <v>1</v>
      </c>
      <c r="F757" s="264" t="s">
        <v>789</v>
      </c>
      <c r="G757" s="261"/>
      <c r="H757" s="263" t="s">
        <v>1</v>
      </c>
      <c r="I757" s="265"/>
      <c r="J757" s="261"/>
      <c r="K757" s="261"/>
      <c r="L757" s="266"/>
      <c r="M757" s="267"/>
      <c r="N757" s="268"/>
      <c r="O757" s="268"/>
      <c r="P757" s="268"/>
      <c r="Q757" s="268"/>
      <c r="R757" s="268"/>
      <c r="S757" s="268"/>
      <c r="T757" s="269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70" t="s">
        <v>251</v>
      </c>
      <c r="AU757" s="270" t="s">
        <v>113</v>
      </c>
      <c r="AV757" s="13" t="s">
        <v>31</v>
      </c>
      <c r="AW757" s="13" t="s">
        <v>30</v>
      </c>
      <c r="AX757" s="13" t="s">
        <v>76</v>
      </c>
      <c r="AY757" s="270" t="s">
        <v>242</v>
      </c>
    </row>
    <row r="758" s="14" customFormat="1">
      <c r="A758" s="14"/>
      <c r="B758" s="271"/>
      <c r="C758" s="272"/>
      <c r="D758" s="262" t="s">
        <v>251</v>
      </c>
      <c r="E758" s="273" t="s">
        <v>1</v>
      </c>
      <c r="F758" s="274" t="s">
        <v>790</v>
      </c>
      <c r="G758" s="272"/>
      <c r="H758" s="275">
        <v>62.463999999999999</v>
      </c>
      <c r="I758" s="276"/>
      <c r="J758" s="272"/>
      <c r="K758" s="272"/>
      <c r="L758" s="277"/>
      <c r="M758" s="278"/>
      <c r="N758" s="279"/>
      <c r="O758" s="279"/>
      <c r="P758" s="279"/>
      <c r="Q758" s="279"/>
      <c r="R758" s="279"/>
      <c r="S758" s="279"/>
      <c r="T758" s="280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81" t="s">
        <v>251</v>
      </c>
      <c r="AU758" s="281" t="s">
        <v>113</v>
      </c>
      <c r="AV758" s="14" t="s">
        <v>85</v>
      </c>
      <c r="AW758" s="14" t="s">
        <v>30</v>
      </c>
      <c r="AX758" s="14" t="s">
        <v>76</v>
      </c>
      <c r="AY758" s="281" t="s">
        <v>242</v>
      </c>
    </row>
    <row r="759" s="14" customFormat="1">
      <c r="A759" s="14"/>
      <c r="B759" s="271"/>
      <c r="C759" s="272"/>
      <c r="D759" s="262" t="s">
        <v>251</v>
      </c>
      <c r="E759" s="273" t="s">
        <v>1</v>
      </c>
      <c r="F759" s="274" t="s">
        <v>791</v>
      </c>
      <c r="G759" s="272"/>
      <c r="H759" s="275">
        <v>43.738</v>
      </c>
      <c r="I759" s="276"/>
      <c r="J759" s="272"/>
      <c r="K759" s="272"/>
      <c r="L759" s="277"/>
      <c r="M759" s="278"/>
      <c r="N759" s="279"/>
      <c r="O759" s="279"/>
      <c r="P759" s="279"/>
      <c r="Q759" s="279"/>
      <c r="R759" s="279"/>
      <c r="S759" s="279"/>
      <c r="T759" s="280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T759" s="281" t="s">
        <v>251</v>
      </c>
      <c r="AU759" s="281" t="s">
        <v>113</v>
      </c>
      <c r="AV759" s="14" t="s">
        <v>85</v>
      </c>
      <c r="AW759" s="14" t="s">
        <v>30</v>
      </c>
      <c r="AX759" s="14" t="s">
        <v>76</v>
      </c>
      <c r="AY759" s="281" t="s">
        <v>242</v>
      </c>
    </row>
    <row r="760" s="15" customFormat="1">
      <c r="A760" s="15"/>
      <c r="B760" s="282"/>
      <c r="C760" s="283"/>
      <c r="D760" s="262" t="s">
        <v>251</v>
      </c>
      <c r="E760" s="284" t="s">
        <v>1</v>
      </c>
      <c r="F760" s="285" t="s">
        <v>256</v>
      </c>
      <c r="G760" s="283"/>
      <c r="H760" s="286">
        <v>106.202</v>
      </c>
      <c r="I760" s="287"/>
      <c r="J760" s="283"/>
      <c r="K760" s="283"/>
      <c r="L760" s="288"/>
      <c r="M760" s="289"/>
      <c r="N760" s="290"/>
      <c r="O760" s="290"/>
      <c r="P760" s="290"/>
      <c r="Q760" s="290"/>
      <c r="R760" s="290"/>
      <c r="S760" s="290"/>
      <c r="T760" s="291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T760" s="292" t="s">
        <v>251</v>
      </c>
      <c r="AU760" s="292" t="s">
        <v>113</v>
      </c>
      <c r="AV760" s="15" t="s">
        <v>249</v>
      </c>
      <c r="AW760" s="15" t="s">
        <v>30</v>
      </c>
      <c r="AX760" s="15" t="s">
        <v>31</v>
      </c>
      <c r="AY760" s="292" t="s">
        <v>242</v>
      </c>
    </row>
    <row r="761" s="2" customFormat="1" ht="21.75" customHeight="1">
      <c r="A761" s="41"/>
      <c r="B761" s="42"/>
      <c r="C761" s="247" t="s">
        <v>792</v>
      </c>
      <c r="D761" s="247" t="s">
        <v>245</v>
      </c>
      <c r="E761" s="248" t="s">
        <v>793</v>
      </c>
      <c r="F761" s="249" t="s">
        <v>794</v>
      </c>
      <c r="G761" s="250" t="s">
        <v>353</v>
      </c>
      <c r="H761" s="251">
        <v>22.109999999999999</v>
      </c>
      <c r="I761" s="252"/>
      <c r="J761" s="251">
        <f>ROUND(I761*H761,3)</f>
        <v>0</v>
      </c>
      <c r="K761" s="253"/>
      <c r="L761" s="44"/>
      <c r="M761" s="254" t="s">
        <v>1</v>
      </c>
      <c r="N761" s="255" t="s">
        <v>41</v>
      </c>
      <c r="O761" s="94"/>
      <c r="P761" s="256">
        <f>O761*H761</f>
        <v>0</v>
      </c>
      <c r="Q761" s="256">
        <v>0.056000000000000001</v>
      </c>
      <c r="R761" s="256">
        <f>Q761*H761</f>
        <v>1.2381599999999999</v>
      </c>
      <c r="S761" s="256">
        <v>0</v>
      </c>
      <c r="T761" s="257">
        <f>S761*H761</f>
        <v>0</v>
      </c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R761" s="258" t="s">
        <v>249</v>
      </c>
      <c r="AT761" s="258" t="s">
        <v>245</v>
      </c>
      <c r="AU761" s="258" t="s">
        <v>113</v>
      </c>
      <c r="AY761" s="18" t="s">
        <v>242</v>
      </c>
      <c r="BE761" s="146">
        <f>IF(N761="základní",J761,0)</f>
        <v>0</v>
      </c>
      <c r="BF761" s="146">
        <f>IF(N761="snížená",J761,0)</f>
        <v>0</v>
      </c>
      <c r="BG761" s="146">
        <f>IF(N761="zákl. přenesená",J761,0)</f>
        <v>0</v>
      </c>
      <c r="BH761" s="146">
        <f>IF(N761="sníž. přenesená",J761,0)</f>
        <v>0</v>
      </c>
      <c r="BI761" s="146">
        <f>IF(N761="nulová",J761,0)</f>
        <v>0</v>
      </c>
      <c r="BJ761" s="18" t="s">
        <v>31</v>
      </c>
      <c r="BK761" s="259">
        <f>ROUND(I761*H761,3)</f>
        <v>0</v>
      </c>
      <c r="BL761" s="18" t="s">
        <v>249</v>
      </c>
      <c r="BM761" s="258" t="s">
        <v>795</v>
      </c>
    </row>
    <row r="762" s="13" customFormat="1">
      <c r="A762" s="13"/>
      <c r="B762" s="260"/>
      <c r="C762" s="261"/>
      <c r="D762" s="262" t="s">
        <v>251</v>
      </c>
      <c r="E762" s="263" t="s">
        <v>1</v>
      </c>
      <c r="F762" s="264" t="s">
        <v>585</v>
      </c>
      <c r="G762" s="261"/>
      <c r="H762" s="263" t="s">
        <v>1</v>
      </c>
      <c r="I762" s="265"/>
      <c r="J762" s="261"/>
      <c r="K762" s="261"/>
      <c r="L762" s="266"/>
      <c r="M762" s="267"/>
      <c r="N762" s="268"/>
      <c r="O762" s="268"/>
      <c r="P762" s="268"/>
      <c r="Q762" s="268"/>
      <c r="R762" s="268"/>
      <c r="S762" s="268"/>
      <c r="T762" s="269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T762" s="270" t="s">
        <v>251</v>
      </c>
      <c r="AU762" s="270" t="s">
        <v>113</v>
      </c>
      <c r="AV762" s="13" t="s">
        <v>31</v>
      </c>
      <c r="AW762" s="13" t="s">
        <v>30</v>
      </c>
      <c r="AX762" s="13" t="s">
        <v>76</v>
      </c>
      <c r="AY762" s="270" t="s">
        <v>242</v>
      </c>
    </row>
    <row r="763" s="13" customFormat="1">
      <c r="A763" s="13"/>
      <c r="B763" s="260"/>
      <c r="C763" s="261"/>
      <c r="D763" s="262" t="s">
        <v>251</v>
      </c>
      <c r="E763" s="263" t="s">
        <v>1</v>
      </c>
      <c r="F763" s="264" t="s">
        <v>772</v>
      </c>
      <c r="G763" s="261"/>
      <c r="H763" s="263" t="s">
        <v>1</v>
      </c>
      <c r="I763" s="265"/>
      <c r="J763" s="261"/>
      <c r="K763" s="261"/>
      <c r="L763" s="266"/>
      <c r="M763" s="267"/>
      <c r="N763" s="268"/>
      <c r="O763" s="268"/>
      <c r="P763" s="268"/>
      <c r="Q763" s="268"/>
      <c r="R763" s="268"/>
      <c r="S763" s="268"/>
      <c r="T763" s="269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70" t="s">
        <v>251</v>
      </c>
      <c r="AU763" s="270" t="s">
        <v>113</v>
      </c>
      <c r="AV763" s="13" t="s">
        <v>31</v>
      </c>
      <c r="AW763" s="13" t="s">
        <v>30</v>
      </c>
      <c r="AX763" s="13" t="s">
        <v>76</v>
      </c>
      <c r="AY763" s="270" t="s">
        <v>242</v>
      </c>
    </row>
    <row r="764" s="13" customFormat="1">
      <c r="A764" s="13"/>
      <c r="B764" s="260"/>
      <c r="C764" s="261"/>
      <c r="D764" s="262" t="s">
        <v>251</v>
      </c>
      <c r="E764" s="263" t="s">
        <v>1</v>
      </c>
      <c r="F764" s="264" t="s">
        <v>796</v>
      </c>
      <c r="G764" s="261"/>
      <c r="H764" s="263" t="s">
        <v>1</v>
      </c>
      <c r="I764" s="265"/>
      <c r="J764" s="261"/>
      <c r="K764" s="261"/>
      <c r="L764" s="266"/>
      <c r="M764" s="267"/>
      <c r="N764" s="268"/>
      <c r="O764" s="268"/>
      <c r="P764" s="268"/>
      <c r="Q764" s="268"/>
      <c r="R764" s="268"/>
      <c r="S764" s="268"/>
      <c r="T764" s="269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T764" s="270" t="s">
        <v>251</v>
      </c>
      <c r="AU764" s="270" t="s">
        <v>113</v>
      </c>
      <c r="AV764" s="13" t="s">
        <v>31</v>
      </c>
      <c r="AW764" s="13" t="s">
        <v>30</v>
      </c>
      <c r="AX764" s="13" t="s">
        <v>76</v>
      </c>
      <c r="AY764" s="270" t="s">
        <v>242</v>
      </c>
    </row>
    <row r="765" s="13" customFormat="1">
      <c r="A765" s="13"/>
      <c r="B765" s="260"/>
      <c r="C765" s="261"/>
      <c r="D765" s="262" t="s">
        <v>251</v>
      </c>
      <c r="E765" s="263" t="s">
        <v>1</v>
      </c>
      <c r="F765" s="264" t="s">
        <v>426</v>
      </c>
      <c r="G765" s="261"/>
      <c r="H765" s="263" t="s">
        <v>1</v>
      </c>
      <c r="I765" s="265"/>
      <c r="J765" s="261"/>
      <c r="K765" s="261"/>
      <c r="L765" s="266"/>
      <c r="M765" s="267"/>
      <c r="N765" s="268"/>
      <c r="O765" s="268"/>
      <c r="P765" s="268"/>
      <c r="Q765" s="268"/>
      <c r="R765" s="268"/>
      <c r="S765" s="268"/>
      <c r="T765" s="269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70" t="s">
        <v>251</v>
      </c>
      <c r="AU765" s="270" t="s">
        <v>113</v>
      </c>
      <c r="AV765" s="13" t="s">
        <v>31</v>
      </c>
      <c r="AW765" s="13" t="s">
        <v>30</v>
      </c>
      <c r="AX765" s="13" t="s">
        <v>76</v>
      </c>
      <c r="AY765" s="270" t="s">
        <v>242</v>
      </c>
    </row>
    <row r="766" s="13" customFormat="1">
      <c r="A766" s="13"/>
      <c r="B766" s="260"/>
      <c r="C766" s="261"/>
      <c r="D766" s="262" t="s">
        <v>251</v>
      </c>
      <c r="E766" s="263" t="s">
        <v>1</v>
      </c>
      <c r="F766" s="264" t="s">
        <v>797</v>
      </c>
      <c r="G766" s="261"/>
      <c r="H766" s="263" t="s">
        <v>1</v>
      </c>
      <c r="I766" s="265"/>
      <c r="J766" s="261"/>
      <c r="K766" s="261"/>
      <c r="L766" s="266"/>
      <c r="M766" s="267"/>
      <c r="N766" s="268"/>
      <c r="O766" s="268"/>
      <c r="P766" s="268"/>
      <c r="Q766" s="268"/>
      <c r="R766" s="268"/>
      <c r="S766" s="268"/>
      <c r="T766" s="269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T766" s="270" t="s">
        <v>251</v>
      </c>
      <c r="AU766" s="270" t="s">
        <v>113</v>
      </c>
      <c r="AV766" s="13" t="s">
        <v>31</v>
      </c>
      <c r="AW766" s="13" t="s">
        <v>30</v>
      </c>
      <c r="AX766" s="13" t="s">
        <v>76</v>
      </c>
      <c r="AY766" s="270" t="s">
        <v>242</v>
      </c>
    </row>
    <row r="767" s="13" customFormat="1">
      <c r="A767" s="13"/>
      <c r="B767" s="260"/>
      <c r="C767" s="261"/>
      <c r="D767" s="262" t="s">
        <v>251</v>
      </c>
      <c r="E767" s="263" t="s">
        <v>1</v>
      </c>
      <c r="F767" s="264" t="s">
        <v>428</v>
      </c>
      <c r="G767" s="261"/>
      <c r="H767" s="263" t="s">
        <v>1</v>
      </c>
      <c r="I767" s="265"/>
      <c r="J767" s="261"/>
      <c r="K767" s="261"/>
      <c r="L767" s="266"/>
      <c r="M767" s="267"/>
      <c r="N767" s="268"/>
      <c r="O767" s="268"/>
      <c r="P767" s="268"/>
      <c r="Q767" s="268"/>
      <c r="R767" s="268"/>
      <c r="S767" s="268"/>
      <c r="T767" s="269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70" t="s">
        <v>251</v>
      </c>
      <c r="AU767" s="270" t="s">
        <v>113</v>
      </c>
      <c r="AV767" s="13" t="s">
        <v>31</v>
      </c>
      <c r="AW767" s="13" t="s">
        <v>30</v>
      </c>
      <c r="AX767" s="13" t="s">
        <v>76</v>
      </c>
      <c r="AY767" s="270" t="s">
        <v>242</v>
      </c>
    </row>
    <row r="768" s="13" customFormat="1">
      <c r="A768" s="13"/>
      <c r="B768" s="260"/>
      <c r="C768" s="261"/>
      <c r="D768" s="262" t="s">
        <v>251</v>
      </c>
      <c r="E768" s="263" t="s">
        <v>1</v>
      </c>
      <c r="F768" s="264" t="s">
        <v>798</v>
      </c>
      <c r="G768" s="261"/>
      <c r="H768" s="263" t="s">
        <v>1</v>
      </c>
      <c r="I768" s="265"/>
      <c r="J768" s="261"/>
      <c r="K768" s="261"/>
      <c r="L768" s="266"/>
      <c r="M768" s="267"/>
      <c r="N768" s="268"/>
      <c r="O768" s="268"/>
      <c r="P768" s="268"/>
      <c r="Q768" s="268"/>
      <c r="R768" s="268"/>
      <c r="S768" s="268"/>
      <c r="T768" s="269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T768" s="270" t="s">
        <v>251</v>
      </c>
      <c r="AU768" s="270" t="s">
        <v>113</v>
      </c>
      <c r="AV768" s="13" t="s">
        <v>31</v>
      </c>
      <c r="AW768" s="13" t="s">
        <v>30</v>
      </c>
      <c r="AX768" s="13" t="s">
        <v>76</v>
      </c>
      <c r="AY768" s="270" t="s">
        <v>242</v>
      </c>
    </row>
    <row r="769" s="14" customFormat="1">
      <c r="A769" s="14"/>
      <c r="B769" s="271"/>
      <c r="C769" s="272"/>
      <c r="D769" s="262" t="s">
        <v>251</v>
      </c>
      <c r="E769" s="273" t="s">
        <v>1</v>
      </c>
      <c r="F769" s="274" t="s">
        <v>121</v>
      </c>
      <c r="G769" s="272"/>
      <c r="H769" s="275">
        <v>22.109999999999999</v>
      </c>
      <c r="I769" s="276"/>
      <c r="J769" s="272"/>
      <c r="K769" s="272"/>
      <c r="L769" s="277"/>
      <c r="M769" s="278"/>
      <c r="N769" s="279"/>
      <c r="O769" s="279"/>
      <c r="P769" s="279"/>
      <c r="Q769" s="279"/>
      <c r="R769" s="279"/>
      <c r="S769" s="279"/>
      <c r="T769" s="280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T769" s="281" t="s">
        <v>251</v>
      </c>
      <c r="AU769" s="281" t="s">
        <v>113</v>
      </c>
      <c r="AV769" s="14" t="s">
        <v>85</v>
      </c>
      <c r="AW769" s="14" t="s">
        <v>30</v>
      </c>
      <c r="AX769" s="14" t="s">
        <v>31</v>
      </c>
      <c r="AY769" s="281" t="s">
        <v>242</v>
      </c>
    </row>
    <row r="770" s="2" customFormat="1" ht="37.8" customHeight="1">
      <c r="A770" s="41"/>
      <c r="B770" s="42"/>
      <c r="C770" s="247" t="s">
        <v>799</v>
      </c>
      <c r="D770" s="247" t="s">
        <v>245</v>
      </c>
      <c r="E770" s="248" t="s">
        <v>800</v>
      </c>
      <c r="F770" s="249" t="s">
        <v>801</v>
      </c>
      <c r="G770" s="250" t="s">
        <v>353</v>
      </c>
      <c r="H770" s="251">
        <v>495.02999999999997</v>
      </c>
      <c r="I770" s="252"/>
      <c r="J770" s="251">
        <f>ROUND(I770*H770,3)</f>
        <v>0</v>
      </c>
      <c r="K770" s="253"/>
      <c r="L770" s="44"/>
      <c r="M770" s="254" t="s">
        <v>1</v>
      </c>
      <c r="N770" s="255" t="s">
        <v>41</v>
      </c>
      <c r="O770" s="94"/>
      <c r="P770" s="256">
        <f>O770*H770</f>
        <v>0</v>
      </c>
      <c r="Q770" s="256">
        <v>0.021999999999999999</v>
      </c>
      <c r="R770" s="256">
        <f>Q770*H770</f>
        <v>10.890659999999999</v>
      </c>
      <c r="S770" s="256">
        <v>0</v>
      </c>
      <c r="T770" s="257">
        <f>S770*H770</f>
        <v>0</v>
      </c>
      <c r="U770" s="41"/>
      <c r="V770" s="41"/>
      <c r="W770" s="41"/>
      <c r="X770" s="41"/>
      <c r="Y770" s="41"/>
      <c r="Z770" s="41"/>
      <c r="AA770" s="41"/>
      <c r="AB770" s="41"/>
      <c r="AC770" s="41"/>
      <c r="AD770" s="41"/>
      <c r="AE770" s="41"/>
      <c r="AR770" s="258" t="s">
        <v>249</v>
      </c>
      <c r="AT770" s="258" t="s">
        <v>245</v>
      </c>
      <c r="AU770" s="258" t="s">
        <v>113</v>
      </c>
      <c r="AY770" s="18" t="s">
        <v>242</v>
      </c>
      <c r="BE770" s="146">
        <f>IF(N770="základní",J770,0)</f>
        <v>0</v>
      </c>
      <c r="BF770" s="146">
        <f>IF(N770="snížená",J770,0)</f>
        <v>0</v>
      </c>
      <c r="BG770" s="146">
        <f>IF(N770="zákl. přenesená",J770,0)</f>
        <v>0</v>
      </c>
      <c r="BH770" s="146">
        <f>IF(N770="sníž. přenesená",J770,0)</f>
        <v>0</v>
      </c>
      <c r="BI770" s="146">
        <f>IF(N770="nulová",J770,0)</f>
        <v>0</v>
      </c>
      <c r="BJ770" s="18" t="s">
        <v>31</v>
      </c>
      <c r="BK770" s="259">
        <f>ROUND(I770*H770,3)</f>
        <v>0</v>
      </c>
      <c r="BL770" s="18" t="s">
        <v>249</v>
      </c>
      <c r="BM770" s="258" t="s">
        <v>802</v>
      </c>
    </row>
    <row r="771" s="13" customFormat="1">
      <c r="A771" s="13"/>
      <c r="B771" s="260"/>
      <c r="C771" s="261"/>
      <c r="D771" s="262" t="s">
        <v>251</v>
      </c>
      <c r="E771" s="263" t="s">
        <v>1</v>
      </c>
      <c r="F771" s="264" t="s">
        <v>585</v>
      </c>
      <c r="G771" s="261"/>
      <c r="H771" s="263" t="s">
        <v>1</v>
      </c>
      <c r="I771" s="265"/>
      <c r="J771" s="261"/>
      <c r="K771" s="261"/>
      <c r="L771" s="266"/>
      <c r="M771" s="267"/>
      <c r="N771" s="268"/>
      <c r="O771" s="268"/>
      <c r="P771" s="268"/>
      <c r="Q771" s="268"/>
      <c r="R771" s="268"/>
      <c r="S771" s="268"/>
      <c r="T771" s="269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70" t="s">
        <v>251</v>
      </c>
      <c r="AU771" s="270" t="s">
        <v>113</v>
      </c>
      <c r="AV771" s="13" t="s">
        <v>31</v>
      </c>
      <c r="AW771" s="13" t="s">
        <v>30</v>
      </c>
      <c r="AX771" s="13" t="s">
        <v>76</v>
      </c>
      <c r="AY771" s="270" t="s">
        <v>242</v>
      </c>
    </row>
    <row r="772" s="13" customFormat="1">
      <c r="A772" s="13"/>
      <c r="B772" s="260"/>
      <c r="C772" s="261"/>
      <c r="D772" s="262" t="s">
        <v>251</v>
      </c>
      <c r="E772" s="263" t="s">
        <v>1</v>
      </c>
      <c r="F772" s="264" t="s">
        <v>480</v>
      </c>
      <c r="G772" s="261"/>
      <c r="H772" s="263" t="s">
        <v>1</v>
      </c>
      <c r="I772" s="265"/>
      <c r="J772" s="261"/>
      <c r="K772" s="261"/>
      <c r="L772" s="266"/>
      <c r="M772" s="267"/>
      <c r="N772" s="268"/>
      <c r="O772" s="268"/>
      <c r="P772" s="268"/>
      <c r="Q772" s="268"/>
      <c r="R772" s="268"/>
      <c r="S772" s="268"/>
      <c r="T772" s="269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70" t="s">
        <v>251</v>
      </c>
      <c r="AU772" s="270" t="s">
        <v>113</v>
      </c>
      <c r="AV772" s="13" t="s">
        <v>31</v>
      </c>
      <c r="AW772" s="13" t="s">
        <v>30</v>
      </c>
      <c r="AX772" s="13" t="s">
        <v>76</v>
      </c>
      <c r="AY772" s="270" t="s">
        <v>242</v>
      </c>
    </row>
    <row r="773" s="13" customFormat="1">
      <c r="A773" s="13"/>
      <c r="B773" s="260"/>
      <c r="C773" s="261"/>
      <c r="D773" s="262" t="s">
        <v>251</v>
      </c>
      <c r="E773" s="263" t="s">
        <v>1</v>
      </c>
      <c r="F773" s="264" t="s">
        <v>803</v>
      </c>
      <c r="G773" s="261"/>
      <c r="H773" s="263" t="s">
        <v>1</v>
      </c>
      <c r="I773" s="265"/>
      <c r="J773" s="261"/>
      <c r="K773" s="261"/>
      <c r="L773" s="266"/>
      <c r="M773" s="267"/>
      <c r="N773" s="268"/>
      <c r="O773" s="268"/>
      <c r="P773" s="268"/>
      <c r="Q773" s="268"/>
      <c r="R773" s="268"/>
      <c r="S773" s="268"/>
      <c r="T773" s="269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70" t="s">
        <v>251</v>
      </c>
      <c r="AU773" s="270" t="s">
        <v>113</v>
      </c>
      <c r="AV773" s="13" t="s">
        <v>31</v>
      </c>
      <c r="AW773" s="13" t="s">
        <v>30</v>
      </c>
      <c r="AX773" s="13" t="s">
        <v>76</v>
      </c>
      <c r="AY773" s="270" t="s">
        <v>242</v>
      </c>
    </row>
    <row r="774" s="13" customFormat="1">
      <c r="A774" s="13"/>
      <c r="B774" s="260"/>
      <c r="C774" s="261"/>
      <c r="D774" s="262" t="s">
        <v>251</v>
      </c>
      <c r="E774" s="263" t="s">
        <v>1</v>
      </c>
      <c r="F774" s="264" t="s">
        <v>481</v>
      </c>
      <c r="G774" s="261"/>
      <c r="H774" s="263" t="s">
        <v>1</v>
      </c>
      <c r="I774" s="265"/>
      <c r="J774" s="261"/>
      <c r="K774" s="261"/>
      <c r="L774" s="266"/>
      <c r="M774" s="267"/>
      <c r="N774" s="268"/>
      <c r="O774" s="268"/>
      <c r="P774" s="268"/>
      <c r="Q774" s="268"/>
      <c r="R774" s="268"/>
      <c r="S774" s="268"/>
      <c r="T774" s="269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T774" s="270" t="s">
        <v>251</v>
      </c>
      <c r="AU774" s="270" t="s">
        <v>113</v>
      </c>
      <c r="AV774" s="13" t="s">
        <v>31</v>
      </c>
      <c r="AW774" s="13" t="s">
        <v>30</v>
      </c>
      <c r="AX774" s="13" t="s">
        <v>76</v>
      </c>
      <c r="AY774" s="270" t="s">
        <v>242</v>
      </c>
    </row>
    <row r="775" s="13" customFormat="1">
      <c r="A775" s="13"/>
      <c r="B775" s="260"/>
      <c r="C775" s="261"/>
      <c r="D775" s="262" t="s">
        <v>251</v>
      </c>
      <c r="E775" s="263" t="s">
        <v>1</v>
      </c>
      <c r="F775" s="264" t="s">
        <v>804</v>
      </c>
      <c r="G775" s="261"/>
      <c r="H775" s="263" t="s">
        <v>1</v>
      </c>
      <c r="I775" s="265"/>
      <c r="J775" s="261"/>
      <c r="K775" s="261"/>
      <c r="L775" s="266"/>
      <c r="M775" s="267"/>
      <c r="N775" s="268"/>
      <c r="O775" s="268"/>
      <c r="P775" s="268"/>
      <c r="Q775" s="268"/>
      <c r="R775" s="268"/>
      <c r="S775" s="268"/>
      <c r="T775" s="269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70" t="s">
        <v>251</v>
      </c>
      <c r="AU775" s="270" t="s">
        <v>113</v>
      </c>
      <c r="AV775" s="13" t="s">
        <v>31</v>
      </c>
      <c r="AW775" s="13" t="s">
        <v>30</v>
      </c>
      <c r="AX775" s="13" t="s">
        <v>76</v>
      </c>
      <c r="AY775" s="270" t="s">
        <v>242</v>
      </c>
    </row>
    <row r="776" s="13" customFormat="1">
      <c r="A776" s="13"/>
      <c r="B776" s="260"/>
      <c r="C776" s="261"/>
      <c r="D776" s="262" t="s">
        <v>251</v>
      </c>
      <c r="E776" s="263" t="s">
        <v>1</v>
      </c>
      <c r="F776" s="264" t="s">
        <v>805</v>
      </c>
      <c r="G776" s="261"/>
      <c r="H776" s="263" t="s">
        <v>1</v>
      </c>
      <c r="I776" s="265"/>
      <c r="J776" s="261"/>
      <c r="K776" s="261"/>
      <c r="L776" s="266"/>
      <c r="M776" s="267"/>
      <c r="N776" s="268"/>
      <c r="O776" s="268"/>
      <c r="P776" s="268"/>
      <c r="Q776" s="268"/>
      <c r="R776" s="268"/>
      <c r="S776" s="268"/>
      <c r="T776" s="269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70" t="s">
        <v>251</v>
      </c>
      <c r="AU776" s="270" t="s">
        <v>113</v>
      </c>
      <c r="AV776" s="13" t="s">
        <v>31</v>
      </c>
      <c r="AW776" s="13" t="s">
        <v>30</v>
      </c>
      <c r="AX776" s="13" t="s">
        <v>76</v>
      </c>
      <c r="AY776" s="270" t="s">
        <v>242</v>
      </c>
    </row>
    <row r="777" s="13" customFormat="1">
      <c r="A777" s="13"/>
      <c r="B777" s="260"/>
      <c r="C777" s="261"/>
      <c r="D777" s="262" t="s">
        <v>251</v>
      </c>
      <c r="E777" s="263" t="s">
        <v>1</v>
      </c>
      <c r="F777" s="264" t="s">
        <v>482</v>
      </c>
      <c r="G777" s="261"/>
      <c r="H777" s="263" t="s">
        <v>1</v>
      </c>
      <c r="I777" s="265"/>
      <c r="J777" s="261"/>
      <c r="K777" s="261"/>
      <c r="L777" s="266"/>
      <c r="M777" s="267"/>
      <c r="N777" s="268"/>
      <c r="O777" s="268"/>
      <c r="P777" s="268"/>
      <c r="Q777" s="268"/>
      <c r="R777" s="268"/>
      <c r="S777" s="268"/>
      <c r="T777" s="269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70" t="s">
        <v>251</v>
      </c>
      <c r="AU777" s="270" t="s">
        <v>113</v>
      </c>
      <c r="AV777" s="13" t="s">
        <v>31</v>
      </c>
      <c r="AW777" s="13" t="s">
        <v>30</v>
      </c>
      <c r="AX777" s="13" t="s">
        <v>76</v>
      </c>
      <c r="AY777" s="270" t="s">
        <v>242</v>
      </c>
    </row>
    <row r="778" s="13" customFormat="1">
      <c r="A778" s="13"/>
      <c r="B778" s="260"/>
      <c r="C778" s="261"/>
      <c r="D778" s="262" t="s">
        <v>251</v>
      </c>
      <c r="E778" s="263" t="s">
        <v>1</v>
      </c>
      <c r="F778" s="264" t="s">
        <v>806</v>
      </c>
      <c r="G778" s="261"/>
      <c r="H778" s="263" t="s">
        <v>1</v>
      </c>
      <c r="I778" s="265"/>
      <c r="J778" s="261"/>
      <c r="K778" s="261"/>
      <c r="L778" s="266"/>
      <c r="M778" s="267"/>
      <c r="N778" s="268"/>
      <c r="O778" s="268"/>
      <c r="P778" s="268"/>
      <c r="Q778" s="268"/>
      <c r="R778" s="268"/>
      <c r="S778" s="268"/>
      <c r="T778" s="269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70" t="s">
        <v>251</v>
      </c>
      <c r="AU778" s="270" t="s">
        <v>113</v>
      </c>
      <c r="AV778" s="13" t="s">
        <v>31</v>
      </c>
      <c r="AW778" s="13" t="s">
        <v>30</v>
      </c>
      <c r="AX778" s="13" t="s">
        <v>76</v>
      </c>
      <c r="AY778" s="270" t="s">
        <v>242</v>
      </c>
    </row>
    <row r="779" s="13" customFormat="1">
      <c r="A779" s="13"/>
      <c r="B779" s="260"/>
      <c r="C779" s="261"/>
      <c r="D779" s="262" t="s">
        <v>251</v>
      </c>
      <c r="E779" s="263" t="s">
        <v>1</v>
      </c>
      <c r="F779" s="264" t="s">
        <v>807</v>
      </c>
      <c r="G779" s="261"/>
      <c r="H779" s="263" t="s">
        <v>1</v>
      </c>
      <c r="I779" s="265"/>
      <c r="J779" s="261"/>
      <c r="K779" s="261"/>
      <c r="L779" s="266"/>
      <c r="M779" s="267"/>
      <c r="N779" s="268"/>
      <c r="O779" s="268"/>
      <c r="P779" s="268"/>
      <c r="Q779" s="268"/>
      <c r="R779" s="268"/>
      <c r="S779" s="268"/>
      <c r="T779" s="269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70" t="s">
        <v>251</v>
      </c>
      <c r="AU779" s="270" t="s">
        <v>113</v>
      </c>
      <c r="AV779" s="13" t="s">
        <v>31</v>
      </c>
      <c r="AW779" s="13" t="s">
        <v>30</v>
      </c>
      <c r="AX779" s="13" t="s">
        <v>76</v>
      </c>
      <c r="AY779" s="270" t="s">
        <v>242</v>
      </c>
    </row>
    <row r="780" s="13" customFormat="1">
      <c r="A780" s="13"/>
      <c r="B780" s="260"/>
      <c r="C780" s="261"/>
      <c r="D780" s="262" t="s">
        <v>251</v>
      </c>
      <c r="E780" s="263" t="s">
        <v>1</v>
      </c>
      <c r="F780" s="264" t="s">
        <v>808</v>
      </c>
      <c r="G780" s="261"/>
      <c r="H780" s="263" t="s">
        <v>1</v>
      </c>
      <c r="I780" s="265"/>
      <c r="J780" s="261"/>
      <c r="K780" s="261"/>
      <c r="L780" s="266"/>
      <c r="M780" s="267"/>
      <c r="N780" s="268"/>
      <c r="O780" s="268"/>
      <c r="P780" s="268"/>
      <c r="Q780" s="268"/>
      <c r="R780" s="268"/>
      <c r="S780" s="268"/>
      <c r="T780" s="269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70" t="s">
        <v>251</v>
      </c>
      <c r="AU780" s="270" t="s">
        <v>113</v>
      </c>
      <c r="AV780" s="13" t="s">
        <v>31</v>
      </c>
      <c r="AW780" s="13" t="s">
        <v>30</v>
      </c>
      <c r="AX780" s="13" t="s">
        <v>76</v>
      </c>
      <c r="AY780" s="270" t="s">
        <v>242</v>
      </c>
    </row>
    <row r="781" s="13" customFormat="1">
      <c r="A781" s="13"/>
      <c r="B781" s="260"/>
      <c r="C781" s="261"/>
      <c r="D781" s="262" t="s">
        <v>251</v>
      </c>
      <c r="E781" s="263" t="s">
        <v>1</v>
      </c>
      <c r="F781" s="264" t="s">
        <v>809</v>
      </c>
      <c r="G781" s="261"/>
      <c r="H781" s="263" t="s">
        <v>1</v>
      </c>
      <c r="I781" s="265"/>
      <c r="J781" s="261"/>
      <c r="K781" s="261"/>
      <c r="L781" s="266"/>
      <c r="M781" s="267"/>
      <c r="N781" s="268"/>
      <c r="O781" s="268"/>
      <c r="P781" s="268"/>
      <c r="Q781" s="268"/>
      <c r="R781" s="268"/>
      <c r="S781" s="268"/>
      <c r="T781" s="269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70" t="s">
        <v>251</v>
      </c>
      <c r="AU781" s="270" t="s">
        <v>113</v>
      </c>
      <c r="AV781" s="13" t="s">
        <v>31</v>
      </c>
      <c r="AW781" s="13" t="s">
        <v>30</v>
      </c>
      <c r="AX781" s="13" t="s">
        <v>76</v>
      </c>
      <c r="AY781" s="270" t="s">
        <v>242</v>
      </c>
    </row>
    <row r="782" s="13" customFormat="1">
      <c r="A782" s="13"/>
      <c r="B782" s="260"/>
      <c r="C782" s="261"/>
      <c r="D782" s="262" t="s">
        <v>251</v>
      </c>
      <c r="E782" s="263" t="s">
        <v>1</v>
      </c>
      <c r="F782" s="264" t="s">
        <v>810</v>
      </c>
      <c r="G782" s="261"/>
      <c r="H782" s="263" t="s">
        <v>1</v>
      </c>
      <c r="I782" s="265"/>
      <c r="J782" s="261"/>
      <c r="K782" s="261"/>
      <c r="L782" s="266"/>
      <c r="M782" s="267"/>
      <c r="N782" s="268"/>
      <c r="O782" s="268"/>
      <c r="P782" s="268"/>
      <c r="Q782" s="268"/>
      <c r="R782" s="268"/>
      <c r="S782" s="268"/>
      <c r="T782" s="269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T782" s="270" t="s">
        <v>251</v>
      </c>
      <c r="AU782" s="270" t="s">
        <v>113</v>
      </c>
      <c r="AV782" s="13" t="s">
        <v>31</v>
      </c>
      <c r="AW782" s="13" t="s">
        <v>30</v>
      </c>
      <c r="AX782" s="13" t="s">
        <v>76</v>
      </c>
      <c r="AY782" s="270" t="s">
        <v>242</v>
      </c>
    </row>
    <row r="783" s="13" customFormat="1">
      <c r="A783" s="13"/>
      <c r="B783" s="260"/>
      <c r="C783" s="261"/>
      <c r="D783" s="262" t="s">
        <v>251</v>
      </c>
      <c r="E783" s="263" t="s">
        <v>1</v>
      </c>
      <c r="F783" s="264" t="s">
        <v>811</v>
      </c>
      <c r="G783" s="261"/>
      <c r="H783" s="263" t="s">
        <v>1</v>
      </c>
      <c r="I783" s="265"/>
      <c r="J783" s="261"/>
      <c r="K783" s="261"/>
      <c r="L783" s="266"/>
      <c r="M783" s="267"/>
      <c r="N783" s="268"/>
      <c r="O783" s="268"/>
      <c r="P783" s="268"/>
      <c r="Q783" s="268"/>
      <c r="R783" s="268"/>
      <c r="S783" s="268"/>
      <c r="T783" s="269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70" t="s">
        <v>251</v>
      </c>
      <c r="AU783" s="270" t="s">
        <v>113</v>
      </c>
      <c r="AV783" s="13" t="s">
        <v>31</v>
      </c>
      <c r="AW783" s="13" t="s">
        <v>30</v>
      </c>
      <c r="AX783" s="13" t="s">
        <v>76</v>
      </c>
      <c r="AY783" s="270" t="s">
        <v>242</v>
      </c>
    </row>
    <row r="784" s="13" customFormat="1">
      <c r="A784" s="13"/>
      <c r="B784" s="260"/>
      <c r="C784" s="261"/>
      <c r="D784" s="262" t="s">
        <v>251</v>
      </c>
      <c r="E784" s="263" t="s">
        <v>1</v>
      </c>
      <c r="F784" s="264" t="s">
        <v>812</v>
      </c>
      <c r="G784" s="261"/>
      <c r="H784" s="263" t="s">
        <v>1</v>
      </c>
      <c r="I784" s="265"/>
      <c r="J784" s="261"/>
      <c r="K784" s="261"/>
      <c r="L784" s="266"/>
      <c r="M784" s="267"/>
      <c r="N784" s="268"/>
      <c r="O784" s="268"/>
      <c r="P784" s="268"/>
      <c r="Q784" s="268"/>
      <c r="R784" s="268"/>
      <c r="S784" s="268"/>
      <c r="T784" s="269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70" t="s">
        <v>251</v>
      </c>
      <c r="AU784" s="270" t="s">
        <v>113</v>
      </c>
      <c r="AV784" s="13" t="s">
        <v>31</v>
      </c>
      <c r="AW784" s="13" t="s">
        <v>30</v>
      </c>
      <c r="AX784" s="13" t="s">
        <v>76</v>
      </c>
      <c r="AY784" s="270" t="s">
        <v>242</v>
      </c>
    </row>
    <row r="785" s="13" customFormat="1">
      <c r="A785" s="13"/>
      <c r="B785" s="260"/>
      <c r="C785" s="261"/>
      <c r="D785" s="262" t="s">
        <v>251</v>
      </c>
      <c r="E785" s="263" t="s">
        <v>1</v>
      </c>
      <c r="F785" s="264" t="s">
        <v>811</v>
      </c>
      <c r="G785" s="261"/>
      <c r="H785" s="263" t="s">
        <v>1</v>
      </c>
      <c r="I785" s="265"/>
      <c r="J785" s="261"/>
      <c r="K785" s="261"/>
      <c r="L785" s="266"/>
      <c r="M785" s="267"/>
      <c r="N785" s="268"/>
      <c r="O785" s="268"/>
      <c r="P785" s="268"/>
      <c r="Q785" s="268"/>
      <c r="R785" s="268"/>
      <c r="S785" s="268"/>
      <c r="T785" s="269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70" t="s">
        <v>251</v>
      </c>
      <c r="AU785" s="270" t="s">
        <v>113</v>
      </c>
      <c r="AV785" s="13" t="s">
        <v>31</v>
      </c>
      <c r="AW785" s="13" t="s">
        <v>30</v>
      </c>
      <c r="AX785" s="13" t="s">
        <v>76</v>
      </c>
      <c r="AY785" s="270" t="s">
        <v>242</v>
      </c>
    </row>
    <row r="786" s="13" customFormat="1">
      <c r="A786" s="13"/>
      <c r="B786" s="260"/>
      <c r="C786" s="261"/>
      <c r="D786" s="262" t="s">
        <v>251</v>
      </c>
      <c r="E786" s="263" t="s">
        <v>1</v>
      </c>
      <c r="F786" s="264" t="s">
        <v>813</v>
      </c>
      <c r="G786" s="261"/>
      <c r="H786" s="263" t="s">
        <v>1</v>
      </c>
      <c r="I786" s="265"/>
      <c r="J786" s="261"/>
      <c r="K786" s="261"/>
      <c r="L786" s="266"/>
      <c r="M786" s="267"/>
      <c r="N786" s="268"/>
      <c r="O786" s="268"/>
      <c r="P786" s="268"/>
      <c r="Q786" s="268"/>
      <c r="R786" s="268"/>
      <c r="S786" s="268"/>
      <c r="T786" s="269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T786" s="270" t="s">
        <v>251</v>
      </c>
      <c r="AU786" s="270" t="s">
        <v>113</v>
      </c>
      <c r="AV786" s="13" t="s">
        <v>31</v>
      </c>
      <c r="AW786" s="13" t="s">
        <v>30</v>
      </c>
      <c r="AX786" s="13" t="s">
        <v>76</v>
      </c>
      <c r="AY786" s="270" t="s">
        <v>242</v>
      </c>
    </row>
    <row r="787" s="13" customFormat="1">
      <c r="A787" s="13"/>
      <c r="B787" s="260"/>
      <c r="C787" s="261"/>
      <c r="D787" s="262" t="s">
        <v>251</v>
      </c>
      <c r="E787" s="263" t="s">
        <v>1</v>
      </c>
      <c r="F787" s="264" t="s">
        <v>811</v>
      </c>
      <c r="G787" s="261"/>
      <c r="H787" s="263" t="s">
        <v>1</v>
      </c>
      <c r="I787" s="265"/>
      <c r="J787" s="261"/>
      <c r="K787" s="261"/>
      <c r="L787" s="266"/>
      <c r="M787" s="267"/>
      <c r="N787" s="268"/>
      <c r="O787" s="268"/>
      <c r="P787" s="268"/>
      <c r="Q787" s="268"/>
      <c r="R787" s="268"/>
      <c r="S787" s="268"/>
      <c r="T787" s="269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70" t="s">
        <v>251</v>
      </c>
      <c r="AU787" s="270" t="s">
        <v>113</v>
      </c>
      <c r="AV787" s="13" t="s">
        <v>31</v>
      </c>
      <c r="AW787" s="13" t="s">
        <v>30</v>
      </c>
      <c r="AX787" s="13" t="s">
        <v>76</v>
      </c>
      <c r="AY787" s="270" t="s">
        <v>242</v>
      </c>
    </row>
    <row r="788" s="14" customFormat="1">
      <c r="A788" s="14"/>
      <c r="B788" s="271"/>
      <c r="C788" s="272"/>
      <c r="D788" s="262" t="s">
        <v>251</v>
      </c>
      <c r="E788" s="273" t="s">
        <v>1</v>
      </c>
      <c r="F788" s="274" t="s">
        <v>147</v>
      </c>
      <c r="G788" s="272"/>
      <c r="H788" s="275">
        <v>495.02999999999997</v>
      </c>
      <c r="I788" s="276"/>
      <c r="J788" s="272"/>
      <c r="K788" s="272"/>
      <c r="L788" s="277"/>
      <c r="M788" s="278"/>
      <c r="N788" s="279"/>
      <c r="O788" s="279"/>
      <c r="P788" s="279"/>
      <c r="Q788" s="279"/>
      <c r="R788" s="279"/>
      <c r="S788" s="279"/>
      <c r="T788" s="280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81" t="s">
        <v>251</v>
      </c>
      <c r="AU788" s="281" t="s">
        <v>113</v>
      </c>
      <c r="AV788" s="14" t="s">
        <v>85</v>
      </c>
      <c r="AW788" s="14" t="s">
        <v>30</v>
      </c>
      <c r="AX788" s="14" t="s">
        <v>31</v>
      </c>
      <c r="AY788" s="281" t="s">
        <v>242</v>
      </c>
    </row>
    <row r="789" s="2" customFormat="1" ht="37.8" customHeight="1">
      <c r="A789" s="41"/>
      <c r="B789" s="42"/>
      <c r="C789" s="247" t="s">
        <v>814</v>
      </c>
      <c r="D789" s="247" t="s">
        <v>245</v>
      </c>
      <c r="E789" s="248" t="s">
        <v>815</v>
      </c>
      <c r="F789" s="249" t="s">
        <v>816</v>
      </c>
      <c r="G789" s="250" t="s">
        <v>353</v>
      </c>
      <c r="H789" s="251">
        <v>1244.193</v>
      </c>
      <c r="I789" s="252"/>
      <c r="J789" s="251">
        <f>ROUND(I789*H789,3)</f>
        <v>0</v>
      </c>
      <c r="K789" s="253"/>
      <c r="L789" s="44"/>
      <c r="M789" s="254" t="s">
        <v>1</v>
      </c>
      <c r="N789" s="255" t="s">
        <v>41</v>
      </c>
      <c r="O789" s="94"/>
      <c r="P789" s="256">
        <f>O789*H789</f>
        <v>0</v>
      </c>
      <c r="Q789" s="256">
        <v>0.0207</v>
      </c>
      <c r="R789" s="256">
        <f>Q789*H789</f>
        <v>25.754795099999999</v>
      </c>
      <c r="S789" s="256">
        <v>0</v>
      </c>
      <c r="T789" s="257">
        <f>S789*H789</f>
        <v>0</v>
      </c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R789" s="258" t="s">
        <v>249</v>
      </c>
      <c r="AT789" s="258" t="s">
        <v>245</v>
      </c>
      <c r="AU789" s="258" t="s">
        <v>113</v>
      </c>
      <c r="AY789" s="18" t="s">
        <v>242</v>
      </c>
      <c r="BE789" s="146">
        <f>IF(N789="základní",J789,0)</f>
        <v>0</v>
      </c>
      <c r="BF789" s="146">
        <f>IF(N789="snížená",J789,0)</f>
        <v>0</v>
      </c>
      <c r="BG789" s="146">
        <f>IF(N789="zákl. přenesená",J789,0)</f>
        <v>0</v>
      </c>
      <c r="BH789" s="146">
        <f>IF(N789="sníž. přenesená",J789,0)</f>
        <v>0</v>
      </c>
      <c r="BI789" s="146">
        <f>IF(N789="nulová",J789,0)</f>
        <v>0</v>
      </c>
      <c r="BJ789" s="18" t="s">
        <v>31</v>
      </c>
      <c r="BK789" s="259">
        <f>ROUND(I789*H789,3)</f>
        <v>0</v>
      </c>
      <c r="BL789" s="18" t="s">
        <v>249</v>
      </c>
      <c r="BM789" s="258" t="s">
        <v>817</v>
      </c>
    </row>
    <row r="790" s="13" customFormat="1">
      <c r="A790" s="13"/>
      <c r="B790" s="260"/>
      <c r="C790" s="261"/>
      <c r="D790" s="262" t="s">
        <v>251</v>
      </c>
      <c r="E790" s="263" t="s">
        <v>1</v>
      </c>
      <c r="F790" s="264" t="s">
        <v>585</v>
      </c>
      <c r="G790" s="261"/>
      <c r="H790" s="263" t="s">
        <v>1</v>
      </c>
      <c r="I790" s="265"/>
      <c r="J790" s="261"/>
      <c r="K790" s="261"/>
      <c r="L790" s="266"/>
      <c r="M790" s="267"/>
      <c r="N790" s="268"/>
      <c r="O790" s="268"/>
      <c r="P790" s="268"/>
      <c r="Q790" s="268"/>
      <c r="R790" s="268"/>
      <c r="S790" s="268"/>
      <c r="T790" s="269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70" t="s">
        <v>251</v>
      </c>
      <c r="AU790" s="270" t="s">
        <v>113</v>
      </c>
      <c r="AV790" s="13" t="s">
        <v>31</v>
      </c>
      <c r="AW790" s="13" t="s">
        <v>30</v>
      </c>
      <c r="AX790" s="13" t="s">
        <v>76</v>
      </c>
      <c r="AY790" s="270" t="s">
        <v>242</v>
      </c>
    </row>
    <row r="791" s="13" customFormat="1">
      <c r="A791" s="13"/>
      <c r="B791" s="260"/>
      <c r="C791" s="261"/>
      <c r="D791" s="262" t="s">
        <v>251</v>
      </c>
      <c r="E791" s="263" t="s">
        <v>1</v>
      </c>
      <c r="F791" s="264" t="s">
        <v>818</v>
      </c>
      <c r="G791" s="261"/>
      <c r="H791" s="263" t="s">
        <v>1</v>
      </c>
      <c r="I791" s="265"/>
      <c r="J791" s="261"/>
      <c r="K791" s="261"/>
      <c r="L791" s="266"/>
      <c r="M791" s="267"/>
      <c r="N791" s="268"/>
      <c r="O791" s="268"/>
      <c r="P791" s="268"/>
      <c r="Q791" s="268"/>
      <c r="R791" s="268"/>
      <c r="S791" s="268"/>
      <c r="T791" s="269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70" t="s">
        <v>251</v>
      </c>
      <c r="AU791" s="270" t="s">
        <v>113</v>
      </c>
      <c r="AV791" s="13" t="s">
        <v>31</v>
      </c>
      <c r="AW791" s="13" t="s">
        <v>30</v>
      </c>
      <c r="AX791" s="13" t="s">
        <v>76</v>
      </c>
      <c r="AY791" s="270" t="s">
        <v>242</v>
      </c>
    </row>
    <row r="792" s="13" customFormat="1">
      <c r="A792" s="13"/>
      <c r="B792" s="260"/>
      <c r="C792" s="261"/>
      <c r="D792" s="262" t="s">
        <v>251</v>
      </c>
      <c r="E792" s="263" t="s">
        <v>1</v>
      </c>
      <c r="F792" s="264" t="s">
        <v>426</v>
      </c>
      <c r="G792" s="261"/>
      <c r="H792" s="263" t="s">
        <v>1</v>
      </c>
      <c r="I792" s="265"/>
      <c r="J792" s="261"/>
      <c r="K792" s="261"/>
      <c r="L792" s="266"/>
      <c r="M792" s="267"/>
      <c r="N792" s="268"/>
      <c r="O792" s="268"/>
      <c r="P792" s="268"/>
      <c r="Q792" s="268"/>
      <c r="R792" s="268"/>
      <c r="S792" s="268"/>
      <c r="T792" s="269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T792" s="270" t="s">
        <v>251</v>
      </c>
      <c r="AU792" s="270" t="s">
        <v>113</v>
      </c>
      <c r="AV792" s="13" t="s">
        <v>31</v>
      </c>
      <c r="AW792" s="13" t="s">
        <v>30</v>
      </c>
      <c r="AX792" s="13" t="s">
        <v>76</v>
      </c>
      <c r="AY792" s="270" t="s">
        <v>242</v>
      </c>
    </row>
    <row r="793" s="13" customFormat="1">
      <c r="A793" s="13"/>
      <c r="B793" s="260"/>
      <c r="C793" s="261"/>
      <c r="D793" s="262" t="s">
        <v>251</v>
      </c>
      <c r="E793" s="263" t="s">
        <v>1</v>
      </c>
      <c r="F793" s="264" t="s">
        <v>819</v>
      </c>
      <c r="G793" s="261"/>
      <c r="H793" s="263" t="s">
        <v>1</v>
      </c>
      <c r="I793" s="265"/>
      <c r="J793" s="261"/>
      <c r="K793" s="261"/>
      <c r="L793" s="266"/>
      <c r="M793" s="267"/>
      <c r="N793" s="268"/>
      <c r="O793" s="268"/>
      <c r="P793" s="268"/>
      <c r="Q793" s="268"/>
      <c r="R793" s="268"/>
      <c r="S793" s="268"/>
      <c r="T793" s="269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70" t="s">
        <v>251</v>
      </c>
      <c r="AU793" s="270" t="s">
        <v>113</v>
      </c>
      <c r="AV793" s="13" t="s">
        <v>31</v>
      </c>
      <c r="AW793" s="13" t="s">
        <v>30</v>
      </c>
      <c r="AX793" s="13" t="s">
        <v>76</v>
      </c>
      <c r="AY793" s="270" t="s">
        <v>242</v>
      </c>
    </row>
    <row r="794" s="13" customFormat="1">
      <c r="A794" s="13"/>
      <c r="B794" s="260"/>
      <c r="C794" s="261"/>
      <c r="D794" s="262" t="s">
        <v>251</v>
      </c>
      <c r="E794" s="263" t="s">
        <v>1</v>
      </c>
      <c r="F794" s="264" t="s">
        <v>428</v>
      </c>
      <c r="G794" s="261"/>
      <c r="H794" s="263" t="s">
        <v>1</v>
      </c>
      <c r="I794" s="265"/>
      <c r="J794" s="261"/>
      <c r="K794" s="261"/>
      <c r="L794" s="266"/>
      <c r="M794" s="267"/>
      <c r="N794" s="268"/>
      <c r="O794" s="268"/>
      <c r="P794" s="268"/>
      <c r="Q794" s="268"/>
      <c r="R794" s="268"/>
      <c r="S794" s="268"/>
      <c r="T794" s="269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T794" s="270" t="s">
        <v>251</v>
      </c>
      <c r="AU794" s="270" t="s">
        <v>113</v>
      </c>
      <c r="AV794" s="13" t="s">
        <v>31</v>
      </c>
      <c r="AW794" s="13" t="s">
        <v>30</v>
      </c>
      <c r="AX794" s="13" t="s">
        <v>76</v>
      </c>
      <c r="AY794" s="270" t="s">
        <v>242</v>
      </c>
    </row>
    <row r="795" s="13" customFormat="1">
      <c r="A795" s="13"/>
      <c r="B795" s="260"/>
      <c r="C795" s="261"/>
      <c r="D795" s="262" t="s">
        <v>251</v>
      </c>
      <c r="E795" s="263" t="s">
        <v>1</v>
      </c>
      <c r="F795" s="264" t="s">
        <v>820</v>
      </c>
      <c r="G795" s="261"/>
      <c r="H795" s="263" t="s">
        <v>1</v>
      </c>
      <c r="I795" s="265"/>
      <c r="J795" s="261"/>
      <c r="K795" s="261"/>
      <c r="L795" s="266"/>
      <c r="M795" s="267"/>
      <c r="N795" s="268"/>
      <c r="O795" s="268"/>
      <c r="P795" s="268"/>
      <c r="Q795" s="268"/>
      <c r="R795" s="268"/>
      <c r="S795" s="268"/>
      <c r="T795" s="269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70" t="s">
        <v>251</v>
      </c>
      <c r="AU795" s="270" t="s">
        <v>113</v>
      </c>
      <c r="AV795" s="13" t="s">
        <v>31</v>
      </c>
      <c r="AW795" s="13" t="s">
        <v>30</v>
      </c>
      <c r="AX795" s="13" t="s">
        <v>76</v>
      </c>
      <c r="AY795" s="270" t="s">
        <v>242</v>
      </c>
    </row>
    <row r="796" s="13" customFormat="1">
      <c r="A796" s="13"/>
      <c r="B796" s="260"/>
      <c r="C796" s="261"/>
      <c r="D796" s="262" t="s">
        <v>251</v>
      </c>
      <c r="E796" s="263" t="s">
        <v>1</v>
      </c>
      <c r="F796" s="264" t="s">
        <v>430</v>
      </c>
      <c r="G796" s="261"/>
      <c r="H796" s="263" t="s">
        <v>1</v>
      </c>
      <c r="I796" s="265"/>
      <c r="J796" s="261"/>
      <c r="K796" s="261"/>
      <c r="L796" s="266"/>
      <c r="M796" s="267"/>
      <c r="N796" s="268"/>
      <c r="O796" s="268"/>
      <c r="P796" s="268"/>
      <c r="Q796" s="268"/>
      <c r="R796" s="268"/>
      <c r="S796" s="268"/>
      <c r="T796" s="269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T796" s="270" t="s">
        <v>251</v>
      </c>
      <c r="AU796" s="270" t="s">
        <v>113</v>
      </c>
      <c r="AV796" s="13" t="s">
        <v>31</v>
      </c>
      <c r="AW796" s="13" t="s">
        <v>30</v>
      </c>
      <c r="AX796" s="13" t="s">
        <v>76</v>
      </c>
      <c r="AY796" s="270" t="s">
        <v>242</v>
      </c>
    </row>
    <row r="797" s="13" customFormat="1">
      <c r="A797" s="13"/>
      <c r="B797" s="260"/>
      <c r="C797" s="261"/>
      <c r="D797" s="262" t="s">
        <v>251</v>
      </c>
      <c r="E797" s="263" t="s">
        <v>1</v>
      </c>
      <c r="F797" s="264" t="s">
        <v>821</v>
      </c>
      <c r="G797" s="261"/>
      <c r="H797" s="263" t="s">
        <v>1</v>
      </c>
      <c r="I797" s="265"/>
      <c r="J797" s="261"/>
      <c r="K797" s="261"/>
      <c r="L797" s="266"/>
      <c r="M797" s="267"/>
      <c r="N797" s="268"/>
      <c r="O797" s="268"/>
      <c r="P797" s="268"/>
      <c r="Q797" s="268"/>
      <c r="R797" s="268"/>
      <c r="S797" s="268"/>
      <c r="T797" s="269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70" t="s">
        <v>251</v>
      </c>
      <c r="AU797" s="270" t="s">
        <v>113</v>
      </c>
      <c r="AV797" s="13" t="s">
        <v>31</v>
      </c>
      <c r="AW797" s="13" t="s">
        <v>30</v>
      </c>
      <c r="AX797" s="13" t="s">
        <v>76</v>
      </c>
      <c r="AY797" s="270" t="s">
        <v>242</v>
      </c>
    </row>
    <row r="798" s="14" customFormat="1">
      <c r="A798" s="14"/>
      <c r="B798" s="271"/>
      <c r="C798" s="272"/>
      <c r="D798" s="262" t="s">
        <v>251</v>
      </c>
      <c r="E798" s="273" t="s">
        <v>1</v>
      </c>
      <c r="F798" s="274" t="s">
        <v>124</v>
      </c>
      <c r="G798" s="272"/>
      <c r="H798" s="275">
        <v>1244.193</v>
      </c>
      <c r="I798" s="276"/>
      <c r="J798" s="272"/>
      <c r="K798" s="272"/>
      <c r="L798" s="277"/>
      <c r="M798" s="278"/>
      <c r="N798" s="279"/>
      <c r="O798" s="279"/>
      <c r="P798" s="279"/>
      <c r="Q798" s="279"/>
      <c r="R798" s="279"/>
      <c r="S798" s="279"/>
      <c r="T798" s="280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81" t="s">
        <v>251</v>
      </c>
      <c r="AU798" s="281" t="s">
        <v>113</v>
      </c>
      <c r="AV798" s="14" t="s">
        <v>85</v>
      </c>
      <c r="AW798" s="14" t="s">
        <v>30</v>
      </c>
      <c r="AX798" s="14" t="s">
        <v>31</v>
      </c>
      <c r="AY798" s="281" t="s">
        <v>242</v>
      </c>
    </row>
    <row r="799" s="12" customFormat="1" ht="20.88" customHeight="1">
      <c r="A799" s="12"/>
      <c r="B799" s="231"/>
      <c r="C799" s="232"/>
      <c r="D799" s="233" t="s">
        <v>75</v>
      </c>
      <c r="E799" s="245" t="s">
        <v>422</v>
      </c>
      <c r="F799" s="245" t="s">
        <v>822</v>
      </c>
      <c r="G799" s="232"/>
      <c r="H799" s="232"/>
      <c r="I799" s="235"/>
      <c r="J799" s="246">
        <f>BK799</f>
        <v>0</v>
      </c>
      <c r="K799" s="232"/>
      <c r="L799" s="237"/>
      <c r="M799" s="238"/>
      <c r="N799" s="239"/>
      <c r="O799" s="239"/>
      <c r="P799" s="240">
        <f>SUM(P800:P925)</f>
        <v>0</v>
      </c>
      <c r="Q799" s="239"/>
      <c r="R799" s="240">
        <f>SUM(R800:R925)</f>
        <v>5.8597853899999999</v>
      </c>
      <c r="S799" s="239"/>
      <c r="T799" s="241">
        <f>SUM(T800:T925)</f>
        <v>0</v>
      </c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R799" s="242" t="s">
        <v>31</v>
      </c>
      <c r="AT799" s="243" t="s">
        <v>75</v>
      </c>
      <c r="AU799" s="243" t="s">
        <v>85</v>
      </c>
      <c r="AY799" s="242" t="s">
        <v>242</v>
      </c>
      <c r="BK799" s="244">
        <f>SUM(BK800:BK925)</f>
        <v>0</v>
      </c>
    </row>
    <row r="800" s="2" customFormat="1" ht="49.05" customHeight="1">
      <c r="A800" s="41"/>
      <c r="B800" s="42"/>
      <c r="C800" s="247" t="s">
        <v>823</v>
      </c>
      <c r="D800" s="247" t="s">
        <v>245</v>
      </c>
      <c r="E800" s="248" t="s">
        <v>824</v>
      </c>
      <c r="F800" s="249" t="s">
        <v>825</v>
      </c>
      <c r="G800" s="250" t="s">
        <v>353</v>
      </c>
      <c r="H800" s="251">
        <v>138.39400000000001</v>
      </c>
      <c r="I800" s="252"/>
      <c r="J800" s="251">
        <f>ROUND(I800*H800,3)</f>
        <v>0</v>
      </c>
      <c r="K800" s="253"/>
      <c r="L800" s="44"/>
      <c r="M800" s="254" t="s">
        <v>1</v>
      </c>
      <c r="N800" s="255" t="s">
        <v>41</v>
      </c>
      <c r="O800" s="94"/>
      <c r="P800" s="256">
        <f>O800*H800</f>
        <v>0</v>
      </c>
      <c r="Q800" s="256">
        <v>0.011599999999999999</v>
      </c>
      <c r="R800" s="256">
        <f>Q800*H800</f>
        <v>1.6053704</v>
      </c>
      <c r="S800" s="256">
        <v>0</v>
      </c>
      <c r="T800" s="257">
        <f>S800*H800</f>
        <v>0</v>
      </c>
      <c r="U800" s="41"/>
      <c r="V800" s="41"/>
      <c r="W800" s="41"/>
      <c r="X800" s="41"/>
      <c r="Y800" s="41"/>
      <c r="Z800" s="41"/>
      <c r="AA800" s="41"/>
      <c r="AB800" s="41"/>
      <c r="AC800" s="41"/>
      <c r="AD800" s="41"/>
      <c r="AE800" s="41"/>
      <c r="AR800" s="258" t="s">
        <v>249</v>
      </c>
      <c r="AT800" s="258" t="s">
        <v>245</v>
      </c>
      <c r="AU800" s="258" t="s">
        <v>113</v>
      </c>
      <c r="AY800" s="18" t="s">
        <v>242</v>
      </c>
      <c r="BE800" s="146">
        <f>IF(N800="základní",J800,0)</f>
        <v>0</v>
      </c>
      <c r="BF800" s="146">
        <f>IF(N800="snížená",J800,0)</f>
        <v>0</v>
      </c>
      <c r="BG800" s="146">
        <f>IF(N800="zákl. přenesená",J800,0)</f>
        <v>0</v>
      </c>
      <c r="BH800" s="146">
        <f>IF(N800="sníž. přenesená",J800,0)</f>
        <v>0</v>
      </c>
      <c r="BI800" s="146">
        <f>IF(N800="nulová",J800,0)</f>
        <v>0</v>
      </c>
      <c r="BJ800" s="18" t="s">
        <v>31</v>
      </c>
      <c r="BK800" s="259">
        <f>ROUND(I800*H800,3)</f>
        <v>0</v>
      </c>
      <c r="BL800" s="18" t="s">
        <v>249</v>
      </c>
      <c r="BM800" s="258" t="s">
        <v>826</v>
      </c>
    </row>
    <row r="801" s="13" customFormat="1">
      <c r="A801" s="13"/>
      <c r="B801" s="260"/>
      <c r="C801" s="261"/>
      <c r="D801" s="262" t="s">
        <v>251</v>
      </c>
      <c r="E801" s="263" t="s">
        <v>1</v>
      </c>
      <c r="F801" s="264" t="s">
        <v>269</v>
      </c>
      <c r="G801" s="261"/>
      <c r="H801" s="263" t="s">
        <v>1</v>
      </c>
      <c r="I801" s="265"/>
      <c r="J801" s="261"/>
      <c r="K801" s="261"/>
      <c r="L801" s="266"/>
      <c r="M801" s="267"/>
      <c r="N801" s="268"/>
      <c r="O801" s="268"/>
      <c r="P801" s="268"/>
      <c r="Q801" s="268"/>
      <c r="R801" s="268"/>
      <c r="S801" s="268"/>
      <c r="T801" s="269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T801" s="270" t="s">
        <v>251</v>
      </c>
      <c r="AU801" s="270" t="s">
        <v>113</v>
      </c>
      <c r="AV801" s="13" t="s">
        <v>31</v>
      </c>
      <c r="AW801" s="13" t="s">
        <v>30</v>
      </c>
      <c r="AX801" s="13" t="s">
        <v>76</v>
      </c>
      <c r="AY801" s="270" t="s">
        <v>242</v>
      </c>
    </row>
    <row r="802" s="14" customFormat="1">
      <c r="A802" s="14"/>
      <c r="B802" s="271"/>
      <c r="C802" s="272"/>
      <c r="D802" s="262" t="s">
        <v>251</v>
      </c>
      <c r="E802" s="273" t="s">
        <v>1</v>
      </c>
      <c r="F802" s="274" t="s">
        <v>827</v>
      </c>
      <c r="G802" s="272"/>
      <c r="H802" s="275">
        <v>20.728000000000002</v>
      </c>
      <c r="I802" s="276"/>
      <c r="J802" s="272"/>
      <c r="K802" s="272"/>
      <c r="L802" s="277"/>
      <c r="M802" s="278"/>
      <c r="N802" s="279"/>
      <c r="O802" s="279"/>
      <c r="P802" s="279"/>
      <c r="Q802" s="279"/>
      <c r="R802" s="279"/>
      <c r="S802" s="279"/>
      <c r="T802" s="280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81" t="s">
        <v>251</v>
      </c>
      <c r="AU802" s="281" t="s">
        <v>113</v>
      </c>
      <c r="AV802" s="14" t="s">
        <v>85</v>
      </c>
      <c r="AW802" s="14" t="s">
        <v>30</v>
      </c>
      <c r="AX802" s="14" t="s">
        <v>76</v>
      </c>
      <c r="AY802" s="281" t="s">
        <v>242</v>
      </c>
    </row>
    <row r="803" s="14" customFormat="1">
      <c r="A803" s="14"/>
      <c r="B803" s="271"/>
      <c r="C803" s="272"/>
      <c r="D803" s="262" t="s">
        <v>251</v>
      </c>
      <c r="E803" s="273" t="s">
        <v>1</v>
      </c>
      <c r="F803" s="274" t="s">
        <v>828</v>
      </c>
      <c r="G803" s="272"/>
      <c r="H803" s="275">
        <v>-7.2030000000000003</v>
      </c>
      <c r="I803" s="276"/>
      <c r="J803" s="272"/>
      <c r="K803" s="272"/>
      <c r="L803" s="277"/>
      <c r="M803" s="278"/>
      <c r="N803" s="279"/>
      <c r="O803" s="279"/>
      <c r="P803" s="279"/>
      <c r="Q803" s="279"/>
      <c r="R803" s="279"/>
      <c r="S803" s="279"/>
      <c r="T803" s="280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81" t="s">
        <v>251</v>
      </c>
      <c r="AU803" s="281" t="s">
        <v>113</v>
      </c>
      <c r="AV803" s="14" t="s">
        <v>85</v>
      </c>
      <c r="AW803" s="14" t="s">
        <v>30</v>
      </c>
      <c r="AX803" s="14" t="s">
        <v>76</v>
      </c>
      <c r="AY803" s="281" t="s">
        <v>242</v>
      </c>
    </row>
    <row r="804" s="13" customFormat="1">
      <c r="A804" s="13"/>
      <c r="B804" s="260"/>
      <c r="C804" s="261"/>
      <c r="D804" s="262" t="s">
        <v>251</v>
      </c>
      <c r="E804" s="263" t="s">
        <v>1</v>
      </c>
      <c r="F804" s="264" t="s">
        <v>829</v>
      </c>
      <c r="G804" s="261"/>
      <c r="H804" s="263" t="s">
        <v>1</v>
      </c>
      <c r="I804" s="265"/>
      <c r="J804" s="261"/>
      <c r="K804" s="261"/>
      <c r="L804" s="266"/>
      <c r="M804" s="267"/>
      <c r="N804" s="268"/>
      <c r="O804" s="268"/>
      <c r="P804" s="268"/>
      <c r="Q804" s="268"/>
      <c r="R804" s="268"/>
      <c r="S804" s="268"/>
      <c r="T804" s="269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70" t="s">
        <v>251</v>
      </c>
      <c r="AU804" s="270" t="s">
        <v>113</v>
      </c>
      <c r="AV804" s="13" t="s">
        <v>31</v>
      </c>
      <c r="AW804" s="13" t="s">
        <v>30</v>
      </c>
      <c r="AX804" s="13" t="s">
        <v>76</v>
      </c>
      <c r="AY804" s="270" t="s">
        <v>242</v>
      </c>
    </row>
    <row r="805" s="13" customFormat="1">
      <c r="A805" s="13"/>
      <c r="B805" s="260"/>
      <c r="C805" s="261"/>
      <c r="D805" s="262" t="s">
        <v>251</v>
      </c>
      <c r="E805" s="263" t="s">
        <v>1</v>
      </c>
      <c r="F805" s="264" t="s">
        <v>480</v>
      </c>
      <c r="G805" s="261"/>
      <c r="H805" s="263" t="s">
        <v>1</v>
      </c>
      <c r="I805" s="265"/>
      <c r="J805" s="261"/>
      <c r="K805" s="261"/>
      <c r="L805" s="266"/>
      <c r="M805" s="267"/>
      <c r="N805" s="268"/>
      <c r="O805" s="268"/>
      <c r="P805" s="268"/>
      <c r="Q805" s="268"/>
      <c r="R805" s="268"/>
      <c r="S805" s="268"/>
      <c r="T805" s="269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70" t="s">
        <v>251</v>
      </c>
      <c r="AU805" s="270" t="s">
        <v>113</v>
      </c>
      <c r="AV805" s="13" t="s">
        <v>31</v>
      </c>
      <c r="AW805" s="13" t="s">
        <v>30</v>
      </c>
      <c r="AX805" s="13" t="s">
        <v>76</v>
      </c>
      <c r="AY805" s="270" t="s">
        <v>242</v>
      </c>
    </row>
    <row r="806" s="14" customFormat="1">
      <c r="A806" s="14"/>
      <c r="B806" s="271"/>
      <c r="C806" s="272"/>
      <c r="D806" s="262" t="s">
        <v>251</v>
      </c>
      <c r="E806" s="273" t="s">
        <v>1</v>
      </c>
      <c r="F806" s="274" t="s">
        <v>76</v>
      </c>
      <c r="G806" s="272"/>
      <c r="H806" s="275">
        <v>0</v>
      </c>
      <c r="I806" s="276"/>
      <c r="J806" s="272"/>
      <c r="K806" s="272"/>
      <c r="L806" s="277"/>
      <c r="M806" s="278"/>
      <c r="N806" s="279"/>
      <c r="O806" s="279"/>
      <c r="P806" s="279"/>
      <c r="Q806" s="279"/>
      <c r="R806" s="279"/>
      <c r="S806" s="279"/>
      <c r="T806" s="280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T806" s="281" t="s">
        <v>251</v>
      </c>
      <c r="AU806" s="281" t="s">
        <v>113</v>
      </c>
      <c r="AV806" s="14" t="s">
        <v>85</v>
      </c>
      <c r="AW806" s="14" t="s">
        <v>30</v>
      </c>
      <c r="AX806" s="14" t="s">
        <v>76</v>
      </c>
      <c r="AY806" s="281" t="s">
        <v>242</v>
      </c>
    </row>
    <row r="807" s="13" customFormat="1">
      <c r="A807" s="13"/>
      <c r="B807" s="260"/>
      <c r="C807" s="261"/>
      <c r="D807" s="262" t="s">
        <v>251</v>
      </c>
      <c r="E807" s="263" t="s">
        <v>1</v>
      </c>
      <c r="F807" s="264" t="s">
        <v>481</v>
      </c>
      <c r="G807" s="261"/>
      <c r="H807" s="263" t="s">
        <v>1</v>
      </c>
      <c r="I807" s="265"/>
      <c r="J807" s="261"/>
      <c r="K807" s="261"/>
      <c r="L807" s="266"/>
      <c r="M807" s="267"/>
      <c r="N807" s="268"/>
      <c r="O807" s="268"/>
      <c r="P807" s="268"/>
      <c r="Q807" s="268"/>
      <c r="R807" s="268"/>
      <c r="S807" s="268"/>
      <c r="T807" s="269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T807" s="270" t="s">
        <v>251</v>
      </c>
      <c r="AU807" s="270" t="s">
        <v>113</v>
      </c>
      <c r="AV807" s="13" t="s">
        <v>31</v>
      </c>
      <c r="AW807" s="13" t="s">
        <v>30</v>
      </c>
      <c r="AX807" s="13" t="s">
        <v>76</v>
      </c>
      <c r="AY807" s="270" t="s">
        <v>242</v>
      </c>
    </row>
    <row r="808" s="14" customFormat="1">
      <c r="A808" s="14"/>
      <c r="B808" s="271"/>
      <c r="C808" s="272"/>
      <c r="D808" s="262" t="s">
        <v>251</v>
      </c>
      <c r="E808" s="273" t="s">
        <v>1</v>
      </c>
      <c r="F808" s="274" t="s">
        <v>830</v>
      </c>
      <c r="G808" s="272"/>
      <c r="H808" s="275">
        <v>53.569000000000003</v>
      </c>
      <c r="I808" s="276"/>
      <c r="J808" s="272"/>
      <c r="K808" s="272"/>
      <c r="L808" s="277"/>
      <c r="M808" s="278"/>
      <c r="N808" s="279"/>
      <c r="O808" s="279"/>
      <c r="P808" s="279"/>
      <c r="Q808" s="279"/>
      <c r="R808" s="279"/>
      <c r="S808" s="279"/>
      <c r="T808" s="280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T808" s="281" t="s">
        <v>251</v>
      </c>
      <c r="AU808" s="281" t="s">
        <v>113</v>
      </c>
      <c r="AV808" s="14" t="s">
        <v>85</v>
      </c>
      <c r="AW808" s="14" t="s">
        <v>30</v>
      </c>
      <c r="AX808" s="14" t="s">
        <v>76</v>
      </c>
      <c r="AY808" s="281" t="s">
        <v>242</v>
      </c>
    </row>
    <row r="809" s="13" customFormat="1">
      <c r="A809" s="13"/>
      <c r="B809" s="260"/>
      <c r="C809" s="261"/>
      <c r="D809" s="262" t="s">
        <v>251</v>
      </c>
      <c r="E809" s="263" t="s">
        <v>1</v>
      </c>
      <c r="F809" s="264" t="s">
        <v>482</v>
      </c>
      <c r="G809" s="261"/>
      <c r="H809" s="263" t="s">
        <v>1</v>
      </c>
      <c r="I809" s="265"/>
      <c r="J809" s="261"/>
      <c r="K809" s="261"/>
      <c r="L809" s="266"/>
      <c r="M809" s="267"/>
      <c r="N809" s="268"/>
      <c r="O809" s="268"/>
      <c r="P809" s="268"/>
      <c r="Q809" s="268"/>
      <c r="R809" s="268"/>
      <c r="S809" s="268"/>
      <c r="T809" s="269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70" t="s">
        <v>251</v>
      </c>
      <c r="AU809" s="270" t="s">
        <v>113</v>
      </c>
      <c r="AV809" s="13" t="s">
        <v>31</v>
      </c>
      <c r="AW809" s="13" t="s">
        <v>30</v>
      </c>
      <c r="AX809" s="13" t="s">
        <v>76</v>
      </c>
      <c r="AY809" s="270" t="s">
        <v>242</v>
      </c>
    </row>
    <row r="810" s="14" customFormat="1">
      <c r="A810" s="14"/>
      <c r="B810" s="271"/>
      <c r="C810" s="272"/>
      <c r="D810" s="262" t="s">
        <v>251</v>
      </c>
      <c r="E810" s="273" t="s">
        <v>1</v>
      </c>
      <c r="F810" s="274" t="s">
        <v>831</v>
      </c>
      <c r="G810" s="272"/>
      <c r="H810" s="275">
        <v>26.920000000000002</v>
      </c>
      <c r="I810" s="276"/>
      <c r="J810" s="272"/>
      <c r="K810" s="272"/>
      <c r="L810" s="277"/>
      <c r="M810" s="278"/>
      <c r="N810" s="279"/>
      <c r="O810" s="279"/>
      <c r="P810" s="279"/>
      <c r="Q810" s="279"/>
      <c r="R810" s="279"/>
      <c r="S810" s="279"/>
      <c r="T810" s="280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81" t="s">
        <v>251</v>
      </c>
      <c r="AU810" s="281" t="s">
        <v>113</v>
      </c>
      <c r="AV810" s="14" t="s">
        <v>85</v>
      </c>
      <c r="AW810" s="14" t="s">
        <v>30</v>
      </c>
      <c r="AX810" s="14" t="s">
        <v>76</v>
      </c>
      <c r="AY810" s="281" t="s">
        <v>242</v>
      </c>
    </row>
    <row r="811" s="14" customFormat="1">
      <c r="A811" s="14"/>
      <c r="B811" s="271"/>
      <c r="C811" s="272"/>
      <c r="D811" s="262" t="s">
        <v>251</v>
      </c>
      <c r="E811" s="273" t="s">
        <v>1</v>
      </c>
      <c r="F811" s="274" t="s">
        <v>832</v>
      </c>
      <c r="G811" s="272"/>
      <c r="H811" s="275">
        <v>44.380000000000003</v>
      </c>
      <c r="I811" s="276"/>
      <c r="J811" s="272"/>
      <c r="K811" s="272"/>
      <c r="L811" s="277"/>
      <c r="M811" s="278"/>
      <c r="N811" s="279"/>
      <c r="O811" s="279"/>
      <c r="P811" s="279"/>
      <c r="Q811" s="279"/>
      <c r="R811" s="279"/>
      <c r="S811" s="279"/>
      <c r="T811" s="280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81" t="s">
        <v>251</v>
      </c>
      <c r="AU811" s="281" t="s">
        <v>113</v>
      </c>
      <c r="AV811" s="14" t="s">
        <v>85</v>
      </c>
      <c r="AW811" s="14" t="s">
        <v>30</v>
      </c>
      <c r="AX811" s="14" t="s">
        <v>76</v>
      </c>
      <c r="AY811" s="281" t="s">
        <v>242</v>
      </c>
    </row>
    <row r="812" s="15" customFormat="1">
      <c r="A812" s="15"/>
      <c r="B812" s="282"/>
      <c r="C812" s="283"/>
      <c r="D812" s="262" t="s">
        <v>251</v>
      </c>
      <c r="E812" s="284" t="s">
        <v>1</v>
      </c>
      <c r="F812" s="285" t="s">
        <v>256</v>
      </c>
      <c r="G812" s="283"/>
      <c r="H812" s="286">
        <v>138.39400000000001</v>
      </c>
      <c r="I812" s="287"/>
      <c r="J812" s="283"/>
      <c r="K812" s="283"/>
      <c r="L812" s="288"/>
      <c r="M812" s="289"/>
      <c r="N812" s="290"/>
      <c r="O812" s="290"/>
      <c r="P812" s="290"/>
      <c r="Q812" s="290"/>
      <c r="R812" s="290"/>
      <c r="S812" s="290"/>
      <c r="T812" s="291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T812" s="292" t="s">
        <v>251</v>
      </c>
      <c r="AU812" s="292" t="s">
        <v>113</v>
      </c>
      <c r="AV812" s="15" t="s">
        <v>249</v>
      </c>
      <c r="AW812" s="15" t="s">
        <v>30</v>
      </c>
      <c r="AX812" s="15" t="s">
        <v>31</v>
      </c>
      <c r="AY812" s="292" t="s">
        <v>242</v>
      </c>
    </row>
    <row r="813" s="2" customFormat="1" ht="24.15" customHeight="1">
      <c r="A813" s="41"/>
      <c r="B813" s="42"/>
      <c r="C813" s="304" t="s">
        <v>833</v>
      </c>
      <c r="D813" s="304" t="s">
        <v>551</v>
      </c>
      <c r="E813" s="305" t="s">
        <v>834</v>
      </c>
      <c r="F813" s="306" t="s">
        <v>835</v>
      </c>
      <c r="G813" s="307" t="s">
        <v>353</v>
      </c>
      <c r="H813" s="308">
        <v>145.31399999999999</v>
      </c>
      <c r="I813" s="309"/>
      <c r="J813" s="308">
        <f>ROUND(I813*H813,3)</f>
        <v>0</v>
      </c>
      <c r="K813" s="310"/>
      <c r="L813" s="311"/>
      <c r="M813" s="312" t="s">
        <v>1</v>
      </c>
      <c r="N813" s="313" t="s">
        <v>41</v>
      </c>
      <c r="O813" s="94"/>
      <c r="P813" s="256">
        <f>O813*H813</f>
        <v>0</v>
      </c>
      <c r="Q813" s="256">
        <v>0.0155</v>
      </c>
      <c r="R813" s="256">
        <f>Q813*H813</f>
        <v>2.252367</v>
      </c>
      <c r="S813" s="256">
        <v>0</v>
      </c>
      <c r="T813" s="257">
        <f>S813*H813</f>
        <v>0</v>
      </c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R813" s="258" t="s">
        <v>554</v>
      </c>
      <c r="AT813" s="258" t="s">
        <v>551</v>
      </c>
      <c r="AU813" s="258" t="s">
        <v>113</v>
      </c>
      <c r="AY813" s="18" t="s">
        <v>242</v>
      </c>
      <c r="BE813" s="146">
        <f>IF(N813="základní",J813,0)</f>
        <v>0</v>
      </c>
      <c r="BF813" s="146">
        <f>IF(N813="snížená",J813,0)</f>
        <v>0</v>
      </c>
      <c r="BG813" s="146">
        <f>IF(N813="zákl. přenesená",J813,0)</f>
        <v>0</v>
      </c>
      <c r="BH813" s="146">
        <f>IF(N813="sníž. přenesená",J813,0)</f>
        <v>0</v>
      </c>
      <c r="BI813" s="146">
        <f>IF(N813="nulová",J813,0)</f>
        <v>0</v>
      </c>
      <c r="BJ813" s="18" t="s">
        <v>31</v>
      </c>
      <c r="BK813" s="259">
        <f>ROUND(I813*H813,3)</f>
        <v>0</v>
      </c>
      <c r="BL813" s="18" t="s">
        <v>249</v>
      </c>
      <c r="BM813" s="258" t="s">
        <v>836</v>
      </c>
    </row>
    <row r="814" s="14" customFormat="1">
      <c r="A814" s="14"/>
      <c r="B814" s="271"/>
      <c r="C814" s="272"/>
      <c r="D814" s="262" t="s">
        <v>251</v>
      </c>
      <c r="E814" s="272"/>
      <c r="F814" s="274" t="s">
        <v>837</v>
      </c>
      <c r="G814" s="272"/>
      <c r="H814" s="275">
        <v>145.31399999999999</v>
      </c>
      <c r="I814" s="276"/>
      <c r="J814" s="272"/>
      <c r="K814" s="272"/>
      <c r="L814" s="277"/>
      <c r="M814" s="278"/>
      <c r="N814" s="279"/>
      <c r="O814" s="279"/>
      <c r="P814" s="279"/>
      <c r="Q814" s="279"/>
      <c r="R814" s="279"/>
      <c r="S814" s="279"/>
      <c r="T814" s="280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81" t="s">
        <v>251</v>
      </c>
      <c r="AU814" s="281" t="s">
        <v>113</v>
      </c>
      <c r="AV814" s="14" t="s">
        <v>85</v>
      </c>
      <c r="AW814" s="14" t="s">
        <v>4</v>
      </c>
      <c r="AX814" s="14" t="s">
        <v>31</v>
      </c>
      <c r="AY814" s="281" t="s">
        <v>242</v>
      </c>
    </row>
    <row r="815" s="2" customFormat="1" ht="33" customHeight="1">
      <c r="A815" s="41"/>
      <c r="B815" s="42"/>
      <c r="C815" s="247" t="s">
        <v>838</v>
      </c>
      <c r="D815" s="247" t="s">
        <v>245</v>
      </c>
      <c r="E815" s="248" t="s">
        <v>839</v>
      </c>
      <c r="F815" s="249" t="s">
        <v>840</v>
      </c>
      <c r="G815" s="250" t="s">
        <v>478</v>
      </c>
      <c r="H815" s="251">
        <v>36</v>
      </c>
      <c r="I815" s="252"/>
      <c r="J815" s="251">
        <f>ROUND(I815*H815,3)</f>
        <v>0</v>
      </c>
      <c r="K815" s="253"/>
      <c r="L815" s="44"/>
      <c r="M815" s="254" t="s">
        <v>1</v>
      </c>
      <c r="N815" s="255" t="s">
        <v>41</v>
      </c>
      <c r="O815" s="94"/>
      <c r="P815" s="256">
        <f>O815*H815</f>
        <v>0</v>
      </c>
      <c r="Q815" s="256">
        <v>0.02622</v>
      </c>
      <c r="R815" s="256">
        <f>Q815*H815</f>
        <v>0.94391999999999998</v>
      </c>
      <c r="S815" s="256">
        <v>0</v>
      </c>
      <c r="T815" s="257">
        <f>S815*H815</f>
        <v>0</v>
      </c>
      <c r="U815" s="41"/>
      <c r="V815" s="41"/>
      <c r="W815" s="41"/>
      <c r="X815" s="41"/>
      <c r="Y815" s="41"/>
      <c r="Z815" s="41"/>
      <c r="AA815" s="41"/>
      <c r="AB815" s="41"/>
      <c r="AC815" s="41"/>
      <c r="AD815" s="41"/>
      <c r="AE815" s="41"/>
      <c r="AR815" s="258" t="s">
        <v>249</v>
      </c>
      <c r="AT815" s="258" t="s">
        <v>245</v>
      </c>
      <c r="AU815" s="258" t="s">
        <v>113</v>
      </c>
      <c r="AY815" s="18" t="s">
        <v>242</v>
      </c>
      <c r="BE815" s="146">
        <f>IF(N815="základní",J815,0)</f>
        <v>0</v>
      </c>
      <c r="BF815" s="146">
        <f>IF(N815="snížená",J815,0)</f>
        <v>0</v>
      </c>
      <c r="BG815" s="146">
        <f>IF(N815="zákl. přenesená",J815,0)</f>
        <v>0</v>
      </c>
      <c r="BH815" s="146">
        <f>IF(N815="sníž. přenesená",J815,0)</f>
        <v>0</v>
      </c>
      <c r="BI815" s="146">
        <f>IF(N815="nulová",J815,0)</f>
        <v>0</v>
      </c>
      <c r="BJ815" s="18" t="s">
        <v>31</v>
      </c>
      <c r="BK815" s="259">
        <f>ROUND(I815*H815,3)</f>
        <v>0</v>
      </c>
      <c r="BL815" s="18" t="s">
        <v>249</v>
      </c>
      <c r="BM815" s="258" t="s">
        <v>841</v>
      </c>
    </row>
    <row r="816" s="13" customFormat="1">
      <c r="A816" s="13"/>
      <c r="B816" s="260"/>
      <c r="C816" s="261"/>
      <c r="D816" s="262" t="s">
        <v>251</v>
      </c>
      <c r="E816" s="263" t="s">
        <v>1</v>
      </c>
      <c r="F816" s="264" t="s">
        <v>842</v>
      </c>
      <c r="G816" s="261"/>
      <c r="H816" s="263" t="s">
        <v>1</v>
      </c>
      <c r="I816" s="265"/>
      <c r="J816" s="261"/>
      <c r="K816" s="261"/>
      <c r="L816" s="266"/>
      <c r="M816" s="267"/>
      <c r="N816" s="268"/>
      <c r="O816" s="268"/>
      <c r="P816" s="268"/>
      <c r="Q816" s="268"/>
      <c r="R816" s="268"/>
      <c r="S816" s="268"/>
      <c r="T816" s="269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70" t="s">
        <v>251</v>
      </c>
      <c r="AU816" s="270" t="s">
        <v>113</v>
      </c>
      <c r="AV816" s="13" t="s">
        <v>31</v>
      </c>
      <c r="AW816" s="13" t="s">
        <v>30</v>
      </c>
      <c r="AX816" s="13" t="s">
        <v>76</v>
      </c>
      <c r="AY816" s="270" t="s">
        <v>242</v>
      </c>
    </row>
    <row r="817" s="13" customFormat="1">
      <c r="A817" s="13"/>
      <c r="B817" s="260"/>
      <c r="C817" s="261"/>
      <c r="D817" s="262" t="s">
        <v>251</v>
      </c>
      <c r="E817" s="263" t="s">
        <v>1</v>
      </c>
      <c r="F817" s="264" t="s">
        <v>480</v>
      </c>
      <c r="G817" s="261"/>
      <c r="H817" s="263" t="s">
        <v>1</v>
      </c>
      <c r="I817" s="265"/>
      <c r="J817" s="261"/>
      <c r="K817" s="261"/>
      <c r="L817" s="266"/>
      <c r="M817" s="267"/>
      <c r="N817" s="268"/>
      <c r="O817" s="268"/>
      <c r="P817" s="268"/>
      <c r="Q817" s="268"/>
      <c r="R817" s="268"/>
      <c r="S817" s="268"/>
      <c r="T817" s="269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70" t="s">
        <v>251</v>
      </c>
      <c r="AU817" s="270" t="s">
        <v>113</v>
      </c>
      <c r="AV817" s="13" t="s">
        <v>31</v>
      </c>
      <c r="AW817" s="13" t="s">
        <v>30</v>
      </c>
      <c r="AX817" s="13" t="s">
        <v>76</v>
      </c>
      <c r="AY817" s="270" t="s">
        <v>242</v>
      </c>
    </row>
    <row r="818" s="14" customFormat="1">
      <c r="A818" s="14"/>
      <c r="B818" s="271"/>
      <c r="C818" s="272"/>
      <c r="D818" s="262" t="s">
        <v>251</v>
      </c>
      <c r="E818" s="273" t="s">
        <v>1</v>
      </c>
      <c r="F818" s="274" t="s">
        <v>843</v>
      </c>
      <c r="G818" s="272"/>
      <c r="H818" s="275">
        <v>20</v>
      </c>
      <c r="I818" s="276"/>
      <c r="J818" s="272"/>
      <c r="K818" s="272"/>
      <c r="L818" s="277"/>
      <c r="M818" s="278"/>
      <c r="N818" s="279"/>
      <c r="O818" s="279"/>
      <c r="P818" s="279"/>
      <c r="Q818" s="279"/>
      <c r="R818" s="279"/>
      <c r="S818" s="279"/>
      <c r="T818" s="280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T818" s="281" t="s">
        <v>251</v>
      </c>
      <c r="AU818" s="281" t="s">
        <v>113</v>
      </c>
      <c r="AV818" s="14" t="s">
        <v>85</v>
      </c>
      <c r="AW818" s="14" t="s">
        <v>30</v>
      </c>
      <c r="AX818" s="14" t="s">
        <v>76</v>
      </c>
      <c r="AY818" s="281" t="s">
        <v>242</v>
      </c>
    </row>
    <row r="819" s="13" customFormat="1">
      <c r="A819" s="13"/>
      <c r="B819" s="260"/>
      <c r="C819" s="261"/>
      <c r="D819" s="262" t="s">
        <v>251</v>
      </c>
      <c r="E819" s="263" t="s">
        <v>1</v>
      </c>
      <c r="F819" s="264" t="s">
        <v>481</v>
      </c>
      <c r="G819" s="261"/>
      <c r="H819" s="263" t="s">
        <v>1</v>
      </c>
      <c r="I819" s="265"/>
      <c r="J819" s="261"/>
      <c r="K819" s="261"/>
      <c r="L819" s="266"/>
      <c r="M819" s="267"/>
      <c r="N819" s="268"/>
      <c r="O819" s="268"/>
      <c r="P819" s="268"/>
      <c r="Q819" s="268"/>
      <c r="R819" s="268"/>
      <c r="S819" s="268"/>
      <c r="T819" s="269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T819" s="270" t="s">
        <v>251</v>
      </c>
      <c r="AU819" s="270" t="s">
        <v>113</v>
      </c>
      <c r="AV819" s="13" t="s">
        <v>31</v>
      </c>
      <c r="AW819" s="13" t="s">
        <v>30</v>
      </c>
      <c r="AX819" s="13" t="s">
        <v>76</v>
      </c>
      <c r="AY819" s="270" t="s">
        <v>242</v>
      </c>
    </row>
    <row r="820" s="14" customFormat="1">
      <c r="A820" s="14"/>
      <c r="B820" s="271"/>
      <c r="C820" s="272"/>
      <c r="D820" s="262" t="s">
        <v>251</v>
      </c>
      <c r="E820" s="273" t="s">
        <v>1</v>
      </c>
      <c r="F820" s="274" t="s">
        <v>844</v>
      </c>
      <c r="G820" s="272"/>
      <c r="H820" s="275">
        <v>12</v>
      </c>
      <c r="I820" s="276"/>
      <c r="J820" s="272"/>
      <c r="K820" s="272"/>
      <c r="L820" s="277"/>
      <c r="M820" s="278"/>
      <c r="N820" s="279"/>
      <c r="O820" s="279"/>
      <c r="P820" s="279"/>
      <c r="Q820" s="279"/>
      <c r="R820" s="279"/>
      <c r="S820" s="279"/>
      <c r="T820" s="280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81" t="s">
        <v>251</v>
      </c>
      <c r="AU820" s="281" t="s">
        <v>113</v>
      </c>
      <c r="AV820" s="14" t="s">
        <v>85</v>
      </c>
      <c r="AW820" s="14" t="s">
        <v>30</v>
      </c>
      <c r="AX820" s="14" t="s">
        <v>76</v>
      </c>
      <c r="AY820" s="281" t="s">
        <v>242</v>
      </c>
    </row>
    <row r="821" s="13" customFormat="1">
      <c r="A821" s="13"/>
      <c r="B821" s="260"/>
      <c r="C821" s="261"/>
      <c r="D821" s="262" t="s">
        <v>251</v>
      </c>
      <c r="E821" s="263" t="s">
        <v>1</v>
      </c>
      <c r="F821" s="264" t="s">
        <v>482</v>
      </c>
      <c r="G821" s="261"/>
      <c r="H821" s="263" t="s">
        <v>1</v>
      </c>
      <c r="I821" s="265"/>
      <c r="J821" s="261"/>
      <c r="K821" s="261"/>
      <c r="L821" s="266"/>
      <c r="M821" s="267"/>
      <c r="N821" s="268"/>
      <c r="O821" s="268"/>
      <c r="P821" s="268"/>
      <c r="Q821" s="268"/>
      <c r="R821" s="268"/>
      <c r="S821" s="268"/>
      <c r="T821" s="269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T821" s="270" t="s">
        <v>251</v>
      </c>
      <c r="AU821" s="270" t="s">
        <v>113</v>
      </c>
      <c r="AV821" s="13" t="s">
        <v>31</v>
      </c>
      <c r="AW821" s="13" t="s">
        <v>30</v>
      </c>
      <c r="AX821" s="13" t="s">
        <v>76</v>
      </c>
      <c r="AY821" s="270" t="s">
        <v>242</v>
      </c>
    </row>
    <row r="822" s="14" customFormat="1">
      <c r="A822" s="14"/>
      <c r="B822" s="271"/>
      <c r="C822" s="272"/>
      <c r="D822" s="262" t="s">
        <v>251</v>
      </c>
      <c r="E822" s="273" t="s">
        <v>1</v>
      </c>
      <c r="F822" s="274" t="s">
        <v>845</v>
      </c>
      <c r="G822" s="272"/>
      <c r="H822" s="275">
        <v>4</v>
      </c>
      <c r="I822" s="276"/>
      <c r="J822" s="272"/>
      <c r="K822" s="272"/>
      <c r="L822" s="277"/>
      <c r="M822" s="278"/>
      <c r="N822" s="279"/>
      <c r="O822" s="279"/>
      <c r="P822" s="279"/>
      <c r="Q822" s="279"/>
      <c r="R822" s="279"/>
      <c r="S822" s="279"/>
      <c r="T822" s="280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T822" s="281" t="s">
        <v>251</v>
      </c>
      <c r="AU822" s="281" t="s">
        <v>113</v>
      </c>
      <c r="AV822" s="14" t="s">
        <v>85</v>
      </c>
      <c r="AW822" s="14" t="s">
        <v>30</v>
      </c>
      <c r="AX822" s="14" t="s">
        <v>76</v>
      </c>
      <c r="AY822" s="281" t="s">
        <v>242</v>
      </c>
    </row>
    <row r="823" s="15" customFormat="1">
      <c r="A823" s="15"/>
      <c r="B823" s="282"/>
      <c r="C823" s="283"/>
      <c r="D823" s="262" t="s">
        <v>251</v>
      </c>
      <c r="E823" s="284" t="s">
        <v>1</v>
      </c>
      <c r="F823" s="285" t="s">
        <v>256</v>
      </c>
      <c r="G823" s="283"/>
      <c r="H823" s="286">
        <v>36</v>
      </c>
      <c r="I823" s="287"/>
      <c r="J823" s="283"/>
      <c r="K823" s="283"/>
      <c r="L823" s="288"/>
      <c r="M823" s="289"/>
      <c r="N823" s="290"/>
      <c r="O823" s="290"/>
      <c r="P823" s="290"/>
      <c r="Q823" s="290"/>
      <c r="R823" s="290"/>
      <c r="S823" s="290"/>
      <c r="T823" s="291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T823" s="292" t="s">
        <v>251</v>
      </c>
      <c r="AU823" s="292" t="s">
        <v>113</v>
      </c>
      <c r="AV823" s="15" t="s">
        <v>249</v>
      </c>
      <c r="AW823" s="15" t="s">
        <v>30</v>
      </c>
      <c r="AX823" s="15" t="s">
        <v>31</v>
      </c>
      <c r="AY823" s="292" t="s">
        <v>242</v>
      </c>
    </row>
    <row r="824" s="2" customFormat="1" ht="24.15" customHeight="1">
      <c r="A824" s="41"/>
      <c r="B824" s="42"/>
      <c r="C824" s="247" t="s">
        <v>846</v>
      </c>
      <c r="D824" s="247" t="s">
        <v>245</v>
      </c>
      <c r="E824" s="248" t="s">
        <v>847</v>
      </c>
      <c r="F824" s="249" t="s">
        <v>848</v>
      </c>
      <c r="G824" s="250" t="s">
        <v>465</v>
      </c>
      <c r="H824" s="251">
        <v>89.420000000000002</v>
      </c>
      <c r="I824" s="252"/>
      <c r="J824" s="251">
        <f>ROUND(I824*H824,3)</f>
        <v>0</v>
      </c>
      <c r="K824" s="253"/>
      <c r="L824" s="44"/>
      <c r="M824" s="254" t="s">
        <v>1</v>
      </c>
      <c r="N824" s="255" t="s">
        <v>41</v>
      </c>
      <c r="O824" s="94"/>
      <c r="P824" s="256">
        <f>O824*H824</f>
        <v>0</v>
      </c>
      <c r="Q824" s="256">
        <v>0</v>
      </c>
      <c r="R824" s="256">
        <f>Q824*H824</f>
        <v>0</v>
      </c>
      <c r="S824" s="256">
        <v>0</v>
      </c>
      <c r="T824" s="257">
        <f>S824*H824</f>
        <v>0</v>
      </c>
      <c r="U824" s="41"/>
      <c r="V824" s="41"/>
      <c r="W824" s="41"/>
      <c r="X824" s="41"/>
      <c r="Y824" s="41"/>
      <c r="Z824" s="41"/>
      <c r="AA824" s="41"/>
      <c r="AB824" s="41"/>
      <c r="AC824" s="41"/>
      <c r="AD824" s="41"/>
      <c r="AE824" s="41"/>
      <c r="AR824" s="258" t="s">
        <v>249</v>
      </c>
      <c r="AT824" s="258" t="s">
        <v>245</v>
      </c>
      <c r="AU824" s="258" t="s">
        <v>113</v>
      </c>
      <c r="AY824" s="18" t="s">
        <v>242</v>
      </c>
      <c r="BE824" s="146">
        <f>IF(N824="základní",J824,0)</f>
        <v>0</v>
      </c>
      <c r="BF824" s="146">
        <f>IF(N824="snížená",J824,0)</f>
        <v>0</v>
      </c>
      <c r="BG824" s="146">
        <f>IF(N824="zákl. přenesená",J824,0)</f>
        <v>0</v>
      </c>
      <c r="BH824" s="146">
        <f>IF(N824="sníž. přenesená",J824,0)</f>
        <v>0</v>
      </c>
      <c r="BI824" s="146">
        <f>IF(N824="nulová",J824,0)</f>
        <v>0</v>
      </c>
      <c r="BJ824" s="18" t="s">
        <v>31</v>
      </c>
      <c r="BK824" s="259">
        <f>ROUND(I824*H824,3)</f>
        <v>0</v>
      </c>
      <c r="BL824" s="18" t="s">
        <v>249</v>
      </c>
      <c r="BM824" s="258" t="s">
        <v>849</v>
      </c>
    </row>
    <row r="825" s="13" customFormat="1">
      <c r="A825" s="13"/>
      <c r="B825" s="260"/>
      <c r="C825" s="261"/>
      <c r="D825" s="262" t="s">
        <v>251</v>
      </c>
      <c r="E825" s="263" t="s">
        <v>1</v>
      </c>
      <c r="F825" s="264" t="s">
        <v>269</v>
      </c>
      <c r="G825" s="261"/>
      <c r="H825" s="263" t="s">
        <v>1</v>
      </c>
      <c r="I825" s="265"/>
      <c r="J825" s="261"/>
      <c r="K825" s="261"/>
      <c r="L825" s="266"/>
      <c r="M825" s="267"/>
      <c r="N825" s="268"/>
      <c r="O825" s="268"/>
      <c r="P825" s="268"/>
      <c r="Q825" s="268"/>
      <c r="R825" s="268"/>
      <c r="S825" s="268"/>
      <c r="T825" s="269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T825" s="270" t="s">
        <v>251</v>
      </c>
      <c r="AU825" s="270" t="s">
        <v>113</v>
      </c>
      <c r="AV825" s="13" t="s">
        <v>31</v>
      </c>
      <c r="AW825" s="13" t="s">
        <v>30</v>
      </c>
      <c r="AX825" s="13" t="s">
        <v>76</v>
      </c>
      <c r="AY825" s="270" t="s">
        <v>242</v>
      </c>
    </row>
    <row r="826" s="14" customFormat="1">
      <c r="A826" s="14"/>
      <c r="B826" s="271"/>
      <c r="C826" s="272"/>
      <c r="D826" s="262" t="s">
        <v>251</v>
      </c>
      <c r="E826" s="273" t="s">
        <v>1</v>
      </c>
      <c r="F826" s="274" t="s">
        <v>850</v>
      </c>
      <c r="G826" s="272"/>
      <c r="H826" s="275">
        <v>24.050000000000001</v>
      </c>
      <c r="I826" s="276"/>
      <c r="J826" s="272"/>
      <c r="K826" s="272"/>
      <c r="L826" s="277"/>
      <c r="M826" s="278"/>
      <c r="N826" s="279"/>
      <c r="O826" s="279"/>
      <c r="P826" s="279"/>
      <c r="Q826" s="279"/>
      <c r="R826" s="279"/>
      <c r="S826" s="279"/>
      <c r="T826" s="280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81" t="s">
        <v>251</v>
      </c>
      <c r="AU826" s="281" t="s">
        <v>113</v>
      </c>
      <c r="AV826" s="14" t="s">
        <v>85</v>
      </c>
      <c r="AW826" s="14" t="s">
        <v>30</v>
      </c>
      <c r="AX826" s="14" t="s">
        <v>76</v>
      </c>
      <c r="AY826" s="281" t="s">
        <v>242</v>
      </c>
    </row>
    <row r="827" s="16" customFormat="1">
      <c r="A827" s="16"/>
      <c r="B827" s="293"/>
      <c r="C827" s="294"/>
      <c r="D827" s="262" t="s">
        <v>251</v>
      </c>
      <c r="E827" s="295" t="s">
        <v>1</v>
      </c>
      <c r="F827" s="296" t="s">
        <v>293</v>
      </c>
      <c r="G827" s="294"/>
      <c r="H827" s="297">
        <v>24.050000000000001</v>
      </c>
      <c r="I827" s="298"/>
      <c r="J827" s="294"/>
      <c r="K827" s="294"/>
      <c r="L827" s="299"/>
      <c r="M827" s="300"/>
      <c r="N827" s="301"/>
      <c r="O827" s="301"/>
      <c r="P827" s="301"/>
      <c r="Q827" s="301"/>
      <c r="R827" s="301"/>
      <c r="S827" s="301"/>
      <c r="T827" s="302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T827" s="303" t="s">
        <v>251</v>
      </c>
      <c r="AU827" s="303" t="s">
        <v>113</v>
      </c>
      <c r="AV827" s="16" t="s">
        <v>113</v>
      </c>
      <c r="AW827" s="16" t="s">
        <v>30</v>
      </c>
      <c r="AX827" s="16" t="s">
        <v>76</v>
      </c>
      <c r="AY827" s="303" t="s">
        <v>242</v>
      </c>
    </row>
    <row r="828" s="13" customFormat="1">
      <c r="A828" s="13"/>
      <c r="B828" s="260"/>
      <c r="C828" s="261"/>
      <c r="D828" s="262" t="s">
        <v>251</v>
      </c>
      <c r="E828" s="263" t="s">
        <v>1</v>
      </c>
      <c r="F828" s="264" t="s">
        <v>851</v>
      </c>
      <c r="G828" s="261"/>
      <c r="H828" s="263" t="s">
        <v>1</v>
      </c>
      <c r="I828" s="265"/>
      <c r="J828" s="261"/>
      <c r="K828" s="261"/>
      <c r="L828" s="266"/>
      <c r="M828" s="267"/>
      <c r="N828" s="268"/>
      <c r="O828" s="268"/>
      <c r="P828" s="268"/>
      <c r="Q828" s="268"/>
      <c r="R828" s="268"/>
      <c r="S828" s="268"/>
      <c r="T828" s="269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70" t="s">
        <v>251</v>
      </c>
      <c r="AU828" s="270" t="s">
        <v>113</v>
      </c>
      <c r="AV828" s="13" t="s">
        <v>31</v>
      </c>
      <c r="AW828" s="13" t="s">
        <v>30</v>
      </c>
      <c r="AX828" s="13" t="s">
        <v>76</v>
      </c>
      <c r="AY828" s="270" t="s">
        <v>242</v>
      </c>
    </row>
    <row r="829" s="14" customFormat="1">
      <c r="A829" s="14"/>
      <c r="B829" s="271"/>
      <c r="C829" s="272"/>
      <c r="D829" s="262" t="s">
        <v>251</v>
      </c>
      <c r="E829" s="273" t="s">
        <v>1</v>
      </c>
      <c r="F829" s="274" t="s">
        <v>852</v>
      </c>
      <c r="G829" s="272"/>
      <c r="H829" s="275">
        <v>6.96</v>
      </c>
      <c r="I829" s="276"/>
      <c r="J829" s="272"/>
      <c r="K829" s="272"/>
      <c r="L829" s="277"/>
      <c r="M829" s="278"/>
      <c r="N829" s="279"/>
      <c r="O829" s="279"/>
      <c r="P829" s="279"/>
      <c r="Q829" s="279"/>
      <c r="R829" s="279"/>
      <c r="S829" s="279"/>
      <c r="T829" s="280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T829" s="281" t="s">
        <v>251</v>
      </c>
      <c r="AU829" s="281" t="s">
        <v>113</v>
      </c>
      <c r="AV829" s="14" t="s">
        <v>85</v>
      </c>
      <c r="AW829" s="14" t="s">
        <v>30</v>
      </c>
      <c r="AX829" s="14" t="s">
        <v>76</v>
      </c>
      <c r="AY829" s="281" t="s">
        <v>242</v>
      </c>
    </row>
    <row r="830" s="13" customFormat="1">
      <c r="A830" s="13"/>
      <c r="B830" s="260"/>
      <c r="C830" s="261"/>
      <c r="D830" s="262" t="s">
        <v>251</v>
      </c>
      <c r="E830" s="263" t="s">
        <v>1</v>
      </c>
      <c r="F830" s="264" t="s">
        <v>428</v>
      </c>
      <c r="G830" s="261"/>
      <c r="H830" s="263" t="s">
        <v>1</v>
      </c>
      <c r="I830" s="265"/>
      <c r="J830" s="261"/>
      <c r="K830" s="261"/>
      <c r="L830" s="266"/>
      <c r="M830" s="267"/>
      <c r="N830" s="268"/>
      <c r="O830" s="268"/>
      <c r="P830" s="268"/>
      <c r="Q830" s="268"/>
      <c r="R830" s="268"/>
      <c r="S830" s="268"/>
      <c r="T830" s="269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70" t="s">
        <v>251</v>
      </c>
      <c r="AU830" s="270" t="s">
        <v>113</v>
      </c>
      <c r="AV830" s="13" t="s">
        <v>31</v>
      </c>
      <c r="AW830" s="13" t="s">
        <v>30</v>
      </c>
      <c r="AX830" s="13" t="s">
        <v>76</v>
      </c>
      <c r="AY830" s="270" t="s">
        <v>242</v>
      </c>
    </row>
    <row r="831" s="14" customFormat="1">
      <c r="A831" s="14"/>
      <c r="B831" s="271"/>
      <c r="C831" s="272"/>
      <c r="D831" s="262" t="s">
        <v>251</v>
      </c>
      <c r="E831" s="273" t="s">
        <v>1</v>
      </c>
      <c r="F831" s="274" t="s">
        <v>853</v>
      </c>
      <c r="G831" s="272"/>
      <c r="H831" s="275">
        <v>16.890000000000001</v>
      </c>
      <c r="I831" s="276"/>
      <c r="J831" s="272"/>
      <c r="K831" s="272"/>
      <c r="L831" s="277"/>
      <c r="M831" s="278"/>
      <c r="N831" s="279"/>
      <c r="O831" s="279"/>
      <c r="P831" s="279"/>
      <c r="Q831" s="279"/>
      <c r="R831" s="279"/>
      <c r="S831" s="279"/>
      <c r="T831" s="280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81" t="s">
        <v>251</v>
      </c>
      <c r="AU831" s="281" t="s">
        <v>113</v>
      </c>
      <c r="AV831" s="14" t="s">
        <v>85</v>
      </c>
      <c r="AW831" s="14" t="s">
        <v>30</v>
      </c>
      <c r="AX831" s="14" t="s">
        <v>76</v>
      </c>
      <c r="AY831" s="281" t="s">
        <v>242</v>
      </c>
    </row>
    <row r="832" s="14" customFormat="1">
      <c r="A832" s="14"/>
      <c r="B832" s="271"/>
      <c r="C832" s="272"/>
      <c r="D832" s="262" t="s">
        <v>251</v>
      </c>
      <c r="E832" s="273" t="s">
        <v>1</v>
      </c>
      <c r="F832" s="274" t="s">
        <v>854</v>
      </c>
      <c r="G832" s="272"/>
      <c r="H832" s="275">
        <v>9.1600000000000001</v>
      </c>
      <c r="I832" s="276"/>
      <c r="J832" s="272"/>
      <c r="K832" s="272"/>
      <c r="L832" s="277"/>
      <c r="M832" s="278"/>
      <c r="N832" s="279"/>
      <c r="O832" s="279"/>
      <c r="P832" s="279"/>
      <c r="Q832" s="279"/>
      <c r="R832" s="279"/>
      <c r="S832" s="279"/>
      <c r="T832" s="280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81" t="s">
        <v>251</v>
      </c>
      <c r="AU832" s="281" t="s">
        <v>113</v>
      </c>
      <c r="AV832" s="14" t="s">
        <v>85</v>
      </c>
      <c r="AW832" s="14" t="s">
        <v>30</v>
      </c>
      <c r="AX832" s="14" t="s">
        <v>76</v>
      </c>
      <c r="AY832" s="281" t="s">
        <v>242</v>
      </c>
    </row>
    <row r="833" s="13" customFormat="1">
      <c r="A833" s="13"/>
      <c r="B833" s="260"/>
      <c r="C833" s="261"/>
      <c r="D833" s="262" t="s">
        <v>251</v>
      </c>
      <c r="E833" s="263" t="s">
        <v>1</v>
      </c>
      <c r="F833" s="264" t="s">
        <v>430</v>
      </c>
      <c r="G833" s="261"/>
      <c r="H833" s="263" t="s">
        <v>1</v>
      </c>
      <c r="I833" s="265"/>
      <c r="J833" s="261"/>
      <c r="K833" s="261"/>
      <c r="L833" s="266"/>
      <c r="M833" s="267"/>
      <c r="N833" s="268"/>
      <c r="O833" s="268"/>
      <c r="P833" s="268"/>
      <c r="Q833" s="268"/>
      <c r="R833" s="268"/>
      <c r="S833" s="268"/>
      <c r="T833" s="269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70" t="s">
        <v>251</v>
      </c>
      <c r="AU833" s="270" t="s">
        <v>113</v>
      </c>
      <c r="AV833" s="13" t="s">
        <v>31</v>
      </c>
      <c r="AW833" s="13" t="s">
        <v>30</v>
      </c>
      <c r="AX833" s="13" t="s">
        <v>76</v>
      </c>
      <c r="AY833" s="270" t="s">
        <v>242</v>
      </c>
    </row>
    <row r="834" s="14" customFormat="1">
      <c r="A834" s="14"/>
      <c r="B834" s="271"/>
      <c r="C834" s="272"/>
      <c r="D834" s="262" t="s">
        <v>251</v>
      </c>
      <c r="E834" s="273" t="s">
        <v>1</v>
      </c>
      <c r="F834" s="274" t="s">
        <v>855</v>
      </c>
      <c r="G834" s="272"/>
      <c r="H834" s="275">
        <v>9.7799999999999994</v>
      </c>
      <c r="I834" s="276"/>
      <c r="J834" s="272"/>
      <c r="K834" s="272"/>
      <c r="L834" s="277"/>
      <c r="M834" s="278"/>
      <c r="N834" s="279"/>
      <c r="O834" s="279"/>
      <c r="P834" s="279"/>
      <c r="Q834" s="279"/>
      <c r="R834" s="279"/>
      <c r="S834" s="279"/>
      <c r="T834" s="280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81" t="s">
        <v>251</v>
      </c>
      <c r="AU834" s="281" t="s">
        <v>113</v>
      </c>
      <c r="AV834" s="14" t="s">
        <v>85</v>
      </c>
      <c r="AW834" s="14" t="s">
        <v>30</v>
      </c>
      <c r="AX834" s="14" t="s">
        <v>76</v>
      </c>
      <c r="AY834" s="281" t="s">
        <v>242</v>
      </c>
    </row>
    <row r="835" s="14" customFormat="1">
      <c r="A835" s="14"/>
      <c r="B835" s="271"/>
      <c r="C835" s="272"/>
      <c r="D835" s="262" t="s">
        <v>251</v>
      </c>
      <c r="E835" s="273" t="s">
        <v>1</v>
      </c>
      <c r="F835" s="274" t="s">
        <v>856</v>
      </c>
      <c r="G835" s="272"/>
      <c r="H835" s="275">
        <v>10.58</v>
      </c>
      <c r="I835" s="276"/>
      <c r="J835" s="272"/>
      <c r="K835" s="272"/>
      <c r="L835" s="277"/>
      <c r="M835" s="278"/>
      <c r="N835" s="279"/>
      <c r="O835" s="279"/>
      <c r="P835" s="279"/>
      <c r="Q835" s="279"/>
      <c r="R835" s="279"/>
      <c r="S835" s="279"/>
      <c r="T835" s="280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T835" s="281" t="s">
        <v>251</v>
      </c>
      <c r="AU835" s="281" t="s">
        <v>113</v>
      </c>
      <c r="AV835" s="14" t="s">
        <v>85</v>
      </c>
      <c r="AW835" s="14" t="s">
        <v>30</v>
      </c>
      <c r="AX835" s="14" t="s">
        <v>76</v>
      </c>
      <c r="AY835" s="281" t="s">
        <v>242</v>
      </c>
    </row>
    <row r="836" s="14" customFormat="1">
      <c r="A836" s="14"/>
      <c r="B836" s="271"/>
      <c r="C836" s="272"/>
      <c r="D836" s="262" t="s">
        <v>251</v>
      </c>
      <c r="E836" s="273" t="s">
        <v>1</v>
      </c>
      <c r="F836" s="274" t="s">
        <v>857</v>
      </c>
      <c r="G836" s="272"/>
      <c r="H836" s="275">
        <v>7.7599999999999998</v>
      </c>
      <c r="I836" s="276"/>
      <c r="J836" s="272"/>
      <c r="K836" s="272"/>
      <c r="L836" s="277"/>
      <c r="M836" s="278"/>
      <c r="N836" s="279"/>
      <c r="O836" s="279"/>
      <c r="P836" s="279"/>
      <c r="Q836" s="279"/>
      <c r="R836" s="279"/>
      <c r="S836" s="279"/>
      <c r="T836" s="280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81" t="s">
        <v>251</v>
      </c>
      <c r="AU836" s="281" t="s">
        <v>113</v>
      </c>
      <c r="AV836" s="14" t="s">
        <v>85</v>
      </c>
      <c r="AW836" s="14" t="s">
        <v>30</v>
      </c>
      <c r="AX836" s="14" t="s">
        <v>76</v>
      </c>
      <c r="AY836" s="281" t="s">
        <v>242</v>
      </c>
    </row>
    <row r="837" s="14" customFormat="1">
      <c r="A837" s="14"/>
      <c r="B837" s="271"/>
      <c r="C837" s="272"/>
      <c r="D837" s="262" t="s">
        <v>251</v>
      </c>
      <c r="E837" s="273" t="s">
        <v>1</v>
      </c>
      <c r="F837" s="274" t="s">
        <v>858</v>
      </c>
      <c r="G837" s="272"/>
      <c r="H837" s="275">
        <v>4.2400000000000002</v>
      </c>
      <c r="I837" s="276"/>
      <c r="J837" s="272"/>
      <c r="K837" s="272"/>
      <c r="L837" s="277"/>
      <c r="M837" s="278"/>
      <c r="N837" s="279"/>
      <c r="O837" s="279"/>
      <c r="P837" s="279"/>
      <c r="Q837" s="279"/>
      <c r="R837" s="279"/>
      <c r="S837" s="279"/>
      <c r="T837" s="280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T837" s="281" t="s">
        <v>251</v>
      </c>
      <c r="AU837" s="281" t="s">
        <v>113</v>
      </c>
      <c r="AV837" s="14" t="s">
        <v>85</v>
      </c>
      <c r="AW837" s="14" t="s">
        <v>30</v>
      </c>
      <c r="AX837" s="14" t="s">
        <v>76</v>
      </c>
      <c r="AY837" s="281" t="s">
        <v>242</v>
      </c>
    </row>
    <row r="838" s="15" customFormat="1">
      <c r="A838" s="15"/>
      <c r="B838" s="282"/>
      <c r="C838" s="283"/>
      <c r="D838" s="262" t="s">
        <v>251</v>
      </c>
      <c r="E838" s="284" t="s">
        <v>1</v>
      </c>
      <c r="F838" s="285" t="s">
        <v>256</v>
      </c>
      <c r="G838" s="283"/>
      <c r="H838" s="286">
        <v>89.420000000000002</v>
      </c>
      <c r="I838" s="287"/>
      <c r="J838" s="283"/>
      <c r="K838" s="283"/>
      <c r="L838" s="288"/>
      <c r="M838" s="289"/>
      <c r="N838" s="290"/>
      <c r="O838" s="290"/>
      <c r="P838" s="290"/>
      <c r="Q838" s="290"/>
      <c r="R838" s="290"/>
      <c r="S838" s="290"/>
      <c r="T838" s="291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T838" s="292" t="s">
        <v>251</v>
      </c>
      <c r="AU838" s="292" t="s">
        <v>113</v>
      </c>
      <c r="AV838" s="15" t="s">
        <v>249</v>
      </c>
      <c r="AW838" s="15" t="s">
        <v>30</v>
      </c>
      <c r="AX838" s="15" t="s">
        <v>31</v>
      </c>
      <c r="AY838" s="292" t="s">
        <v>242</v>
      </c>
    </row>
    <row r="839" s="2" customFormat="1" ht="16.5" customHeight="1">
      <c r="A839" s="41"/>
      <c r="B839" s="42"/>
      <c r="C839" s="304" t="s">
        <v>859</v>
      </c>
      <c r="D839" s="304" t="s">
        <v>551</v>
      </c>
      <c r="E839" s="305" t="s">
        <v>860</v>
      </c>
      <c r="F839" s="306" t="s">
        <v>861</v>
      </c>
      <c r="G839" s="307" t="s">
        <v>465</v>
      </c>
      <c r="H839" s="308">
        <v>93.891000000000005</v>
      </c>
      <c r="I839" s="309"/>
      <c r="J839" s="308">
        <f>ROUND(I839*H839,3)</f>
        <v>0</v>
      </c>
      <c r="K839" s="310"/>
      <c r="L839" s="311"/>
      <c r="M839" s="312" t="s">
        <v>1</v>
      </c>
      <c r="N839" s="313" t="s">
        <v>41</v>
      </c>
      <c r="O839" s="94"/>
      <c r="P839" s="256">
        <f>O839*H839</f>
        <v>0</v>
      </c>
      <c r="Q839" s="256">
        <v>0.00010000000000000001</v>
      </c>
      <c r="R839" s="256">
        <f>Q839*H839</f>
        <v>0.0093891000000000009</v>
      </c>
      <c r="S839" s="256">
        <v>0</v>
      </c>
      <c r="T839" s="257">
        <f>S839*H839</f>
        <v>0</v>
      </c>
      <c r="U839" s="41"/>
      <c r="V839" s="41"/>
      <c r="W839" s="41"/>
      <c r="X839" s="41"/>
      <c r="Y839" s="41"/>
      <c r="Z839" s="41"/>
      <c r="AA839" s="41"/>
      <c r="AB839" s="41"/>
      <c r="AC839" s="41"/>
      <c r="AD839" s="41"/>
      <c r="AE839" s="41"/>
      <c r="AR839" s="258" t="s">
        <v>554</v>
      </c>
      <c r="AT839" s="258" t="s">
        <v>551</v>
      </c>
      <c r="AU839" s="258" t="s">
        <v>113</v>
      </c>
      <c r="AY839" s="18" t="s">
        <v>242</v>
      </c>
      <c r="BE839" s="146">
        <f>IF(N839="základní",J839,0)</f>
        <v>0</v>
      </c>
      <c r="BF839" s="146">
        <f>IF(N839="snížená",J839,0)</f>
        <v>0</v>
      </c>
      <c r="BG839" s="146">
        <f>IF(N839="zákl. přenesená",J839,0)</f>
        <v>0</v>
      </c>
      <c r="BH839" s="146">
        <f>IF(N839="sníž. přenesená",J839,0)</f>
        <v>0</v>
      </c>
      <c r="BI839" s="146">
        <f>IF(N839="nulová",J839,0)</f>
        <v>0</v>
      </c>
      <c r="BJ839" s="18" t="s">
        <v>31</v>
      </c>
      <c r="BK839" s="259">
        <f>ROUND(I839*H839,3)</f>
        <v>0</v>
      </c>
      <c r="BL839" s="18" t="s">
        <v>249</v>
      </c>
      <c r="BM839" s="258" t="s">
        <v>862</v>
      </c>
    </row>
    <row r="840" s="14" customFormat="1">
      <c r="A840" s="14"/>
      <c r="B840" s="271"/>
      <c r="C840" s="272"/>
      <c r="D840" s="262" t="s">
        <v>251</v>
      </c>
      <c r="E840" s="272"/>
      <c r="F840" s="274" t="s">
        <v>863</v>
      </c>
      <c r="G840" s="272"/>
      <c r="H840" s="275">
        <v>93.891000000000005</v>
      </c>
      <c r="I840" s="276"/>
      <c r="J840" s="272"/>
      <c r="K840" s="272"/>
      <c r="L840" s="277"/>
      <c r="M840" s="278"/>
      <c r="N840" s="279"/>
      <c r="O840" s="279"/>
      <c r="P840" s="279"/>
      <c r="Q840" s="279"/>
      <c r="R840" s="279"/>
      <c r="S840" s="279"/>
      <c r="T840" s="280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81" t="s">
        <v>251</v>
      </c>
      <c r="AU840" s="281" t="s">
        <v>113</v>
      </c>
      <c r="AV840" s="14" t="s">
        <v>85</v>
      </c>
      <c r="AW840" s="14" t="s">
        <v>4</v>
      </c>
      <c r="AX840" s="14" t="s">
        <v>31</v>
      </c>
      <c r="AY840" s="281" t="s">
        <v>242</v>
      </c>
    </row>
    <row r="841" s="2" customFormat="1" ht="24.15" customHeight="1">
      <c r="A841" s="41"/>
      <c r="B841" s="42"/>
      <c r="C841" s="247" t="s">
        <v>864</v>
      </c>
      <c r="D841" s="247" t="s">
        <v>245</v>
      </c>
      <c r="E841" s="248" t="s">
        <v>865</v>
      </c>
      <c r="F841" s="249" t="s">
        <v>866</v>
      </c>
      <c r="G841" s="250" t="s">
        <v>465</v>
      </c>
      <c r="H841" s="251">
        <v>78.920000000000002</v>
      </c>
      <c r="I841" s="252"/>
      <c r="J841" s="251">
        <f>ROUND(I841*H841,3)</f>
        <v>0</v>
      </c>
      <c r="K841" s="253"/>
      <c r="L841" s="44"/>
      <c r="M841" s="254" t="s">
        <v>1</v>
      </c>
      <c r="N841" s="255" t="s">
        <v>41</v>
      </c>
      <c r="O841" s="94"/>
      <c r="P841" s="256">
        <f>O841*H841</f>
        <v>0</v>
      </c>
      <c r="Q841" s="256">
        <v>0</v>
      </c>
      <c r="R841" s="256">
        <f>Q841*H841</f>
        <v>0</v>
      </c>
      <c r="S841" s="256">
        <v>0</v>
      </c>
      <c r="T841" s="257">
        <f>S841*H841</f>
        <v>0</v>
      </c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R841" s="258" t="s">
        <v>249</v>
      </c>
      <c r="AT841" s="258" t="s">
        <v>245</v>
      </c>
      <c r="AU841" s="258" t="s">
        <v>113</v>
      </c>
      <c r="AY841" s="18" t="s">
        <v>242</v>
      </c>
      <c r="BE841" s="146">
        <f>IF(N841="základní",J841,0)</f>
        <v>0</v>
      </c>
      <c r="BF841" s="146">
        <f>IF(N841="snížená",J841,0)</f>
        <v>0</v>
      </c>
      <c r="BG841" s="146">
        <f>IF(N841="zákl. přenesená",J841,0)</f>
        <v>0</v>
      </c>
      <c r="BH841" s="146">
        <f>IF(N841="sníž. přenesená",J841,0)</f>
        <v>0</v>
      </c>
      <c r="BI841" s="146">
        <f>IF(N841="nulová",J841,0)</f>
        <v>0</v>
      </c>
      <c r="BJ841" s="18" t="s">
        <v>31</v>
      </c>
      <c r="BK841" s="259">
        <f>ROUND(I841*H841,3)</f>
        <v>0</v>
      </c>
      <c r="BL841" s="18" t="s">
        <v>249</v>
      </c>
      <c r="BM841" s="258" t="s">
        <v>867</v>
      </c>
    </row>
    <row r="842" s="13" customFormat="1">
      <c r="A842" s="13"/>
      <c r="B842" s="260"/>
      <c r="C842" s="261"/>
      <c r="D842" s="262" t="s">
        <v>251</v>
      </c>
      <c r="E842" s="263" t="s">
        <v>1</v>
      </c>
      <c r="F842" s="264" t="s">
        <v>269</v>
      </c>
      <c r="G842" s="261"/>
      <c r="H842" s="263" t="s">
        <v>1</v>
      </c>
      <c r="I842" s="265"/>
      <c r="J842" s="261"/>
      <c r="K842" s="261"/>
      <c r="L842" s="266"/>
      <c r="M842" s="267"/>
      <c r="N842" s="268"/>
      <c r="O842" s="268"/>
      <c r="P842" s="268"/>
      <c r="Q842" s="268"/>
      <c r="R842" s="268"/>
      <c r="S842" s="268"/>
      <c r="T842" s="269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T842" s="270" t="s">
        <v>251</v>
      </c>
      <c r="AU842" s="270" t="s">
        <v>113</v>
      </c>
      <c r="AV842" s="13" t="s">
        <v>31</v>
      </c>
      <c r="AW842" s="13" t="s">
        <v>30</v>
      </c>
      <c r="AX842" s="13" t="s">
        <v>76</v>
      </c>
      <c r="AY842" s="270" t="s">
        <v>242</v>
      </c>
    </row>
    <row r="843" s="14" customFormat="1">
      <c r="A843" s="14"/>
      <c r="B843" s="271"/>
      <c r="C843" s="272"/>
      <c r="D843" s="262" t="s">
        <v>251</v>
      </c>
      <c r="E843" s="273" t="s">
        <v>1</v>
      </c>
      <c r="F843" s="274" t="s">
        <v>868</v>
      </c>
      <c r="G843" s="272"/>
      <c r="H843" s="275">
        <v>3.7999999999999998</v>
      </c>
      <c r="I843" s="276"/>
      <c r="J843" s="272"/>
      <c r="K843" s="272"/>
      <c r="L843" s="277"/>
      <c r="M843" s="278"/>
      <c r="N843" s="279"/>
      <c r="O843" s="279"/>
      <c r="P843" s="279"/>
      <c r="Q843" s="279"/>
      <c r="R843" s="279"/>
      <c r="S843" s="279"/>
      <c r="T843" s="280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81" t="s">
        <v>251</v>
      </c>
      <c r="AU843" s="281" t="s">
        <v>113</v>
      </c>
      <c r="AV843" s="14" t="s">
        <v>85</v>
      </c>
      <c r="AW843" s="14" t="s">
        <v>30</v>
      </c>
      <c r="AX843" s="14" t="s">
        <v>76</v>
      </c>
      <c r="AY843" s="281" t="s">
        <v>242</v>
      </c>
    </row>
    <row r="844" s="14" customFormat="1">
      <c r="A844" s="14"/>
      <c r="B844" s="271"/>
      <c r="C844" s="272"/>
      <c r="D844" s="262" t="s">
        <v>251</v>
      </c>
      <c r="E844" s="273" t="s">
        <v>1</v>
      </c>
      <c r="F844" s="274" t="s">
        <v>868</v>
      </c>
      <c r="G844" s="272"/>
      <c r="H844" s="275">
        <v>3.7999999999999998</v>
      </c>
      <c r="I844" s="276"/>
      <c r="J844" s="272"/>
      <c r="K844" s="272"/>
      <c r="L844" s="277"/>
      <c r="M844" s="278"/>
      <c r="N844" s="279"/>
      <c r="O844" s="279"/>
      <c r="P844" s="279"/>
      <c r="Q844" s="279"/>
      <c r="R844" s="279"/>
      <c r="S844" s="279"/>
      <c r="T844" s="280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81" t="s">
        <v>251</v>
      </c>
      <c r="AU844" s="281" t="s">
        <v>113</v>
      </c>
      <c r="AV844" s="14" t="s">
        <v>85</v>
      </c>
      <c r="AW844" s="14" t="s">
        <v>30</v>
      </c>
      <c r="AX844" s="14" t="s">
        <v>76</v>
      </c>
      <c r="AY844" s="281" t="s">
        <v>242</v>
      </c>
    </row>
    <row r="845" s="14" customFormat="1">
      <c r="A845" s="14"/>
      <c r="B845" s="271"/>
      <c r="C845" s="272"/>
      <c r="D845" s="262" t="s">
        <v>251</v>
      </c>
      <c r="E845" s="273" t="s">
        <v>1</v>
      </c>
      <c r="F845" s="274" t="s">
        <v>869</v>
      </c>
      <c r="G845" s="272"/>
      <c r="H845" s="275">
        <v>5.9500000000000002</v>
      </c>
      <c r="I845" s="276"/>
      <c r="J845" s="272"/>
      <c r="K845" s="272"/>
      <c r="L845" s="277"/>
      <c r="M845" s="278"/>
      <c r="N845" s="279"/>
      <c r="O845" s="279"/>
      <c r="P845" s="279"/>
      <c r="Q845" s="279"/>
      <c r="R845" s="279"/>
      <c r="S845" s="279"/>
      <c r="T845" s="280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T845" s="281" t="s">
        <v>251</v>
      </c>
      <c r="AU845" s="281" t="s">
        <v>113</v>
      </c>
      <c r="AV845" s="14" t="s">
        <v>85</v>
      </c>
      <c r="AW845" s="14" t="s">
        <v>30</v>
      </c>
      <c r="AX845" s="14" t="s">
        <v>76</v>
      </c>
      <c r="AY845" s="281" t="s">
        <v>242</v>
      </c>
    </row>
    <row r="846" s="16" customFormat="1">
      <c r="A846" s="16"/>
      <c r="B846" s="293"/>
      <c r="C846" s="294"/>
      <c r="D846" s="262" t="s">
        <v>251</v>
      </c>
      <c r="E846" s="295" t="s">
        <v>1</v>
      </c>
      <c r="F846" s="296" t="s">
        <v>293</v>
      </c>
      <c r="G846" s="294"/>
      <c r="H846" s="297">
        <v>13.550000000000001</v>
      </c>
      <c r="I846" s="298"/>
      <c r="J846" s="294"/>
      <c r="K846" s="294"/>
      <c r="L846" s="299"/>
      <c r="M846" s="300"/>
      <c r="N846" s="301"/>
      <c r="O846" s="301"/>
      <c r="P846" s="301"/>
      <c r="Q846" s="301"/>
      <c r="R846" s="301"/>
      <c r="S846" s="301"/>
      <c r="T846" s="302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T846" s="303" t="s">
        <v>251</v>
      </c>
      <c r="AU846" s="303" t="s">
        <v>113</v>
      </c>
      <c r="AV846" s="16" t="s">
        <v>113</v>
      </c>
      <c r="AW846" s="16" t="s">
        <v>30</v>
      </c>
      <c r="AX846" s="16" t="s">
        <v>76</v>
      </c>
      <c r="AY846" s="303" t="s">
        <v>242</v>
      </c>
    </row>
    <row r="847" s="13" customFormat="1">
      <c r="A847" s="13"/>
      <c r="B847" s="260"/>
      <c r="C847" s="261"/>
      <c r="D847" s="262" t="s">
        <v>251</v>
      </c>
      <c r="E847" s="263" t="s">
        <v>1</v>
      </c>
      <c r="F847" s="264" t="s">
        <v>851</v>
      </c>
      <c r="G847" s="261"/>
      <c r="H847" s="263" t="s">
        <v>1</v>
      </c>
      <c r="I847" s="265"/>
      <c r="J847" s="261"/>
      <c r="K847" s="261"/>
      <c r="L847" s="266"/>
      <c r="M847" s="267"/>
      <c r="N847" s="268"/>
      <c r="O847" s="268"/>
      <c r="P847" s="268"/>
      <c r="Q847" s="268"/>
      <c r="R847" s="268"/>
      <c r="S847" s="268"/>
      <c r="T847" s="269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T847" s="270" t="s">
        <v>251</v>
      </c>
      <c r="AU847" s="270" t="s">
        <v>113</v>
      </c>
      <c r="AV847" s="13" t="s">
        <v>31</v>
      </c>
      <c r="AW847" s="13" t="s">
        <v>30</v>
      </c>
      <c r="AX847" s="13" t="s">
        <v>76</v>
      </c>
      <c r="AY847" s="270" t="s">
        <v>242</v>
      </c>
    </row>
    <row r="848" s="14" customFormat="1">
      <c r="A848" s="14"/>
      <c r="B848" s="271"/>
      <c r="C848" s="272"/>
      <c r="D848" s="262" t="s">
        <v>251</v>
      </c>
      <c r="E848" s="273" t="s">
        <v>1</v>
      </c>
      <c r="F848" s="274" t="s">
        <v>852</v>
      </c>
      <c r="G848" s="272"/>
      <c r="H848" s="275">
        <v>6.96</v>
      </c>
      <c r="I848" s="276"/>
      <c r="J848" s="272"/>
      <c r="K848" s="272"/>
      <c r="L848" s="277"/>
      <c r="M848" s="278"/>
      <c r="N848" s="279"/>
      <c r="O848" s="279"/>
      <c r="P848" s="279"/>
      <c r="Q848" s="279"/>
      <c r="R848" s="279"/>
      <c r="S848" s="279"/>
      <c r="T848" s="280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81" t="s">
        <v>251</v>
      </c>
      <c r="AU848" s="281" t="s">
        <v>113</v>
      </c>
      <c r="AV848" s="14" t="s">
        <v>85</v>
      </c>
      <c r="AW848" s="14" t="s">
        <v>30</v>
      </c>
      <c r="AX848" s="14" t="s">
        <v>76</v>
      </c>
      <c r="AY848" s="281" t="s">
        <v>242</v>
      </c>
    </row>
    <row r="849" s="13" customFormat="1">
      <c r="A849" s="13"/>
      <c r="B849" s="260"/>
      <c r="C849" s="261"/>
      <c r="D849" s="262" t="s">
        <v>251</v>
      </c>
      <c r="E849" s="263" t="s">
        <v>1</v>
      </c>
      <c r="F849" s="264" t="s">
        <v>428</v>
      </c>
      <c r="G849" s="261"/>
      <c r="H849" s="263" t="s">
        <v>1</v>
      </c>
      <c r="I849" s="265"/>
      <c r="J849" s="261"/>
      <c r="K849" s="261"/>
      <c r="L849" s="266"/>
      <c r="M849" s="267"/>
      <c r="N849" s="268"/>
      <c r="O849" s="268"/>
      <c r="P849" s="268"/>
      <c r="Q849" s="268"/>
      <c r="R849" s="268"/>
      <c r="S849" s="268"/>
      <c r="T849" s="269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70" t="s">
        <v>251</v>
      </c>
      <c r="AU849" s="270" t="s">
        <v>113</v>
      </c>
      <c r="AV849" s="13" t="s">
        <v>31</v>
      </c>
      <c r="AW849" s="13" t="s">
        <v>30</v>
      </c>
      <c r="AX849" s="13" t="s">
        <v>76</v>
      </c>
      <c r="AY849" s="270" t="s">
        <v>242</v>
      </c>
    </row>
    <row r="850" s="14" customFormat="1">
      <c r="A850" s="14"/>
      <c r="B850" s="271"/>
      <c r="C850" s="272"/>
      <c r="D850" s="262" t="s">
        <v>251</v>
      </c>
      <c r="E850" s="273" t="s">
        <v>1</v>
      </c>
      <c r="F850" s="274" t="s">
        <v>853</v>
      </c>
      <c r="G850" s="272"/>
      <c r="H850" s="275">
        <v>16.890000000000001</v>
      </c>
      <c r="I850" s="276"/>
      <c r="J850" s="272"/>
      <c r="K850" s="272"/>
      <c r="L850" s="277"/>
      <c r="M850" s="278"/>
      <c r="N850" s="279"/>
      <c r="O850" s="279"/>
      <c r="P850" s="279"/>
      <c r="Q850" s="279"/>
      <c r="R850" s="279"/>
      <c r="S850" s="279"/>
      <c r="T850" s="280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T850" s="281" t="s">
        <v>251</v>
      </c>
      <c r="AU850" s="281" t="s">
        <v>113</v>
      </c>
      <c r="AV850" s="14" t="s">
        <v>85</v>
      </c>
      <c r="AW850" s="14" t="s">
        <v>30</v>
      </c>
      <c r="AX850" s="14" t="s">
        <v>76</v>
      </c>
      <c r="AY850" s="281" t="s">
        <v>242</v>
      </c>
    </row>
    <row r="851" s="14" customFormat="1">
      <c r="A851" s="14"/>
      <c r="B851" s="271"/>
      <c r="C851" s="272"/>
      <c r="D851" s="262" t="s">
        <v>251</v>
      </c>
      <c r="E851" s="273" t="s">
        <v>1</v>
      </c>
      <c r="F851" s="274" t="s">
        <v>854</v>
      </c>
      <c r="G851" s="272"/>
      <c r="H851" s="275">
        <v>9.1600000000000001</v>
      </c>
      <c r="I851" s="276"/>
      <c r="J851" s="272"/>
      <c r="K851" s="272"/>
      <c r="L851" s="277"/>
      <c r="M851" s="278"/>
      <c r="N851" s="279"/>
      <c r="O851" s="279"/>
      <c r="P851" s="279"/>
      <c r="Q851" s="279"/>
      <c r="R851" s="279"/>
      <c r="S851" s="279"/>
      <c r="T851" s="280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81" t="s">
        <v>251</v>
      </c>
      <c r="AU851" s="281" t="s">
        <v>113</v>
      </c>
      <c r="AV851" s="14" t="s">
        <v>85</v>
      </c>
      <c r="AW851" s="14" t="s">
        <v>30</v>
      </c>
      <c r="AX851" s="14" t="s">
        <v>76</v>
      </c>
      <c r="AY851" s="281" t="s">
        <v>242</v>
      </c>
    </row>
    <row r="852" s="13" customFormat="1">
      <c r="A852" s="13"/>
      <c r="B852" s="260"/>
      <c r="C852" s="261"/>
      <c r="D852" s="262" t="s">
        <v>251</v>
      </c>
      <c r="E852" s="263" t="s">
        <v>1</v>
      </c>
      <c r="F852" s="264" t="s">
        <v>430</v>
      </c>
      <c r="G852" s="261"/>
      <c r="H852" s="263" t="s">
        <v>1</v>
      </c>
      <c r="I852" s="265"/>
      <c r="J852" s="261"/>
      <c r="K852" s="261"/>
      <c r="L852" s="266"/>
      <c r="M852" s="267"/>
      <c r="N852" s="268"/>
      <c r="O852" s="268"/>
      <c r="P852" s="268"/>
      <c r="Q852" s="268"/>
      <c r="R852" s="268"/>
      <c r="S852" s="268"/>
      <c r="T852" s="269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70" t="s">
        <v>251</v>
      </c>
      <c r="AU852" s="270" t="s">
        <v>113</v>
      </c>
      <c r="AV852" s="13" t="s">
        <v>31</v>
      </c>
      <c r="AW852" s="13" t="s">
        <v>30</v>
      </c>
      <c r="AX852" s="13" t="s">
        <v>76</v>
      </c>
      <c r="AY852" s="270" t="s">
        <v>242</v>
      </c>
    </row>
    <row r="853" s="14" customFormat="1">
      <c r="A853" s="14"/>
      <c r="B853" s="271"/>
      <c r="C853" s="272"/>
      <c r="D853" s="262" t="s">
        <v>251</v>
      </c>
      <c r="E853" s="273" t="s">
        <v>1</v>
      </c>
      <c r="F853" s="274" t="s">
        <v>855</v>
      </c>
      <c r="G853" s="272"/>
      <c r="H853" s="275">
        <v>9.7799999999999994</v>
      </c>
      <c r="I853" s="276"/>
      <c r="J853" s="272"/>
      <c r="K853" s="272"/>
      <c r="L853" s="277"/>
      <c r="M853" s="278"/>
      <c r="N853" s="279"/>
      <c r="O853" s="279"/>
      <c r="P853" s="279"/>
      <c r="Q853" s="279"/>
      <c r="R853" s="279"/>
      <c r="S853" s="279"/>
      <c r="T853" s="280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T853" s="281" t="s">
        <v>251</v>
      </c>
      <c r="AU853" s="281" t="s">
        <v>113</v>
      </c>
      <c r="AV853" s="14" t="s">
        <v>85</v>
      </c>
      <c r="AW853" s="14" t="s">
        <v>30</v>
      </c>
      <c r="AX853" s="14" t="s">
        <v>76</v>
      </c>
      <c r="AY853" s="281" t="s">
        <v>242</v>
      </c>
    </row>
    <row r="854" s="14" customFormat="1">
      <c r="A854" s="14"/>
      <c r="B854" s="271"/>
      <c r="C854" s="272"/>
      <c r="D854" s="262" t="s">
        <v>251</v>
      </c>
      <c r="E854" s="273" t="s">
        <v>1</v>
      </c>
      <c r="F854" s="274" t="s">
        <v>856</v>
      </c>
      <c r="G854" s="272"/>
      <c r="H854" s="275">
        <v>10.58</v>
      </c>
      <c r="I854" s="276"/>
      <c r="J854" s="272"/>
      <c r="K854" s="272"/>
      <c r="L854" s="277"/>
      <c r="M854" s="278"/>
      <c r="N854" s="279"/>
      <c r="O854" s="279"/>
      <c r="P854" s="279"/>
      <c r="Q854" s="279"/>
      <c r="R854" s="279"/>
      <c r="S854" s="279"/>
      <c r="T854" s="280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81" t="s">
        <v>251</v>
      </c>
      <c r="AU854" s="281" t="s">
        <v>113</v>
      </c>
      <c r="AV854" s="14" t="s">
        <v>85</v>
      </c>
      <c r="AW854" s="14" t="s">
        <v>30</v>
      </c>
      <c r="AX854" s="14" t="s">
        <v>76</v>
      </c>
      <c r="AY854" s="281" t="s">
        <v>242</v>
      </c>
    </row>
    <row r="855" s="14" customFormat="1">
      <c r="A855" s="14"/>
      <c r="B855" s="271"/>
      <c r="C855" s="272"/>
      <c r="D855" s="262" t="s">
        <v>251</v>
      </c>
      <c r="E855" s="273" t="s">
        <v>1</v>
      </c>
      <c r="F855" s="274" t="s">
        <v>857</v>
      </c>
      <c r="G855" s="272"/>
      <c r="H855" s="275">
        <v>7.7599999999999998</v>
      </c>
      <c r="I855" s="276"/>
      <c r="J855" s="272"/>
      <c r="K855" s="272"/>
      <c r="L855" s="277"/>
      <c r="M855" s="278"/>
      <c r="N855" s="279"/>
      <c r="O855" s="279"/>
      <c r="P855" s="279"/>
      <c r="Q855" s="279"/>
      <c r="R855" s="279"/>
      <c r="S855" s="279"/>
      <c r="T855" s="280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T855" s="281" t="s">
        <v>251</v>
      </c>
      <c r="AU855" s="281" t="s">
        <v>113</v>
      </c>
      <c r="AV855" s="14" t="s">
        <v>85</v>
      </c>
      <c r="AW855" s="14" t="s">
        <v>30</v>
      </c>
      <c r="AX855" s="14" t="s">
        <v>76</v>
      </c>
      <c r="AY855" s="281" t="s">
        <v>242</v>
      </c>
    </row>
    <row r="856" s="14" customFormat="1">
      <c r="A856" s="14"/>
      <c r="B856" s="271"/>
      <c r="C856" s="272"/>
      <c r="D856" s="262" t="s">
        <v>251</v>
      </c>
      <c r="E856" s="273" t="s">
        <v>1</v>
      </c>
      <c r="F856" s="274" t="s">
        <v>858</v>
      </c>
      <c r="G856" s="272"/>
      <c r="H856" s="275">
        <v>4.2400000000000002</v>
      </c>
      <c r="I856" s="276"/>
      <c r="J856" s="272"/>
      <c r="K856" s="272"/>
      <c r="L856" s="277"/>
      <c r="M856" s="278"/>
      <c r="N856" s="279"/>
      <c r="O856" s="279"/>
      <c r="P856" s="279"/>
      <c r="Q856" s="279"/>
      <c r="R856" s="279"/>
      <c r="S856" s="279"/>
      <c r="T856" s="280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81" t="s">
        <v>251</v>
      </c>
      <c r="AU856" s="281" t="s">
        <v>113</v>
      </c>
      <c r="AV856" s="14" t="s">
        <v>85</v>
      </c>
      <c r="AW856" s="14" t="s">
        <v>30</v>
      </c>
      <c r="AX856" s="14" t="s">
        <v>76</v>
      </c>
      <c r="AY856" s="281" t="s">
        <v>242</v>
      </c>
    </row>
    <row r="857" s="16" customFormat="1">
      <c r="A857" s="16"/>
      <c r="B857" s="293"/>
      <c r="C857" s="294"/>
      <c r="D857" s="262" t="s">
        <v>251</v>
      </c>
      <c r="E857" s="295" t="s">
        <v>1</v>
      </c>
      <c r="F857" s="296" t="s">
        <v>293</v>
      </c>
      <c r="G857" s="294"/>
      <c r="H857" s="297">
        <v>65.370000000000005</v>
      </c>
      <c r="I857" s="298"/>
      <c r="J857" s="294"/>
      <c r="K857" s="294"/>
      <c r="L857" s="299"/>
      <c r="M857" s="300"/>
      <c r="N857" s="301"/>
      <c r="O857" s="301"/>
      <c r="P857" s="301"/>
      <c r="Q857" s="301"/>
      <c r="R857" s="301"/>
      <c r="S857" s="301"/>
      <c r="T857" s="302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T857" s="303" t="s">
        <v>251</v>
      </c>
      <c r="AU857" s="303" t="s">
        <v>113</v>
      </c>
      <c r="AV857" s="16" t="s">
        <v>113</v>
      </c>
      <c r="AW857" s="16" t="s">
        <v>30</v>
      </c>
      <c r="AX857" s="16" t="s">
        <v>76</v>
      </c>
      <c r="AY857" s="303" t="s">
        <v>242</v>
      </c>
    </row>
    <row r="858" s="15" customFormat="1">
      <c r="A858" s="15"/>
      <c r="B858" s="282"/>
      <c r="C858" s="283"/>
      <c r="D858" s="262" t="s">
        <v>251</v>
      </c>
      <c r="E858" s="284" t="s">
        <v>1</v>
      </c>
      <c r="F858" s="285" t="s">
        <v>256</v>
      </c>
      <c r="G858" s="283"/>
      <c r="H858" s="286">
        <v>78.920000000000002</v>
      </c>
      <c r="I858" s="287"/>
      <c r="J858" s="283"/>
      <c r="K858" s="283"/>
      <c r="L858" s="288"/>
      <c r="M858" s="289"/>
      <c r="N858" s="290"/>
      <c r="O858" s="290"/>
      <c r="P858" s="290"/>
      <c r="Q858" s="290"/>
      <c r="R858" s="290"/>
      <c r="S858" s="290"/>
      <c r="T858" s="291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T858" s="292" t="s">
        <v>251</v>
      </c>
      <c r="AU858" s="292" t="s">
        <v>113</v>
      </c>
      <c r="AV858" s="15" t="s">
        <v>249</v>
      </c>
      <c r="AW858" s="15" t="s">
        <v>30</v>
      </c>
      <c r="AX858" s="15" t="s">
        <v>31</v>
      </c>
      <c r="AY858" s="292" t="s">
        <v>242</v>
      </c>
    </row>
    <row r="859" s="2" customFormat="1" ht="24.15" customHeight="1">
      <c r="A859" s="41"/>
      <c r="B859" s="42"/>
      <c r="C859" s="304" t="s">
        <v>870</v>
      </c>
      <c r="D859" s="304" t="s">
        <v>551</v>
      </c>
      <c r="E859" s="305" t="s">
        <v>871</v>
      </c>
      <c r="F859" s="306" t="s">
        <v>872</v>
      </c>
      <c r="G859" s="307" t="s">
        <v>465</v>
      </c>
      <c r="H859" s="308">
        <v>82.866</v>
      </c>
      <c r="I859" s="309"/>
      <c r="J859" s="308">
        <f>ROUND(I859*H859,3)</f>
        <v>0</v>
      </c>
      <c r="K859" s="310"/>
      <c r="L859" s="311"/>
      <c r="M859" s="312" t="s">
        <v>1</v>
      </c>
      <c r="N859" s="313" t="s">
        <v>41</v>
      </c>
      <c r="O859" s="94"/>
      <c r="P859" s="256">
        <f>O859*H859</f>
        <v>0</v>
      </c>
      <c r="Q859" s="256">
        <v>4.0000000000000003E-05</v>
      </c>
      <c r="R859" s="256">
        <f>Q859*H859</f>
        <v>0.0033146400000000002</v>
      </c>
      <c r="S859" s="256">
        <v>0</v>
      </c>
      <c r="T859" s="257">
        <f>S859*H859</f>
        <v>0</v>
      </c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R859" s="258" t="s">
        <v>554</v>
      </c>
      <c r="AT859" s="258" t="s">
        <v>551</v>
      </c>
      <c r="AU859" s="258" t="s">
        <v>113</v>
      </c>
      <c r="AY859" s="18" t="s">
        <v>242</v>
      </c>
      <c r="BE859" s="146">
        <f>IF(N859="základní",J859,0)</f>
        <v>0</v>
      </c>
      <c r="BF859" s="146">
        <f>IF(N859="snížená",J859,0)</f>
        <v>0</v>
      </c>
      <c r="BG859" s="146">
        <f>IF(N859="zákl. přenesená",J859,0)</f>
        <v>0</v>
      </c>
      <c r="BH859" s="146">
        <f>IF(N859="sníž. přenesená",J859,0)</f>
        <v>0</v>
      </c>
      <c r="BI859" s="146">
        <f>IF(N859="nulová",J859,0)</f>
        <v>0</v>
      </c>
      <c r="BJ859" s="18" t="s">
        <v>31</v>
      </c>
      <c r="BK859" s="259">
        <f>ROUND(I859*H859,3)</f>
        <v>0</v>
      </c>
      <c r="BL859" s="18" t="s">
        <v>249</v>
      </c>
      <c r="BM859" s="258" t="s">
        <v>873</v>
      </c>
    </row>
    <row r="860" s="14" customFormat="1">
      <c r="A860" s="14"/>
      <c r="B860" s="271"/>
      <c r="C860" s="272"/>
      <c r="D860" s="262" t="s">
        <v>251</v>
      </c>
      <c r="E860" s="272"/>
      <c r="F860" s="274" t="s">
        <v>874</v>
      </c>
      <c r="G860" s="272"/>
      <c r="H860" s="275">
        <v>82.866</v>
      </c>
      <c r="I860" s="276"/>
      <c r="J860" s="272"/>
      <c r="K860" s="272"/>
      <c r="L860" s="277"/>
      <c r="M860" s="278"/>
      <c r="N860" s="279"/>
      <c r="O860" s="279"/>
      <c r="P860" s="279"/>
      <c r="Q860" s="279"/>
      <c r="R860" s="279"/>
      <c r="S860" s="279"/>
      <c r="T860" s="280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T860" s="281" t="s">
        <v>251</v>
      </c>
      <c r="AU860" s="281" t="s">
        <v>113</v>
      </c>
      <c r="AV860" s="14" t="s">
        <v>85</v>
      </c>
      <c r="AW860" s="14" t="s">
        <v>4</v>
      </c>
      <c r="AX860" s="14" t="s">
        <v>31</v>
      </c>
      <c r="AY860" s="281" t="s">
        <v>242</v>
      </c>
    </row>
    <row r="861" s="2" customFormat="1" ht="24.15" customHeight="1">
      <c r="A861" s="41"/>
      <c r="B861" s="42"/>
      <c r="C861" s="247" t="s">
        <v>875</v>
      </c>
      <c r="D861" s="247" t="s">
        <v>245</v>
      </c>
      <c r="E861" s="248" t="s">
        <v>876</v>
      </c>
      <c r="F861" s="249" t="s">
        <v>877</v>
      </c>
      <c r="G861" s="250" t="s">
        <v>353</v>
      </c>
      <c r="H861" s="251">
        <v>180.52699999999999</v>
      </c>
      <c r="I861" s="252"/>
      <c r="J861" s="251">
        <f>ROUND(I861*H861,3)</f>
        <v>0</v>
      </c>
      <c r="K861" s="253"/>
      <c r="L861" s="44"/>
      <c r="M861" s="254" t="s">
        <v>1</v>
      </c>
      <c r="N861" s="255" t="s">
        <v>41</v>
      </c>
      <c r="O861" s="94"/>
      <c r="P861" s="256">
        <f>O861*H861</f>
        <v>0</v>
      </c>
      <c r="Q861" s="256">
        <v>0.00013999999999999999</v>
      </c>
      <c r="R861" s="256">
        <f>Q861*H861</f>
        <v>0.025273779999999996</v>
      </c>
      <c r="S861" s="256">
        <v>0</v>
      </c>
      <c r="T861" s="257">
        <f>S861*H861</f>
        <v>0</v>
      </c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R861" s="258" t="s">
        <v>249</v>
      </c>
      <c r="AT861" s="258" t="s">
        <v>245</v>
      </c>
      <c r="AU861" s="258" t="s">
        <v>113</v>
      </c>
      <c r="AY861" s="18" t="s">
        <v>242</v>
      </c>
      <c r="BE861" s="146">
        <f>IF(N861="základní",J861,0)</f>
        <v>0</v>
      </c>
      <c r="BF861" s="146">
        <f>IF(N861="snížená",J861,0)</f>
        <v>0</v>
      </c>
      <c r="BG861" s="146">
        <f>IF(N861="zákl. přenesená",J861,0)</f>
        <v>0</v>
      </c>
      <c r="BH861" s="146">
        <f>IF(N861="sníž. přenesená",J861,0)</f>
        <v>0</v>
      </c>
      <c r="BI861" s="146">
        <f>IF(N861="nulová",J861,0)</f>
        <v>0</v>
      </c>
      <c r="BJ861" s="18" t="s">
        <v>31</v>
      </c>
      <c r="BK861" s="259">
        <f>ROUND(I861*H861,3)</f>
        <v>0</v>
      </c>
      <c r="BL861" s="18" t="s">
        <v>249</v>
      </c>
      <c r="BM861" s="258" t="s">
        <v>878</v>
      </c>
    </row>
    <row r="862" s="13" customFormat="1">
      <c r="A862" s="13"/>
      <c r="B862" s="260"/>
      <c r="C862" s="261"/>
      <c r="D862" s="262" t="s">
        <v>251</v>
      </c>
      <c r="E862" s="263" t="s">
        <v>1</v>
      </c>
      <c r="F862" s="264" t="s">
        <v>269</v>
      </c>
      <c r="G862" s="261"/>
      <c r="H862" s="263" t="s">
        <v>1</v>
      </c>
      <c r="I862" s="265"/>
      <c r="J862" s="261"/>
      <c r="K862" s="261"/>
      <c r="L862" s="266"/>
      <c r="M862" s="267"/>
      <c r="N862" s="268"/>
      <c r="O862" s="268"/>
      <c r="P862" s="268"/>
      <c r="Q862" s="268"/>
      <c r="R862" s="268"/>
      <c r="S862" s="268"/>
      <c r="T862" s="269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T862" s="270" t="s">
        <v>251</v>
      </c>
      <c r="AU862" s="270" t="s">
        <v>113</v>
      </c>
      <c r="AV862" s="13" t="s">
        <v>31</v>
      </c>
      <c r="AW862" s="13" t="s">
        <v>30</v>
      </c>
      <c r="AX862" s="13" t="s">
        <v>76</v>
      </c>
      <c r="AY862" s="270" t="s">
        <v>242</v>
      </c>
    </row>
    <row r="863" s="14" customFormat="1">
      <c r="A863" s="14"/>
      <c r="B863" s="271"/>
      <c r="C863" s="272"/>
      <c r="D863" s="262" t="s">
        <v>251</v>
      </c>
      <c r="E863" s="273" t="s">
        <v>1</v>
      </c>
      <c r="F863" s="274" t="s">
        <v>879</v>
      </c>
      <c r="G863" s="272"/>
      <c r="H863" s="275">
        <v>19.658000000000001</v>
      </c>
      <c r="I863" s="276"/>
      <c r="J863" s="272"/>
      <c r="K863" s="272"/>
      <c r="L863" s="277"/>
      <c r="M863" s="278"/>
      <c r="N863" s="279"/>
      <c r="O863" s="279"/>
      <c r="P863" s="279"/>
      <c r="Q863" s="279"/>
      <c r="R863" s="279"/>
      <c r="S863" s="279"/>
      <c r="T863" s="280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T863" s="281" t="s">
        <v>251</v>
      </c>
      <c r="AU863" s="281" t="s">
        <v>113</v>
      </c>
      <c r="AV863" s="14" t="s">
        <v>85</v>
      </c>
      <c r="AW863" s="14" t="s">
        <v>30</v>
      </c>
      <c r="AX863" s="14" t="s">
        <v>76</v>
      </c>
      <c r="AY863" s="281" t="s">
        <v>242</v>
      </c>
    </row>
    <row r="864" s="16" customFormat="1">
      <c r="A864" s="16"/>
      <c r="B864" s="293"/>
      <c r="C864" s="294"/>
      <c r="D864" s="262" t="s">
        <v>251</v>
      </c>
      <c r="E864" s="295" t="s">
        <v>1</v>
      </c>
      <c r="F864" s="296" t="s">
        <v>293</v>
      </c>
      <c r="G864" s="294"/>
      <c r="H864" s="297">
        <v>19.658000000000001</v>
      </c>
      <c r="I864" s="298"/>
      <c r="J864" s="294"/>
      <c r="K864" s="294"/>
      <c r="L864" s="299"/>
      <c r="M864" s="300"/>
      <c r="N864" s="301"/>
      <c r="O864" s="301"/>
      <c r="P864" s="301"/>
      <c r="Q864" s="301"/>
      <c r="R864" s="301"/>
      <c r="S864" s="301"/>
      <c r="T864" s="302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T864" s="303" t="s">
        <v>251</v>
      </c>
      <c r="AU864" s="303" t="s">
        <v>113</v>
      </c>
      <c r="AV864" s="16" t="s">
        <v>113</v>
      </c>
      <c r="AW864" s="16" t="s">
        <v>30</v>
      </c>
      <c r="AX864" s="16" t="s">
        <v>76</v>
      </c>
      <c r="AY864" s="303" t="s">
        <v>242</v>
      </c>
    </row>
    <row r="865" s="13" customFormat="1">
      <c r="A865" s="13"/>
      <c r="B865" s="260"/>
      <c r="C865" s="261"/>
      <c r="D865" s="262" t="s">
        <v>251</v>
      </c>
      <c r="E865" s="263" t="s">
        <v>1</v>
      </c>
      <c r="F865" s="264" t="s">
        <v>880</v>
      </c>
      <c r="G865" s="261"/>
      <c r="H865" s="263" t="s">
        <v>1</v>
      </c>
      <c r="I865" s="265"/>
      <c r="J865" s="261"/>
      <c r="K865" s="261"/>
      <c r="L865" s="266"/>
      <c r="M865" s="267"/>
      <c r="N865" s="268"/>
      <c r="O865" s="268"/>
      <c r="P865" s="268"/>
      <c r="Q865" s="268"/>
      <c r="R865" s="268"/>
      <c r="S865" s="268"/>
      <c r="T865" s="269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70" t="s">
        <v>251</v>
      </c>
      <c r="AU865" s="270" t="s">
        <v>113</v>
      </c>
      <c r="AV865" s="13" t="s">
        <v>31</v>
      </c>
      <c r="AW865" s="13" t="s">
        <v>30</v>
      </c>
      <c r="AX865" s="13" t="s">
        <v>76</v>
      </c>
      <c r="AY865" s="270" t="s">
        <v>242</v>
      </c>
    </row>
    <row r="866" s="14" customFormat="1">
      <c r="A866" s="14"/>
      <c r="B866" s="271"/>
      <c r="C866" s="272"/>
      <c r="D866" s="262" t="s">
        <v>251</v>
      </c>
      <c r="E866" s="273" t="s">
        <v>1</v>
      </c>
      <c r="F866" s="274" t="s">
        <v>881</v>
      </c>
      <c r="G866" s="272"/>
      <c r="H866" s="275">
        <v>36</v>
      </c>
      <c r="I866" s="276"/>
      <c r="J866" s="272"/>
      <c r="K866" s="272"/>
      <c r="L866" s="277"/>
      <c r="M866" s="278"/>
      <c r="N866" s="279"/>
      <c r="O866" s="279"/>
      <c r="P866" s="279"/>
      <c r="Q866" s="279"/>
      <c r="R866" s="279"/>
      <c r="S866" s="279"/>
      <c r="T866" s="280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81" t="s">
        <v>251</v>
      </c>
      <c r="AU866" s="281" t="s">
        <v>113</v>
      </c>
      <c r="AV866" s="14" t="s">
        <v>85</v>
      </c>
      <c r="AW866" s="14" t="s">
        <v>30</v>
      </c>
      <c r="AX866" s="14" t="s">
        <v>76</v>
      </c>
      <c r="AY866" s="281" t="s">
        <v>242</v>
      </c>
    </row>
    <row r="867" s="16" customFormat="1">
      <c r="A867" s="16"/>
      <c r="B867" s="293"/>
      <c r="C867" s="294"/>
      <c r="D867" s="262" t="s">
        <v>251</v>
      </c>
      <c r="E867" s="295" t="s">
        <v>1</v>
      </c>
      <c r="F867" s="296" t="s">
        <v>293</v>
      </c>
      <c r="G867" s="294"/>
      <c r="H867" s="297">
        <v>36</v>
      </c>
      <c r="I867" s="298"/>
      <c r="J867" s="294"/>
      <c r="K867" s="294"/>
      <c r="L867" s="299"/>
      <c r="M867" s="300"/>
      <c r="N867" s="301"/>
      <c r="O867" s="301"/>
      <c r="P867" s="301"/>
      <c r="Q867" s="301"/>
      <c r="R867" s="301"/>
      <c r="S867" s="301"/>
      <c r="T867" s="302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T867" s="303" t="s">
        <v>251</v>
      </c>
      <c r="AU867" s="303" t="s">
        <v>113</v>
      </c>
      <c r="AV867" s="16" t="s">
        <v>113</v>
      </c>
      <c r="AW867" s="16" t="s">
        <v>30</v>
      </c>
      <c r="AX867" s="16" t="s">
        <v>76</v>
      </c>
      <c r="AY867" s="303" t="s">
        <v>242</v>
      </c>
    </row>
    <row r="868" s="13" customFormat="1">
      <c r="A868" s="13"/>
      <c r="B868" s="260"/>
      <c r="C868" s="261"/>
      <c r="D868" s="262" t="s">
        <v>251</v>
      </c>
      <c r="E868" s="263" t="s">
        <v>1</v>
      </c>
      <c r="F868" s="264" t="s">
        <v>480</v>
      </c>
      <c r="G868" s="261"/>
      <c r="H868" s="263" t="s">
        <v>1</v>
      </c>
      <c r="I868" s="265"/>
      <c r="J868" s="261"/>
      <c r="K868" s="261"/>
      <c r="L868" s="266"/>
      <c r="M868" s="267"/>
      <c r="N868" s="268"/>
      <c r="O868" s="268"/>
      <c r="P868" s="268"/>
      <c r="Q868" s="268"/>
      <c r="R868" s="268"/>
      <c r="S868" s="268"/>
      <c r="T868" s="269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T868" s="270" t="s">
        <v>251</v>
      </c>
      <c r="AU868" s="270" t="s">
        <v>113</v>
      </c>
      <c r="AV868" s="13" t="s">
        <v>31</v>
      </c>
      <c r="AW868" s="13" t="s">
        <v>30</v>
      </c>
      <c r="AX868" s="13" t="s">
        <v>76</v>
      </c>
      <c r="AY868" s="270" t="s">
        <v>242</v>
      </c>
    </row>
    <row r="869" s="14" customFormat="1">
      <c r="A869" s="14"/>
      <c r="B869" s="271"/>
      <c r="C869" s="272"/>
      <c r="D869" s="262" t="s">
        <v>251</v>
      </c>
      <c r="E869" s="273" t="s">
        <v>1</v>
      </c>
      <c r="F869" s="274" t="s">
        <v>76</v>
      </c>
      <c r="G869" s="272"/>
      <c r="H869" s="275">
        <v>0</v>
      </c>
      <c r="I869" s="276"/>
      <c r="J869" s="272"/>
      <c r="K869" s="272"/>
      <c r="L869" s="277"/>
      <c r="M869" s="278"/>
      <c r="N869" s="279"/>
      <c r="O869" s="279"/>
      <c r="P869" s="279"/>
      <c r="Q869" s="279"/>
      <c r="R869" s="279"/>
      <c r="S869" s="279"/>
      <c r="T869" s="280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T869" s="281" t="s">
        <v>251</v>
      </c>
      <c r="AU869" s="281" t="s">
        <v>113</v>
      </c>
      <c r="AV869" s="14" t="s">
        <v>85</v>
      </c>
      <c r="AW869" s="14" t="s">
        <v>30</v>
      </c>
      <c r="AX869" s="14" t="s">
        <v>76</v>
      </c>
      <c r="AY869" s="281" t="s">
        <v>242</v>
      </c>
    </row>
    <row r="870" s="13" customFormat="1">
      <c r="A870" s="13"/>
      <c r="B870" s="260"/>
      <c r="C870" s="261"/>
      <c r="D870" s="262" t="s">
        <v>251</v>
      </c>
      <c r="E870" s="263" t="s">
        <v>1</v>
      </c>
      <c r="F870" s="264" t="s">
        <v>481</v>
      </c>
      <c r="G870" s="261"/>
      <c r="H870" s="263" t="s">
        <v>1</v>
      </c>
      <c r="I870" s="265"/>
      <c r="J870" s="261"/>
      <c r="K870" s="261"/>
      <c r="L870" s="266"/>
      <c r="M870" s="267"/>
      <c r="N870" s="268"/>
      <c r="O870" s="268"/>
      <c r="P870" s="268"/>
      <c r="Q870" s="268"/>
      <c r="R870" s="268"/>
      <c r="S870" s="268"/>
      <c r="T870" s="269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T870" s="270" t="s">
        <v>251</v>
      </c>
      <c r="AU870" s="270" t="s">
        <v>113</v>
      </c>
      <c r="AV870" s="13" t="s">
        <v>31</v>
      </c>
      <c r="AW870" s="13" t="s">
        <v>30</v>
      </c>
      <c r="AX870" s="13" t="s">
        <v>76</v>
      </c>
      <c r="AY870" s="270" t="s">
        <v>242</v>
      </c>
    </row>
    <row r="871" s="14" customFormat="1">
      <c r="A871" s="14"/>
      <c r="B871" s="271"/>
      <c r="C871" s="272"/>
      <c r="D871" s="262" t="s">
        <v>251</v>
      </c>
      <c r="E871" s="273" t="s">
        <v>1</v>
      </c>
      <c r="F871" s="274" t="s">
        <v>830</v>
      </c>
      <c r="G871" s="272"/>
      <c r="H871" s="275">
        <v>53.569000000000003</v>
      </c>
      <c r="I871" s="276"/>
      <c r="J871" s="272"/>
      <c r="K871" s="272"/>
      <c r="L871" s="277"/>
      <c r="M871" s="278"/>
      <c r="N871" s="279"/>
      <c r="O871" s="279"/>
      <c r="P871" s="279"/>
      <c r="Q871" s="279"/>
      <c r="R871" s="279"/>
      <c r="S871" s="279"/>
      <c r="T871" s="280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T871" s="281" t="s">
        <v>251</v>
      </c>
      <c r="AU871" s="281" t="s">
        <v>113</v>
      </c>
      <c r="AV871" s="14" t="s">
        <v>85</v>
      </c>
      <c r="AW871" s="14" t="s">
        <v>30</v>
      </c>
      <c r="AX871" s="14" t="s">
        <v>76</v>
      </c>
      <c r="AY871" s="281" t="s">
        <v>242</v>
      </c>
    </row>
    <row r="872" s="13" customFormat="1">
      <c r="A872" s="13"/>
      <c r="B872" s="260"/>
      <c r="C872" s="261"/>
      <c r="D872" s="262" t="s">
        <v>251</v>
      </c>
      <c r="E872" s="263" t="s">
        <v>1</v>
      </c>
      <c r="F872" s="264" t="s">
        <v>482</v>
      </c>
      <c r="G872" s="261"/>
      <c r="H872" s="263" t="s">
        <v>1</v>
      </c>
      <c r="I872" s="265"/>
      <c r="J872" s="261"/>
      <c r="K872" s="261"/>
      <c r="L872" s="266"/>
      <c r="M872" s="267"/>
      <c r="N872" s="268"/>
      <c r="O872" s="268"/>
      <c r="P872" s="268"/>
      <c r="Q872" s="268"/>
      <c r="R872" s="268"/>
      <c r="S872" s="268"/>
      <c r="T872" s="269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T872" s="270" t="s">
        <v>251</v>
      </c>
      <c r="AU872" s="270" t="s">
        <v>113</v>
      </c>
      <c r="AV872" s="13" t="s">
        <v>31</v>
      </c>
      <c r="AW872" s="13" t="s">
        <v>30</v>
      </c>
      <c r="AX872" s="13" t="s">
        <v>76</v>
      </c>
      <c r="AY872" s="270" t="s">
        <v>242</v>
      </c>
    </row>
    <row r="873" s="14" customFormat="1">
      <c r="A873" s="14"/>
      <c r="B873" s="271"/>
      <c r="C873" s="272"/>
      <c r="D873" s="262" t="s">
        <v>251</v>
      </c>
      <c r="E873" s="273" t="s">
        <v>1</v>
      </c>
      <c r="F873" s="274" t="s">
        <v>831</v>
      </c>
      <c r="G873" s="272"/>
      <c r="H873" s="275">
        <v>26.920000000000002</v>
      </c>
      <c r="I873" s="276"/>
      <c r="J873" s="272"/>
      <c r="K873" s="272"/>
      <c r="L873" s="277"/>
      <c r="M873" s="278"/>
      <c r="N873" s="279"/>
      <c r="O873" s="279"/>
      <c r="P873" s="279"/>
      <c r="Q873" s="279"/>
      <c r="R873" s="279"/>
      <c r="S873" s="279"/>
      <c r="T873" s="280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T873" s="281" t="s">
        <v>251</v>
      </c>
      <c r="AU873" s="281" t="s">
        <v>113</v>
      </c>
      <c r="AV873" s="14" t="s">
        <v>85</v>
      </c>
      <c r="AW873" s="14" t="s">
        <v>30</v>
      </c>
      <c r="AX873" s="14" t="s">
        <v>76</v>
      </c>
      <c r="AY873" s="281" t="s">
        <v>242</v>
      </c>
    </row>
    <row r="874" s="14" customFormat="1">
      <c r="A874" s="14"/>
      <c r="B874" s="271"/>
      <c r="C874" s="272"/>
      <c r="D874" s="262" t="s">
        <v>251</v>
      </c>
      <c r="E874" s="273" t="s">
        <v>1</v>
      </c>
      <c r="F874" s="274" t="s">
        <v>832</v>
      </c>
      <c r="G874" s="272"/>
      <c r="H874" s="275">
        <v>44.380000000000003</v>
      </c>
      <c r="I874" s="276"/>
      <c r="J874" s="272"/>
      <c r="K874" s="272"/>
      <c r="L874" s="277"/>
      <c r="M874" s="278"/>
      <c r="N874" s="279"/>
      <c r="O874" s="279"/>
      <c r="P874" s="279"/>
      <c r="Q874" s="279"/>
      <c r="R874" s="279"/>
      <c r="S874" s="279"/>
      <c r="T874" s="280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81" t="s">
        <v>251</v>
      </c>
      <c r="AU874" s="281" t="s">
        <v>113</v>
      </c>
      <c r="AV874" s="14" t="s">
        <v>85</v>
      </c>
      <c r="AW874" s="14" t="s">
        <v>30</v>
      </c>
      <c r="AX874" s="14" t="s">
        <v>76</v>
      </c>
      <c r="AY874" s="281" t="s">
        <v>242</v>
      </c>
    </row>
    <row r="875" s="16" customFormat="1">
      <c r="A875" s="16"/>
      <c r="B875" s="293"/>
      <c r="C875" s="294"/>
      <c r="D875" s="262" t="s">
        <v>251</v>
      </c>
      <c r="E875" s="295" t="s">
        <v>1</v>
      </c>
      <c r="F875" s="296" t="s">
        <v>293</v>
      </c>
      <c r="G875" s="294"/>
      <c r="H875" s="297">
        <v>124.869</v>
      </c>
      <c r="I875" s="298"/>
      <c r="J875" s="294"/>
      <c r="K875" s="294"/>
      <c r="L875" s="299"/>
      <c r="M875" s="300"/>
      <c r="N875" s="301"/>
      <c r="O875" s="301"/>
      <c r="P875" s="301"/>
      <c r="Q875" s="301"/>
      <c r="R875" s="301"/>
      <c r="S875" s="301"/>
      <c r="T875" s="302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T875" s="303" t="s">
        <v>251</v>
      </c>
      <c r="AU875" s="303" t="s">
        <v>113</v>
      </c>
      <c r="AV875" s="16" t="s">
        <v>113</v>
      </c>
      <c r="AW875" s="16" t="s">
        <v>30</v>
      </c>
      <c r="AX875" s="16" t="s">
        <v>76</v>
      </c>
      <c r="AY875" s="303" t="s">
        <v>242</v>
      </c>
    </row>
    <row r="876" s="15" customFormat="1">
      <c r="A876" s="15"/>
      <c r="B876" s="282"/>
      <c r="C876" s="283"/>
      <c r="D876" s="262" t="s">
        <v>251</v>
      </c>
      <c r="E876" s="284" t="s">
        <v>1</v>
      </c>
      <c r="F876" s="285" t="s">
        <v>256</v>
      </c>
      <c r="G876" s="283"/>
      <c r="H876" s="286">
        <v>180.52699999999999</v>
      </c>
      <c r="I876" s="287"/>
      <c r="J876" s="283"/>
      <c r="K876" s="283"/>
      <c r="L876" s="288"/>
      <c r="M876" s="289"/>
      <c r="N876" s="290"/>
      <c r="O876" s="290"/>
      <c r="P876" s="290"/>
      <c r="Q876" s="290"/>
      <c r="R876" s="290"/>
      <c r="S876" s="290"/>
      <c r="T876" s="291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T876" s="292" t="s">
        <v>251</v>
      </c>
      <c r="AU876" s="292" t="s">
        <v>113</v>
      </c>
      <c r="AV876" s="15" t="s">
        <v>249</v>
      </c>
      <c r="AW876" s="15" t="s">
        <v>30</v>
      </c>
      <c r="AX876" s="15" t="s">
        <v>31</v>
      </c>
      <c r="AY876" s="292" t="s">
        <v>242</v>
      </c>
    </row>
    <row r="877" s="2" customFormat="1" ht="37.8" customHeight="1">
      <c r="A877" s="41"/>
      <c r="B877" s="42"/>
      <c r="C877" s="247" t="s">
        <v>882</v>
      </c>
      <c r="D877" s="247" t="s">
        <v>245</v>
      </c>
      <c r="E877" s="248" t="s">
        <v>883</v>
      </c>
      <c r="F877" s="249" t="s">
        <v>884</v>
      </c>
      <c r="G877" s="250" t="s">
        <v>353</v>
      </c>
      <c r="H877" s="251">
        <v>174.39400000000001</v>
      </c>
      <c r="I877" s="252"/>
      <c r="J877" s="251">
        <f>ROUND(I877*H877,3)</f>
        <v>0</v>
      </c>
      <c r="K877" s="253"/>
      <c r="L877" s="44"/>
      <c r="M877" s="254" t="s">
        <v>1</v>
      </c>
      <c r="N877" s="255" t="s">
        <v>41</v>
      </c>
      <c r="O877" s="94"/>
      <c r="P877" s="256">
        <f>O877*H877</f>
        <v>0</v>
      </c>
      <c r="Q877" s="256">
        <v>8.0000000000000007E-05</v>
      </c>
      <c r="R877" s="256">
        <f>Q877*H877</f>
        <v>0.013951520000000002</v>
      </c>
      <c r="S877" s="256">
        <v>0</v>
      </c>
      <c r="T877" s="257">
        <f>S877*H877</f>
        <v>0</v>
      </c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R877" s="258" t="s">
        <v>249</v>
      </c>
      <c r="AT877" s="258" t="s">
        <v>245</v>
      </c>
      <c r="AU877" s="258" t="s">
        <v>113</v>
      </c>
      <c r="AY877" s="18" t="s">
        <v>242</v>
      </c>
      <c r="BE877" s="146">
        <f>IF(N877="základní",J877,0)</f>
        <v>0</v>
      </c>
      <c r="BF877" s="146">
        <f>IF(N877="snížená",J877,0)</f>
        <v>0</v>
      </c>
      <c r="BG877" s="146">
        <f>IF(N877="zákl. přenesená",J877,0)</f>
        <v>0</v>
      </c>
      <c r="BH877" s="146">
        <f>IF(N877="sníž. přenesená",J877,0)</f>
        <v>0</v>
      </c>
      <c r="BI877" s="146">
        <f>IF(N877="nulová",J877,0)</f>
        <v>0</v>
      </c>
      <c r="BJ877" s="18" t="s">
        <v>31</v>
      </c>
      <c r="BK877" s="259">
        <f>ROUND(I877*H877,3)</f>
        <v>0</v>
      </c>
      <c r="BL877" s="18" t="s">
        <v>249</v>
      </c>
      <c r="BM877" s="258" t="s">
        <v>885</v>
      </c>
    </row>
    <row r="878" s="13" customFormat="1">
      <c r="A878" s="13"/>
      <c r="B878" s="260"/>
      <c r="C878" s="261"/>
      <c r="D878" s="262" t="s">
        <v>251</v>
      </c>
      <c r="E878" s="263" t="s">
        <v>1</v>
      </c>
      <c r="F878" s="264" t="s">
        <v>269</v>
      </c>
      <c r="G878" s="261"/>
      <c r="H878" s="263" t="s">
        <v>1</v>
      </c>
      <c r="I878" s="265"/>
      <c r="J878" s="261"/>
      <c r="K878" s="261"/>
      <c r="L878" s="266"/>
      <c r="M878" s="267"/>
      <c r="N878" s="268"/>
      <c r="O878" s="268"/>
      <c r="P878" s="268"/>
      <c r="Q878" s="268"/>
      <c r="R878" s="268"/>
      <c r="S878" s="268"/>
      <c r="T878" s="269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70" t="s">
        <v>251</v>
      </c>
      <c r="AU878" s="270" t="s">
        <v>113</v>
      </c>
      <c r="AV878" s="13" t="s">
        <v>31</v>
      </c>
      <c r="AW878" s="13" t="s">
        <v>30</v>
      </c>
      <c r="AX878" s="13" t="s">
        <v>76</v>
      </c>
      <c r="AY878" s="270" t="s">
        <v>242</v>
      </c>
    </row>
    <row r="879" s="14" customFormat="1">
      <c r="A879" s="14"/>
      <c r="B879" s="271"/>
      <c r="C879" s="272"/>
      <c r="D879" s="262" t="s">
        <v>251</v>
      </c>
      <c r="E879" s="273" t="s">
        <v>1</v>
      </c>
      <c r="F879" s="274" t="s">
        <v>827</v>
      </c>
      <c r="G879" s="272"/>
      <c r="H879" s="275">
        <v>20.728000000000002</v>
      </c>
      <c r="I879" s="276"/>
      <c r="J879" s="272"/>
      <c r="K879" s="272"/>
      <c r="L879" s="277"/>
      <c r="M879" s="278"/>
      <c r="N879" s="279"/>
      <c r="O879" s="279"/>
      <c r="P879" s="279"/>
      <c r="Q879" s="279"/>
      <c r="R879" s="279"/>
      <c r="S879" s="279"/>
      <c r="T879" s="280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T879" s="281" t="s">
        <v>251</v>
      </c>
      <c r="AU879" s="281" t="s">
        <v>113</v>
      </c>
      <c r="AV879" s="14" t="s">
        <v>85</v>
      </c>
      <c r="AW879" s="14" t="s">
        <v>30</v>
      </c>
      <c r="AX879" s="14" t="s">
        <v>76</v>
      </c>
      <c r="AY879" s="281" t="s">
        <v>242</v>
      </c>
    </row>
    <row r="880" s="14" customFormat="1">
      <c r="A880" s="14"/>
      <c r="B880" s="271"/>
      <c r="C880" s="272"/>
      <c r="D880" s="262" t="s">
        <v>251</v>
      </c>
      <c r="E880" s="273" t="s">
        <v>1</v>
      </c>
      <c r="F880" s="274" t="s">
        <v>828</v>
      </c>
      <c r="G880" s="272"/>
      <c r="H880" s="275">
        <v>-7.2030000000000003</v>
      </c>
      <c r="I880" s="276"/>
      <c r="J880" s="272"/>
      <c r="K880" s="272"/>
      <c r="L880" s="277"/>
      <c r="M880" s="278"/>
      <c r="N880" s="279"/>
      <c r="O880" s="279"/>
      <c r="P880" s="279"/>
      <c r="Q880" s="279"/>
      <c r="R880" s="279"/>
      <c r="S880" s="279"/>
      <c r="T880" s="280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81" t="s">
        <v>251</v>
      </c>
      <c r="AU880" s="281" t="s">
        <v>113</v>
      </c>
      <c r="AV880" s="14" t="s">
        <v>85</v>
      </c>
      <c r="AW880" s="14" t="s">
        <v>30</v>
      </c>
      <c r="AX880" s="14" t="s">
        <v>76</v>
      </c>
      <c r="AY880" s="281" t="s">
        <v>242</v>
      </c>
    </row>
    <row r="881" s="13" customFormat="1">
      <c r="A881" s="13"/>
      <c r="B881" s="260"/>
      <c r="C881" s="261"/>
      <c r="D881" s="262" t="s">
        <v>251</v>
      </c>
      <c r="E881" s="263" t="s">
        <v>1</v>
      </c>
      <c r="F881" s="264" t="s">
        <v>829</v>
      </c>
      <c r="G881" s="261"/>
      <c r="H881" s="263" t="s">
        <v>1</v>
      </c>
      <c r="I881" s="265"/>
      <c r="J881" s="261"/>
      <c r="K881" s="261"/>
      <c r="L881" s="266"/>
      <c r="M881" s="267"/>
      <c r="N881" s="268"/>
      <c r="O881" s="268"/>
      <c r="P881" s="268"/>
      <c r="Q881" s="268"/>
      <c r="R881" s="268"/>
      <c r="S881" s="268"/>
      <c r="T881" s="269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70" t="s">
        <v>251</v>
      </c>
      <c r="AU881" s="270" t="s">
        <v>113</v>
      </c>
      <c r="AV881" s="13" t="s">
        <v>31</v>
      </c>
      <c r="AW881" s="13" t="s">
        <v>30</v>
      </c>
      <c r="AX881" s="13" t="s">
        <v>76</v>
      </c>
      <c r="AY881" s="270" t="s">
        <v>242</v>
      </c>
    </row>
    <row r="882" s="13" customFormat="1">
      <c r="A882" s="13"/>
      <c r="B882" s="260"/>
      <c r="C882" s="261"/>
      <c r="D882" s="262" t="s">
        <v>251</v>
      </c>
      <c r="E882" s="263" t="s">
        <v>1</v>
      </c>
      <c r="F882" s="264" t="s">
        <v>480</v>
      </c>
      <c r="G882" s="261"/>
      <c r="H882" s="263" t="s">
        <v>1</v>
      </c>
      <c r="I882" s="265"/>
      <c r="J882" s="261"/>
      <c r="K882" s="261"/>
      <c r="L882" s="266"/>
      <c r="M882" s="267"/>
      <c r="N882" s="268"/>
      <c r="O882" s="268"/>
      <c r="P882" s="268"/>
      <c r="Q882" s="268"/>
      <c r="R882" s="268"/>
      <c r="S882" s="268"/>
      <c r="T882" s="269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T882" s="270" t="s">
        <v>251</v>
      </c>
      <c r="AU882" s="270" t="s">
        <v>113</v>
      </c>
      <c r="AV882" s="13" t="s">
        <v>31</v>
      </c>
      <c r="AW882" s="13" t="s">
        <v>30</v>
      </c>
      <c r="AX882" s="13" t="s">
        <v>76</v>
      </c>
      <c r="AY882" s="270" t="s">
        <v>242</v>
      </c>
    </row>
    <row r="883" s="14" customFormat="1">
      <c r="A883" s="14"/>
      <c r="B883" s="271"/>
      <c r="C883" s="272"/>
      <c r="D883" s="262" t="s">
        <v>251</v>
      </c>
      <c r="E883" s="273" t="s">
        <v>1</v>
      </c>
      <c r="F883" s="274" t="s">
        <v>76</v>
      </c>
      <c r="G883" s="272"/>
      <c r="H883" s="275">
        <v>0</v>
      </c>
      <c r="I883" s="276"/>
      <c r="J883" s="272"/>
      <c r="K883" s="272"/>
      <c r="L883" s="277"/>
      <c r="M883" s="278"/>
      <c r="N883" s="279"/>
      <c r="O883" s="279"/>
      <c r="P883" s="279"/>
      <c r="Q883" s="279"/>
      <c r="R883" s="279"/>
      <c r="S883" s="279"/>
      <c r="T883" s="280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81" t="s">
        <v>251</v>
      </c>
      <c r="AU883" s="281" t="s">
        <v>113</v>
      </c>
      <c r="AV883" s="14" t="s">
        <v>85</v>
      </c>
      <c r="AW883" s="14" t="s">
        <v>30</v>
      </c>
      <c r="AX883" s="14" t="s">
        <v>76</v>
      </c>
      <c r="AY883" s="281" t="s">
        <v>242</v>
      </c>
    </row>
    <row r="884" s="13" customFormat="1">
      <c r="A884" s="13"/>
      <c r="B884" s="260"/>
      <c r="C884" s="261"/>
      <c r="D884" s="262" t="s">
        <v>251</v>
      </c>
      <c r="E884" s="263" t="s">
        <v>1</v>
      </c>
      <c r="F884" s="264" t="s">
        <v>481</v>
      </c>
      <c r="G884" s="261"/>
      <c r="H884" s="263" t="s">
        <v>1</v>
      </c>
      <c r="I884" s="265"/>
      <c r="J884" s="261"/>
      <c r="K884" s="261"/>
      <c r="L884" s="266"/>
      <c r="M884" s="267"/>
      <c r="N884" s="268"/>
      <c r="O884" s="268"/>
      <c r="P884" s="268"/>
      <c r="Q884" s="268"/>
      <c r="R884" s="268"/>
      <c r="S884" s="268"/>
      <c r="T884" s="269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T884" s="270" t="s">
        <v>251</v>
      </c>
      <c r="AU884" s="270" t="s">
        <v>113</v>
      </c>
      <c r="AV884" s="13" t="s">
        <v>31</v>
      </c>
      <c r="AW884" s="13" t="s">
        <v>30</v>
      </c>
      <c r="AX884" s="13" t="s">
        <v>76</v>
      </c>
      <c r="AY884" s="270" t="s">
        <v>242</v>
      </c>
    </row>
    <row r="885" s="14" customFormat="1">
      <c r="A885" s="14"/>
      <c r="B885" s="271"/>
      <c r="C885" s="272"/>
      <c r="D885" s="262" t="s">
        <v>251</v>
      </c>
      <c r="E885" s="273" t="s">
        <v>1</v>
      </c>
      <c r="F885" s="274" t="s">
        <v>830</v>
      </c>
      <c r="G885" s="272"/>
      <c r="H885" s="275">
        <v>53.569000000000003</v>
      </c>
      <c r="I885" s="276"/>
      <c r="J885" s="272"/>
      <c r="K885" s="272"/>
      <c r="L885" s="277"/>
      <c r="M885" s="278"/>
      <c r="N885" s="279"/>
      <c r="O885" s="279"/>
      <c r="P885" s="279"/>
      <c r="Q885" s="279"/>
      <c r="R885" s="279"/>
      <c r="S885" s="279"/>
      <c r="T885" s="280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T885" s="281" t="s">
        <v>251</v>
      </c>
      <c r="AU885" s="281" t="s">
        <v>113</v>
      </c>
      <c r="AV885" s="14" t="s">
        <v>85</v>
      </c>
      <c r="AW885" s="14" t="s">
        <v>30</v>
      </c>
      <c r="AX885" s="14" t="s">
        <v>76</v>
      </c>
      <c r="AY885" s="281" t="s">
        <v>242</v>
      </c>
    </row>
    <row r="886" s="13" customFormat="1">
      <c r="A886" s="13"/>
      <c r="B886" s="260"/>
      <c r="C886" s="261"/>
      <c r="D886" s="262" t="s">
        <v>251</v>
      </c>
      <c r="E886" s="263" t="s">
        <v>1</v>
      </c>
      <c r="F886" s="264" t="s">
        <v>482</v>
      </c>
      <c r="G886" s="261"/>
      <c r="H886" s="263" t="s">
        <v>1</v>
      </c>
      <c r="I886" s="265"/>
      <c r="J886" s="261"/>
      <c r="K886" s="261"/>
      <c r="L886" s="266"/>
      <c r="M886" s="267"/>
      <c r="N886" s="268"/>
      <c r="O886" s="268"/>
      <c r="P886" s="268"/>
      <c r="Q886" s="268"/>
      <c r="R886" s="268"/>
      <c r="S886" s="268"/>
      <c r="T886" s="269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T886" s="270" t="s">
        <v>251</v>
      </c>
      <c r="AU886" s="270" t="s">
        <v>113</v>
      </c>
      <c r="AV886" s="13" t="s">
        <v>31</v>
      </c>
      <c r="AW886" s="13" t="s">
        <v>30</v>
      </c>
      <c r="AX886" s="13" t="s">
        <v>76</v>
      </c>
      <c r="AY886" s="270" t="s">
        <v>242</v>
      </c>
    </row>
    <row r="887" s="14" customFormat="1">
      <c r="A887" s="14"/>
      <c r="B887" s="271"/>
      <c r="C887" s="272"/>
      <c r="D887" s="262" t="s">
        <v>251</v>
      </c>
      <c r="E887" s="273" t="s">
        <v>1</v>
      </c>
      <c r="F887" s="274" t="s">
        <v>831</v>
      </c>
      <c r="G887" s="272"/>
      <c r="H887" s="275">
        <v>26.920000000000002</v>
      </c>
      <c r="I887" s="276"/>
      <c r="J887" s="272"/>
      <c r="K887" s="272"/>
      <c r="L887" s="277"/>
      <c r="M887" s="278"/>
      <c r="N887" s="279"/>
      <c r="O887" s="279"/>
      <c r="P887" s="279"/>
      <c r="Q887" s="279"/>
      <c r="R887" s="279"/>
      <c r="S887" s="279"/>
      <c r="T887" s="280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T887" s="281" t="s">
        <v>251</v>
      </c>
      <c r="AU887" s="281" t="s">
        <v>113</v>
      </c>
      <c r="AV887" s="14" t="s">
        <v>85</v>
      </c>
      <c r="AW887" s="14" t="s">
        <v>30</v>
      </c>
      <c r="AX887" s="14" t="s">
        <v>76</v>
      </c>
      <c r="AY887" s="281" t="s">
        <v>242</v>
      </c>
    </row>
    <row r="888" s="14" customFormat="1">
      <c r="A888" s="14"/>
      <c r="B888" s="271"/>
      <c r="C888" s="272"/>
      <c r="D888" s="262" t="s">
        <v>251</v>
      </c>
      <c r="E888" s="273" t="s">
        <v>1</v>
      </c>
      <c r="F888" s="274" t="s">
        <v>832</v>
      </c>
      <c r="G888" s="272"/>
      <c r="H888" s="275">
        <v>44.380000000000003</v>
      </c>
      <c r="I888" s="276"/>
      <c r="J888" s="272"/>
      <c r="K888" s="272"/>
      <c r="L888" s="277"/>
      <c r="M888" s="278"/>
      <c r="N888" s="279"/>
      <c r="O888" s="279"/>
      <c r="P888" s="279"/>
      <c r="Q888" s="279"/>
      <c r="R888" s="279"/>
      <c r="S888" s="279"/>
      <c r="T888" s="280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81" t="s">
        <v>251</v>
      </c>
      <c r="AU888" s="281" t="s">
        <v>113</v>
      </c>
      <c r="AV888" s="14" t="s">
        <v>85</v>
      </c>
      <c r="AW888" s="14" t="s">
        <v>30</v>
      </c>
      <c r="AX888" s="14" t="s">
        <v>76</v>
      </c>
      <c r="AY888" s="281" t="s">
        <v>242</v>
      </c>
    </row>
    <row r="889" s="16" customFormat="1">
      <c r="A889" s="16"/>
      <c r="B889" s="293"/>
      <c r="C889" s="294"/>
      <c r="D889" s="262" t="s">
        <v>251</v>
      </c>
      <c r="E889" s="295" t="s">
        <v>1</v>
      </c>
      <c r="F889" s="296" t="s">
        <v>293</v>
      </c>
      <c r="G889" s="294"/>
      <c r="H889" s="297">
        <v>138.39400000000001</v>
      </c>
      <c r="I889" s="298"/>
      <c r="J889" s="294"/>
      <c r="K889" s="294"/>
      <c r="L889" s="299"/>
      <c r="M889" s="300"/>
      <c r="N889" s="301"/>
      <c r="O889" s="301"/>
      <c r="P889" s="301"/>
      <c r="Q889" s="301"/>
      <c r="R889" s="301"/>
      <c r="S889" s="301"/>
      <c r="T889" s="302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T889" s="303" t="s">
        <v>251</v>
      </c>
      <c r="AU889" s="303" t="s">
        <v>113</v>
      </c>
      <c r="AV889" s="16" t="s">
        <v>113</v>
      </c>
      <c r="AW889" s="16" t="s">
        <v>30</v>
      </c>
      <c r="AX889" s="16" t="s">
        <v>76</v>
      </c>
      <c r="AY889" s="303" t="s">
        <v>242</v>
      </c>
    </row>
    <row r="890" s="13" customFormat="1">
      <c r="A890" s="13"/>
      <c r="B890" s="260"/>
      <c r="C890" s="261"/>
      <c r="D890" s="262" t="s">
        <v>251</v>
      </c>
      <c r="E890" s="263" t="s">
        <v>1</v>
      </c>
      <c r="F890" s="264" t="s">
        <v>842</v>
      </c>
      <c r="G890" s="261"/>
      <c r="H890" s="263" t="s">
        <v>1</v>
      </c>
      <c r="I890" s="265"/>
      <c r="J890" s="261"/>
      <c r="K890" s="261"/>
      <c r="L890" s="266"/>
      <c r="M890" s="267"/>
      <c r="N890" s="268"/>
      <c r="O890" s="268"/>
      <c r="P890" s="268"/>
      <c r="Q890" s="268"/>
      <c r="R890" s="268"/>
      <c r="S890" s="268"/>
      <c r="T890" s="269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T890" s="270" t="s">
        <v>251</v>
      </c>
      <c r="AU890" s="270" t="s">
        <v>113</v>
      </c>
      <c r="AV890" s="13" t="s">
        <v>31</v>
      </c>
      <c r="AW890" s="13" t="s">
        <v>30</v>
      </c>
      <c r="AX890" s="13" t="s">
        <v>76</v>
      </c>
      <c r="AY890" s="270" t="s">
        <v>242</v>
      </c>
    </row>
    <row r="891" s="13" customFormat="1">
      <c r="A891" s="13"/>
      <c r="B891" s="260"/>
      <c r="C891" s="261"/>
      <c r="D891" s="262" t="s">
        <v>251</v>
      </c>
      <c r="E891" s="263" t="s">
        <v>1</v>
      </c>
      <c r="F891" s="264" t="s">
        <v>480</v>
      </c>
      <c r="G891" s="261"/>
      <c r="H891" s="263" t="s">
        <v>1</v>
      </c>
      <c r="I891" s="265"/>
      <c r="J891" s="261"/>
      <c r="K891" s="261"/>
      <c r="L891" s="266"/>
      <c r="M891" s="267"/>
      <c r="N891" s="268"/>
      <c r="O891" s="268"/>
      <c r="P891" s="268"/>
      <c r="Q891" s="268"/>
      <c r="R891" s="268"/>
      <c r="S891" s="268"/>
      <c r="T891" s="269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T891" s="270" t="s">
        <v>251</v>
      </c>
      <c r="AU891" s="270" t="s">
        <v>113</v>
      </c>
      <c r="AV891" s="13" t="s">
        <v>31</v>
      </c>
      <c r="AW891" s="13" t="s">
        <v>30</v>
      </c>
      <c r="AX891" s="13" t="s">
        <v>76</v>
      </c>
      <c r="AY891" s="270" t="s">
        <v>242</v>
      </c>
    </row>
    <row r="892" s="14" customFormat="1">
      <c r="A892" s="14"/>
      <c r="B892" s="271"/>
      <c r="C892" s="272"/>
      <c r="D892" s="262" t="s">
        <v>251</v>
      </c>
      <c r="E892" s="273" t="s">
        <v>1</v>
      </c>
      <c r="F892" s="274" t="s">
        <v>843</v>
      </c>
      <c r="G892" s="272"/>
      <c r="H892" s="275">
        <v>20</v>
      </c>
      <c r="I892" s="276"/>
      <c r="J892" s="272"/>
      <c r="K892" s="272"/>
      <c r="L892" s="277"/>
      <c r="M892" s="278"/>
      <c r="N892" s="279"/>
      <c r="O892" s="279"/>
      <c r="P892" s="279"/>
      <c r="Q892" s="279"/>
      <c r="R892" s="279"/>
      <c r="S892" s="279"/>
      <c r="T892" s="280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T892" s="281" t="s">
        <v>251</v>
      </c>
      <c r="AU892" s="281" t="s">
        <v>113</v>
      </c>
      <c r="AV892" s="14" t="s">
        <v>85</v>
      </c>
      <c r="AW892" s="14" t="s">
        <v>30</v>
      </c>
      <c r="AX892" s="14" t="s">
        <v>76</v>
      </c>
      <c r="AY892" s="281" t="s">
        <v>242</v>
      </c>
    </row>
    <row r="893" s="13" customFormat="1">
      <c r="A893" s="13"/>
      <c r="B893" s="260"/>
      <c r="C893" s="261"/>
      <c r="D893" s="262" t="s">
        <v>251</v>
      </c>
      <c r="E893" s="263" t="s">
        <v>1</v>
      </c>
      <c r="F893" s="264" t="s">
        <v>481</v>
      </c>
      <c r="G893" s="261"/>
      <c r="H893" s="263" t="s">
        <v>1</v>
      </c>
      <c r="I893" s="265"/>
      <c r="J893" s="261"/>
      <c r="K893" s="261"/>
      <c r="L893" s="266"/>
      <c r="M893" s="267"/>
      <c r="N893" s="268"/>
      <c r="O893" s="268"/>
      <c r="P893" s="268"/>
      <c r="Q893" s="268"/>
      <c r="R893" s="268"/>
      <c r="S893" s="268"/>
      <c r="T893" s="269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70" t="s">
        <v>251</v>
      </c>
      <c r="AU893" s="270" t="s">
        <v>113</v>
      </c>
      <c r="AV893" s="13" t="s">
        <v>31</v>
      </c>
      <c r="AW893" s="13" t="s">
        <v>30</v>
      </c>
      <c r="AX893" s="13" t="s">
        <v>76</v>
      </c>
      <c r="AY893" s="270" t="s">
        <v>242</v>
      </c>
    </row>
    <row r="894" s="14" customFormat="1">
      <c r="A894" s="14"/>
      <c r="B894" s="271"/>
      <c r="C894" s="272"/>
      <c r="D894" s="262" t="s">
        <v>251</v>
      </c>
      <c r="E894" s="273" t="s">
        <v>1</v>
      </c>
      <c r="F894" s="274" t="s">
        <v>844</v>
      </c>
      <c r="G894" s="272"/>
      <c r="H894" s="275">
        <v>12</v>
      </c>
      <c r="I894" s="276"/>
      <c r="J894" s="272"/>
      <c r="K894" s="272"/>
      <c r="L894" s="277"/>
      <c r="M894" s="278"/>
      <c r="N894" s="279"/>
      <c r="O894" s="279"/>
      <c r="P894" s="279"/>
      <c r="Q894" s="279"/>
      <c r="R894" s="279"/>
      <c r="S894" s="279"/>
      <c r="T894" s="280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T894" s="281" t="s">
        <v>251</v>
      </c>
      <c r="AU894" s="281" t="s">
        <v>113</v>
      </c>
      <c r="AV894" s="14" t="s">
        <v>85</v>
      </c>
      <c r="AW894" s="14" t="s">
        <v>30</v>
      </c>
      <c r="AX894" s="14" t="s">
        <v>76</v>
      </c>
      <c r="AY894" s="281" t="s">
        <v>242</v>
      </c>
    </row>
    <row r="895" s="13" customFormat="1">
      <c r="A895" s="13"/>
      <c r="B895" s="260"/>
      <c r="C895" s="261"/>
      <c r="D895" s="262" t="s">
        <v>251</v>
      </c>
      <c r="E895" s="263" t="s">
        <v>1</v>
      </c>
      <c r="F895" s="264" t="s">
        <v>482</v>
      </c>
      <c r="G895" s="261"/>
      <c r="H895" s="263" t="s">
        <v>1</v>
      </c>
      <c r="I895" s="265"/>
      <c r="J895" s="261"/>
      <c r="K895" s="261"/>
      <c r="L895" s="266"/>
      <c r="M895" s="267"/>
      <c r="N895" s="268"/>
      <c r="O895" s="268"/>
      <c r="P895" s="268"/>
      <c r="Q895" s="268"/>
      <c r="R895" s="268"/>
      <c r="S895" s="268"/>
      <c r="T895" s="269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70" t="s">
        <v>251</v>
      </c>
      <c r="AU895" s="270" t="s">
        <v>113</v>
      </c>
      <c r="AV895" s="13" t="s">
        <v>31</v>
      </c>
      <c r="AW895" s="13" t="s">
        <v>30</v>
      </c>
      <c r="AX895" s="13" t="s">
        <v>76</v>
      </c>
      <c r="AY895" s="270" t="s">
        <v>242</v>
      </c>
    </row>
    <row r="896" s="14" customFormat="1">
      <c r="A896" s="14"/>
      <c r="B896" s="271"/>
      <c r="C896" s="272"/>
      <c r="D896" s="262" t="s">
        <v>251</v>
      </c>
      <c r="E896" s="273" t="s">
        <v>1</v>
      </c>
      <c r="F896" s="274" t="s">
        <v>845</v>
      </c>
      <c r="G896" s="272"/>
      <c r="H896" s="275">
        <v>4</v>
      </c>
      <c r="I896" s="276"/>
      <c r="J896" s="272"/>
      <c r="K896" s="272"/>
      <c r="L896" s="277"/>
      <c r="M896" s="278"/>
      <c r="N896" s="279"/>
      <c r="O896" s="279"/>
      <c r="P896" s="279"/>
      <c r="Q896" s="279"/>
      <c r="R896" s="279"/>
      <c r="S896" s="279"/>
      <c r="T896" s="280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81" t="s">
        <v>251</v>
      </c>
      <c r="AU896" s="281" t="s">
        <v>113</v>
      </c>
      <c r="AV896" s="14" t="s">
        <v>85</v>
      </c>
      <c r="AW896" s="14" t="s">
        <v>30</v>
      </c>
      <c r="AX896" s="14" t="s">
        <v>76</v>
      </c>
      <c r="AY896" s="281" t="s">
        <v>242</v>
      </c>
    </row>
    <row r="897" s="16" customFormat="1">
      <c r="A897" s="16"/>
      <c r="B897" s="293"/>
      <c r="C897" s="294"/>
      <c r="D897" s="262" t="s">
        <v>251</v>
      </c>
      <c r="E897" s="295" t="s">
        <v>1</v>
      </c>
      <c r="F897" s="296" t="s">
        <v>293</v>
      </c>
      <c r="G897" s="294"/>
      <c r="H897" s="297">
        <v>36</v>
      </c>
      <c r="I897" s="298"/>
      <c r="J897" s="294"/>
      <c r="K897" s="294"/>
      <c r="L897" s="299"/>
      <c r="M897" s="300"/>
      <c r="N897" s="301"/>
      <c r="O897" s="301"/>
      <c r="P897" s="301"/>
      <c r="Q897" s="301"/>
      <c r="R897" s="301"/>
      <c r="S897" s="301"/>
      <c r="T897" s="302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T897" s="303" t="s">
        <v>251</v>
      </c>
      <c r="AU897" s="303" t="s">
        <v>113</v>
      </c>
      <c r="AV897" s="16" t="s">
        <v>113</v>
      </c>
      <c r="AW897" s="16" t="s">
        <v>30</v>
      </c>
      <c r="AX897" s="16" t="s">
        <v>76</v>
      </c>
      <c r="AY897" s="303" t="s">
        <v>242</v>
      </c>
    </row>
    <row r="898" s="15" customFormat="1">
      <c r="A898" s="15"/>
      <c r="B898" s="282"/>
      <c r="C898" s="283"/>
      <c r="D898" s="262" t="s">
        <v>251</v>
      </c>
      <c r="E898" s="284" t="s">
        <v>1</v>
      </c>
      <c r="F898" s="285" t="s">
        <v>256</v>
      </c>
      <c r="G898" s="283"/>
      <c r="H898" s="286">
        <v>174.39400000000001</v>
      </c>
      <c r="I898" s="287"/>
      <c r="J898" s="283"/>
      <c r="K898" s="283"/>
      <c r="L898" s="288"/>
      <c r="M898" s="289"/>
      <c r="N898" s="290"/>
      <c r="O898" s="290"/>
      <c r="P898" s="290"/>
      <c r="Q898" s="290"/>
      <c r="R898" s="290"/>
      <c r="S898" s="290"/>
      <c r="T898" s="291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T898" s="292" t="s">
        <v>251</v>
      </c>
      <c r="AU898" s="292" t="s">
        <v>113</v>
      </c>
      <c r="AV898" s="15" t="s">
        <v>249</v>
      </c>
      <c r="AW898" s="15" t="s">
        <v>30</v>
      </c>
      <c r="AX898" s="15" t="s">
        <v>31</v>
      </c>
      <c r="AY898" s="292" t="s">
        <v>242</v>
      </c>
    </row>
    <row r="899" s="2" customFormat="1" ht="24.15" customHeight="1">
      <c r="A899" s="41"/>
      <c r="B899" s="42"/>
      <c r="C899" s="247" t="s">
        <v>886</v>
      </c>
      <c r="D899" s="247" t="s">
        <v>245</v>
      </c>
      <c r="E899" s="248" t="s">
        <v>887</v>
      </c>
      <c r="F899" s="249" t="s">
        <v>888</v>
      </c>
      <c r="G899" s="250" t="s">
        <v>353</v>
      </c>
      <c r="H899" s="251">
        <v>180.52699999999999</v>
      </c>
      <c r="I899" s="252"/>
      <c r="J899" s="251">
        <f>ROUND(I899*H899,3)</f>
        <v>0</v>
      </c>
      <c r="K899" s="253"/>
      <c r="L899" s="44"/>
      <c r="M899" s="254" t="s">
        <v>1</v>
      </c>
      <c r="N899" s="255" t="s">
        <v>41</v>
      </c>
      <c r="O899" s="94"/>
      <c r="P899" s="256">
        <f>O899*H899</f>
        <v>0</v>
      </c>
      <c r="Q899" s="256">
        <v>0.0028500000000000001</v>
      </c>
      <c r="R899" s="256">
        <f>Q899*H899</f>
        <v>0.51450194999999999</v>
      </c>
      <c r="S899" s="256">
        <v>0</v>
      </c>
      <c r="T899" s="257">
        <f>S899*H899</f>
        <v>0</v>
      </c>
      <c r="U899" s="41"/>
      <c r="V899" s="41"/>
      <c r="W899" s="41"/>
      <c r="X899" s="41"/>
      <c r="Y899" s="41"/>
      <c r="Z899" s="41"/>
      <c r="AA899" s="41"/>
      <c r="AB899" s="41"/>
      <c r="AC899" s="41"/>
      <c r="AD899" s="41"/>
      <c r="AE899" s="41"/>
      <c r="AR899" s="258" t="s">
        <v>518</v>
      </c>
      <c r="AT899" s="258" t="s">
        <v>245</v>
      </c>
      <c r="AU899" s="258" t="s">
        <v>113</v>
      </c>
      <c r="AY899" s="18" t="s">
        <v>242</v>
      </c>
      <c r="BE899" s="146">
        <f>IF(N899="základní",J899,0)</f>
        <v>0</v>
      </c>
      <c r="BF899" s="146">
        <f>IF(N899="snížená",J899,0)</f>
        <v>0</v>
      </c>
      <c r="BG899" s="146">
        <f>IF(N899="zákl. přenesená",J899,0)</f>
        <v>0</v>
      </c>
      <c r="BH899" s="146">
        <f>IF(N899="sníž. přenesená",J899,0)</f>
        <v>0</v>
      </c>
      <c r="BI899" s="146">
        <f>IF(N899="nulová",J899,0)</f>
        <v>0</v>
      </c>
      <c r="BJ899" s="18" t="s">
        <v>31</v>
      </c>
      <c r="BK899" s="259">
        <f>ROUND(I899*H899,3)</f>
        <v>0</v>
      </c>
      <c r="BL899" s="18" t="s">
        <v>518</v>
      </c>
      <c r="BM899" s="258" t="s">
        <v>889</v>
      </c>
    </row>
    <row r="900" s="13" customFormat="1">
      <c r="A900" s="13"/>
      <c r="B900" s="260"/>
      <c r="C900" s="261"/>
      <c r="D900" s="262" t="s">
        <v>251</v>
      </c>
      <c r="E900" s="263" t="s">
        <v>1</v>
      </c>
      <c r="F900" s="264" t="s">
        <v>890</v>
      </c>
      <c r="G900" s="261"/>
      <c r="H900" s="263" t="s">
        <v>1</v>
      </c>
      <c r="I900" s="265"/>
      <c r="J900" s="261"/>
      <c r="K900" s="261"/>
      <c r="L900" s="266"/>
      <c r="M900" s="267"/>
      <c r="N900" s="268"/>
      <c r="O900" s="268"/>
      <c r="P900" s="268"/>
      <c r="Q900" s="268"/>
      <c r="R900" s="268"/>
      <c r="S900" s="268"/>
      <c r="T900" s="269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T900" s="270" t="s">
        <v>251</v>
      </c>
      <c r="AU900" s="270" t="s">
        <v>113</v>
      </c>
      <c r="AV900" s="13" t="s">
        <v>31</v>
      </c>
      <c r="AW900" s="13" t="s">
        <v>30</v>
      </c>
      <c r="AX900" s="13" t="s">
        <v>76</v>
      </c>
      <c r="AY900" s="270" t="s">
        <v>242</v>
      </c>
    </row>
    <row r="901" s="14" customFormat="1">
      <c r="A901" s="14"/>
      <c r="B901" s="271"/>
      <c r="C901" s="272"/>
      <c r="D901" s="262" t="s">
        <v>251</v>
      </c>
      <c r="E901" s="273" t="s">
        <v>1</v>
      </c>
      <c r="F901" s="274" t="s">
        <v>891</v>
      </c>
      <c r="G901" s="272"/>
      <c r="H901" s="275">
        <v>19.658000000000001</v>
      </c>
      <c r="I901" s="276"/>
      <c r="J901" s="272"/>
      <c r="K901" s="272"/>
      <c r="L901" s="277"/>
      <c r="M901" s="278"/>
      <c r="N901" s="279"/>
      <c r="O901" s="279"/>
      <c r="P901" s="279"/>
      <c r="Q901" s="279"/>
      <c r="R901" s="279"/>
      <c r="S901" s="279"/>
      <c r="T901" s="280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T901" s="281" t="s">
        <v>251</v>
      </c>
      <c r="AU901" s="281" t="s">
        <v>113</v>
      </c>
      <c r="AV901" s="14" t="s">
        <v>85</v>
      </c>
      <c r="AW901" s="14" t="s">
        <v>30</v>
      </c>
      <c r="AX901" s="14" t="s">
        <v>76</v>
      </c>
      <c r="AY901" s="281" t="s">
        <v>242</v>
      </c>
    </row>
    <row r="902" s="13" customFormat="1">
      <c r="A902" s="13"/>
      <c r="B902" s="260"/>
      <c r="C902" s="261"/>
      <c r="D902" s="262" t="s">
        <v>251</v>
      </c>
      <c r="E902" s="263" t="s">
        <v>1</v>
      </c>
      <c r="F902" s="264" t="s">
        <v>880</v>
      </c>
      <c r="G902" s="261"/>
      <c r="H902" s="263" t="s">
        <v>1</v>
      </c>
      <c r="I902" s="265"/>
      <c r="J902" s="261"/>
      <c r="K902" s="261"/>
      <c r="L902" s="266"/>
      <c r="M902" s="267"/>
      <c r="N902" s="268"/>
      <c r="O902" s="268"/>
      <c r="P902" s="268"/>
      <c r="Q902" s="268"/>
      <c r="R902" s="268"/>
      <c r="S902" s="268"/>
      <c r="T902" s="269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T902" s="270" t="s">
        <v>251</v>
      </c>
      <c r="AU902" s="270" t="s">
        <v>113</v>
      </c>
      <c r="AV902" s="13" t="s">
        <v>31</v>
      </c>
      <c r="AW902" s="13" t="s">
        <v>30</v>
      </c>
      <c r="AX902" s="13" t="s">
        <v>76</v>
      </c>
      <c r="AY902" s="270" t="s">
        <v>242</v>
      </c>
    </row>
    <row r="903" s="14" customFormat="1">
      <c r="A903" s="14"/>
      <c r="B903" s="271"/>
      <c r="C903" s="272"/>
      <c r="D903" s="262" t="s">
        <v>251</v>
      </c>
      <c r="E903" s="273" t="s">
        <v>1</v>
      </c>
      <c r="F903" s="274" t="s">
        <v>881</v>
      </c>
      <c r="G903" s="272"/>
      <c r="H903" s="275">
        <v>36</v>
      </c>
      <c r="I903" s="276"/>
      <c r="J903" s="272"/>
      <c r="K903" s="272"/>
      <c r="L903" s="277"/>
      <c r="M903" s="278"/>
      <c r="N903" s="279"/>
      <c r="O903" s="279"/>
      <c r="P903" s="279"/>
      <c r="Q903" s="279"/>
      <c r="R903" s="279"/>
      <c r="S903" s="279"/>
      <c r="T903" s="280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T903" s="281" t="s">
        <v>251</v>
      </c>
      <c r="AU903" s="281" t="s">
        <v>113</v>
      </c>
      <c r="AV903" s="14" t="s">
        <v>85</v>
      </c>
      <c r="AW903" s="14" t="s">
        <v>30</v>
      </c>
      <c r="AX903" s="14" t="s">
        <v>76</v>
      </c>
      <c r="AY903" s="281" t="s">
        <v>242</v>
      </c>
    </row>
    <row r="904" s="13" customFormat="1">
      <c r="A904" s="13"/>
      <c r="B904" s="260"/>
      <c r="C904" s="261"/>
      <c r="D904" s="262" t="s">
        <v>251</v>
      </c>
      <c r="E904" s="263" t="s">
        <v>1</v>
      </c>
      <c r="F904" s="264" t="s">
        <v>480</v>
      </c>
      <c r="G904" s="261"/>
      <c r="H904" s="263" t="s">
        <v>1</v>
      </c>
      <c r="I904" s="265"/>
      <c r="J904" s="261"/>
      <c r="K904" s="261"/>
      <c r="L904" s="266"/>
      <c r="M904" s="267"/>
      <c r="N904" s="268"/>
      <c r="O904" s="268"/>
      <c r="P904" s="268"/>
      <c r="Q904" s="268"/>
      <c r="R904" s="268"/>
      <c r="S904" s="268"/>
      <c r="T904" s="269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T904" s="270" t="s">
        <v>251</v>
      </c>
      <c r="AU904" s="270" t="s">
        <v>113</v>
      </c>
      <c r="AV904" s="13" t="s">
        <v>31</v>
      </c>
      <c r="AW904" s="13" t="s">
        <v>30</v>
      </c>
      <c r="AX904" s="13" t="s">
        <v>76</v>
      </c>
      <c r="AY904" s="270" t="s">
        <v>242</v>
      </c>
    </row>
    <row r="905" s="14" customFormat="1">
      <c r="A905" s="14"/>
      <c r="B905" s="271"/>
      <c r="C905" s="272"/>
      <c r="D905" s="262" t="s">
        <v>251</v>
      </c>
      <c r="E905" s="273" t="s">
        <v>1</v>
      </c>
      <c r="F905" s="274" t="s">
        <v>76</v>
      </c>
      <c r="G905" s="272"/>
      <c r="H905" s="275">
        <v>0</v>
      </c>
      <c r="I905" s="276"/>
      <c r="J905" s="272"/>
      <c r="K905" s="272"/>
      <c r="L905" s="277"/>
      <c r="M905" s="278"/>
      <c r="N905" s="279"/>
      <c r="O905" s="279"/>
      <c r="P905" s="279"/>
      <c r="Q905" s="279"/>
      <c r="R905" s="279"/>
      <c r="S905" s="279"/>
      <c r="T905" s="280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T905" s="281" t="s">
        <v>251</v>
      </c>
      <c r="AU905" s="281" t="s">
        <v>113</v>
      </c>
      <c r="AV905" s="14" t="s">
        <v>85</v>
      </c>
      <c r="AW905" s="14" t="s">
        <v>30</v>
      </c>
      <c r="AX905" s="14" t="s">
        <v>76</v>
      </c>
      <c r="AY905" s="281" t="s">
        <v>242</v>
      </c>
    </row>
    <row r="906" s="13" customFormat="1">
      <c r="A906" s="13"/>
      <c r="B906" s="260"/>
      <c r="C906" s="261"/>
      <c r="D906" s="262" t="s">
        <v>251</v>
      </c>
      <c r="E906" s="263" t="s">
        <v>1</v>
      </c>
      <c r="F906" s="264" t="s">
        <v>481</v>
      </c>
      <c r="G906" s="261"/>
      <c r="H906" s="263" t="s">
        <v>1</v>
      </c>
      <c r="I906" s="265"/>
      <c r="J906" s="261"/>
      <c r="K906" s="261"/>
      <c r="L906" s="266"/>
      <c r="M906" s="267"/>
      <c r="N906" s="268"/>
      <c r="O906" s="268"/>
      <c r="P906" s="268"/>
      <c r="Q906" s="268"/>
      <c r="R906" s="268"/>
      <c r="S906" s="268"/>
      <c r="T906" s="269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70" t="s">
        <v>251</v>
      </c>
      <c r="AU906" s="270" t="s">
        <v>113</v>
      </c>
      <c r="AV906" s="13" t="s">
        <v>31</v>
      </c>
      <c r="AW906" s="13" t="s">
        <v>30</v>
      </c>
      <c r="AX906" s="13" t="s">
        <v>76</v>
      </c>
      <c r="AY906" s="270" t="s">
        <v>242</v>
      </c>
    </row>
    <row r="907" s="14" customFormat="1">
      <c r="A907" s="14"/>
      <c r="B907" s="271"/>
      <c r="C907" s="272"/>
      <c r="D907" s="262" t="s">
        <v>251</v>
      </c>
      <c r="E907" s="273" t="s">
        <v>1</v>
      </c>
      <c r="F907" s="274" t="s">
        <v>830</v>
      </c>
      <c r="G907" s="272"/>
      <c r="H907" s="275">
        <v>53.569000000000003</v>
      </c>
      <c r="I907" s="276"/>
      <c r="J907" s="272"/>
      <c r="K907" s="272"/>
      <c r="L907" s="277"/>
      <c r="M907" s="278"/>
      <c r="N907" s="279"/>
      <c r="O907" s="279"/>
      <c r="P907" s="279"/>
      <c r="Q907" s="279"/>
      <c r="R907" s="279"/>
      <c r="S907" s="279"/>
      <c r="T907" s="280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T907" s="281" t="s">
        <v>251</v>
      </c>
      <c r="AU907" s="281" t="s">
        <v>113</v>
      </c>
      <c r="AV907" s="14" t="s">
        <v>85</v>
      </c>
      <c r="AW907" s="14" t="s">
        <v>30</v>
      </c>
      <c r="AX907" s="14" t="s">
        <v>76</v>
      </c>
      <c r="AY907" s="281" t="s">
        <v>242</v>
      </c>
    </row>
    <row r="908" s="13" customFormat="1">
      <c r="A908" s="13"/>
      <c r="B908" s="260"/>
      <c r="C908" s="261"/>
      <c r="D908" s="262" t="s">
        <v>251</v>
      </c>
      <c r="E908" s="263" t="s">
        <v>1</v>
      </c>
      <c r="F908" s="264" t="s">
        <v>482</v>
      </c>
      <c r="G908" s="261"/>
      <c r="H908" s="263" t="s">
        <v>1</v>
      </c>
      <c r="I908" s="265"/>
      <c r="J908" s="261"/>
      <c r="K908" s="261"/>
      <c r="L908" s="266"/>
      <c r="M908" s="267"/>
      <c r="N908" s="268"/>
      <c r="O908" s="268"/>
      <c r="P908" s="268"/>
      <c r="Q908" s="268"/>
      <c r="R908" s="268"/>
      <c r="S908" s="268"/>
      <c r="T908" s="269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T908" s="270" t="s">
        <v>251</v>
      </c>
      <c r="AU908" s="270" t="s">
        <v>113</v>
      </c>
      <c r="AV908" s="13" t="s">
        <v>31</v>
      </c>
      <c r="AW908" s="13" t="s">
        <v>30</v>
      </c>
      <c r="AX908" s="13" t="s">
        <v>76</v>
      </c>
      <c r="AY908" s="270" t="s">
        <v>242</v>
      </c>
    </row>
    <row r="909" s="14" customFormat="1">
      <c r="A909" s="14"/>
      <c r="B909" s="271"/>
      <c r="C909" s="272"/>
      <c r="D909" s="262" t="s">
        <v>251</v>
      </c>
      <c r="E909" s="273" t="s">
        <v>1</v>
      </c>
      <c r="F909" s="274" t="s">
        <v>831</v>
      </c>
      <c r="G909" s="272"/>
      <c r="H909" s="275">
        <v>26.920000000000002</v>
      </c>
      <c r="I909" s="276"/>
      <c r="J909" s="272"/>
      <c r="K909" s="272"/>
      <c r="L909" s="277"/>
      <c r="M909" s="278"/>
      <c r="N909" s="279"/>
      <c r="O909" s="279"/>
      <c r="P909" s="279"/>
      <c r="Q909" s="279"/>
      <c r="R909" s="279"/>
      <c r="S909" s="279"/>
      <c r="T909" s="280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T909" s="281" t="s">
        <v>251</v>
      </c>
      <c r="AU909" s="281" t="s">
        <v>113</v>
      </c>
      <c r="AV909" s="14" t="s">
        <v>85</v>
      </c>
      <c r="AW909" s="14" t="s">
        <v>30</v>
      </c>
      <c r="AX909" s="14" t="s">
        <v>76</v>
      </c>
      <c r="AY909" s="281" t="s">
        <v>242</v>
      </c>
    </row>
    <row r="910" s="14" customFormat="1">
      <c r="A910" s="14"/>
      <c r="B910" s="271"/>
      <c r="C910" s="272"/>
      <c r="D910" s="262" t="s">
        <v>251</v>
      </c>
      <c r="E910" s="273" t="s">
        <v>1</v>
      </c>
      <c r="F910" s="274" t="s">
        <v>832</v>
      </c>
      <c r="G910" s="272"/>
      <c r="H910" s="275">
        <v>44.380000000000003</v>
      </c>
      <c r="I910" s="276"/>
      <c r="J910" s="272"/>
      <c r="K910" s="272"/>
      <c r="L910" s="277"/>
      <c r="M910" s="278"/>
      <c r="N910" s="279"/>
      <c r="O910" s="279"/>
      <c r="P910" s="279"/>
      <c r="Q910" s="279"/>
      <c r="R910" s="279"/>
      <c r="S910" s="279"/>
      <c r="T910" s="280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T910" s="281" t="s">
        <v>251</v>
      </c>
      <c r="AU910" s="281" t="s">
        <v>113</v>
      </c>
      <c r="AV910" s="14" t="s">
        <v>85</v>
      </c>
      <c r="AW910" s="14" t="s">
        <v>30</v>
      </c>
      <c r="AX910" s="14" t="s">
        <v>76</v>
      </c>
      <c r="AY910" s="281" t="s">
        <v>242</v>
      </c>
    </row>
    <row r="911" s="15" customFormat="1">
      <c r="A911" s="15"/>
      <c r="B911" s="282"/>
      <c r="C911" s="283"/>
      <c r="D911" s="262" t="s">
        <v>251</v>
      </c>
      <c r="E911" s="284" t="s">
        <v>1</v>
      </c>
      <c r="F911" s="285" t="s">
        <v>256</v>
      </c>
      <c r="G911" s="283"/>
      <c r="H911" s="286">
        <v>180.52699999999999</v>
      </c>
      <c r="I911" s="287"/>
      <c r="J911" s="283"/>
      <c r="K911" s="283"/>
      <c r="L911" s="288"/>
      <c r="M911" s="289"/>
      <c r="N911" s="290"/>
      <c r="O911" s="290"/>
      <c r="P911" s="290"/>
      <c r="Q911" s="290"/>
      <c r="R911" s="290"/>
      <c r="S911" s="290"/>
      <c r="T911" s="291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T911" s="292" t="s">
        <v>251</v>
      </c>
      <c r="AU911" s="292" t="s">
        <v>113</v>
      </c>
      <c r="AV911" s="15" t="s">
        <v>249</v>
      </c>
      <c r="AW911" s="15" t="s">
        <v>30</v>
      </c>
      <c r="AX911" s="15" t="s">
        <v>31</v>
      </c>
      <c r="AY911" s="292" t="s">
        <v>242</v>
      </c>
    </row>
    <row r="912" s="2" customFormat="1" ht="24.15" customHeight="1">
      <c r="A912" s="41"/>
      <c r="B912" s="42"/>
      <c r="C912" s="247" t="s">
        <v>892</v>
      </c>
      <c r="D912" s="247" t="s">
        <v>245</v>
      </c>
      <c r="E912" s="248" t="s">
        <v>893</v>
      </c>
      <c r="F912" s="249" t="s">
        <v>894</v>
      </c>
      <c r="G912" s="250" t="s">
        <v>353</v>
      </c>
      <c r="H912" s="251">
        <v>3.4300000000000002</v>
      </c>
      <c r="I912" s="252"/>
      <c r="J912" s="251">
        <f>ROUND(I912*H912,3)</f>
        <v>0</v>
      </c>
      <c r="K912" s="253"/>
      <c r="L912" s="44"/>
      <c r="M912" s="254" t="s">
        <v>1</v>
      </c>
      <c r="N912" s="255" t="s">
        <v>41</v>
      </c>
      <c r="O912" s="94"/>
      <c r="P912" s="256">
        <f>O912*H912</f>
        <v>0</v>
      </c>
      <c r="Q912" s="256">
        <v>0.027300000000000001</v>
      </c>
      <c r="R912" s="256">
        <f>Q912*H912</f>
        <v>0.093639000000000014</v>
      </c>
      <c r="S912" s="256">
        <v>0</v>
      </c>
      <c r="T912" s="257">
        <f>S912*H912</f>
        <v>0</v>
      </c>
      <c r="U912" s="41"/>
      <c r="V912" s="41"/>
      <c r="W912" s="41"/>
      <c r="X912" s="41"/>
      <c r="Y912" s="41"/>
      <c r="Z912" s="41"/>
      <c r="AA912" s="41"/>
      <c r="AB912" s="41"/>
      <c r="AC912" s="41"/>
      <c r="AD912" s="41"/>
      <c r="AE912" s="41"/>
      <c r="AR912" s="258" t="s">
        <v>249</v>
      </c>
      <c r="AT912" s="258" t="s">
        <v>245</v>
      </c>
      <c r="AU912" s="258" t="s">
        <v>113</v>
      </c>
      <c r="AY912" s="18" t="s">
        <v>242</v>
      </c>
      <c r="BE912" s="146">
        <f>IF(N912="základní",J912,0)</f>
        <v>0</v>
      </c>
      <c r="BF912" s="146">
        <f>IF(N912="snížená",J912,0)</f>
        <v>0</v>
      </c>
      <c r="BG912" s="146">
        <f>IF(N912="zákl. přenesená",J912,0)</f>
        <v>0</v>
      </c>
      <c r="BH912" s="146">
        <f>IF(N912="sníž. přenesená",J912,0)</f>
        <v>0</v>
      </c>
      <c r="BI912" s="146">
        <f>IF(N912="nulová",J912,0)</f>
        <v>0</v>
      </c>
      <c r="BJ912" s="18" t="s">
        <v>31</v>
      </c>
      <c r="BK912" s="259">
        <f>ROUND(I912*H912,3)</f>
        <v>0</v>
      </c>
      <c r="BL912" s="18" t="s">
        <v>249</v>
      </c>
      <c r="BM912" s="258" t="s">
        <v>895</v>
      </c>
    </row>
    <row r="913" s="13" customFormat="1">
      <c r="A913" s="13"/>
      <c r="B913" s="260"/>
      <c r="C913" s="261"/>
      <c r="D913" s="262" t="s">
        <v>251</v>
      </c>
      <c r="E913" s="263" t="s">
        <v>1</v>
      </c>
      <c r="F913" s="264" t="s">
        <v>896</v>
      </c>
      <c r="G913" s="261"/>
      <c r="H913" s="263" t="s">
        <v>1</v>
      </c>
      <c r="I913" s="265"/>
      <c r="J913" s="261"/>
      <c r="K913" s="261"/>
      <c r="L913" s="266"/>
      <c r="M913" s="267"/>
      <c r="N913" s="268"/>
      <c r="O913" s="268"/>
      <c r="P913" s="268"/>
      <c r="Q913" s="268"/>
      <c r="R913" s="268"/>
      <c r="S913" s="268"/>
      <c r="T913" s="269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T913" s="270" t="s">
        <v>251</v>
      </c>
      <c r="AU913" s="270" t="s">
        <v>113</v>
      </c>
      <c r="AV913" s="13" t="s">
        <v>31</v>
      </c>
      <c r="AW913" s="13" t="s">
        <v>30</v>
      </c>
      <c r="AX913" s="13" t="s">
        <v>76</v>
      </c>
      <c r="AY913" s="270" t="s">
        <v>242</v>
      </c>
    </row>
    <row r="914" s="14" customFormat="1">
      <c r="A914" s="14"/>
      <c r="B914" s="271"/>
      <c r="C914" s="272"/>
      <c r="D914" s="262" t="s">
        <v>251</v>
      </c>
      <c r="E914" s="273" t="s">
        <v>1</v>
      </c>
      <c r="F914" s="274" t="s">
        <v>397</v>
      </c>
      <c r="G914" s="272"/>
      <c r="H914" s="275">
        <v>3.4300000000000002</v>
      </c>
      <c r="I914" s="276"/>
      <c r="J914" s="272"/>
      <c r="K914" s="272"/>
      <c r="L914" s="277"/>
      <c r="M914" s="278"/>
      <c r="N914" s="279"/>
      <c r="O914" s="279"/>
      <c r="P914" s="279"/>
      <c r="Q914" s="279"/>
      <c r="R914" s="279"/>
      <c r="S914" s="279"/>
      <c r="T914" s="280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T914" s="281" t="s">
        <v>251</v>
      </c>
      <c r="AU914" s="281" t="s">
        <v>113</v>
      </c>
      <c r="AV914" s="14" t="s">
        <v>85</v>
      </c>
      <c r="AW914" s="14" t="s">
        <v>30</v>
      </c>
      <c r="AX914" s="14" t="s">
        <v>31</v>
      </c>
      <c r="AY914" s="281" t="s">
        <v>242</v>
      </c>
    </row>
    <row r="915" s="2" customFormat="1" ht="24.15" customHeight="1">
      <c r="A915" s="41"/>
      <c r="B915" s="42"/>
      <c r="C915" s="247" t="s">
        <v>897</v>
      </c>
      <c r="D915" s="247" t="s">
        <v>245</v>
      </c>
      <c r="E915" s="248" t="s">
        <v>898</v>
      </c>
      <c r="F915" s="249" t="s">
        <v>899</v>
      </c>
      <c r="G915" s="250" t="s">
        <v>353</v>
      </c>
      <c r="H915" s="251">
        <v>27.440000000000001</v>
      </c>
      <c r="I915" s="252"/>
      <c r="J915" s="251">
        <f>ROUND(I915*H915,3)</f>
        <v>0</v>
      </c>
      <c r="K915" s="253"/>
      <c r="L915" s="44"/>
      <c r="M915" s="254" t="s">
        <v>1</v>
      </c>
      <c r="N915" s="255" t="s">
        <v>41</v>
      </c>
      <c r="O915" s="94"/>
      <c r="P915" s="256">
        <f>O915*H915</f>
        <v>0</v>
      </c>
      <c r="Q915" s="256">
        <v>0.010500000000000001</v>
      </c>
      <c r="R915" s="256">
        <f>Q915*H915</f>
        <v>0.28812000000000004</v>
      </c>
      <c r="S915" s="256">
        <v>0</v>
      </c>
      <c r="T915" s="257">
        <f>S915*H915</f>
        <v>0</v>
      </c>
      <c r="U915" s="41"/>
      <c r="V915" s="41"/>
      <c r="W915" s="41"/>
      <c r="X915" s="41"/>
      <c r="Y915" s="41"/>
      <c r="Z915" s="41"/>
      <c r="AA915" s="41"/>
      <c r="AB915" s="41"/>
      <c r="AC915" s="41"/>
      <c r="AD915" s="41"/>
      <c r="AE915" s="41"/>
      <c r="AR915" s="258" t="s">
        <v>249</v>
      </c>
      <c r="AT915" s="258" t="s">
        <v>245</v>
      </c>
      <c r="AU915" s="258" t="s">
        <v>113</v>
      </c>
      <c r="AY915" s="18" t="s">
        <v>242</v>
      </c>
      <c r="BE915" s="146">
        <f>IF(N915="základní",J915,0)</f>
        <v>0</v>
      </c>
      <c r="BF915" s="146">
        <f>IF(N915="snížená",J915,0)</f>
        <v>0</v>
      </c>
      <c r="BG915" s="146">
        <f>IF(N915="zákl. přenesená",J915,0)</f>
        <v>0</v>
      </c>
      <c r="BH915" s="146">
        <f>IF(N915="sníž. přenesená",J915,0)</f>
        <v>0</v>
      </c>
      <c r="BI915" s="146">
        <f>IF(N915="nulová",J915,0)</f>
        <v>0</v>
      </c>
      <c r="BJ915" s="18" t="s">
        <v>31</v>
      </c>
      <c r="BK915" s="259">
        <f>ROUND(I915*H915,3)</f>
        <v>0</v>
      </c>
      <c r="BL915" s="18" t="s">
        <v>249</v>
      </c>
      <c r="BM915" s="258" t="s">
        <v>900</v>
      </c>
    </row>
    <row r="916" s="14" customFormat="1">
      <c r="A916" s="14"/>
      <c r="B916" s="271"/>
      <c r="C916" s="272"/>
      <c r="D916" s="262" t="s">
        <v>251</v>
      </c>
      <c r="E916" s="273" t="s">
        <v>1</v>
      </c>
      <c r="F916" s="274" t="s">
        <v>901</v>
      </c>
      <c r="G916" s="272"/>
      <c r="H916" s="275">
        <v>27.440000000000001</v>
      </c>
      <c r="I916" s="276"/>
      <c r="J916" s="272"/>
      <c r="K916" s="272"/>
      <c r="L916" s="277"/>
      <c r="M916" s="278"/>
      <c r="N916" s="279"/>
      <c r="O916" s="279"/>
      <c r="P916" s="279"/>
      <c r="Q916" s="279"/>
      <c r="R916" s="279"/>
      <c r="S916" s="279"/>
      <c r="T916" s="280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T916" s="281" t="s">
        <v>251</v>
      </c>
      <c r="AU916" s="281" t="s">
        <v>113</v>
      </c>
      <c r="AV916" s="14" t="s">
        <v>85</v>
      </c>
      <c r="AW916" s="14" t="s">
        <v>30</v>
      </c>
      <c r="AX916" s="14" t="s">
        <v>31</v>
      </c>
      <c r="AY916" s="281" t="s">
        <v>242</v>
      </c>
    </row>
    <row r="917" s="2" customFormat="1" ht="21.75" customHeight="1">
      <c r="A917" s="41"/>
      <c r="B917" s="42"/>
      <c r="C917" s="247" t="s">
        <v>902</v>
      </c>
      <c r="D917" s="247" t="s">
        <v>245</v>
      </c>
      <c r="E917" s="248" t="s">
        <v>903</v>
      </c>
      <c r="F917" s="249" t="s">
        <v>904</v>
      </c>
      <c r="G917" s="250" t="s">
        <v>353</v>
      </c>
      <c r="H917" s="251">
        <v>25.100000000000001</v>
      </c>
      <c r="I917" s="252"/>
      <c r="J917" s="251">
        <f>ROUND(I917*H917,3)</f>
        <v>0</v>
      </c>
      <c r="K917" s="253"/>
      <c r="L917" s="44"/>
      <c r="M917" s="254" t="s">
        <v>1</v>
      </c>
      <c r="N917" s="255" t="s">
        <v>41</v>
      </c>
      <c r="O917" s="94"/>
      <c r="P917" s="256">
        <f>O917*H917</f>
        <v>0</v>
      </c>
      <c r="Q917" s="256">
        <v>0.0043800000000000002</v>
      </c>
      <c r="R917" s="256">
        <f>Q917*H917</f>
        <v>0.10993800000000001</v>
      </c>
      <c r="S917" s="256">
        <v>0</v>
      </c>
      <c r="T917" s="257">
        <f>S917*H917</f>
        <v>0</v>
      </c>
      <c r="U917" s="41"/>
      <c r="V917" s="41"/>
      <c r="W917" s="41"/>
      <c r="X917" s="41"/>
      <c r="Y917" s="41"/>
      <c r="Z917" s="41"/>
      <c r="AA917" s="41"/>
      <c r="AB917" s="41"/>
      <c r="AC917" s="41"/>
      <c r="AD917" s="41"/>
      <c r="AE917" s="41"/>
      <c r="AR917" s="258" t="s">
        <v>249</v>
      </c>
      <c r="AT917" s="258" t="s">
        <v>245</v>
      </c>
      <c r="AU917" s="258" t="s">
        <v>113</v>
      </c>
      <c r="AY917" s="18" t="s">
        <v>242</v>
      </c>
      <c r="BE917" s="146">
        <f>IF(N917="základní",J917,0)</f>
        <v>0</v>
      </c>
      <c r="BF917" s="146">
        <f>IF(N917="snížená",J917,0)</f>
        <v>0</v>
      </c>
      <c r="BG917" s="146">
        <f>IF(N917="zákl. přenesená",J917,0)</f>
        <v>0</v>
      </c>
      <c r="BH917" s="146">
        <f>IF(N917="sníž. přenesená",J917,0)</f>
        <v>0</v>
      </c>
      <c r="BI917" s="146">
        <f>IF(N917="nulová",J917,0)</f>
        <v>0</v>
      </c>
      <c r="BJ917" s="18" t="s">
        <v>31</v>
      </c>
      <c r="BK917" s="259">
        <f>ROUND(I917*H917,3)</f>
        <v>0</v>
      </c>
      <c r="BL917" s="18" t="s">
        <v>249</v>
      </c>
      <c r="BM917" s="258" t="s">
        <v>905</v>
      </c>
    </row>
    <row r="918" s="13" customFormat="1">
      <c r="A918" s="13"/>
      <c r="B918" s="260"/>
      <c r="C918" s="261"/>
      <c r="D918" s="262" t="s">
        <v>251</v>
      </c>
      <c r="E918" s="263" t="s">
        <v>1</v>
      </c>
      <c r="F918" s="264" t="s">
        <v>906</v>
      </c>
      <c r="G918" s="261"/>
      <c r="H918" s="263" t="s">
        <v>1</v>
      </c>
      <c r="I918" s="265"/>
      <c r="J918" s="261"/>
      <c r="K918" s="261"/>
      <c r="L918" s="266"/>
      <c r="M918" s="267"/>
      <c r="N918" s="268"/>
      <c r="O918" s="268"/>
      <c r="P918" s="268"/>
      <c r="Q918" s="268"/>
      <c r="R918" s="268"/>
      <c r="S918" s="268"/>
      <c r="T918" s="269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T918" s="270" t="s">
        <v>251</v>
      </c>
      <c r="AU918" s="270" t="s">
        <v>113</v>
      </c>
      <c r="AV918" s="13" t="s">
        <v>31</v>
      </c>
      <c r="AW918" s="13" t="s">
        <v>30</v>
      </c>
      <c r="AX918" s="13" t="s">
        <v>76</v>
      </c>
      <c r="AY918" s="270" t="s">
        <v>242</v>
      </c>
    </row>
    <row r="919" s="14" customFormat="1">
      <c r="A919" s="14"/>
      <c r="B919" s="271"/>
      <c r="C919" s="272"/>
      <c r="D919" s="262" t="s">
        <v>251</v>
      </c>
      <c r="E919" s="273" t="s">
        <v>1</v>
      </c>
      <c r="F919" s="274" t="s">
        <v>379</v>
      </c>
      <c r="G919" s="272"/>
      <c r="H919" s="275">
        <v>25.100000000000001</v>
      </c>
      <c r="I919" s="276"/>
      <c r="J919" s="272"/>
      <c r="K919" s="272"/>
      <c r="L919" s="277"/>
      <c r="M919" s="278"/>
      <c r="N919" s="279"/>
      <c r="O919" s="279"/>
      <c r="P919" s="279"/>
      <c r="Q919" s="279"/>
      <c r="R919" s="279"/>
      <c r="S919" s="279"/>
      <c r="T919" s="280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T919" s="281" t="s">
        <v>251</v>
      </c>
      <c r="AU919" s="281" t="s">
        <v>113</v>
      </c>
      <c r="AV919" s="14" t="s">
        <v>85</v>
      </c>
      <c r="AW919" s="14" t="s">
        <v>30</v>
      </c>
      <c r="AX919" s="14" t="s">
        <v>31</v>
      </c>
      <c r="AY919" s="281" t="s">
        <v>242</v>
      </c>
    </row>
    <row r="920" s="2" customFormat="1" ht="16.5" customHeight="1">
      <c r="A920" s="41"/>
      <c r="B920" s="42"/>
      <c r="C920" s="247" t="s">
        <v>907</v>
      </c>
      <c r="D920" s="247" t="s">
        <v>245</v>
      </c>
      <c r="E920" s="248" t="s">
        <v>908</v>
      </c>
      <c r="F920" s="249" t="s">
        <v>909</v>
      </c>
      <c r="G920" s="250" t="s">
        <v>353</v>
      </c>
      <c r="H920" s="251">
        <v>60.799999999999997</v>
      </c>
      <c r="I920" s="252"/>
      <c r="J920" s="251">
        <f>ROUND(I920*H920,3)</f>
        <v>0</v>
      </c>
      <c r="K920" s="253"/>
      <c r="L920" s="44"/>
      <c r="M920" s="254" t="s">
        <v>1</v>
      </c>
      <c r="N920" s="255" t="s">
        <v>41</v>
      </c>
      <c r="O920" s="94"/>
      <c r="P920" s="256">
        <f>O920*H920</f>
        <v>0</v>
      </c>
      <c r="Q920" s="256">
        <v>0</v>
      </c>
      <c r="R920" s="256">
        <f>Q920*H920</f>
        <v>0</v>
      </c>
      <c r="S920" s="256">
        <v>0</v>
      </c>
      <c r="T920" s="257">
        <f>S920*H920</f>
        <v>0</v>
      </c>
      <c r="U920" s="41"/>
      <c r="V920" s="41"/>
      <c r="W920" s="41"/>
      <c r="X920" s="41"/>
      <c r="Y920" s="41"/>
      <c r="Z920" s="41"/>
      <c r="AA920" s="41"/>
      <c r="AB920" s="41"/>
      <c r="AC920" s="41"/>
      <c r="AD920" s="41"/>
      <c r="AE920" s="41"/>
      <c r="AR920" s="258" t="s">
        <v>249</v>
      </c>
      <c r="AT920" s="258" t="s">
        <v>245</v>
      </c>
      <c r="AU920" s="258" t="s">
        <v>113</v>
      </c>
      <c r="AY920" s="18" t="s">
        <v>242</v>
      </c>
      <c r="BE920" s="146">
        <f>IF(N920="základní",J920,0)</f>
        <v>0</v>
      </c>
      <c r="BF920" s="146">
        <f>IF(N920="snížená",J920,0)</f>
        <v>0</v>
      </c>
      <c r="BG920" s="146">
        <f>IF(N920="zákl. přenesená",J920,0)</f>
        <v>0</v>
      </c>
      <c r="BH920" s="146">
        <f>IF(N920="sníž. přenesená",J920,0)</f>
        <v>0</v>
      </c>
      <c r="BI920" s="146">
        <f>IF(N920="nulová",J920,0)</f>
        <v>0</v>
      </c>
      <c r="BJ920" s="18" t="s">
        <v>31</v>
      </c>
      <c r="BK920" s="259">
        <f>ROUND(I920*H920,3)</f>
        <v>0</v>
      </c>
      <c r="BL920" s="18" t="s">
        <v>249</v>
      </c>
      <c r="BM920" s="258" t="s">
        <v>910</v>
      </c>
    </row>
    <row r="921" s="14" customFormat="1">
      <c r="A921" s="14"/>
      <c r="B921" s="271"/>
      <c r="C921" s="272"/>
      <c r="D921" s="262" t="s">
        <v>251</v>
      </c>
      <c r="E921" s="273" t="s">
        <v>1</v>
      </c>
      <c r="F921" s="274" t="s">
        <v>911</v>
      </c>
      <c r="G921" s="272"/>
      <c r="H921" s="275">
        <v>40.600000000000001</v>
      </c>
      <c r="I921" s="276"/>
      <c r="J921" s="272"/>
      <c r="K921" s="272"/>
      <c r="L921" s="277"/>
      <c r="M921" s="278"/>
      <c r="N921" s="279"/>
      <c r="O921" s="279"/>
      <c r="P921" s="279"/>
      <c r="Q921" s="279"/>
      <c r="R921" s="279"/>
      <c r="S921" s="279"/>
      <c r="T921" s="280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T921" s="281" t="s">
        <v>251</v>
      </c>
      <c r="AU921" s="281" t="s">
        <v>113</v>
      </c>
      <c r="AV921" s="14" t="s">
        <v>85</v>
      </c>
      <c r="AW921" s="14" t="s">
        <v>30</v>
      </c>
      <c r="AX921" s="14" t="s">
        <v>76</v>
      </c>
      <c r="AY921" s="281" t="s">
        <v>242</v>
      </c>
    </row>
    <row r="922" s="14" customFormat="1">
      <c r="A922" s="14"/>
      <c r="B922" s="271"/>
      <c r="C922" s="272"/>
      <c r="D922" s="262" t="s">
        <v>251</v>
      </c>
      <c r="E922" s="273" t="s">
        <v>1</v>
      </c>
      <c r="F922" s="274" t="s">
        <v>912</v>
      </c>
      <c r="G922" s="272"/>
      <c r="H922" s="275">
        <v>9.5999999999999996</v>
      </c>
      <c r="I922" s="276"/>
      <c r="J922" s="272"/>
      <c r="K922" s="272"/>
      <c r="L922" s="277"/>
      <c r="M922" s="278"/>
      <c r="N922" s="279"/>
      <c r="O922" s="279"/>
      <c r="P922" s="279"/>
      <c r="Q922" s="279"/>
      <c r="R922" s="279"/>
      <c r="S922" s="279"/>
      <c r="T922" s="280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T922" s="281" t="s">
        <v>251</v>
      </c>
      <c r="AU922" s="281" t="s">
        <v>113</v>
      </c>
      <c r="AV922" s="14" t="s">
        <v>85</v>
      </c>
      <c r="AW922" s="14" t="s">
        <v>30</v>
      </c>
      <c r="AX922" s="14" t="s">
        <v>76</v>
      </c>
      <c r="AY922" s="281" t="s">
        <v>242</v>
      </c>
    </row>
    <row r="923" s="14" customFormat="1">
      <c r="A923" s="14"/>
      <c r="B923" s="271"/>
      <c r="C923" s="272"/>
      <c r="D923" s="262" t="s">
        <v>251</v>
      </c>
      <c r="E923" s="273" t="s">
        <v>1</v>
      </c>
      <c r="F923" s="274" t="s">
        <v>913</v>
      </c>
      <c r="G923" s="272"/>
      <c r="H923" s="275">
        <v>5</v>
      </c>
      <c r="I923" s="276"/>
      <c r="J923" s="272"/>
      <c r="K923" s="272"/>
      <c r="L923" s="277"/>
      <c r="M923" s="278"/>
      <c r="N923" s="279"/>
      <c r="O923" s="279"/>
      <c r="P923" s="279"/>
      <c r="Q923" s="279"/>
      <c r="R923" s="279"/>
      <c r="S923" s="279"/>
      <c r="T923" s="280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T923" s="281" t="s">
        <v>251</v>
      </c>
      <c r="AU923" s="281" t="s">
        <v>113</v>
      </c>
      <c r="AV923" s="14" t="s">
        <v>85</v>
      </c>
      <c r="AW923" s="14" t="s">
        <v>30</v>
      </c>
      <c r="AX923" s="14" t="s">
        <v>76</v>
      </c>
      <c r="AY923" s="281" t="s">
        <v>242</v>
      </c>
    </row>
    <row r="924" s="14" customFormat="1">
      <c r="A924" s="14"/>
      <c r="B924" s="271"/>
      <c r="C924" s="272"/>
      <c r="D924" s="262" t="s">
        <v>251</v>
      </c>
      <c r="E924" s="273" t="s">
        <v>1</v>
      </c>
      <c r="F924" s="274" t="s">
        <v>914</v>
      </c>
      <c r="G924" s="272"/>
      <c r="H924" s="275">
        <v>5.5999999999999996</v>
      </c>
      <c r="I924" s="276"/>
      <c r="J924" s="272"/>
      <c r="K924" s="272"/>
      <c r="L924" s="277"/>
      <c r="M924" s="278"/>
      <c r="N924" s="279"/>
      <c r="O924" s="279"/>
      <c r="P924" s="279"/>
      <c r="Q924" s="279"/>
      <c r="R924" s="279"/>
      <c r="S924" s="279"/>
      <c r="T924" s="280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T924" s="281" t="s">
        <v>251</v>
      </c>
      <c r="AU924" s="281" t="s">
        <v>113</v>
      </c>
      <c r="AV924" s="14" t="s">
        <v>85</v>
      </c>
      <c r="AW924" s="14" t="s">
        <v>30</v>
      </c>
      <c r="AX924" s="14" t="s">
        <v>76</v>
      </c>
      <c r="AY924" s="281" t="s">
        <v>242</v>
      </c>
    </row>
    <row r="925" s="15" customFormat="1">
      <c r="A925" s="15"/>
      <c r="B925" s="282"/>
      <c r="C925" s="283"/>
      <c r="D925" s="262" t="s">
        <v>251</v>
      </c>
      <c r="E925" s="284" t="s">
        <v>1</v>
      </c>
      <c r="F925" s="285" t="s">
        <v>256</v>
      </c>
      <c r="G925" s="283"/>
      <c r="H925" s="286">
        <v>60.799999999999997</v>
      </c>
      <c r="I925" s="287"/>
      <c r="J925" s="283"/>
      <c r="K925" s="283"/>
      <c r="L925" s="288"/>
      <c r="M925" s="289"/>
      <c r="N925" s="290"/>
      <c r="O925" s="290"/>
      <c r="P925" s="290"/>
      <c r="Q925" s="290"/>
      <c r="R925" s="290"/>
      <c r="S925" s="290"/>
      <c r="T925" s="291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T925" s="292" t="s">
        <v>251</v>
      </c>
      <c r="AU925" s="292" t="s">
        <v>113</v>
      </c>
      <c r="AV925" s="15" t="s">
        <v>249</v>
      </c>
      <c r="AW925" s="15" t="s">
        <v>30</v>
      </c>
      <c r="AX925" s="15" t="s">
        <v>31</v>
      </c>
      <c r="AY925" s="292" t="s">
        <v>242</v>
      </c>
    </row>
    <row r="926" s="12" customFormat="1" ht="20.88" customHeight="1">
      <c r="A926" s="12"/>
      <c r="B926" s="231"/>
      <c r="C926" s="232"/>
      <c r="D926" s="233" t="s">
        <v>75</v>
      </c>
      <c r="E926" s="245" t="s">
        <v>454</v>
      </c>
      <c r="F926" s="245" t="s">
        <v>915</v>
      </c>
      <c r="G926" s="232"/>
      <c r="H926" s="232"/>
      <c r="I926" s="235"/>
      <c r="J926" s="246">
        <f>BK926</f>
        <v>0</v>
      </c>
      <c r="K926" s="232"/>
      <c r="L926" s="237"/>
      <c r="M926" s="238"/>
      <c r="N926" s="239"/>
      <c r="O926" s="239"/>
      <c r="P926" s="240">
        <f>SUM(P927:P946)</f>
        <v>0</v>
      </c>
      <c r="Q926" s="239"/>
      <c r="R926" s="240">
        <f>SUM(R927:R946)</f>
        <v>46.73729333</v>
      </c>
      <c r="S926" s="239"/>
      <c r="T926" s="241">
        <f>SUM(T927:T946)</f>
        <v>0</v>
      </c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R926" s="242" t="s">
        <v>31</v>
      </c>
      <c r="AT926" s="243" t="s">
        <v>75</v>
      </c>
      <c r="AU926" s="243" t="s">
        <v>85</v>
      </c>
      <c r="AY926" s="242" t="s">
        <v>242</v>
      </c>
      <c r="BK926" s="244">
        <f>SUM(BK927:BK946)</f>
        <v>0</v>
      </c>
    </row>
    <row r="927" s="2" customFormat="1" ht="33" customHeight="1">
      <c r="A927" s="41"/>
      <c r="B927" s="42"/>
      <c r="C927" s="247" t="s">
        <v>916</v>
      </c>
      <c r="D927" s="247" t="s">
        <v>245</v>
      </c>
      <c r="E927" s="248" t="s">
        <v>917</v>
      </c>
      <c r="F927" s="249" t="s">
        <v>918</v>
      </c>
      <c r="G927" s="250" t="s">
        <v>248</v>
      </c>
      <c r="H927" s="251">
        <v>0.95899999999999996</v>
      </c>
      <c r="I927" s="252"/>
      <c r="J927" s="251">
        <f>ROUND(I927*H927,3)</f>
        <v>0</v>
      </c>
      <c r="K927" s="253"/>
      <c r="L927" s="44"/>
      <c r="M927" s="254" t="s">
        <v>1</v>
      </c>
      <c r="N927" s="255" t="s">
        <v>41</v>
      </c>
      <c r="O927" s="94"/>
      <c r="P927" s="256">
        <f>O927*H927</f>
        <v>0</v>
      </c>
      <c r="Q927" s="256">
        <v>2.5018699999999998</v>
      </c>
      <c r="R927" s="256">
        <f>Q927*H927</f>
        <v>2.3992933299999999</v>
      </c>
      <c r="S927" s="256">
        <v>0</v>
      </c>
      <c r="T927" s="257">
        <f>S927*H927</f>
        <v>0</v>
      </c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R927" s="258" t="s">
        <v>249</v>
      </c>
      <c r="AT927" s="258" t="s">
        <v>245</v>
      </c>
      <c r="AU927" s="258" t="s">
        <v>113</v>
      </c>
      <c r="AY927" s="18" t="s">
        <v>242</v>
      </c>
      <c r="BE927" s="146">
        <f>IF(N927="základní",J927,0)</f>
        <v>0</v>
      </c>
      <c r="BF927" s="146">
        <f>IF(N927="snížená",J927,0)</f>
        <v>0</v>
      </c>
      <c r="BG927" s="146">
        <f>IF(N927="zákl. přenesená",J927,0)</f>
        <v>0</v>
      </c>
      <c r="BH927" s="146">
        <f>IF(N927="sníž. přenesená",J927,0)</f>
        <v>0</v>
      </c>
      <c r="BI927" s="146">
        <f>IF(N927="nulová",J927,0)</f>
        <v>0</v>
      </c>
      <c r="BJ927" s="18" t="s">
        <v>31</v>
      </c>
      <c r="BK927" s="259">
        <f>ROUND(I927*H927,3)</f>
        <v>0</v>
      </c>
      <c r="BL927" s="18" t="s">
        <v>249</v>
      </c>
      <c r="BM927" s="258" t="s">
        <v>919</v>
      </c>
    </row>
    <row r="928" s="13" customFormat="1">
      <c r="A928" s="13"/>
      <c r="B928" s="260"/>
      <c r="C928" s="261"/>
      <c r="D928" s="262" t="s">
        <v>251</v>
      </c>
      <c r="E928" s="263" t="s">
        <v>1</v>
      </c>
      <c r="F928" s="264" t="s">
        <v>920</v>
      </c>
      <c r="G928" s="261"/>
      <c r="H928" s="263" t="s">
        <v>1</v>
      </c>
      <c r="I928" s="265"/>
      <c r="J928" s="261"/>
      <c r="K928" s="261"/>
      <c r="L928" s="266"/>
      <c r="M928" s="267"/>
      <c r="N928" s="268"/>
      <c r="O928" s="268"/>
      <c r="P928" s="268"/>
      <c r="Q928" s="268"/>
      <c r="R928" s="268"/>
      <c r="S928" s="268"/>
      <c r="T928" s="269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T928" s="270" t="s">
        <v>251</v>
      </c>
      <c r="AU928" s="270" t="s">
        <v>113</v>
      </c>
      <c r="AV928" s="13" t="s">
        <v>31</v>
      </c>
      <c r="AW928" s="13" t="s">
        <v>30</v>
      </c>
      <c r="AX928" s="13" t="s">
        <v>76</v>
      </c>
      <c r="AY928" s="270" t="s">
        <v>242</v>
      </c>
    </row>
    <row r="929" s="14" customFormat="1">
      <c r="A929" s="14"/>
      <c r="B929" s="271"/>
      <c r="C929" s="272"/>
      <c r="D929" s="262" t="s">
        <v>251</v>
      </c>
      <c r="E929" s="273" t="s">
        <v>1</v>
      </c>
      <c r="F929" s="274" t="s">
        <v>921</v>
      </c>
      <c r="G929" s="272"/>
      <c r="H929" s="275">
        <v>0.28699999999999998</v>
      </c>
      <c r="I929" s="276"/>
      <c r="J929" s="272"/>
      <c r="K929" s="272"/>
      <c r="L929" s="277"/>
      <c r="M929" s="278"/>
      <c r="N929" s="279"/>
      <c r="O929" s="279"/>
      <c r="P929" s="279"/>
      <c r="Q929" s="279"/>
      <c r="R929" s="279"/>
      <c r="S929" s="279"/>
      <c r="T929" s="280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T929" s="281" t="s">
        <v>251</v>
      </c>
      <c r="AU929" s="281" t="s">
        <v>113</v>
      </c>
      <c r="AV929" s="14" t="s">
        <v>85</v>
      </c>
      <c r="AW929" s="14" t="s">
        <v>30</v>
      </c>
      <c r="AX929" s="14" t="s">
        <v>76</v>
      </c>
      <c r="AY929" s="281" t="s">
        <v>242</v>
      </c>
    </row>
    <row r="930" s="13" customFormat="1">
      <c r="A930" s="13"/>
      <c r="B930" s="260"/>
      <c r="C930" s="261"/>
      <c r="D930" s="262" t="s">
        <v>251</v>
      </c>
      <c r="E930" s="263" t="s">
        <v>1</v>
      </c>
      <c r="F930" s="264" t="s">
        <v>269</v>
      </c>
      <c r="G930" s="261"/>
      <c r="H930" s="263" t="s">
        <v>1</v>
      </c>
      <c r="I930" s="265"/>
      <c r="J930" s="261"/>
      <c r="K930" s="261"/>
      <c r="L930" s="266"/>
      <c r="M930" s="267"/>
      <c r="N930" s="268"/>
      <c r="O930" s="268"/>
      <c r="P930" s="268"/>
      <c r="Q930" s="268"/>
      <c r="R930" s="268"/>
      <c r="S930" s="268"/>
      <c r="T930" s="269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70" t="s">
        <v>251</v>
      </c>
      <c r="AU930" s="270" t="s">
        <v>113</v>
      </c>
      <c r="AV930" s="13" t="s">
        <v>31</v>
      </c>
      <c r="AW930" s="13" t="s">
        <v>30</v>
      </c>
      <c r="AX930" s="13" t="s">
        <v>76</v>
      </c>
      <c r="AY930" s="270" t="s">
        <v>242</v>
      </c>
    </row>
    <row r="931" s="14" customFormat="1">
      <c r="A931" s="14"/>
      <c r="B931" s="271"/>
      <c r="C931" s="272"/>
      <c r="D931" s="262" t="s">
        <v>251</v>
      </c>
      <c r="E931" s="273" t="s">
        <v>1</v>
      </c>
      <c r="F931" s="274" t="s">
        <v>922</v>
      </c>
      <c r="G931" s="272"/>
      <c r="H931" s="275">
        <v>0.67200000000000004</v>
      </c>
      <c r="I931" s="276"/>
      <c r="J931" s="272"/>
      <c r="K931" s="272"/>
      <c r="L931" s="277"/>
      <c r="M931" s="278"/>
      <c r="N931" s="279"/>
      <c r="O931" s="279"/>
      <c r="P931" s="279"/>
      <c r="Q931" s="279"/>
      <c r="R931" s="279"/>
      <c r="S931" s="279"/>
      <c r="T931" s="280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T931" s="281" t="s">
        <v>251</v>
      </c>
      <c r="AU931" s="281" t="s">
        <v>113</v>
      </c>
      <c r="AV931" s="14" t="s">
        <v>85</v>
      </c>
      <c r="AW931" s="14" t="s">
        <v>30</v>
      </c>
      <c r="AX931" s="14" t="s">
        <v>76</v>
      </c>
      <c r="AY931" s="281" t="s">
        <v>242</v>
      </c>
    </row>
    <row r="932" s="15" customFormat="1">
      <c r="A932" s="15"/>
      <c r="B932" s="282"/>
      <c r="C932" s="283"/>
      <c r="D932" s="262" t="s">
        <v>251</v>
      </c>
      <c r="E932" s="284" t="s">
        <v>1</v>
      </c>
      <c r="F932" s="285" t="s">
        <v>256</v>
      </c>
      <c r="G932" s="283"/>
      <c r="H932" s="286">
        <v>0.95899999999999996</v>
      </c>
      <c r="I932" s="287"/>
      <c r="J932" s="283"/>
      <c r="K932" s="283"/>
      <c r="L932" s="288"/>
      <c r="M932" s="289"/>
      <c r="N932" s="290"/>
      <c r="O932" s="290"/>
      <c r="P932" s="290"/>
      <c r="Q932" s="290"/>
      <c r="R932" s="290"/>
      <c r="S932" s="290"/>
      <c r="T932" s="291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T932" s="292" t="s">
        <v>251</v>
      </c>
      <c r="AU932" s="292" t="s">
        <v>113</v>
      </c>
      <c r="AV932" s="15" t="s">
        <v>249</v>
      </c>
      <c r="AW932" s="15" t="s">
        <v>30</v>
      </c>
      <c r="AX932" s="15" t="s">
        <v>31</v>
      </c>
      <c r="AY932" s="292" t="s">
        <v>242</v>
      </c>
    </row>
    <row r="933" s="2" customFormat="1" ht="24.15" customHeight="1">
      <c r="A933" s="41"/>
      <c r="B933" s="42"/>
      <c r="C933" s="247" t="s">
        <v>85</v>
      </c>
      <c r="D933" s="247" t="s">
        <v>245</v>
      </c>
      <c r="E933" s="248" t="s">
        <v>923</v>
      </c>
      <c r="F933" s="249" t="s">
        <v>924</v>
      </c>
      <c r="G933" s="250" t="s">
        <v>248</v>
      </c>
      <c r="H933" s="251">
        <v>22.169</v>
      </c>
      <c r="I933" s="252"/>
      <c r="J933" s="251">
        <f>ROUND(I933*H933,3)</f>
        <v>0</v>
      </c>
      <c r="K933" s="253"/>
      <c r="L933" s="44"/>
      <c r="M933" s="254" t="s">
        <v>1</v>
      </c>
      <c r="N933" s="255" t="s">
        <v>41</v>
      </c>
      <c r="O933" s="94"/>
      <c r="P933" s="256">
        <f>O933*H933</f>
        <v>0</v>
      </c>
      <c r="Q933" s="256">
        <v>2</v>
      </c>
      <c r="R933" s="256">
        <f>Q933*H933</f>
        <v>44.338000000000001</v>
      </c>
      <c r="S933" s="256">
        <v>0</v>
      </c>
      <c r="T933" s="257">
        <f>S933*H933</f>
        <v>0</v>
      </c>
      <c r="U933" s="41"/>
      <c r="V933" s="41"/>
      <c r="W933" s="41"/>
      <c r="X933" s="41"/>
      <c r="Y933" s="41"/>
      <c r="Z933" s="41"/>
      <c r="AA933" s="41"/>
      <c r="AB933" s="41"/>
      <c r="AC933" s="41"/>
      <c r="AD933" s="41"/>
      <c r="AE933" s="41"/>
      <c r="AR933" s="258" t="s">
        <v>249</v>
      </c>
      <c r="AT933" s="258" t="s">
        <v>245</v>
      </c>
      <c r="AU933" s="258" t="s">
        <v>113</v>
      </c>
      <c r="AY933" s="18" t="s">
        <v>242</v>
      </c>
      <c r="BE933" s="146">
        <f>IF(N933="základní",J933,0)</f>
        <v>0</v>
      </c>
      <c r="BF933" s="146">
        <f>IF(N933="snížená",J933,0)</f>
        <v>0</v>
      </c>
      <c r="BG933" s="146">
        <f>IF(N933="zákl. přenesená",J933,0)</f>
        <v>0</v>
      </c>
      <c r="BH933" s="146">
        <f>IF(N933="sníž. přenesená",J933,0)</f>
        <v>0</v>
      </c>
      <c r="BI933" s="146">
        <f>IF(N933="nulová",J933,0)</f>
        <v>0</v>
      </c>
      <c r="BJ933" s="18" t="s">
        <v>31</v>
      </c>
      <c r="BK933" s="259">
        <f>ROUND(I933*H933,3)</f>
        <v>0</v>
      </c>
      <c r="BL933" s="18" t="s">
        <v>249</v>
      </c>
      <c r="BM933" s="258" t="s">
        <v>925</v>
      </c>
    </row>
    <row r="934" s="13" customFormat="1">
      <c r="A934" s="13"/>
      <c r="B934" s="260"/>
      <c r="C934" s="261"/>
      <c r="D934" s="262" t="s">
        <v>251</v>
      </c>
      <c r="E934" s="263" t="s">
        <v>1</v>
      </c>
      <c r="F934" s="264" t="s">
        <v>585</v>
      </c>
      <c r="G934" s="261"/>
      <c r="H934" s="263" t="s">
        <v>1</v>
      </c>
      <c r="I934" s="265"/>
      <c r="J934" s="261"/>
      <c r="K934" s="261"/>
      <c r="L934" s="266"/>
      <c r="M934" s="267"/>
      <c r="N934" s="268"/>
      <c r="O934" s="268"/>
      <c r="P934" s="268"/>
      <c r="Q934" s="268"/>
      <c r="R934" s="268"/>
      <c r="S934" s="268"/>
      <c r="T934" s="269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T934" s="270" t="s">
        <v>251</v>
      </c>
      <c r="AU934" s="270" t="s">
        <v>113</v>
      </c>
      <c r="AV934" s="13" t="s">
        <v>31</v>
      </c>
      <c r="AW934" s="13" t="s">
        <v>30</v>
      </c>
      <c r="AX934" s="13" t="s">
        <v>76</v>
      </c>
      <c r="AY934" s="270" t="s">
        <v>242</v>
      </c>
    </row>
    <row r="935" s="13" customFormat="1">
      <c r="A935" s="13"/>
      <c r="B935" s="260"/>
      <c r="C935" s="261"/>
      <c r="D935" s="262" t="s">
        <v>251</v>
      </c>
      <c r="E935" s="263" t="s">
        <v>1</v>
      </c>
      <c r="F935" s="264" t="s">
        <v>926</v>
      </c>
      <c r="G935" s="261"/>
      <c r="H935" s="263" t="s">
        <v>1</v>
      </c>
      <c r="I935" s="265"/>
      <c r="J935" s="261"/>
      <c r="K935" s="261"/>
      <c r="L935" s="266"/>
      <c r="M935" s="267"/>
      <c r="N935" s="268"/>
      <c r="O935" s="268"/>
      <c r="P935" s="268"/>
      <c r="Q935" s="268"/>
      <c r="R935" s="268"/>
      <c r="S935" s="268"/>
      <c r="T935" s="269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T935" s="270" t="s">
        <v>251</v>
      </c>
      <c r="AU935" s="270" t="s">
        <v>113</v>
      </c>
      <c r="AV935" s="13" t="s">
        <v>31</v>
      </c>
      <c r="AW935" s="13" t="s">
        <v>30</v>
      </c>
      <c r="AX935" s="13" t="s">
        <v>76</v>
      </c>
      <c r="AY935" s="270" t="s">
        <v>242</v>
      </c>
    </row>
    <row r="936" s="13" customFormat="1">
      <c r="A936" s="13"/>
      <c r="B936" s="260"/>
      <c r="C936" s="261"/>
      <c r="D936" s="262" t="s">
        <v>251</v>
      </c>
      <c r="E936" s="263" t="s">
        <v>1</v>
      </c>
      <c r="F936" s="264" t="s">
        <v>927</v>
      </c>
      <c r="G936" s="261"/>
      <c r="H936" s="263" t="s">
        <v>1</v>
      </c>
      <c r="I936" s="265"/>
      <c r="J936" s="261"/>
      <c r="K936" s="261"/>
      <c r="L936" s="266"/>
      <c r="M936" s="267"/>
      <c r="N936" s="268"/>
      <c r="O936" s="268"/>
      <c r="P936" s="268"/>
      <c r="Q936" s="268"/>
      <c r="R936" s="268"/>
      <c r="S936" s="268"/>
      <c r="T936" s="269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70" t="s">
        <v>251</v>
      </c>
      <c r="AU936" s="270" t="s">
        <v>113</v>
      </c>
      <c r="AV936" s="13" t="s">
        <v>31</v>
      </c>
      <c r="AW936" s="13" t="s">
        <v>30</v>
      </c>
      <c r="AX936" s="13" t="s">
        <v>76</v>
      </c>
      <c r="AY936" s="270" t="s">
        <v>242</v>
      </c>
    </row>
    <row r="937" s="13" customFormat="1">
      <c r="A937" s="13"/>
      <c r="B937" s="260"/>
      <c r="C937" s="261"/>
      <c r="D937" s="262" t="s">
        <v>251</v>
      </c>
      <c r="E937" s="263" t="s">
        <v>1</v>
      </c>
      <c r="F937" s="264" t="s">
        <v>928</v>
      </c>
      <c r="G937" s="261"/>
      <c r="H937" s="263" t="s">
        <v>1</v>
      </c>
      <c r="I937" s="265"/>
      <c r="J937" s="261"/>
      <c r="K937" s="261"/>
      <c r="L937" s="266"/>
      <c r="M937" s="267"/>
      <c r="N937" s="268"/>
      <c r="O937" s="268"/>
      <c r="P937" s="268"/>
      <c r="Q937" s="268"/>
      <c r="R937" s="268"/>
      <c r="S937" s="268"/>
      <c r="T937" s="269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70" t="s">
        <v>251</v>
      </c>
      <c r="AU937" s="270" t="s">
        <v>113</v>
      </c>
      <c r="AV937" s="13" t="s">
        <v>31</v>
      </c>
      <c r="AW937" s="13" t="s">
        <v>30</v>
      </c>
      <c r="AX937" s="13" t="s">
        <v>76</v>
      </c>
      <c r="AY937" s="270" t="s">
        <v>242</v>
      </c>
    </row>
    <row r="938" s="13" customFormat="1">
      <c r="A938" s="13"/>
      <c r="B938" s="260"/>
      <c r="C938" s="261"/>
      <c r="D938" s="262" t="s">
        <v>251</v>
      </c>
      <c r="E938" s="263" t="s">
        <v>1</v>
      </c>
      <c r="F938" s="264" t="s">
        <v>929</v>
      </c>
      <c r="G938" s="261"/>
      <c r="H938" s="263" t="s">
        <v>1</v>
      </c>
      <c r="I938" s="265"/>
      <c r="J938" s="261"/>
      <c r="K938" s="261"/>
      <c r="L938" s="266"/>
      <c r="M938" s="267"/>
      <c r="N938" s="268"/>
      <c r="O938" s="268"/>
      <c r="P938" s="268"/>
      <c r="Q938" s="268"/>
      <c r="R938" s="268"/>
      <c r="S938" s="268"/>
      <c r="T938" s="269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70" t="s">
        <v>251</v>
      </c>
      <c r="AU938" s="270" t="s">
        <v>113</v>
      </c>
      <c r="AV938" s="13" t="s">
        <v>31</v>
      </c>
      <c r="AW938" s="13" t="s">
        <v>30</v>
      </c>
      <c r="AX938" s="13" t="s">
        <v>76</v>
      </c>
      <c r="AY938" s="270" t="s">
        <v>242</v>
      </c>
    </row>
    <row r="939" s="13" customFormat="1">
      <c r="A939" s="13"/>
      <c r="B939" s="260"/>
      <c r="C939" s="261"/>
      <c r="D939" s="262" t="s">
        <v>251</v>
      </c>
      <c r="E939" s="263" t="s">
        <v>1</v>
      </c>
      <c r="F939" s="264" t="s">
        <v>930</v>
      </c>
      <c r="G939" s="261"/>
      <c r="H939" s="263" t="s">
        <v>1</v>
      </c>
      <c r="I939" s="265"/>
      <c r="J939" s="261"/>
      <c r="K939" s="261"/>
      <c r="L939" s="266"/>
      <c r="M939" s="267"/>
      <c r="N939" s="268"/>
      <c r="O939" s="268"/>
      <c r="P939" s="268"/>
      <c r="Q939" s="268"/>
      <c r="R939" s="268"/>
      <c r="S939" s="268"/>
      <c r="T939" s="269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70" t="s">
        <v>251</v>
      </c>
      <c r="AU939" s="270" t="s">
        <v>113</v>
      </c>
      <c r="AV939" s="13" t="s">
        <v>31</v>
      </c>
      <c r="AW939" s="13" t="s">
        <v>30</v>
      </c>
      <c r="AX939" s="13" t="s">
        <v>76</v>
      </c>
      <c r="AY939" s="270" t="s">
        <v>242</v>
      </c>
    </row>
    <row r="940" s="13" customFormat="1">
      <c r="A940" s="13"/>
      <c r="B940" s="260"/>
      <c r="C940" s="261"/>
      <c r="D940" s="262" t="s">
        <v>251</v>
      </c>
      <c r="E940" s="263" t="s">
        <v>1</v>
      </c>
      <c r="F940" s="264" t="s">
        <v>931</v>
      </c>
      <c r="G940" s="261"/>
      <c r="H940" s="263" t="s">
        <v>1</v>
      </c>
      <c r="I940" s="265"/>
      <c r="J940" s="261"/>
      <c r="K940" s="261"/>
      <c r="L940" s="266"/>
      <c r="M940" s="267"/>
      <c r="N940" s="268"/>
      <c r="O940" s="268"/>
      <c r="P940" s="268"/>
      <c r="Q940" s="268"/>
      <c r="R940" s="268"/>
      <c r="S940" s="268"/>
      <c r="T940" s="269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70" t="s">
        <v>251</v>
      </c>
      <c r="AU940" s="270" t="s">
        <v>113</v>
      </c>
      <c r="AV940" s="13" t="s">
        <v>31</v>
      </c>
      <c r="AW940" s="13" t="s">
        <v>30</v>
      </c>
      <c r="AX940" s="13" t="s">
        <v>76</v>
      </c>
      <c r="AY940" s="270" t="s">
        <v>242</v>
      </c>
    </row>
    <row r="941" s="13" customFormat="1">
      <c r="A941" s="13"/>
      <c r="B941" s="260"/>
      <c r="C941" s="261"/>
      <c r="D941" s="262" t="s">
        <v>251</v>
      </c>
      <c r="E941" s="263" t="s">
        <v>1</v>
      </c>
      <c r="F941" s="264" t="s">
        <v>932</v>
      </c>
      <c r="G941" s="261"/>
      <c r="H941" s="263" t="s">
        <v>1</v>
      </c>
      <c r="I941" s="265"/>
      <c r="J941" s="261"/>
      <c r="K941" s="261"/>
      <c r="L941" s="266"/>
      <c r="M941" s="267"/>
      <c r="N941" s="268"/>
      <c r="O941" s="268"/>
      <c r="P941" s="268"/>
      <c r="Q941" s="268"/>
      <c r="R941" s="268"/>
      <c r="S941" s="268"/>
      <c r="T941" s="269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T941" s="270" t="s">
        <v>251</v>
      </c>
      <c r="AU941" s="270" t="s">
        <v>113</v>
      </c>
      <c r="AV941" s="13" t="s">
        <v>31</v>
      </c>
      <c r="AW941" s="13" t="s">
        <v>30</v>
      </c>
      <c r="AX941" s="13" t="s">
        <v>76</v>
      </c>
      <c r="AY941" s="270" t="s">
        <v>242</v>
      </c>
    </row>
    <row r="942" s="13" customFormat="1">
      <c r="A942" s="13"/>
      <c r="B942" s="260"/>
      <c r="C942" s="261"/>
      <c r="D942" s="262" t="s">
        <v>251</v>
      </c>
      <c r="E942" s="263" t="s">
        <v>1</v>
      </c>
      <c r="F942" s="264" t="s">
        <v>933</v>
      </c>
      <c r="G942" s="261"/>
      <c r="H942" s="263" t="s">
        <v>1</v>
      </c>
      <c r="I942" s="265"/>
      <c r="J942" s="261"/>
      <c r="K942" s="261"/>
      <c r="L942" s="266"/>
      <c r="M942" s="267"/>
      <c r="N942" s="268"/>
      <c r="O942" s="268"/>
      <c r="P942" s="268"/>
      <c r="Q942" s="268"/>
      <c r="R942" s="268"/>
      <c r="S942" s="268"/>
      <c r="T942" s="269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70" t="s">
        <v>251</v>
      </c>
      <c r="AU942" s="270" t="s">
        <v>113</v>
      </c>
      <c r="AV942" s="13" t="s">
        <v>31</v>
      </c>
      <c r="AW942" s="13" t="s">
        <v>30</v>
      </c>
      <c r="AX942" s="13" t="s">
        <v>76</v>
      </c>
      <c r="AY942" s="270" t="s">
        <v>242</v>
      </c>
    </row>
    <row r="943" s="13" customFormat="1">
      <c r="A943" s="13"/>
      <c r="B943" s="260"/>
      <c r="C943" s="261"/>
      <c r="D943" s="262" t="s">
        <v>251</v>
      </c>
      <c r="E943" s="263" t="s">
        <v>1</v>
      </c>
      <c r="F943" s="264" t="s">
        <v>934</v>
      </c>
      <c r="G943" s="261"/>
      <c r="H943" s="263" t="s">
        <v>1</v>
      </c>
      <c r="I943" s="265"/>
      <c r="J943" s="261"/>
      <c r="K943" s="261"/>
      <c r="L943" s="266"/>
      <c r="M943" s="267"/>
      <c r="N943" s="268"/>
      <c r="O943" s="268"/>
      <c r="P943" s="268"/>
      <c r="Q943" s="268"/>
      <c r="R943" s="268"/>
      <c r="S943" s="268"/>
      <c r="T943" s="269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T943" s="270" t="s">
        <v>251</v>
      </c>
      <c r="AU943" s="270" t="s">
        <v>113</v>
      </c>
      <c r="AV943" s="13" t="s">
        <v>31</v>
      </c>
      <c r="AW943" s="13" t="s">
        <v>30</v>
      </c>
      <c r="AX943" s="13" t="s">
        <v>76</v>
      </c>
      <c r="AY943" s="270" t="s">
        <v>242</v>
      </c>
    </row>
    <row r="944" s="13" customFormat="1">
      <c r="A944" s="13"/>
      <c r="B944" s="260"/>
      <c r="C944" s="261"/>
      <c r="D944" s="262" t="s">
        <v>251</v>
      </c>
      <c r="E944" s="263" t="s">
        <v>1</v>
      </c>
      <c r="F944" s="264" t="s">
        <v>935</v>
      </c>
      <c r="G944" s="261"/>
      <c r="H944" s="263" t="s">
        <v>1</v>
      </c>
      <c r="I944" s="265"/>
      <c r="J944" s="261"/>
      <c r="K944" s="261"/>
      <c r="L944" s="266"/>
      <c r="M944" s="267"/>
      <c r="N944" s="268"/>
      <c r="O944" s="268"/>
      <c r="P944" s="268"/>
      <c r="Q944" s="268"/>
      <c r="R944" s="268"/>
      <c r="S944" s="268"/>
      <c r="T944" s="269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70" t="s">
        <v>251</v>
      </c>
      <c r="AU944" s="270" t="s">
        <v>113</v>
      </c>
      <c r="AV944" s="13" t="s">
        <v>31</v>
      </c>
      <c r="AW944" s="13" t="s">
        <v>30</v>
      </c>
      <c r="AX944" s="13" t="s">
        <v>76</v>
      </c>
      <c r="AY944" s="270" t="s">
        <v>242</v>
      </c>
    </row>
    <row r="945" s="13" customFormat="1">
      <c r="A945" s="13"/>
      <c r="B945" s="260"/>
      <c r="C945" s="261"/>
      <c r="D945" s="262" t="s">
        <v>251</v>
      </c>
      <c r="E945" s="263" t="s">
        <v>1</v>
      </c>
      <c r="F945" s="264" t="s">
        <v>936</v>
      </c>
      <c r="G945" s="261"/>
      <c r="H945" s="263" t="s">
        <v>1</v>
      </c>
      <c r="I945" s="265"/>
      <c r="J945" s="261"/>
      <c r="K945" s="261"/>
      <c r="L945" s="266"/>
      <c r="M945" s="267"/>
      <c r="N945" s="268"/>
      <c r="O945" s="268"/>
      <c r="P945" s="268"/>
      <c r="Q945" s="268"/>
      <c r="R945" s="268"/>
      <c r="S945" s="268"/>
      <c r="T945" s="269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T945" s="270" t="s">
        <v>251</v>
      </c>
      <c r="AU945" s="270" t="s">
        <v>113</v>
      </c>
      <c r="AV945" s="13" t="s">
        <v>31</v>
      </c>
      <c r="AW945" s="13" t="s">
        <v>30</v>
      </c>
      <c r="AX945" s="13" t="s">
        <v>76</v>
      </c>
      <c r="AY945" s="270" t="s">
        <v>242</v>
      </c>
    </row>
    <row r="946" s="14" customFormat="1">
      <c r="A946" s="14"/>
      <c r="B946" s="271"/>
      <c r="C946" s="272"/>
      <c r="D946" s="262" t="s">
        <v>251</v>
      </c>
      <c r="E946" s="273" t="s">
        <v>1</v>
      </c>
      <c r="F946" s="274" t="s">
        <v>114</v>
      </c>
      <c r="G946" s="272"/>
      <c r="H946" s="275">
        <v>22.169</v>
      </c>
      <c r="I946" s="276"/>
      <c r="J946" s="272"/>
      <c r="K946" s="272"/>
      <c r="L946" s="277"/>
      <c r="M946" s="278"/>
      <c r="N946" s="279"/>
      <c r="O946" s="279"/>
      <c r="P946" s="279"/>
      <c r="Q946" s="279"/>
      <c r="R946" s="279"/>
      <c r="S946" s="279"/>
      <c r="T946" s="280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T946" s="281" t="s">
        <v>251</v>
      </c>
      <c r="AU946" s="281" t="s">
        <v>113</v>
      </c>
      <c r="AV946" s="14" t="s">
        <v>85</v>
      </c>
      <c r="AW946" s="14" t="s">
        <v>30</v>
      </c>
      <c r="AX946" s="14" t="s">
        <v>31</v>
      </c>
      <c r="AY946" s="281" t="s">
        <v>242</v>
      </c>
    </row>
    <row r="947" s="12" customFormat="1" ht="22.8" customHeight="1">
      <c r="A947" s="12"/>
      <c r="B947" s="231"/>
      <c r="C947" s="232"/>
      <c r="D947" s="233" t="s">
        <v>75</v>
      </c>
      <c r="E947" s="245" t="s">
        <v>937</v>
      </c>
      <c r="F947" s="245" t="s">
        <v>938</v>
      </c>
      <c r="G947" s="232"/>
      <c r="H947" s="232"/>
      <c r="I947" s="235"/>
      <c r="J947" s="246">
        <f>BK947</f>
        <v>0</v>
      </c>
      <c r="K947" s="232"/>
      <c r="L947" s="237"/>
      <c r="M947" s="238"/>
      <c r="N947" s="239"/>
      <c r="O947" s="239"/>
      <c r="P947" s="240">
        <f>P948+SUM(P949:P954)+P1003+P1025+P1202</f>
        <v>0</v>
      </c>
      <c r="Q947" s="239"/>
      <c r="R947" s="240">
        <f>R948+SUM(R949:R954)+R1003+R1025+R1202</f>
        <v>1.0226649999999999</v>
      </c>
      <c r="S947" s="239"/>
      <c r="T947" s="241">
        <f>T948+SUM(T949:T954)+T1003+T1025+T1202</f>
        <v>263.87973</v>
      </c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R947" s="242" t="s">
        <v>31</v>
      </c>
      <c r="AT947" s="243" t="s">
        <v>75</v>
      </c>
      <c r="AU947" s="243" t="s">
        <v>31</v>
      </c>
      <c r="AY947" s="242" t="s">
        <v>242</v>
      </c>
      <c r="BK947" s="244">
        <f>BK948+SUM(BK949:BK954)+BK1003+BK1025+BK1202</f>
        <v>0</v>
      </c>
    </row>
    <row r="948" s="2" customFormat="1" ht="16.5" customHeight="1">
      <c r="A948" s="41"/>
      <c r="B948" s="42"/>
      <c r="C948" s="247" t="s">
        <v>939</v>
      </c>
      <c r="D948" s="247" t="s">
        <v>245</v>
      </c>
      <c r="E948" s="248" t="s">
        <v>940</v>
      </c>
      <c r="F948" s="249" t="s">
        <v>941</v>
      </c>
      <c r="G948" s="250" t="s">
        <v>353</v>
      </c>
      <c r="H948" s="251">
        <v>828.99000000000001</v>
      </c>
      <c r="I948" s="252"/>
      <c r="J948" s="251">
        <f>ROUND(I948*H948,3)</f>
        <v>0</v>
      </c>
      <c r="K948" s="253"/>
      <c r="L948" s="44"/>
      <c r="M948" s="254" t="s">
        <v>1</v>
      </c>
      <c r="N948" s="255" t="s">
        <v>41</v>
      </c>
      <c r="O948" s="94"/>
      <c r="P948" s="256">
        <f>O948*H948</f>
        <v>0</v>
      </c>
      <c r="Q948" s="256">
        <v>0.00055000000000000003</v>
      </c>
      <c r="R948" s="256">
        <f>Q948*H948</f>
        <v>0.45594450000000003</v>
      </c>
      <c r="S948" s="256">
        <v>0.00059999999999999995</v>
      </c>
      <c r="T948" s="257">
        <f>S948*H948</f>
        <v>0.49739399999999995</v>
      </c>
      <c r="U948" s="41"/>
      <c r="V948" s="41"/>
      <c r="W948" s="41"/>
      <c r="X948" s="41"/>
      <c r="Y948" s="41"/>
      <c r="Z948" s="41"/>
      <c r="AA948" s="41"/>
      <c r="AB948" s="41"/>
      <c r="AC948" s="41"/>
      <c r="AD948" s="41"/>
      <c r="AE948" s="41"/>
      <c r="AR948" s="258" t="s">
        <v>249</v>
      </c>
      <c r="AT948" s="258" t="s">
        <v>245</v>
      </c>
      <c r="AU948" s="258" t="s">
        <v>85</v>
      </c>
      <c r="AY948" s="18" t="s">
        <v>242</v>
      </c>
      <c r="BE948" s="146">
        <f>IF(N948="základní",J948,0)</f>
        <v>0</v>
      </c>
      <c r="BF948" s="146">
        <f>IF(N948="snížená",J948,0)</f>
        <v>0</v>
      </c>
      <c r="BG948" s="146">
        <f>IF(N948="zákl. přenesená",J948,0)</f>
        <v>0</v>
      </c>
      <c r="BH948" s="146">
        <f>IF(N948="sníž. přenesená",J948,0)</f>
        <v>0</v>
      </c>
      <c r="BI948" s="146">
        <f>IF(N948="nulová",J948,0)</f>
        <v>0</v>
      </c>
      <c r="BJ948" s="18" t="s">
        <v>31</v>
      </c>
      <c r="BK948" s="259">
        <f>ROUND(I948*H948,3)</f>
        <v>0</v>
      </c>
      <c r="BL948" s="18" t="s">
        <v>249</v>
      </c>
      <c r="BM948" s="258" t="s">
        <v>942</v>
      </c>
    </row>
    <row r="949" s="13" customFormat="1">
      <c r="A949" s="13"/>
      <c r="B949" s="260"/>
      <c r="C949" s="261"/>
      <c r="D949" s="262" t="s">
        <v>251</v>
      </c>
      <c r="E949" s="263" t="s">
        <v>1</v>
      </c>
      <c r="F949" s="264" t="s">
        <v>943</v>
      </c>
      <c r="G949" s="261"/>
      <c r="H949" s="263" t="s">
        <v>1</v>
      </c>
      <c r="I949" s="265"/>
      <c r="J949" s="261"/>
      <c r="K949" s="261"/>
      <c r="L949" s="266"/>
      <c r="M949" s="267"/>
      <c r="N949" s="268"/>
      <c r="O949" s="268"/>
      <c r="P949" s="268"/>
      <c r="Q949" s="268"/>
      <c r="R949" s="268"/>
      <c r="S949" s="268"/>
      <c r="T949" s="269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T949" s="270" t="s">
        <v>251</v>
      </c>
      <c r="AU949" s="270" t="s">
        <v>85</v>
      </c>
      <c r="AV949" s="13" t="s">
        <v>31</v>
      </c>
      <c r="AW949" s="13" t="s">
        <v>30</v>
      </c>
      <c r="AX949" s="13" t="s">
        <v>76</v>
      </c>
      <c r="AY949" s="270" t="s">
        <v>242</v>
      </c>
    </row>
    <row r="950" s="14" customFormat="1">
      <c r="A950" s="14"/>
      <c r="B950" s="271"/>
      <c r="C950" s="272"/>
      <c r="D950" s="262" t="s">
        <v>251</v>
      </c>
      <c r="E950" s="273" t="s">
        <v>1</v>
      </c>
      <c r="F950" s="274" t="s">
        <v>152</v>
      </c>
      <c r="G950" s="272"/>
      <c r="H950" s="275">
        <v>473.26999999999998</v>
      </c>
      <c r="I950" s="276"/>
      <c r="J950" s="272"/>
      <c r="K950" s="272"/>
      <c r="L950" s="277"/>
      <c r="M950" s="278"/>
      <c r="N950" s="279"/>
      <c r="O950" s="279"/>
      <c r="P950" s="279"/>
      <c r="Q950" s="279"/>
      <c r="R950" s="279"/>
      <c r="S950" s="279"/>
      <c r="T950" s="280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T950" s="281" t="s">
        <v>251</v>
      </c>
      <c r="AU950" s="281" t="s">
        <v>85</v>
      </c>
      <c r="AV950" s="14" t="s">
        <v>85</v>
      </c>
      <c r="AW950" s="14" t="s">
        <v>30</v>
      </c>
      <c r="AX950" s="14" t="s">
        <v>76</v>
      </c>
      <c r="AY950" s="281" t="s">
        <v>242</v>
      </c>
    </row>
    <row r="951" s="13" customFormat="1">
      <c r="A951" s="13"/>
      <c r="B951" s="260"/>
      <c r="C951" s="261"/>
      <c r="D951" s="262" t="s">
        <v>251</v>
      </c>
      <c r="E951" s="263" t="s">
        <v>1</v>
      </c>
      <c r="F951" s="264" t="s">
        <v>944</v>
      </c>
      <c r="G951" s="261"/>
      <c r="H951" s="263" t="s">
        <v>1</v>
      </c>
      <c r="I951" s="265"/>
      <c r="J951" s="261"/>
      <c r="K951" s="261"/>
      <c r="L951" s="266"/>
      <c r="M951" s="267"/>
      <c r="N951" s="268"/>
      <c r="O951" s="268"/>
      <c r="P951" s="268"/>
      <c r="Q951" s="268"/>
      <c r="R951" s="268"/>
      <c r="S951" s="268"/>
      <c r="T951" s="269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T951" s="270" t="s">
        <v>251</v>
      </c>
      <c r="AU951" s="270" t="s">
        <v>85</v>
      </c>
      <c r="AV951" s="13" t="s">
        <v>31</v>
      </c>
      <c r="AW951" s="13" t="s">
        <v>30</v>
      </c>
      <c r="AX951" s="13" t="s">
        <v>76</v>
      </c>
      <c r="AY951" s="270" t="s">
        <v>242</v>
      </c>
    </row>
    <row r="952" s="14" customFormat="1">
      <c r="A952" s="14"/>
      <c r="B952" s="271"/>
      <c r="C952" s="272"/>
      <c r="D952" s="262" t="s">
        <v>251</v>
      </c>
      <c r="E952" s="273" t="s">
        <v>1</v>
      </c>
      <c r="F952" s="274" t="s">
        <v>945</v>
      </c>
      <c r="G952" s="272"/>
      <c r="H952" s="275">
        <v>355.72000000000003</v>
      </c>
      <c r="I952" s="276"/>
      <c r="J952" s="272"/>
      <c r="K952" s="272"/>
      <c r="L952" s="277"/>
      <c r="M952" s="278"/>
      <c r="N952" s="279"/>
      <c r="O952" s="279"/>
      <c r="P952" s="279"/>
      <c r="Q952" s="279"/>
      <c r="R952" s="279"/>
      <c r="S952" s="279"/>
      <c r="T952" s="280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81" t="s">
        <v>251</v>
      </c>
      <c r="AU952" s="281" t="s">
        <v>85</v>
      </c>
      <c r="AV952" s="14" t="s">
        <v>85</v>
      </c>
      <c r="AW952" s="14" t="s">
        <v>30</v>
      </c>
      <c r="AX952" s="14" t="s">
        <v>76</v>
      </c>
      <c r="AY952" s="281" t="s">
        <v>242</v>
      </c>
    </row>
    <row r="953" s="15" customFormat="1">
      <c r="A953" s="15"/>
      <c r="B953" s="282"/>
      <c r="C953" s="283"/>
      <c r="D953" s="262" t="s">
        <v>251</v>
      </c>
      <c r="E953" s="284" t="s">
        <v>1</v>
      </c>
      <c r="F953" s="285" t="s">
        <v>256</v>
      </c>
      <c r="G953" s="283"/>
      <c r="H953" s="286">
        <v>828.99000000000001</v>
      </c>
      <c r="I953" s="287"/>
      <c r="J953" s="283"/>
      <c r="K953" s="283"/>
      <c r="L953" s="288"/>
      <c r="M953" s="289"/>
      <c r="N953" s="290"/>
      <c r="O953" s="290"/>
      <c r="P953" s="290"/>
      <c r="Q953" s="290"/>
      <c r="R953" s="290"/>
      <c r="S953" s="290"/>
      <c r="T953" s="291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T953" s="292" t="s">
        <v>251</v>
      </c>
      <c r="AU953" s="292" t="s">
        <v>85</v>
      </c>
      <c r="AV953" s="15" t="s">
        <v>249</v>
      </c>
      <c r="AW953" s="15" t="s">
        <v>30</v>
      </c>
      <c r="AX953" s="15" t="s">
        <v>31</v>
      </c>
      <c r="AY953" s="292" t="s">
        <v>242</v>
      </c>
    </row>
    <row r="954" s="12" customFormat="1" ht="20.88" customHeight="1">
      <c r="A954" s="12"/>
      <c r="B954" s="231"/>
      <c r="C954" s="232"/>
      <c r="D954" s="233" t="s">
        <v>75</v>
      </c>
      <c r="E954" s="245" t="s">
        <v>946</v>
      </c>
      <c r="F954" s="245" t="s">
        <v>947</v>
      </c>
      <c r="G954" s="232"/>
      <c r="H954" s="232"/>
      <c r="I954" s="235"/>
      <c r="J954" s="246">
        <f>BK954</f>
        <v>0</v>
      </c>
      <c r="K954" s="232"/>
      <c r="L954" s="237"/>
      <c r="M954" s="238"/>
      <c r="N954" s="239"/>
      <c r="O954" s="239"/>
      <c r="P954" s="240">
        <f>SUM(P955:P1002)</f>
        <v>0</v>
      </c>
      <c r="Q954" s="239"/>
      <c r="R954" s="240">
        <f>SUM(R955:R1002)</f>
        <v>0</v>
      </c>
      <c r="S954" s="239"/>
      <c r="T954" s="241">
        <f>SUM(T955:T1002)</f>
        <v>0</v>
      </c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R954" s="242" t="s">
        <v>31</v>
      </c>
      <c r="AT954" s="243" t="s">
        <v>75</v>
      </c>
      <c r="AU954" s="243" t="s">
        <v>85</v>
      </c>
      <c r="AY954" s="242" t="s">
        <v>242</v>
      </c>
      <c r="BK954" s="244">
        <f>SUM(BK955:BK1002)</f>
        <v>0</v>
      </c>
    </row>
    <row r="955" s="2" customFormat="1" ht="16.5" customHeight="1">
      <c r="A955" s="41"/>
      <c r="B955" s="42"/>
      <c r="C955" s="247" t="s">
        <v>948</v>
      </c>
      <c r="D955" s="247" t="s">
        <v>245</v>
      </c>
      <c r="E955" s="248" t="s">
        <v>949</v>
      </c>
      <c r="F955" s="249" t="s">
        <v>950</v>
      </c>
      <c r="G955" s="250" t="s">
        <v>353</v>
      </c>
      <c r="H955" s="251">
        <v>815.68399999999997</v>
      </c>
      <c r="I955" s="252"/>
      <c r="J955" s="251">
        <f>ROUND(I955*H955,3)</f>
        <v>0</v>
      </c>
      <c r="K955" s="253"/>
      <c r="L955" s="44"/>
      <c r="M955" s="254" t="s">
        <v>1</v>
      </c>
      <c r="N955" s="255" t="s">
        <v>41</v>
      </c>
      <c r="O955" s="94"/>
      <c r="P955" s="256">
        <f>O955*H955</f>
        <v>0</v>
      </c>
      <c r="Q955" s="256">
        <v>0</v>
      </c>
      <c r="R955" s="256">
        <f>Q955*H955</f>
        <v>0</v>
      </c>
      <c r="S955" s="256">
        <v>0</v>
      </c>
      <c r="T955" s="257">
        <f>S955*H955</f>
        <v>0</v>
      </c>
      <c r="U955" s="41"/>
      <c r="V955" s="41"/>
      <c r="W955" s="41"/>
      <c r="X955" s="41"/>
      <c r="Y955" s="41"/>
      <c r="Z955" s="41"/>
      <c r="AA955" s="41"/>
      <c r="AB955" s="41"/>
      <c r="AC955" s="41"/>
      <c r="AD955" s="41"/>
      <c r="AE955" s="41"/>
      <c r="AR955" s="258" t="s">
        <v>249</v>
      </c>
      <c r="AT955" s="258" t="s">
        <v>245</v>
      </c>
      <c r="AU955" s="258" t="s">
        <v>113</v>
      </c>
      <c r="AY955" s="18" t="s">
        <v>242</v>
      </c>
      <c r="BE955" s="146">
        <f>IF(N955="základní",J955,0)</f>
        <v>0</v>
      </c>
      <c r="BF955" s="146">
        <f>IF(N955="snížená",J955,0)</f>
        <v>0</v>
      </c>
      <c r="BG955" s="146">
        <f>IF(N955="zákl. přenesená",J955,0)</f>
        <v>0</v>
      </c>
      <c r="BH955" s="146">
        <f>IF(N955="sníž. přenesená",J955,0)</f>
        <v>0</v>
      </c>
      <c r="BI955" s="146">
        <f>IF(N955="nulová",J955,0)</f>
        <v>0</v>
      </c>
      <c r="BJ955" s="18" t="s">
        <v>31</v>
      </c>
      <c r="BK955" s="259">
        <f>ROUND(I955*H955,3)</f>
        <v>0</v>
      </c>
      <c r="BL955" s="18" t="s">
        <v>249</v>
      </c>
      <c r="BM955" s="258" t="s">
        <v>951</v>
      </c>
    </row>
    <row r="956" s="2" customFormat="1" ht="16.5" customHeight="1">
      <c r="A956" s="41"/>
      <c r="B956" s="42"/>
      <c r="C956" s="247" t="s">
        <v>952</v>
      </c>
      <c r="D956" s="247" t="s">
        <v>245</v>
      </c>
      <c r="E956" s="248" t="s">
        <v>953</v>
      </c>
      <c r="F956" s="249" t="s">
        <v>954</v>
      </c>
      <c r="G956" s="250" t="s">
        <v>353</v>
      </c>
      <c r="H956" s="251">
        <v>78858.611999999994</v>
      </c>
      <c r="I956" s="252"/>
      <c r="J956" s="251">
        <f>ROUND(I956*H956,3)</f>
        <v>0</v>
      </c>
      <c r="K956" s="253"/>
      <c r="L956" s="44"/>
      <c r="M956" s="254" t="s">
        <v>1</v>
      </c>
      <c r="N956" s="255" t="s">
        <v>41</v>
      </c>
      <c r="O956" s="94"/>
      <c r="P956" s="256">
        <f>O956*H956</f>
        <v>0</v>
      </c>
      <c r="Q956" s="256">
        <v>0</v>
      </c>
      <c r="R956" s="256">
        <f>Q956*H956</f>
        <v>0</v>
      </c>
      <c r="S956" s="256">
        <v>0</v>
      </c>
      <c r="T956" s="257">
        <f>S956*H956</f>
        <v>0</v>
      </c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R956" s="258" t="s">
        <v>249</v>
      </c>
      <c r="AT956" s="258" t="s">
        <v>245</v>
      </c>
      <c r="AU956" s="258" t="s">
        <v>113</v>
      </c>
      <c r="AY956" s="18" t="s">
        <v>242</v>
      </c>
      <c r="BE956" s="146">
        <f>IF(N956="základní",J956,0)</f>
        <v>0</v>
      </c>
      <c r="BF956" s="146">
        <f>IF(N956="snížená",J956,0)</f>
        <v>0</v>
      </c>
      <c r="BG956" s="146">
        <f>IF(N956="zákl. přenesená",J956,0)</f>
        <v>0</v>
      </c>
      <c r="BH956" s="146">
        <f>IF(N956="sníž. přenesená",J956,0)</f>
        <v>0</v>
      </c>
      <c r="BI956" s="146">
        <f>IF(N956="nulová",J956,0)</f>
        <v>0</v>
      </c>
      <c r="BJ956" s="18" t="s">
        <v>31</v>
      </c>
      <c r="BK956" s="259">
        <f>ROUND(I956*H956,3)</f>
        <v>0</v>
      </c>
      <c r="BL956" s="18" t="s">
        <v>249</v>
      </c>
      <c r="BM956" s="258" t="s">
        <v>955</v>
      </c>
    </row>
    <row r="957" s="2" customFormat="1" ht="21.75" customHeight="1">
      <c r="A957" s="41"/>
      <c r="B957" s="42"/>
      <c r="C957" s="247" t="s">
        <v>956</v>
      </c>
      <c r="D957" s="247" t="s">
        <v>245</v>
      </c>
      <c r="E957" s="248" t="s">
        <v>957</v>
      </c>
      <c r="F957" s="249" t="s">
        <v>958</v>
      </c>
      <c r="G957" s="250" t="s">
        <v>353</v>
      </c>
      <c r="H957" s="251">
        <v>815.61199999999997</v>
      </c>
      <c r="I957" s="252"/>
      <c r="J957" s="251">
        <f>ROUND(I957*H957,3)</f>
        <v>0</v>
      </c>
      <c r="K957" s="253"/>
      <c r="L957" s="44"/>
      <c r="M957" s="254" t="s">
        <v>1</v>
      </c>
      <c r="N957" s="255" t="s">
        <v>41</v>
      </c>
      <c r="O957" s="94"/>
      <c r="P957" s="256">
        <f>O957*H957</f>
        <v>0</v>
      </c>
      <c r="Q957" s="256">
        <v>0</v>
      </c>
      <c r="R957" s="256">
        <f>Q957*H957</f>
        <v>0</v>
      </c>
      <c r="S957" s="256">
        <v>0</v>
      </c>
      <c r="T957" s="257">
        <f>S957*H957</f>
        <v>0</v>
      </c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R957" s="258" t="s">
        <v>249</v>
      </c>
      <c r="AT957" s="258" t="s">
        <v>245</v>
      </c>
      <c r="AU957" s="258" t="s">
        <v>113</v>
      </c>
      <c r="AY957" s="18" t="s">
        <v>242</v>
      </c>
      <c r="BE957" s="146">
        <f>IF(N957="základní",J957,0)</f>
        <v>0</v>
      </c>
      <c r="BF957" s="146">
        <f>IF(N957="snížená",J957,0)</f>
        <v>0</v>
      </c>
      <c r="BG957" s="146">
        <f>IF(N957="zákl. přenesená",J957,0)</f>
        <v>0</v>
      </c>
      <c r="BH957" s="146">
        <f>IF(N957="sníž. přenesená",J957,0)</f>
        <v>0</v>
      </c>
      <c r="BI957" s="146">
        <f>IF(N957="nulová",J957,0)</f>
        <v>0</v>
      </c>
      <c r="BJ957" s="18" t="s">
        <v>31</v>
      </c>
      <c r="BK957" s="259">
        <f>ROUND(I957*H957,3)</f>
        <v>0</v>
      </c>
      <c r="BL957" s="18" t="s">
        <v>249</v>
      </c>
      <c r="BM957" s="258" t="s">
        <v>959</v>
      </c>
    </row>
    <row r="958" s="2" customFormat="1" ht="37.8" customHeight="1">
      <c r="A958" s="41"/>
      <c r="B958" s="42"/>
      <c r="C958" s="247" t="s">
        <v>960</v>
      </c>
      <c r="D958" s="247" t="s">
        <v>245</v>
      </c>
      <c r="E958" s="248" t="s">
        <v>961</v>
      </c>
      <c r="F958" s="249" t="s">
        <v>962</v>
      </c>
      <c r="G958" s="250" t="s">
        <v>353</v>
      </c>
      <c r="H958" s="251">
        <v>815.68399999999997</v>
      </c>
      <c r="I958" s="252"/>
      <c r="J958" s="251">
        <f>ROUND(I958*H958,3)</f>
        <v>0</v>
      </c>
      <c r="K958" s="253"/>
      <c r="L958" s="44"/>
      <c r="M958" s="254" t="s">
        <v>1</v>
      </c>
      <c r="N958" s="255" t="s">
        <v>41</v>
      </c>
      <c r="O958" s="94"/>
      <c r="P958" s="256">
        <f>O958*H958</f>
        <v>0</v>
      </c>
      <c r="Q958" s="256">
        <v>0</v>
      </c>
      <c r="R958" s="256">
        <f>Q958*H958</f>
        <v>0</v>
      </c>
      <c r="S958" s="256">
        <v>0</v>
      </c>
      <c r="T958" s="257">
        <f>S958*H958</f>
        <v>0</v>
      </c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R958" s="258" t="s">
        <v>249</v>
      </c>
      <c r="AT958" s="258" t="s">
        <v>245</v>
      </c>
      <c r="AU958" s="258" t="s">
        <v>113</v>
      </c>
      <c r="AY958" s="18" t="s">
        <v>242</v>
      </c>
      <c r="BE958" s="146">
        <f>IF(N958="základní",J958,0)</f>
        <v>0</v>
      </c>
      <c r="BF958" s="146">
        <f>IF(N958="snížená",J958,0)</f>
        <v>0</v>
      </c>
      <c r="BG958" s="146">
        <f>IF(N958="zákl. přenesená",J958,0)</f>
        <v>0</v>
      </c>
      <c r="BH958" s="146">
        <f>IF(N958="sníž. přenesená",J958,0)</f>
        <v>0</v>
      </c>
      <c r="BI958" s="146">
        <f>IF(N958="nulová",J958,0)</f>
        <v>0</v>
      </c>
      <c r="BJ958" s="18" t="s">
        <v>31</v>
      </c>
      <c r="BK958" s="259">
        <f>ROUND(I958*H958,3)</f>
        <v>0</v>
      </c>
      <c r="BL958" s="18" t="s">
        <v>249</v>
      </c>
      <c r="BM958" s="258" t="s">
        <v>963</v>
      </c>
    </row>
    <row r="959" s="14" customFormat="1">
      <c r="A959" s="14"/>
      <c r="B959" s="271"/>
      <c r="C959" s="272"/>
      <c r="D959" s="262" t="s">
        <v>251</v>
      </c>
      <c r="E959" s="273" t="s">
        <v>1</v>
      </c>
      <c r="F959" s="274" t="s">
        <v>964</v>
      </c>
      <c r="G959" s="272"/>
      <c r="H959" s="275">
        <v>128.87000000000001</v>
      </c>
      <c r="I959" s="276"/>
      <c r="J959" s="272"/>
      <c r="K959" s="272"/>
      <c r="L959" s="277"/>
      <c r="M959" s="278"/>
      <c r="N959" s="279"/>
      <c r="O959" s="279"/>
      <c r="P959" s="279"/>
      <c r="Q959" s="279"/>
      <c r="R959" s="279"/>
      <c r="S959" s="279"/>
      <c r="T959" s="280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T959" s="281" t="s">
        <v>251</v>
      </c>
      <c r="AU959" s="281" t="s">
        <v>113</v>
      </c>
      <c r="AV959" s="14" t="s">
        <v>85</v>
      </c>
      <c r="AW959" s="14" t="s">
        <v>30</v>
      </c>
      <c r="AX959" s="14" t="s">
        <v>76</v>
      </c>
      <c r="AY959" s="281" t="s">
        <v>242</v>
      </c>
    </row>
    <row r="960" s="14" customFormat="1">
      <c r="A960" s="14"/>
      <c r="B960" s="271"/>
      <c r="C960" s="272"/>
      <c r="D960" s="262" t="s">
        <v>251</v>
      </c>
      <c r="E960" s="273" t="s">
        <v>1</v>
      </c>
      <c r="F960" s="274" t="s">
        <v>965</v>
      </c>
      <c r="G960" s="272"/>
      <c r="H960" s="275">
        <v>52.990000000000002</v>
      </c>
      <c r="I960" s="276"/>
      <c r="J960" s="272"/>
      <c r="K960" s="272"/>
      <c r="L960" s="277"/>
      <c r="M960" s="278"/>
      <c r="N960" s="279"/>
      <c r="O960" s="279"/>
      <c r="P960" s="279"/>
      <c r="Q960" s="279"/>
      <c r="R960" s="279"/>
      <c r="S960" s="279"/>
      <c r="T960" s="280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T960" s="281" t="s">
        <v>251</v>
      </c>
      <c r="AU960" s="281" t="s">
        <v>113</v>
      </c>
      <c r="AV960" s="14" t="s">
        <v>85</v>
      </c>
      <c r="AW960" s="14" t="s">
        <v>30</v>
      </c>
      <c r="AX960" s="14" t="s">
        <v>76</v>
      </c>
      <c r="AY960" s="281" t="s">
        <v>242</v>
      </c>
    </row>
    <row r="961" s="14" customFormat="1">
      <c r="A961" s="14"/>
      <c r="B961" s="271"/>
      <c r="C961" s="272"/>
      <c r="D961" s="262" t="s">
        <v>251</v>
      </c>
      <c r="E961" s="273" t="s">
        <v>1</v>
      </c>
      <c r="F961" s="274" t="s">
        <v>965</v>
      </c>
      <c r="G961" s="272"/>
      <c r="H961" s="275">
        <v>52.990000000000002</v>
      </c>
      <c r="I961" s="276"/>
      <c r="J961" s="272"/>
      <c r="K961" s="272"/>
      <c r="L961" s="277"/>
      <c r="M961" s="278"/>
      <c r="N961" s="279"/>
      <c r="O961" s="279"/>
      <c r="P961" s="279"/>
      <c r="Q961" s="279"/>
      <c r="R961" s="279"/>
      <c r="S961" s="279"/>
      <c r="T961" s="280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T961" s="281" t="s">
        <v>251</v>
      </c>
      <c r="AU961" s="281" t="s">
        <v>113</v>
      </c>
      <c r="AV961" s="14" t="s">
        <v>85</v>
      </c>
      <c r="AW961" s="14" t="s">
        <v>30</v>
      </c>
      <c r="AX961" s="14" t="s">
        <v>76</v>
      </c>
      <c r="AY961" s="281" t="s">
        <v>242</v>
      </c>
    </row>
    <row r="962" s="16" customFormat="1">
      <c r="A962" s="16"/>
      <c r="B962" s="293"/>
      <c r="C962" s="294"/>
      <c r="D962" s="262" t="s">
        <v>251</v>
      </c>
      <c r="E962" s="295" t="s">
        <v>1</v>
      </c>
      <c r="F962" s="296" t="s">
        <v>293</v>
      </c>
      <c r="G962" s="294"/>
      <c r="H962" s="297">
        <v>234.84999999999999</v>
      </c>
      <c r="I962" s="298"/>
      <c r="J962" s="294"/>
      <c r="K962" s="294"/>
      <c r="L962" s="299"/>
      <c r="M962" s="300"/>
      <c r="N962" s="301"/>
      <c r="O962" s="301"/>
      <c r="P962" s="301"/>
      <c r="Q962" s="301"/>
      <c r="R962" s="301"/>
      <c r="S962" s="301"/>
      <c r="T962" s="302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T962" s="303" t="s">
        <v>251</v>
      </c>
      <c r="AU962" s="303" t="s">
        <v>113</v>
      </c>
      <c r="AV962" s="16" t="s">
        <v>113</v>
      </c>
      <c r="AW962" s="16" t="s">
        <v>30</v>
      </c>
      <c r="AX962" s="16" t="s">
        <v>76</v>
      </c>
      <c r="AY962" s="303" t="s">
        <v>242</v>
      </c>
    </row>
    <row r="963" s="14" customFormat="1">
      <c r="A963" s="14"/>
      <c r="B963" s="271"/>
      <c r="C963" s="272"/>
      <c r="D963" s="262" t="s">
        <v>251</v>
      </c>
      <c r="E963" s="273" t="s">
        <v>1</v>
      </c>
      <c r="F963" s="274" t="s">
        <v>966</v>
      </c>
      <c r="G963" s="272"/>
      <c r="H963" s="275">
        <v>184.255</v>
      </c>
      <c r="I963" s="276"/>
      <c r="J963" s="272"/>
      <c r="K963" s="272"/>
      <c r="L963" s="277"/>
      <c r="M963" s="278"/>
      <c r="N963" s="279"/>
      <c r="O963" s="279"/>
      <c r="P963" s="279"/>
      <c r="Q963" s="279"/>
      <c r="R963" s="279"/>
      <c r="S963" s="279"/>
      <c r="T963" s="280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T963" s="281" t="s">
        <v>251</v>
      </c>
      <c r="AU963" s="281" t="s">
        <v>113</v>
      </c>
      <c r="AV963" s="14" t="s">
        <v>85</v>
      </c>
      <c r="AW963" s="14" t="s">
        <v>30</v>
      </c>
      <c r="AX963" s="14" t="s">
        <v>76</v>
      </c>
      <c r="AY963" s="281" t="s">
        <v>242</v>
      </c>
    </row>
    <row r="964" s="16" customFormat="1">
      <c r="A964" s="16"/>
      <c r="B964" s="293"/>
      <c r="C964" s="294"/>
      <c r="D964" s="262" t="s">
        <v>251</v>
      </c>
      <c r="E964" s="295" t="s">
        <v>1</v>
      </c>
      <c r="F964" s="296" t="s">
        <v>293</v>
      </c>
      <c r="G964" s="294"/>
      <c r="H964" s="297">
        <v>184.255</v>
      </c>
      <c r="I964" s="298"/>
      <c r="J964" s="294"/>
      <c r="K964" s="294"/>
      <c r="L964" s="299"/>
      <c r="M964" s="300"/>
      <c r="N964" s="301"/>
      <c r="O964" s="301"/>
      <c r="P964" s="301"/>
      <c r="Q964" s="301"/>
      <c r="R964" s="301"/>
      <c r="S964" s="301"/>
      <c r="T964" s="302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T964" s="303" t="s">
        <v>251</v>
      </c>
      <c r="AU964" s="303" t="s">
        <v>113</v>
      </c>
      <c r="AV964" s="16" t="s">
        <v>113</v>
      </c>
      <c r="AW964" s="16" t="s">
        <v>30</v>
      </c>
      <c r="AX964" s="16" t="s">
        <v>76</v>
      </c>
      <c r="AY964" s="303" t="s">
        <v>242</v>
      </c>
    </row>
    <row r="965" s="14" customFormat="1">
      <c r="A965" s="14"/>
      <c r="B965" s="271"/>
      <c r="C965" s="272"/>
      <c r="D965" s="262" t="s">
        <v>251</v>
      </c>
      <c r="E965" s="273" t="s">
        <v>1</v>
      </c>
      <c r="F965" s="274" t="s">
        <v>967</v>
      </c>
      <c r="G965" s="272"/>
      <c r="H965" s="275">
        <v>217.50700000000001</v>
      </c>
      <c r="I965" s="276"/>
      <c r="J965" s="272"/>
      <c r="K965" s="272"/>
      <c r="L965" s="277"/>
      <c r="M965" s="278"/>
      <c r="N965" s="279"/>
      <c r="O965" s="279"/>
      <c r="P965" s="279"/>
      <c r="Q965" s="279"/>
      <c r="R965" s="279"/>
      <c r="S965" s="279"/>
      <c r="T965" s="280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T965" s="281" t="s">
        <v>251</v>
      </c>
      <c r="AU965" s="281" t="s">
        <v>113</v>
      </c>
      <c r="AV965" s="14" t="s">
        <v>85</v>
      </c>
      <c r="AW965" s="14" t="s">
        <v>30</v>
      </c>
      <c r="AX965" s="14" t="s">
        <v>76</v>
      </c>
      <c r="AY965" s="281" t="s">
        <v>242</v>
      </c>
    </row>
    <row r="966" s="16" customFormat="1">
      <c r="A966" s="16"/>
      <c r="B966" s="293"/>
      <c r="C966" s="294"/>
      <c r="D966" s="262" t="s">
        <v>251</v>
      </c>
      <c r="E966" s="295" t="s">
        <v>1</v>
      </c>
      <c r="F966" s="296" t="s">
        <v>293</v>
      </c>
      <c r="G966" s="294"/>
      <c r="H966" s="297">
        <v>217.50700000000001</v>
      </c>
      <c r="I966" s="298"/>
      <c r="J966" s="294"/>
      <c r="K966" s="294"/>
      <c r="L966" s="299"/>
      <c r="M966" s="300"/>
      <c r="N966" s="301"/>
      <c r="O966" s="301"/>
      <c r="P966" s="301"/>
      <c r="Q966" s="301"/>
      <c r="R966" s="301"/>
      <c r="S966" s="301"/>
      <c r="T966" s="302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T966" s="303" t="s">
        <v>251</v>
      </c>
      <c r="AU966" s="303" t="s">
        <v>113</v>
      </c>
      <c r="AV966" s="16" t="s">
        <v>113</v>
      </c>
      <c r="AW966" s="16" t="s">
        <v>30</v>
      </c>
      <c r="AX966" s="16" t="s">
        <v>76</v>
      </c>
      <c r="AY966" s="303" t="s">
        <v>242</v>
      </c>
    </row>
    <row r="967" s="14" customFormat="1">
      <c r="A967" s="14"/>
      <c r="B967" s="271"/>
      <c r="C967" s="272"/>
      <c r="D967" s="262" t="s">
        <v>251</v>
      </c>
      <c r="E967" s="273" t="s">
        <v>1</v>
      </c>
      <c r="F967" s="274" t="s">
        <v>968</v>
      </c>
      <c r="G967" s="272"/>
      <c r="H967" s="275">
        <v>179.072</v>
      </c>
      <c r="I967" s="276"/>
      <c r="J967" s="272"/>
      <c r="K967" s="272"/>
      <c r="L967" s="277"/>
      <c r="M967" s="278"/>
      <c r="N967" s="279"/>
      <c r="O967" s="279"/>
      <c r="P967" s="279"/>
      <c r="Q967" s="279"/>
      <c r="R967" s="279"/>
      <c r="S967" s="279"/>
      <c r="T967" s="280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T967" s="281" t="s">
        <v>251</v>
      </c>
      <c r="AU967" s="281" t="s">
        <v>113</v>
      </c>
      <c r="AV967" s="14" t="s">
        <v>85</v>
      </c>
      <c r="AW967" s="14" t="s">
        <v>30</v>
      </c>
      <c r="AX967" s="14" t="s">
        <v>76</v>
      </c>
      <c r="AY967" s="281" t="s">
        <v>242</v>
      </c>
    </row>
    <row r="968" s="16" customFormat="1">
      <c r="A968" s="16"/>
      <c r="B968" s="293"/>
      <c r="C968" s="294"/>
      <c r="D968" s="262" t="s">
        <v>251</v>
      </c>
      <c r="E968" s="295" t="s">
        <v>1</v>
      </c>
      <c r="F968" s="296" t="s">
        <v>293</v>
      </c>
      <c r="G968" s="294"/>
      <c r="H968" s="297">
        <v>179.072</v>
      </c>
      <c r="I968" s="298"/>
      <c r="J968" s="294"/>
      <c r="K968" s="294"/>
      <c r="L968" s="299"/>
      <c r="M968" s="300"/>
      <c r="N968" s="301"/>
      <c r="O968" s="301"/>
      <c r="P968" s="301"/>
      <c r="Q968" s="301"/>
      <c r="R968" s="301"/>
      <c r="S968" s="301"/>
      <c r="T968" s="302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T968" s="303" t="s">
        <v>251</v>
      </c>
      <c r="AU968" s="303" t="s">
        <v>113</v>
      </c>
      <c r="AV968" s="16" t="s">
        <v>113</v>
      </c>
      <c r="AW968" s="16" t="s">
        <v>30</v>
      </c>
      <c r="AX968" s="16" t="s">
        <v>76</v>
      </c>
      <c r="AY968" s="303" t="s">
        <v>242</v>
      </c>
    </row>
    <row r="969" s="15" customFormat="1">
      <c r="A969" s="15"/>
      <c r="B969" s="282"/>
      <c r="C969" s="283"/>
      <c r="D969" s="262" t="s">
        <v>251</v>
      </c>
      <c r="E969" s="284" t="s">
        <v>1</v>
      </c>
      <c r="F969" s="285" t="s">
        <v>256</v>
      </c>
      <c r="G969" s="283"/>
      <c r="H969" s="286">
        <v>815.68399999999997</v>
      </c>
      <c r="I969" s="287"/>
      <c r="J969" s="283"/>
      <c r="K969" s="283"/>
      <c r="L969" s="288"/>
      <c r="M969" s="289"/>
      <c r="N969" s="290"/>
      <c r="O969" s="290"/>
      <c r="P969" s="290"/>
      <c r="Q969" s="290"/>
      <c r="R969" s="290"/>
      <c r="S969" s="290"/>
      <c r="T969" s="291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T969" s="292" t="s">
        <v>251</v>
      </c>
      <c r="AU969" s="292" t="s">
        <v>113</v>
      </c>
      <c r="AV969" s="15" t="s">
        <v>249</v>
      </c>
      <c r="AW969" s="15" t="s">
        <v>30</v>
      </c>
      <c r="AX969" s="15" t="s">
        <v>31</v>
      </c>
      <c r="AY969" s="292" t="s">
        <v>242</v>
      </c>
    </row>
    <row r="970" s="2" customFormat="1" ht="37.8" customHeight="1">
      <c r="A970" s="41"/>
      <c r="B970" s="42"/>
      <c r="C970" s="247" t="s">
        <v>969</v>
      </c>
      <c r="D970" s="247" t="s">
        <v>245</v>
      </c>
      <c r="E970" s="248" t="s">
        <v>970</v>
      </c>
      <c r="F970" s="249" t="s">
        <v>971</v>
      </c>
      <c r="G970" s="250" t="s">
        <v>353</v>
      </c>
      <c r="H970" s="251">
        <v>75858.611999999994</v>
      </c>
      <c r="I970" s="252"/>
      <c r="J970" s="251">
        <f>ROUND(I970*H970,3)</f>
        <v>0</v>
      </c>
      <c r="K970" s="253"/>
      <c r="L970" s="44"/>
      <c r="M970" s="254" t="s">
        <v>1</v>
      </c>
      <c r="N970" s="255" t="s">
        <v>41</v>
      </c>
      <c r="O970" s="94"/>
      <c r="P970" s="256">
        <f>O970*H970</f>
        <v>0</v>
      </c>
      <c r="Q970" s="256">
        <v>0</v>
      </c>
      <c r="R970" s="256">
        <f>Q970*H970</f>
        <v>0</v>
      </c>
      <c r="S970" s="256">
        <v>0</v>
      </c>
      <c r="T970" s="257">
        <f>S970*H970</f>
        <v>0</v>
      </c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R970" s="258" t="s">
        <v>249</v>
      </c>
      <c r="AT970" s="258" t="s">
        <v>245</v>
      </c>
      <c r="AU970" s="258" t="s">
        <v>113</v>
      </c>
      <c r="AY970" s="18" t="s">
        <v>242</v>
      </c>
      <c r="BE970" s="146">
        <f>IF(N970="základní",J970,0)</f>
        <v>0</v>
      </c>
      <c r="BF970" s="146">
        <f>IF(N970="snížená",J970,0)</f>
        <v>0</v>
      </c>
      <c r="BG970" s="146">
        <f>IF(N970="zákl. přenesená",J970,0)</f>
        <v>0</v>
      </c>
      <c r="BH970" s="146">
        <f>IF(N970="sníž. přenesená",J970,0)</f>
        <v>0</v>
      </c>
      <c r="BI970" s="146">
        <f>IF(N970="nulová",J970,0)</f>
        <v>0</v>
      </c>
      <c r="BJ970" s="18" t="s">
        <v>31</v>
      </c>
      <c r="BK970" s="259">
        <f>ROUND(I970*H970,3)</f>
        <v>0</v>
      </c>
      <c r="BL970" s="18" t="s">
        <v>249</v>
      </c>
      <c r="BM970" s="258" t="s">
        <v>972</v>
      </c>
    </row>
    <row r="971" s="14" customFormat="1">
      <c r="A971" s="14"/>
      <c r="B971" s="271"/>
      <c r="C971" s="272"/>
      <c r="D971" s="262" t="s">
        <v>251</v>
      </c>
      <c r="E971" s="273" t="s">
        <v>1</v>
      </c>
      <c r="F971" s="274" t="s">
        <v>973</v>
      </c>
      <c r="G971" s="272"/>
      <c r="H971" s="275">
        <v>75858.611999999994</v>
      </c>
      <c r="I971" s="276"/>
      <c r="J971" s="272"/>
      <c r="K971" s="272"/>
      <c r="L971" s="277"/>
      <c r="M971" s="278"/>
      <c r="N971" s="279"/>
      <c r="O971" s="279"/>
      <c r="P971" s="279"/>
      <c r="Q971" s="279"/>
      <c r="R971" s="279"/>
      <c r="S971" s="279"/>
      <c r="T971" s="280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T971" s="281" t="s">
        <v>251</v>
      </c>
      <c r="AU971" s="281" t="s">
        <v>113</v>
      </c>
      <c r="AV971" s="14" t="s">
        <v>85</v>
      </c>
      <c r="AW971" s="14" t="s">
        <v>30</v>
      </c>
      <c r="AX971" s="14" t="s">
        <v>31</v>
      </c>
      <c r="AY971" s="281" t="s">
        <v>242</v>
      </c>
    </row>
    <row r="972" s="2" customFormat="1" ht="37.8" customHeight="1">
      <c r="A972" s="41"/>
      <c r="B972" s="42"/>
      <c r="C972" s="247" t="s">
        <v>974</v>
      </c>
      <c r="D972" s="247" t="s">
        <v>245</v>
      </c>
      <c r="E972" s="248" t="s">
        <v>975</v>
      </c>
      <c r="F972" s="249" t="s">
        <v>976</v>
      </c>
      <c r="G972" s="250" t="s">
        <v>353</v>
      </c>
      <c r="H972" s="251">
        <v>815.68399999999997</v>
      </c>
      <c r="I972" s="252"/>
      <c r="J972" s="251">
        <f>ROUND(I972*H972,3)</f>
        <v>0</v>
      </c>
      <c r="K972" s="253"/>
      <c r="L972" s="44"/>
      <c r="M972" s="254" t="s">
        <v>1</v>
      </c>
      <c r="N972" s="255" t="s">
        <v>41</v>
      </c>
      <c r="O972" s="94"/>
      <c r="P972" s="256">
        <f>O972*H972</f>
        <v>0</v>
      </c>
      <c r="Q972" s="256">
        <v>0</v>
      </c>
      <c r="R972" s="256">
        <f>Q972*H972</f>
        <v>0</v>
      </c>
      <c r="S972" s="256">
        <v>0</v>
      </c>
      <c r="T972" s="257">
        <f>S972*H972</f>
        <v>0</v>
      </c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R972" s="258" t="s">
        <v>249</v>
      </c>
      <c r="AT972" s="258" t="s">
        <v>245</v>
      </c>
      <c r="AU972" s="258" t="s">
        <v>113</v>
      </c>
      <c r="AY972" s="18" t="s">
        <v>242</v>
      </c>
      <c r="BE972" s="146">
        <f>IF(N972="základní",J972,0)</f>
        <v>0</v>
      </c>
      <c r="BF972" s="146">
        <f>IF(N972="snížená",J972,0)</f>
        <v>0</v>
      </c>
      <c r="BG972" s="146">
        <f>IF(N972="zákl. přenesená",J972,0)</f>
        <v>0</v>
      </c>
      <c r="BH972" s="146">
        <f>IF(N972="sníž. přenesená",J972,0)</f>
        <v>0</v>
      </c>
      <c r="BI972" s="146">
        <f>IF(N972="nulová",J972,0)</f>
        <v>0</v>
      </c>
      <c r="BJ972" s="18" t="s">
        <v>31</v>
      </c>
      <c r="BK972" s="259">
        <f>ROUND(I972*H972,3)</f>
        <v>0</v>
      </c>
      <c r="BL972" s="18" t="s">
        <v>249</v>
      </c>
      <c r="BM972" s="258" t="s">
        <v>977</v>
      </c>
    </row>
    <row r="973" s="2" customFormat="1" ht="33" customHeight="1">
      <c r="A973" s="41"/>
      <c r="B973" s="42"/>
      <c r="C973" s="247" t="s">
        <v>978</v>
      </c>
      <c r="D973" s="247" t="s">
        <v>245</v>
      </c>
      <c r="E973" s="248" t="s">
        <v>979</v>
      </c>
      <c r="F973" s="249" t="s">
        <v>980</v>
      </c>
      <c r="G973" s="250" t="s">
        <v>353</v>
      </c>
      <c r="H973" s="251">
        <v>1248.479</v>
      </c>
      <c r="I973" s="252"/>
      <c r="J973" s="251">
        <f>ROUND(I973*H973,3)</f>
        <v>0</v>
      </c>
      <c r="K973" s="253"/>
      <c r="L973" s="44"/>
      <c r="M973" s="254" t="s">
        <v>1</v>
      </c>
      <c r="N973" s="255" t="s">
        <v>41</v>
      </c>
      <c r="O973" s="94"/>
      <c r="P973" s="256">
        <f>O973*H973</f>
        <v>0</v>
      </c>
      <c r="Q973" s="256">
        <v>0</v>
      </c>
      <c r="R973" s="256">
        <f>Q973*H973</f>
        <v>0</v>
      </c>
      <c r="S973" s="256">
        <v>0</v>
      </c>
      <c r="T973" s="257">
        <f>S973*H973</f>
        <v>0</v>
      </c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R973" s="258" t="s">
        <v>249</v>
      </c>
      <c r="AT973" s="258" t="s">
        <v>245</v>
      </c>
      <c r="AU973" s="258" t="s">
        <v>113</v>
      </c>
      <c r="AY973" s="18" t="s">
        <v>242</v>
      </c>
      <c r="BE973" s="146">
        <f>IF(N973="základní",J973,0)</f>
        <v>0</v>
      </c>
      <c r="BF973" s="146">
        <f>IF(N973="snížená",J973,0)</f>
        <v>0</v>
      </c>
      <c r="BG973" s="146">
        <f>IF(N973="zákl. přenesená",J973,0)</f>
        <v>0</v>
      </c>
      <c r="BH973" s="146">
        <f>IF(N973="sníž. přenesená",J973,0)</f>
        <v>0</v>
      </c>
      <c r="BI973" s="146">
        <f>IF(N973="nulová",J973,0)</f>
        <v>0</v>
      </c>
      <c r="BJ973" s="18" t="s">
        <v>31</v>
      </c>
      <c r="BK973" s="259">
        <f>ROUND(I973*H973,3)</f>
        <v>0</v>
      </c>
      <c r="BL973" s="18" t="s">
        <v>249</v>
      </c>
      <c r="BM973" s="258" t="s">
        <v>981</v>
      </c>
    </row>
    <row r="974" s="13" customFormat="1">
      <c r="A974" s="13"/>
      <c r="B974" s="260"/>
      <c r="C974" s="261"/>
      <c r="D974" s="262" t="s">
        <v>251</v>
      </c>
      <c r="E974" s="263" t="s">
        <v>1</v>
      </c>
      <c r="F974" s="264" t="s">
        <v>982</v>
      </c>
      <c r="G974" s="261"/>
      <c r="H974" s="263" t="s">
        <v>1</v>
      </c>
      <c r="I974" s="265"/>
      <c r="J974" s="261"/>
      <c r="K974" s="261"/>
      <c r="L974" s="266"/>
      <c r="M974" s="267"/>
      <c r="N974" s="268"/>
      <c r="O974" s="268"/>
      <c r="P974" s="268"/>
      <c r="Q974" s="268"/>
      <c r="R974" s="268"/>
      <c r="S974" s="268"/>
      <c r="T974" s="269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70" t="s">
        <v>251</v>
      </c>
      <c r="AU974" s="270" t="s">
        <v>113</v>
      </c>
      <c r="AV974" s="13" t="s">
        <v>31</v>
      </c>
      <c r="AW974" s="13" t="s">
        <v>30</v>
      </c>
      <c r="AX974" s="13" t="s">
        <v>76</v>
      </c>
      <c r="AY974" s="270" t="s">
        <v>242</v>
      </c>
    </row>
    <row r="975" s="13" customFormat="1">
      <c r="A975" s="13"/>
      <c r="B975" s="260"/>
      <c r="C975" s="261"/>
      <c r="D975" s="262" t="s">
        <v>251</v>
      </c>
      <c r="E975" s="263" t="s">
        <v>1</v>
      </c>
      <c r="F975" s="264" t="s">
        <v>983</v>
      </c>
      <c r="G975" s="261"/>
      <c r="H975" s="263" t="s">
        <v>1</v>
      </c>
      <c r="I975" s="265"/>
      <c r="J975" s="261"/>
      <c r="K975" s="261"/>
      <c r="L975" s="266"/>
      <c r="M975" s="267"/>
      <c r="N975" s="268"/>
      <c r="O975" s="268"/>
      <c r="P975" s="268"/>
      <c r="Q975" s="268"/>
      <c r="R975" s="268"/>
      <c r="S975" s="268"/>
      <c r="T975" s="269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T975" s="270" t="s">
        <v>251</v>
      </c>
      <c r="AU975" s="270" t="s">
        <v>113</v>
      </c>
      <c r="AV975" s="13" t="s">
        <v>31</v>
      </c>
      <c r="AW975" s="13" t="s">
        <v>30</v>
      </c>
      <c r="AX975" s="13" t="s">
        <v>76</v>
      </c>
      <c r="AY975" s="270" t="s">
        <v>242</v>
      </c>
    </row>
    <row r="976" s="13" customFormat="1">
      <c r="A976" s="13"/>
      <c r="B976" s="260"/>
      <c r="C976" s="261"/>
      <c r="D976" s="262" t="s">
        <v>251</v>
      </c>
      <c r="E976" s="263" t="s">
        <v>1</v>
      </c>
      <c r="F976" s="264" t="s">
        <v>480</v>
      </c>
      <c r="G976" s="261"/>
      <c r="H976" s="263" t="s">
        <v>1</v>
      </c>
      <c r="I976" s="265"/>
      <c r="J976" s="261"/>
      <c r="K976" s="261"/>
      <c r="L976" s="266"/>
      <c r="M976" s="267"/>
      <c r="N976" s="268"/>
      <c r="O976" s="268"/>
      <c r="P976" s="268"/>
      <c r="Q976" s="268"/>
      <c r="R976" s="268"/>
      <c r="S976" s="268"/>
      <c r="T976" s="269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T976" s="270" t="s">
        <v>251</v>
      </c>
      <c r="AU976" s="270" t="s">
        <v>113</v>
      </c>
      <c r="AV976" s="13" t="s">
        <v>31</v>
      </c>
      <c r="AW976" s="13" t="s">
        <v>30</v>
      </c>
      <c r="AX976" s="13" t="s">
        <v>76</v>
      </c>
      <c r="AY976" s="270" t="s">
        <v>242</v>
      </c>
    </row>
    <row r="977" s="14" customFormat="1">
      <c r="A977" s="14"/>
      <c r="B977" s="271"/>
      <c r="C977" s="272"/>
      <c r="D977" s="262" t="s">
        <v>251</v>
      </c>
      <c r="E977" s="273" t="s">
        <v>1</v>
      </c>
      <c r="F977" s="274" t="s">
        <v>575</v>
      </c>
      <c r="G977" s="272"/>
      <c r="H977" s="275">
        <v>5</v>
      </c>
      <c r="I977" s="276"/>
      <c r="J977" s="272"/>
      <c r="K977" s="272"/>
      <c r="L977" s="277"/>
      <c r="M977" s="278"/>
      <c r="N977" s="279"/>
      <c r="O977" s="279"/>
      <c r="P977" s="279"/>
      <c r="Q977" s="279"/>
      <c r="R977" s="279"/>
      <c r="S977" s="279"/>
      <c r="T977" s="280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T977" s="281" t="s">
        <v>251</v>
      </c>
      <c r="AU977" s="281" t="s">
        <v>113</v>
      </c>
      <c r="AV977" s="14" t="s">
        <v>85</v>
      </c>
      <c r="AW977" s="14" t="s">
        <v>30</v>
      </c>
      <c r="AX977" s="14" t="s">
        <v>76</v>
      </c>
      <c r="AY977" s="281" t="s">
        <v>242</v>
      </c>
    </row>
    <row r="978" s="14" customFormat="1">
      <c r="A978" s="14"/>
      <c r="B978" s="271"/>
      <c r="C978" s="272"/>
      <c r="D978" s="262" t="s">
        <v>251</v>
      </c>
      <c r="E978" s="273" t="s">
        <v>1</v>
      </c>
      <c r="F978" s="274" t="s">
        <v>575</v>
      </c>
      <c r="G978" s="272"/>
      <c r="H978" s="275">
        <v>5</v>
      </c>
      <c r="I978" s="276"/>
      <c r="J978" s="272"/>
      <c r="K978" s="272"/>
      <c r="L978" s="277"/>
      <c r="M978" s="278"/>
      <c r="N978" s="279"/>
      <c r="O978" s="279"/>
      <c r="P978" s="279"/>
      <c r="Q978" s="279"/>
      <c r="R978" s="279"/>
      <c r="S978" s="279"/>
      <c r="T978" s="280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81" t="s">
        <v>251</v>
      </c>
      <c r="AU978" s="281" t="s">
        <v>113</v>
      </c>
      <c r="AV978" s="14" t="s">
        <v>85</v>
      </c>
      <c r="AW978" s="14" t="s">
        <v>30</v>
      </c>
      <c r="AX978" s="14" t="s">
        <v>76</v>
      </c>
      <c r="AY978" s="281" t="s">
        <v>242</v>
      </c>
    </row>
    <row r="979" s="14" customFormat="1">
      <c r="A979" s="14"/>
      <c r="B979" s="271"/>
      <c r="C979" s="272"/>
      <c r="D979" s="262" t="s">
        <v>251</v>
      </c>
      <c r="E979" s="273" t="s">
        <v>1</v>
      </c>
      <c r="F979" s="274" t="s">
        <v>984</v>
      </c>
      <c r="G979" s="272"/>
      <c r="H979" s="275">
        <v>4</v>
      </c>
      <c r="I979" s="276"/>
      <c r="J979" s="272"/>
      <c r="K979" s="272"/>
      <c r="L979" s="277"/>
      <c r="M979" s="278"/>
      <c r="N979" s="279"/>
      <c r="O979" s="279"/>
      <c r="P979" s="279"/>
      <c r="Q979" s="279"/>
      <c r="R979" s="279"/>
      <c r="S979" s="279"/>
      <c r="T979" s="280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T979" s="281" t="s">
        <v>251</v>
      </c>
      <c r="AU979" s="281" t="s">
        <v>113</v>
      </c>
      <c r="AV979" s="14" t="s">
        <v>85</v>
      </c>
      <c r="AW979" s="14" t="s">
        <v>30</v>
      </c>
      <c r="AX979" s="14" t="s">
        <v>76</v>
      </c>
      <c r="AY979" s="281" t="s">
        <v>242</v>
      </c>
    </row>
    <row r="980" s="14" customFormat="1">
      <c r="A980" s="14"/>
      <c r="B980" s="271"/>
      <c r="C980" s="272"/>
      <c r="D980" s="262" t="s">
        <v>251</v>
      </c>
      <c r="E980" s="273" t="s">
        <v>1</v>
      </c>
      <c r="F980" s="274" t="s">
        <v>984</v>
      </c>
      <c r="G980" s="272"/>
      <c r="H980" s="275">
        <v>4</v>
      </c>
      <c r="I980" s="276"/>
      <c r="J980" s="272"/>
      <c r="K980" s="272"/>
      <c r="L980" s="277"/>
      <c r="M980" s="278"/>
      <c r="N980" s="279"/>
      <c r="O980" s="279"/>
      <c r="P980" s="279"/>
      <c r="Q980" s="279"/>
      <c r="R980" s="279"/>
      <c r="S980" s="279"/>
      <c r="T980" s="280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T980" s="281" t="s">
        <v>251</v>
      </c>
      <c r="AU980" s="281" t="s">
        <v>113</v>
      </c>
      <c r="AV980" s="14" t="s">
        <v>85</v>
      </c>
      <c r="AW980" s="14" t="s">
        <v>30</v>
      </c>
      <c r="AX980" s="14" t="s">
        <v>76</v>
      </c>
      <c r="AY980" s="281" t="s">
        <v>242</v>
      </c>
    </row>
    <row r="981" s="13" customFormat="1">
      <c r="A981" s="13"/>
      <c r="B981" s="260"/>
      <c r="C981" s="261"/>
      <c r="D981" s="262" t="s">
        <v>251</v>
      </c>
      <c r="E981" s="263" t="s">
        <v>1</v>
      </c>
      <c r="F981" s="264" t="s">
        <v>481</v>
      </c>
      <c r="G981" s="261"/>
      <c r="H981" s="263" t="s">
        <v>1</v>
      </c>
      <c r="I981" s="265"/>
      <c r="J981" s="261"/>
      <c r="K981" s="261"/>
      <c r="L981" s="266"/>
      <c r="M981" s="267"/>
      <c r="N981" s="268"/>
      <c r="O981" s="268"/>
      <c r="P981" s="268"/>
      <c r="Q981" s="268"/>
      <c r="R981" s="268"/>
      <c r="S981" s="268"/>
      <c r="T981" s="269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70" t="s">
        <v>251</v>
      </c>
      <c r="AU981" s="270" t="s">
        <v>113</v>
      </c>
      <c r="AV981" s="13" t="s">
        <v>31</v>
      </c>
      <c r="AW981" s="13" t="s">
        <v>30</v>
      </c>
      <c r="AX981" s="13" t="s">
        <v>76</v>
      </c>
      <c r="AY981" s="270" t="s">
        <v>242</v>
      </c>
    </row>
    <row r="982" s="14" customFormat="1">
      <c r="A982" s="14"/>
      <c r="B982" s="271"/>
      <c r="C982" s="272"/>
      <c r="D982" s="262" t="s">
        <v>251</v>
      </c>
      <c r="E982" s="273" t="s">
        <v>1</v>
      </c>
      <c r="F982" s="274" t="s">
        <v>509</v>
      </c>
      <c r="G982" s="272"/>
      <c r="H982" s="275">
        <v>6</v>
      </c>
      <c r="I982" s="276"/>
      <c r="J982" s="272"/>
      <c r="K982" s="272"/>
      <c r="L982" s="277"/>
      <c r="M982" s="278"/>
      <c r="N982" s="279"/>
      <c r="O982" s="279"/>
      <c r="P982" s="279"/>
      <c r="Q982" s="279"/>
      <c r="R982" s="279"/>
      <c r="S982" s="279"/>
      <c r="T982" s="280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T982" s="281" t="s">
        <v>251</v>
      </c>
      <c r="AU982" s="281" t="s">
        <v>113</v>
      </c>
      <c r="AV982" s="14" t="s">
        <v>85</v>
      </c>
      <c r="AW982" s="14" t="s">
        <v>30</v>
      </c>
      <c r="AX982" s="14" t="s">
        <v>76</v>
      </c>
      <c r="AY982" s="281" t="s">
        <v>242</v>
      </c>
    </row>
    <row r="983" s="14" customFormat="1">
      <c r="A983" s="14"/>
      <c r="B983" s="271"/>
      <c r="C983" s="272"/>
      <c r="D983" s="262" t="s">
        <v>251</v>
      </c>
      <c r="E983" s="273" t="s">
        <v>1</v>
      </c>
      <c r="F983" s="274" t="s">
        <v>984</v>
      </c>
      <c r="G983" s="272"/>
      <c r="H983" s="275">
        <v>4</v>
      </c>
      <c r="I983" s="276"/>
      <c r="J983" s="272"/>
      <c r="K983" s="272"/>
      <c r="L983" s="277"/>
      <c r="M983" s="278"/>
      <c r="N983" s="279"/>
      <c r="O983" s="279"/>
      <c r="P983" s="279"/>
      <c r="Q983" s="279"/>
      <c r="R983" s="279"/>
      <c r="S983" s="279"/>
      <c r="T983" s="280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T983" s="281" t="s">
        <v>251</v>
      </c>
      <c r="AU983" s="281" t="s">
        <v>113</v>
      </c>
      <c r="AV983" s="14" t="s">
        <v>85</v>
      </c>
      <c r="AW983" s="14" t="s">
        <v>30</v>
      </c>
      <c r="AX983" s="14" t="s">
        <v>76</v>
      </c>
      <c r="AY983" s="281" t="s">
        <v>242</v>
      </c>
    </row>
    <row r="984" s="14" customFormat="1">
      <c r="A984" s="14"/>
      <c r="B984" s="271"/>
      <c r="C984" s="272"/>
      <c r="D984" s="262" t="s">
        <v>251</v>
      </c>
      <c r="E984" s="273" t="s">
        <v>1</v>
      </c>
      <c r="F984" s="274" t="s">
        <v>984</v>
      </c>
      <c r="G984" s="272"/>
      <c r="H984" s="275">
        <v>4</v>
      </c>
      <c r="I984" s="276"/>
      <c r="J984" s="272"/>
      <c r="K984" s="272"/>
      <c r="L984" s="277"/>
      <c r="M984" s="278"/>
      <c r="N984" s="279"/>
      <c r="O984" s="279"/>
      <c r="P984" s="279"/>
      <c r="Q984" s="279"/>
      <c r="R984" s="279"/>
      <c r="S984" s="279"/>
      <c r="T984" s="280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T984" s="281" t="s">
        <v>251</v>
      </c>
      <c r="AU984" s="281" t="s">
        <v>113</v>
      </c>
      <c r="AV984" s="14" t="s">
        <v>85</v>
      </c>
      <c r="AW984" s="14" t="s">
        <v>30</v>
      </c>
      <c r="AX984" s="14" t="s">
        <v>76</v>
      </c>
      <c r="AY984" s="281" t="s">
        <v>242</v>
      </c>
    </row>
    <row r="985" s="13" customFormat="1">
      <c r="A985" s="13"/>
      <c r="B985" s="260"/>
      <c r="C985" s="261"/>
      <c r="D985" s="262" t="s">
        <v>251</v>
      </c>
      <c r="E985" s="263" t="s">
        <v>1</v>
      </c>
      <c r="F985" s="264" t="s">
        <v>482</v>
      </c>
      <c r="G985" s="261"/>
      <c r="H985" s="263" t="s">
        <v>1</v>
      </c>
      <c r="I985" s="265"/>
      <c r="J985" s="261"/>
      <c r="K985" s="261"/>
      <c r="L985" s="266"/>
      <c r="M985" s="267"/>
      <c r="N985" s="268"/>
      <c r="O985" s="268"/>
      <c r="P985" s="268"/>
      <c r="Q985" s="268"/>
      <c r="R985" s="268"/>
      <c r="S985" s="268"/>
      <c r="T985" s="269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T985" s="270" t="s">
        <v>251</v>
      </c>
      <c r="AU985" s="270" t="s">
        <v>113</v>
      </c>
      <c r="AV985" s="13" t="s">
        <v>31</v>
      </c>
      <c r="AW985" s="13" t="s">
        <v>30</v>
      </c>
      <c r="AX985" s="13" t="s">
        <v>76</v>
      </c>
      <c r="AY985" s="270" t="s">
        <v>242</v>
      </c>
    </row>
    <row r="986" s="14" customFormat="1">
      <c r="A986" s="14"/>
      <c r="B986" s="271"/>
      <c r="C986" s="272"/>
      <c r="D986" s="262" t="s">
        <v>251</v>
      </c>
      <c r="E986" s="273" t="s">
        <v>1</v>
      </c>
      <c r="F986" s="274" t="s">
        <v>985</v>
      </c>
      <c r="G986" s="272"/>
      <c r="H986" s="275">
        <v>11</v>
      </c>
      <c r="I986" s="276"/>
      <c r="J986" s="272"/>
      <c r="K986" s="272"/>
      <c r="L986" s="277"/>
      <c r="M986" s="278"/>
      <c r="N986" s="279"/>
      <c r="O986" s="279"/>
      <c r="P986" s="279"/>
      <c r="Q986" s="279"/>
      <c r="R986" s="279"/>
      <c r="S986" s="279"/>
      <c r="T986" s="280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T986" s="281" t="s">
        <v>251</v>
      </c>
      <c r="AU986" s="281" t="s">
        <v>113</v>
      </c>
      <c r="AV986" s="14" t="s">
        <v>85</v>
      </c>
      <c r="AW986" s="14" t="s">
        <v>30</v>
      </c>
      <c r="AX986" s="14" t="s">
        <v>76</v>
      </c>
      <c r="AY986" s="281" t="s">
        <v>242</v>
      </c>
    </row>
    <row r="987" s="14" customFormat="1">
      <c r="A987" s="14"/>
      <c r="B987" s="271"/>
      <c r="C987" s="272"/>
      <c r="D987" s="262" t="s">
        <v>251</v>
      </c>
      <c r="E987" s="273" t="s">
        <v>1</v>
      </c>
      <c r="F987" s="274" t="s">
        <v>984</v>
      </c>
      <c r="G987" s="272"/>
      <c r="H987" s="275">
        <v>4</v>
      </c>
      <c r="I987" s="276"/>
      <c r="J987" s="272"/>
      <c r="K987" s="272"/>
      <c r="L987" s="277"/>
      <c r="M987" s="278"/>
      <c r="N987" s="279"/>
      <c r="O987" s="279"/>
      <c r="P987" s="279"/>
      <c r="Q987" s="279"/>
      <c r="R987" s="279"/>
      <c r="S987" s="279"/>
      <c r="T987" s="280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T987" s="281" t="s">
        <v>251</v>
      </c>
      <c r="AU987" s="281" t="s">
        <v>113</v>
      </c>
      <c r="AV987" s="14" t="s">
        <v>85</v>
      </c>
      <c r="AW987" s="14" t="s">
        <v>30</v>
      </c>
      <c r="AX987" s="14" t="s">
        <v>76</v>
      </c>
      <c r="AY987" s="281" t="s">
        <v>242</v>
      </c>
    </row>
    <row r="988" s="14" customFormat="1">
      <c r="A988" s="14"/>
      <c r="B988" s="271"/>
      <c r="C988" s="272"/>
      <c r="D988" s="262" t="s">
        <v>251</v>
      </c>
      <c r="E988" s="273" t="s">
        <v>1</v>
      </c>
      <c r="F988" s="274" t="s">
        <v>570</v>
      </c>
      <c r="G988" s="272"/>
      <c r="H988" s="275">
        <v>3</v>
      </c>
      <c r="I988" s="276"/>
      <c r="J988" s="272"/>
      <c r="K988" s="272"/>
      <c r="L988" s="277"/>
      <c r="M988" s="278"/>
      <c r="N988" s="279"/>
      <c r="O988" s="279"/>
      <c r="P988" s="279"/>
      <c r="Q988" s="279"/>
      <c r="R988" s="279"/>
      <c r="S988" s="279"/>
      <c r="T988" s="280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T988" s="281" t="s">
        <v>251</v>
      </c>
      <c r="AU988" s="281" t="s">
        <v>113</v>
      </c>
      <c r="AV988" s="14" t="s">
        <v>85</v>
      </c>
      <c r="AW988" s="14" t="s">
        <v>30</v>
      </c>
      <c r="AX988" s="14" t="s">
        <v>76</v>
      </c>
      <c r="AY988" s="281" t="s">
        <v>242</v>
      </c>
    </row>
    <row r="989" s="16" customFormat="1">
      <c r="A989" s="16"/>
      <c r="B989" s="293"/>
      <c r="C989" s="294"/>
      <c r="D989" s="262" t="s">
        <v>251</v>
      </c>
      <c r="E989" s="295" t="s">
        <v>1</v>
      </c>
      <c r="F989" s="296" t="s">
        <v>293</v>
      </c>
      <c r="G989" s="294"/>
      <c r="H989" s="297">
        <v>50</v>
      </c>
      <c r="I989" s="298"/>
      <c r="J989" s="294"/>
      <c r="K989" s="294"/>
      <c r="L989" s="299"/>
      <c r="M989" s="300"/>
      <c r="N989" s="301"/>
      <c r="O989" s="301"/>
      <c r="P989" s="301"/>
      <c r="Q989" s="301"/>
      <c r="R989" s="301"/>
      <c r="S989" s="301"/>
      <c r="T989" s="302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T989" s="303" t="s">
        <v>251</v>
      </c>
      <c r="AU989" s="303" t="s">
        <v>113</v>
      </c>
      <c r="AV989" s="16" t="s">
        <v>113</v>
      </c>
      <c r="AW989" s="16" t="s">
        <v>30</v>
      </c>
      <c r="AX989" s="16" t="s">
        <v>76</v>
      </c>
      <c r="AY989" s="303" t="s">
        <v>242</v>
      </c>
    </row>
    <row r="990" s="13" customFormat="1">
      <c r="A990" s="13"/>
      <c r="B990" s="260"/>
      <c r="C990" s="261"/>
      <c r="D990" s="262" t="s">
        <v>251</v>
      </c>
      <c r="E990" s="263" t="s">
        <v>1</v>
      </c>
      <c r="F990" s="264" t="s">
        <v>986</v>
      </c>
      <c r="G990" s="261"/>
      <c r="H990" s="263" t="s">
        <v>1</v>
      </c>
      <c r="I990" s="265"/>
      <c r="J990" s="261"/>
      <c r="K990" s="261"/>
      <c r="L990" s="266"/>
      <c r="M990" s="267"/>
      <c r="N990" s="268"/>
      <c r="O990" s="268"/>
      <c r="P990" s="268"/>
      <c r="Q990" s="268"/>
      <c r="R990" s="268"/>
      <c r="S990" s="268"/>
      <c r="T990" s="269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T990" s="270" t="s">
        <v>251</v>
      </c>
      <c r="AU990" s="270" t="s">
        <v>113</v>
      </c>
      <c r="AV990" s="13" t="s">
        <v>31</v>
      </c>
      <c r="AW990" s="13" t="s">
        <v>30</v>
      </c>
      <c r="AX990" s="13" t="s">
        <v>76</v>
      </c>
      <c r="AY990" s="270" t="s">
        <v>242</v>
      </c>
    </row>
    <row r="991" s="13" customFormat="1">
      <c r="A991" s="13"/>
      <c r="B991" s="260"/>
      <c r="C991" s="261"/>
      <c r="D991" s="262" t="s">
        <v>251</v>
      </c>
      <c r="E991" s="263" t="s">
        <v>1</v>
      </c>
      <c r="F991" s="264" t="s">
        <v>482</v>
      </c>
      <c r="G991" s="261"/>
      <c r="H991" s="263" t="s">
        <v>1</v>
      </c>
      <c r="I991" s="265"/>
      <c r="J991" s="261"/>
      <c r="K991" s="261"/>
      <c r="L991" s="266"/>
      <c r="M991" s="267"/>
      <c r="N991" s="268"/>
      <c r="O991" s="268"/>
      <c r="P991" s="268"/>
      <c r="Q991" s="268"/>
      <c r="R991" s="268"/>
      <c r="S991" s="268"/>
      <c r="T991" s="269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70" t="s">
        <v>251</v>
      </c>
      <c r="AU991" s="270" t="s">
        <v>113</v>
      </c>
      <c r="AV991" s="13" t="s">
        <v>31</v>
      </c>
      <c r="AW991" s="13" t="s">
        <v>30</v>
      </c>
      <c r="AX991" s="13" t="s">
        <v>76</v>
      </c>
      <c r="AY991" s="270" t="s">
        <v>242</v>
      </c>
    </row>
    <row r="992" s="14" customFormat="1">
      <c r="A992" s="14"/>
      <c r="B992" s="271"/>
      <c r="C992" s="272"/>
      <c r="D992" s="262" t="s">
        <v>251</v>
      </c>
      <c r="E992" s="273" t="s">
        <v>1</v>
      </c>
      <c r="F992" s="274" t="s">
        <v>987</v>
      </c>
      <c r="G992" s="272"/>
      <c r="H992" s="275">
        <v>28.719999999999999</v>
      </c>
      <c r="I992" s="276"/>
      <c r="J992" s="272"/>
      <c r="K992" s="272"/>
      <c r="L992" s="277"/>
      <c r="M992" s="278"/>
      <c r="N992" s="279"/>
      <c r="O992" s="279"/>
      <c r="P992" s="279"/>
      <c r="Q992" s="279"/>
      <c r="R992" s="279"/>
      <c r="S992" s="279"/>
      <c r="T992" s="280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T992" s="281" t="s">
        <v>251</v>
      </c>
      <c r="AU992" s="281" t="s">
        <v>113</v>
      </c>
      <c r="AV992" s="14" t="s">
        <v>85</v>
      </c>
      <c r="AW992" s="14" t="s">
        <v>30</v>
      </c>
      <c r="AX992" s="14" t="s">
        <v>76</v>
      </c>
      <c r="AY992" s="281" t="s">
        <v>242</v>
      </c>
    </row>
    <row r="993" s="14" customFormat="1">
      <c r="A993" s="14"/>
      <c r="B993" s="271"/>
      <c r="C993" s="272"/>
      <c r="D993" s="262" t="s">
        <v>251</v>
      </c>
      <c r="E993" s="273" t="s">
        <v>1</v>
      </c>
      <c r="F993" s="274" t="s">
        <v>510</v>
      </c>
      <c r="G993" s="272"/>
      <c r="H993" s="275">
        <v>10</v>
      </c>
      <c r="I993" s="276"/>
      <c r="J993" s="272"/>
      <c r="K993" s="272"/>
      <c r="L993" s="277"/>
      <c r="M993" s="278"/>
      <c r="N993" s="279"/>
      <c r="O993" s="279"/>
      <c r="P993" s="279"/>
      <c r="Q993" s="279"/>
      <c r="R993" s="279"/>
      <c r="S993" s="279"/>
      <c r="T993" s="280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T993" s="281" t="s">
        <v>251</v>
      </c>
      <c r="AU993" s="281" t="s">
        <v>113</v>
      </c>
      <c r="AV993" s="14" t="s">
        <v>85</v>
      </c>
      <c r="AW993" s="14" t="s">
        <v>30</v>
      </c>
      <c r="AX993" s="14" t="s">
        <v>76</v>
      </c>
      <c r="AY993" s="281" t="s">
        <v>242</v>
      </c>
    </row>
    <row r="994" s="16" customFormat="1">
      <c r="A994" s="16"/>
      <c r="B994" s="293"/>
      <c r="C994" s="294"/>
      <c r="D994" s="262" t="s">
        <v>251</v>
      </c>
      <c r="E994" s="295" t="s">
        <v>1</v>
      </c>
      <c r="F994" s="296" t="s">
        <v>293</v>
      </c>
      <c r="G994" s="294"/>
      <c r="H994" s="297">
        <v>38.719999999999999</v>
      </c>
      <c r="I994" s="298"/>
      <c r="J994" s="294"/>
      <c r="K994" s="294"/>
      <c r="L994" s="299"/>
      <c r="M994" s="300"/>
      <c r="N994" s="301"/>
      <c r="O994" s="301"/>
      <c r="P994" s="301"/>
      <c r="Q994" s="301"/>
      <c r="R994" s="301"/>
      <c r="S994" s="301"/>
      <c r="T994" s="302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T994" s="303" t="s">
        <v>251</v>
      </c>
      <c r="AU994" s="303" t="s">
        <v>113</v>
      </c>
      <c r="AV994" s="16" t="s">
        <v>113</v>
      </c>
      <c r="AW994" s="16" t="s">
        <v>30</v>
      </c>
      <c r="AX994" s="16" t="s">
        <v>76</v>
      </c>
      <c r="AY994" s="303" t="s">
        <v>242</v>
      </c>
    </row>
    <row r="995" s="13" customFormat="1">
      <c r="A995" s="13"/>
      <c r="B995" s="260"/>
      <c r="C995" s="261"/>
      <c r="D995" s="262" t="s">
        <v>251</v>
      </c>
      <c r="E995" s="263" t="s">
        <v>1</v>
      </c>
      <c r="F995" s="264" t="s">
        <v>988</v>
      </c>
      <c r="G995" s="261"/>
      <c r="H995" s="263" t="s">
        <v>1</v>
      </c>
      <c r="I995" s="265"/>
      <c r="J995" s="261"/>
      <c r="K995" s="261"/>
      <c r="L995" s="266"/>
      <c r="M995" s="267"/>
      <c r="N995" s="268"/>
      <c r="O995" s="268"/>
      <c r="P995" s="268"/>
      <c r="Q995" s="268"/>
      <c r="R995" s="268"/>
      <c r="S995" s="268"/>
      <c r="T995" s="269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T995" s="270" t="s">
        <v>251</v>
      </c>
      <c r="AU995" s="270" t="s">
        <v>113</v>
      </c>
      <c r="AV995" s="13" t="s">
        <v>31</v>
      </c>
      <c r="AW995" s="13" t="s">
        <v>30</v>
      </c>
      <c r="AX995" s="13" t="s">
        <v>76</v>
      </c>
      <c r="AY995" s="270" t="s">
        <v>242</v>
      </c>
    </row>
    <row r="996" s="14" customFormat="1">
      <c r="A996" s="14"/>
      <c r="B996" s="271"/>
      <c r="C996" s="272"/>
      <c r="D996" s="262" t="s">
        <v>251</v>
      </c>
      <c r="E996" s="273" t="s">
        <v>1</v>
      </c>
      <c r="F996" s="274" t="s">
        <v>989</v>
      </c>
      <c r="G996" s="272"/>
      <c r="H996" s="275">
        <v>277.95299999999997</v>
      </c>
      <c r="I996" s="276"/>
      <c r="J996" s="272"/>
      <c r="K996" s="272"/>
      <c r="L996" s="277"/>
      <c r="M996" s="278"/>
      <c r="N996" s="279"/>
      <c r="O996" s="279"/>
      <c r="P996" s="279"/>
      <c r="Q996" s="279"/>
      <c r="R996" s="279"/>
      <c r="S996" s="279"/>
      <c r="T996" s="280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T996" s="281" t="s">
        <v>251</v>
      </c>
      <c r="AU996" s="281" t="s">
        <v>113</v>
      </c>
      <c r="AV996" s="14" t="s">
        <v>85</v>
      </c>
      <c r="AW996" s="14" t="s">
        <v>30</v>
      </c>
      <c r="AX996" s="14" t="s">
        <v>76</v>
      </c>
      <c r="AY996" s="281" t="s">
        <v>242</v>
      </c>
    </row>
    <row r="997" s="14" customFormat="1">
      <c r="A997" s="14"/>
      <c r="B997" s="271"/>
      <c r="C997" s="272"/>
      <c r="D997" s="262" t="s">
        <v>251</v>
      </c>
      <c r="E997" s="273" t="s">
        <v>1</v>
      </c>
      <c r="F997" s="274" t="s">
        <v>990</v>
      </c>
      <c r="G997" s="272"/>
      <c r="H997" s="275">
        <v>414.73000000000002</v>
      </c>
      <c r="I997" s="276"/>
      <c r="J997" s="272"/>
      <c r="K997" s="272"/>
      <c r="L997" s="277"/>
      <c r="M997" s="278"/>
      <c r="N997" s="279"/>
      <c r="O997" s="279"/>
      <c r="P997" s="279"/>
      <c r="Q997" s="279"/>
      <c r="R997" s="279"/>
      <c r="S997" s="279"/>
      <c r="T997" s="280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T997" s="281" t="s">
        <v>251</v>
      </c>
      <c r="AU997" s="281" t="s">
        <v>113</v>
      </c>
      <c r="AV997" s="14" t="s">
        <v>85</v>
      </c>
      <c r="AW997" s="14" t="s">
        <v>30</v>
      </c>
      <c r="AX997" s="14" t="s">
        <v>76</v>
      </c>
      <c r="AY997" s="281" t="s">
        <v>242</v>
      </c>
    </row>
    <row r="998" s="14" customFormat="1">
      <c r="A998" s="14"/>
      <c r="B998" s="271"/>
      <c r="C998" s="272"/>
      <c r="D998" s="262" t="s">
        <v>251</v>
      </c>
      <c r="E998" s="273" t="s">
        <v>1</v>
      </c>
      <c r="F998" s="274" t="s">
        <v>991</v>
      </c>
      <c r="G998" s="272"/>
      <c r="H998" s="275">
        <v>454.01999999999998</v>
      </c>
      <c r="I998" s="276"/>
      <c r="J998" s="272"/>
      <c r="K998" s="272"/>
      <c r="L998" s="277"/>
      <c r="M998" s="278"/>
      <c r="N998" s="279"/>
      <c r="O998" s="279"/>
      <c r="P998" s="279"/>
      <c r="Q998" s="279"/>
      <c r="R998" s="279"/>
      <c r="S998" s="279"/>
      <c r="T998" s="280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T998" s="281" t="s">
        <v>251</v>
      </c>
      <c r="AU998" s="281" t="s">
        <v>113</v>
      </c>
      <c r="AV998" s="14" t="s">
        <v>85</v>
      </c>
      <c r="AW998" s="14" t="s">
        <v>30</v>
      </c>
      <c r="AX998" s="14" t="s">
        <v>76</v>
      </c>
      <c r="AY998" s="281" t="s">
        <v>242</v>
      </c>
    </row>
    <row r="999" s="14" customFormat="1">
      <c r="A999" s="14"/>
      <c r="B999" s="271"/>
      <c r="C999" s="272"/>
      <c r="D999" s="262" t="s">
        <v>251</v>
      </c>
      <c r="E999" s="273" t="s">
        <v>1</v>
      </c>
      <c r="F999" s="274" t="s">
        <v>992</v>
      </c>
      <c r="G999" s="272"/>
      <c r="H999" s="275">
        <v>4.3520000000000003</v>
      </c>
      <c r="I999" s="276"/>
      <c r="J999" s="272"/>
      <c r="K999" s="272"/>
      <c r="L999" s="277"/>
      <c r="M999" s="278"/>
      <c r="N999" s="279"/>
      <c r="O999" s="279"/>
      <c r="P999" s="279"/>
      <c r="Q999" s="279"/>
      <c r="R999" s="279"/>
      <c r="S999" s="279"/>
      <c r="T999" s="280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T999" s="281" t="s">
        <v>251</v>
      </c>
      <c r="AU999" s="281" t="s">
        <v>113</v>
      </c>
      <c r="AV999" s="14" t="s">
        <v>85</v>
      </c>
      <c r="AW999" s="14" t="s">
        <v>30</v>
      </c>
      <c r="AX999" s="14" t="s">
        <v>76</v>
      </c>
      <c r="AY999" s="281" t="s">
        <v>242</v>
      </c>
    </row>
    <row r="1000" s="14" customFormat="1">
      <c r="A1000" s="14"/>
      <c r="B1000" s="271"/>
      <c r="C1000" s="272"/>
      <c r="D1000" s="262" t="s">
        <v>251</v>
      </c>
      <c r="E1000" s="273" t="s">
        <v>1</v>
      </c>
      <c r="F1000" s="274" t="s">
        <v>993</v>
      </c>
      <c r="G1000" s="272"/>
      <c r="H1000" s="275">
        <v>4.3520000000000003</v>
      </c>
      <c r="I1000" s="276"/>
      <c r="J1000" s="272"/>
      <c r="K1000" s="272"/>
      <c r="L1000" s="277"/>
      <c r="M1000" s="278"/>
      <c r="N1000" s="279"/>
      <c r="O1000" s="279"/>
      <c r="P1000" s="279"/>
      <c r="Q1000" s="279"/>
      <c r="R1000" s="279"/>
      <c r="S1000" s="279"/>
      <c r="T1000" s="280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T1000" s="281" t="s">
        <v>251</v>
      </c>
      <c r="AU1000" s="281" t="s">
        <v>113</v>
      </c>
      <c r="AV1000" s="14" t="s">
        <v>85</v>
      </c>
      <c r="AW1000" s="14" t="s">
        <v>30</v>
      </c>
      <c r="AX1000" s="14" t="s">
        <v>76</v>
      </c>
      <c r="AY1000" s="281" t="s">
        <v>242</v>
      </c>
    </row>
    <row r="1001" s="14" customFormat="1">
      <c r="A1001" s="14"/>
      <c r="B1001" s="271"/>
      <c r="C1001" s="272"/>
      <c r="D1001" s="262" t="s">
        <v>251</v>
      </c>
      <c r="E1001" s="273" t="s">
        <v>1</v>
      </c>
      <c r="F1001" s="274" t="s">
        <v>994</v>
      </c>
      <c r="G1001" s="272"/>
      <c r="H1001" s="275">
        <v>4.3520000000000003</v>
      </c>
      <c r="I1001" s="276"/>
      <c r="J1001" s="272"/>
      <c r="K1001" s="272"/>
      <c r="L1001" s="277"/>
      <c r="M1001" s="278"/>
      <c r="N1001" s="279"/>
      <c r="O1001" s="279"/>
      <c r="P1001" s="279"/>
      <c r="Q1001" s="279"/>
      <c r="R1001" s="279"/>
      <c r="S1001" s="279"/>
      <c r="T1001" s="280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T1001" s="281" t="s">
        <v>251</v>
      </c>
      <c r="AU1001" s="281" t="s">
        <v>113</v>
      </c>
      <c r="AV1001" s="14" t="s">
        <v>85</v>
      </c>
      <c r="AW1001" s="14" t="s">
        <v>30</v>
      </c>
      <c r="AX1001" s="14" t="s">
        <v>76</v>
      </c>
      <c r="AY1001" s="281" t="s">
        <v>242</v>
      </c>
    </row>
    <row r="1002" s="15" customFormat="1">
      <c r="A1002" s="15"/>
      <c r="B1002" s="282"/>
      <c r="C1002" s="283"/>
      <c r="D1002" s="262" t="s">
        <v>251</v>
      </c>
      <c r="E1002" s="284" t="s">
        <v>1</v>
      </c>
      <c r="F1002" s="285" t="s">
        <v>256</v>
      </c>
      <c r="G1002" s="283"/>
      <c r="H1002" s="286">
        <v>1248.479</v>
      </c>
      <c r="I1002" s="287"/>
      <c r="J1002" s="283"/>
      <c r="K1002" s="283"/>
      <c r="L1002" s="288"/>
      <c r="M1002" s="289"/>
      <c r="N1002" s="290"/>
      <c r="O1002" s="290"/>
      <c r="P1002" s="290"/>
      <c r="Q1002" s="290"/>
      <c r="R1002" s="290"/>
      <c r="S1002" s="290"/>
      <c r="T1002" s="291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T1002" s="292" t="s">
        <v>251</v>
      </c>
      <c r="AU1002" s="292" t="s">
        <v>113</v>
      </c>
      <c r="AV1002" s="15" t="s">
        <v>249</v>
      </c>
      <c r="AW1002" s="15" t="s">
        <v>30</v>
      </c>
      <c r="AX1002" s="15" t="s">
        <v>31</v>
      </c>
      <c r="AY1002" s="292" t="s">
        <v>242</v>
      </c>
    </row>
    <row r="1003" s="12" customFormat="1" ht="20.88" customHeight="1">
      <c r="A1003" s="12"/>
      <c r="B1003" s="231"/>
      <c r="C1003" s="232"/>
      <c r="D1003" s="233" t="s">
        <v>75</v>
      </c>
      <c r="E1003" s="245" t="s">
        <v>995</v>
      </c>
      <c r="F1003" s="245" t="s">
        <v>996</v>
      </c>
      <c r="G1003" s="232"/>
      <c r="H1003" s="232"/>
      <c r="I1003" s="235"/>
      <c r="J1003" s="246">
        <f>BK1003</f>
        <v>0</v>
      </c>
      <c r="K1003" s="232"/>
      <c r="L1003" s="237"/>
      <c r="M1003" s="238"/>
      <c r="N1003" s="239"/>
      <c r="O1003" s="239"/>
      <c r="P1003" s="240">
        <f>SUM(P1004:P1024)</f>
        <v>0</v>
      </c>
      <c r="Q1003" s="239"/>
      <c r="R1003" s="240">
        <f>SUM(R1004:R1024)</f>
        <v>0.0035820000000000001</v>
      </c>
      <c r="S1003" s="239"/>
      <c r="T1003" s="241">
        <f>SUM(T1004:T1024)</f>
        <v>0</v>
      </c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R1003" s="242" t="s">
        <v>31</v>
      </c>
      <c r="AT1003" s="243" t="s">
        <v>75</v>
      </c>
      <c r="AU1003" s="243" t="s">
        <v>85</v>
      </c>
      <c r="AY1003" s="242" t="s">
        <v>242</v>
      </c>
      <c r="BK1003" s="244">
        <f>SUM(BK1004:BK1024)</f>
        <v>0</v>
      </c>
    </row>
    <row r="1004" s="2" customFormat="1" ht="24.15" customHeight="1">
      <c r="A1004" s="41"/>
      <c r="B1004" s="42"/>
      <c r="C1004" s="247" t="s">
        <v>997</v>
      </c>
      <c r="D1004" s="247" t="s">
        <v>245</v>
      </c>
      <c r="E1004" s="248" t="s">
        <v>998</v>
      </c>
      <c r="F1004" s="249" t="s">
        <v>999</v>
      </c>
      <c r="G1004" s="250" t="s">
        <v>478</v>
      </c>
      <c r="H1004" s="251">
        <v>39.799999999999997</v>
      </c>
      <c r="I1004" s="252"/>
      <c r="J1004" s="251">
        <f>ROUND(I1004*H1004,3)</f>
        <v>0</v>
      </c>
      <c r="K1004" s="253"/>
      <c r="L1004" s="44"/>
      <c r="M1004" s="254" t="s">
        <v>1</v>
      </c>
      <c r="N1004" s="255" t="s">
        <v>41</v>
      </c>
      <c r="O1004" s="94"/>
      <c r="P1004" s="256">
        <f>O1004*H1004</f>
        <v>0</v>
      </c>
      <c r="Q1004" s="256">
        <v>1.0000000000000001E-05</v>
      </c>
      <c r="R1004" s="256">
        <f>Q1004*H1004</f>
        <v>0.00039800000000000002</v>
      </c>
      <c r="S1004" s="256">
        <v>0</v>
      </c>
      <c r="T1004" s="257">
        <f>S1004*H1004</f>
        <v>0</v>
      </c>
      <c r="U1004" s="41"/>
      <c r="V1004" s="41"/>
      <c r="W1004" s="41"/>
      <c r="X1004" s="41"/>
      <c r="Y1004" s="41"/>
      <c r="Z1004" s="41"/>
      <c r="AA1004" s="41"/>
      <c r="AB1004" s="41"/>
      <c r="AC1004" s="41"/>
      <c r="AD1004" s="41"/>
      <c r="AE1004" s="41"/>
      <c r="AR1004" s="258" t="s">
        <v>249</v>
      </c>
      <c r="AT1004" s="258" t="s">
        <v>245</v>
      </c>
      <c r="AU1004" s="258" t="s">
        <v>113</v>
      </c>
      <c r="AY1004" s="18" t="s">
        <v>242</v>
      </c>
      <c r="BE1004" s="146">
        <f>IF(N1004="základní",J1004,0)</f>
        <v>0</v>
      </c>
      <c r="BF1004" s="146">
        <f>IF(N1004="snížená",J1004,0)</f>
        <v>0</v>
      </c>
      <c r="BG1004" s="146">
        <f>IF(N1004="zákl. přenesená",J1004,0)</f>
        <v>0</v>
      </c>
      <c r="BH1004" s="146">
        <f>IF(N1004="sníž. přenesená",J1004,0)</f>
        <v>0</v>
      </c>
      <c r="BI1004" s="146">
        <f>IF(N1004="nulová",J1004,0)</f>
        <v>0</v>
      </c>
      <c r="BJ1004" s="18" t="s">
        <v>31</v>
      </c>
      <c r="BK1004" s="259">
        <f>ROUND(I1004*H1004,3)</f>
        <v>0</v>
      </c>
      <c r="BL1004" s="18" t="s">
        <v>249</v>
      </c>
      <c r="BM1004" s="258" t="s">
        <v>1000</v>
      </c>
    </row>
    <row r="1005" s="13" customFormat="1">
      <c r="A1005" s="13"/>
      <c r="B1005" s="260"/>
      <c r="C1005" s="261"/>
      <c r="D1005" s="262" t="s">
        <v>251</v>
      </c>
      <c r="E1005" s="263" t="s">
        <v>1</v>
      </c>
      <c r="F1005" s="264" t="s">
        <v>1001</v>
      </c>
      <c r="G1005" s="261"/>
      <c r="H1005" s="263" t="s">
        <v>1</v>
      </c>
      <c r="I1005" s="265"/>
      <c r="J1005" s="261"/>
      <c r="K1005" s="261"/>
      <c r="L1005" s="266"/>
      <c r="M1005" s="267"/>
      <c r="N1005" s="268"/>
      <c r="O1005" s="268"/>
      <c r="P1005" s="268"/>
      <c r="Q1005" s="268"/>
      <c r="R1005" s="268"/>
      <c r="S1005" s="268"/>
      <c r="T1005" s="269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70" t="s">
        <v>251</v>
      </c>
      <c r="AU1005" s="270" t="s">
        <v>113</v>
      </c>
      <c r="AV1005" s="13" t="s">
        <v>31</v>
      </c>
      <c r="AW1005" s="13" t="s">
        <v>30</v>
      </c>
      <c r="AX1005" s="13" t="s">
        <v>76</v>
      </c>
      <c r="AY1005" s="270" t="s">
        <v>242</v>
      </c>
    </row>
    <row r="1006" s="14" customFormat="1">
      <c r="A1006" s="14"/>
      <c r="B1006" s="271"/>
      <c r="C1006" s="272"/>
      <c r="D1006" s="262" t="s">
        <v>251</v>
      </c>
      <c r="E1006" s="273" t="s">
        <v>1</v>
      </c>
      <c r="F1006" s="274" t="s">
        <v>1002</v>
      </c>
      <c r="G1006" s="272"/>
      <c r="H1006" s="275">
        <v>8</v>
      </c>
      <c r="I1006" s="276"/>
      <c r="J1006" s="272"/>
      <c r="K1006" s="272"/>
      <c r="L1006" s="277"/>
      <c r="M1006" s="278"/>
      <c r="N1006" s="279"/>
      <c r="O1006" s="279"/>
      <c r="P1006" s="279"/>
      <c r="Q1006" s="279"/>
      <c r="R1006" s="279"/>
      <c r="S1006" s="279"/>
      <c r="T1006" s="280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T1006" s="281" t="s">
        <v>251</v>
      </c>
      <c r="AU1006" s="281" t="s">
        <v>113</v>
      </c>
      <c r="AV1006" s="14" t="s">
        <v>85</v>
      </c>
      <c r="AW1006" s="14" t="s">
        <v>30</v>
      </c>
      <c r="AX1006" s="14" t="s">
        <v>76</v>
      </c>
      <c r="AY1006" s="281" t="s">
        <v>242</v>
      </c>
    </row>
    <row r="1007" s="14" customFormat="1">
      <c r="A1007" s="14"/>
      <c r="B1007" s="271"/>
      <c r="C1007" s="272"/>
      <c r="D1007" s="262" t="s">
        <v>251</v>
      </c>
      <c r="E1007" s="273" t="s">
        <v>1</v>
      </c>
      <c r="F1007" s="274" t="s">
        <v>85</v>
      </c>
      <c r="G1007" s="272"/>
      <c r="H1007" s="275">
        <v>2</v>
      </c>
      <c r="I1007" s="276"/>
      <c r="J1007" s="272"/>
      <c r="K1007" s="272"/>
      <c r="L1007" s="277"/>
      <c r="M1007" s="278"/>
      <c r="N1007" s="279"/>
      <c r="O1007" s="279"/>
      <c r="P1007" s="279"/>
      <c r="Q1007" s="279"/>
      <c r="R1007" s="279"/>
      <c r="S1007" s="279"/>
      <c r="T1007" s="280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T1007" s="281" t="s">
        <v>251</v>
      </c>
      <c r="AU1007" s="281" t="s">
        <v>113</v>
      </c>
      <c r="AV1007" s="14" t="s">
        <v>85</v>
      </c>
      <c r="AW1007" s="14" t="s">
        <v>30</v>
      </c>
      <c r="AX1007" s="14" t="s">
        <v>76</v>
      </c>
      <c r="AY1007" s="281" t="s">
        <v>242</v>
      </c>
    </row>
    <row r="1008" s="16" customFormat="1">
      <c r="A1008" s="16"/>
      <c r="B1008" s="293"/>
      <c r="C1008" s="294"/>
      <c r="D1008" s="262" t="s">
        <v>251</v>
      </c>
      <c r="E1008" s="295" t="s">
        <v>1</v>
      </c>
      <c r="F1008" s="296" t="s">
        <v>293</v>
      </c>
      <c r="G1008" s="294"/>
      <c r="H1008" s="297">
        <v>10</v>
      </c>
      <c r="I1008" s="298"/>
      <c r="J1008" s="294"/>
      <c r="K1008" s="294"/>
      <c r="L1008" s="299"/>
      <c r="M1008" s="300"/>
      <c r="N1008" s="301"/>
      <c r="O1008" s="301"/>
      <c r="P1008" s="301"/>
      <c r="Q1008" s="301"/>
      <c r="R1008" s="301"/>
      <c r="S1008" s="301"/>
      <c r="T1008" s="302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T1008" s="303" t="s">
        <v>251</v>
      </c>
      <c r="AU1008" s="303" t="s">
        <v>113</v>
      </c>
      <c r="AV1008" s="16" t="s">
        <v>113</v>
      </c>
      <c r="AW1008" s="16" t="s">
        <v>30</v>
      </c>
      <c r="AX1008" s="16" t="s">
        <v>76</v>
      </c>
      <c r="AY1008" s="303" t="s">
        <v>242</v>
      </c>
    </row>
    <row r="1009" s="13" customFormat="1">
      <c r="A1009" s="13"/>
      <c r="B1009" s="260"/>
      <c r="C1009" s="261"/>
      <c r="D1009" s="262" t="s">
        <v>251</v>
      </c>
      <c r="E1009" s="263" t="s">
        <v>1</v>
      </c>
      <c r="F1009" s="264" t="s">
        <v>1003</v>
      </c>
      <c r="G1009" s="261"/>
      <c r="H1009" s="263" t="s">
        <v>1</v>
      </c>
      <c r="I1009" s="265"/>
      <c r="J1009" s="261"/>
      <c r="K1009" s="261"/>
      <c r="L1009" s="266"/>
      <c r="M1009" s="267"/>
      <c r="N1009" s="268"/>
      <c r="O1009" s="268"/>
      <c r="P1009" s="268"/>
      <c r="Q1009" s="268"/>
      <c r="R1009" s="268"/>
      <c r="S1009" s="268"/>
      <c r="T1009" s="269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70" t="s">
        <v>251</v>
      </c>
      <c r="AU1009" s="270" t="s">
        <v>113</v>
      </c>
      <c r="AV1009" s="13" t="s">
        <v>31</v>
      </c>
      <c r="AW1009" s="13" t="s">
        <v>30</v>
      </c>
      <c r="AX1009" s="13" t="s">
        <v>76</v>
      </c>
      <c r="AY1009" s="270" t="s">
        <v>242</v>
      </c>
    </row>
    <row r="1010" s="14" customFormat="1">
      <c r="A1010" s="14"/>
      <c r="B1010" s="271"/>
      <c r="C1010" s="272"/>
      <c r="D1010" s="262" t="s">
        <v>251</v>
      </c>
      <c r="E1010" s="273" t="s">
        <v>1</v>
      </c>
      <c r="F1010" s="274" t="s">
        <v>1004</v>
      </c>
      <c r="G1010" s="272"/>
      <c r="H1010" s="275">
        <v>16</v>
      </c>
      <c r="I1010" s="276"/>
      <c r="J1010" s="272"/>
      <c r="K1010" s="272"/>
      <c r="L1010" s="277"/>
      <c r="M1010" s="278"/>
      <c r="N1010" s="279"/>
      <c r="O1010" s="279"/>
      <c r="P1010" s="279"/>
      <c r="Q1010" s="279"/>
      <c r="R1010" s="279"/>
      <c r="S1010" s="279"/>
      <c r="T1010" s="280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T1010" s="281" t="s">
        <v>251</v>
      </c>
      <c r="AU1010" s="281" t="s">
        <v>113</v>
      </c>
      <c r="AV1010" s="14" t="s">
        <v>85</v>
      </c>
      <c r="AW1010" s="14" t="s">
        <v>30</v>
      </c>
      <c r="AX1010" s="14" t="s">
        <v>76</v>
      </c>
      <c r="AY1010" s="281" t="s">
        <v>242</v>
      </c>
    </row>
    <row r="1011" s="16" customFormat="1">
      <c r="A1011" s="16"/>
      <c r="B1011" s="293"/>
      <c r="C1011" s="294"/>
      <c r="D1011" s="262" t="s">
        <v>251</v>
      </c>
      <c r="E1011" s="295" t="s">
        <v>1</v>
      </c>
      <c r="F1011" s="296" t="s">
        <v>293</v>
      </c>
      <c r="G1011" s="294"/>
      <c r="H1011" s="297">
        <v>16</v>
      </c>
      <c r="I1011" s="298"/>
      <c r="J1011" s="294"/>
      <c r="K1011" s="294"/>
      <c r="L1011" s="299"/>
      <c r="M1011" s="300"/>
      <c r="N1011" s="301"/>
      <c r="O1011" s="301"/>
      <c r="P1011" s="301"/>
      <c r="Q1011" s="301"/>
      <c r="R1011" s="301"/>
      <c r="S1011" s="301"/>
      <c r="T1011" s="302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T1011" s="303" t="s">
        <v>251</v>
      </c>
      <c r="AU1011" s="303" t="s">
        <v>113</v>
      </c>
      <c r="AV1011" s="16" t="s">
        <v>113</v>
      </c>
      <c r="AW1011" s="16" t="s">
        <v>30</v>
      </c>
      <c r="AX1011" s="16" t="s">
        <v>76</v>
      </c>
      <c r="AY1011" s="303" t="s">
        <v>242</v>
      </c>
    </row>
    <row r="1012" s="13" customFormat="1">
      <c r="A1012" s="13"/>
      <c r="B1012" s="260"/>
      <c r="C1012" s="261"/>
      <c r="D1012" s="262" t="s">
        <v>251</v>
      </c>
      <c r="E1012" s="263" t="s">
        <v>1</v>
      </c>
      <c r="F1012" s="264" t="s">
        <v>1005</v>
      </c>
      <c r="G1012" s="261"/>
      <c r="H1012" s="263" t="s">
        <v>1</v>
      </c>
      <c r="I1012" s="265"/>
      <c r="J1012" s="261"/>
      <c r="K1012" s="261"/>
      <c r="L1012" s="266"/>
      <c r="M1012" s="267"/>
      <c r="N1012" s="268"/>
      <c r="O1012" s="268"/>
      <c r="P1012" s="268"/>
      <c r="Q1012" s="268"/>
      <c r="R1012" s="268"/>
      <c r="S1012" s="268"/>
      <c r="T1012" s="269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T1012" s="270" t="s">
        <v>251</v>
      </c>
      <c r="AU1012" s="270" t="s">
        <v>113</v>
      </c>
      <c r="AV1012" s="13" t="s">
        <v>31</v>
      </c>
      <c r="AW1012" s="13" t="s">
        <v>30</v>
      </c>
      <c r="AX1012" s="13" t="s">
        <v>76</v>
      </c>
      <c r="AY1012" s="270" t="s">
        <v>242</v>
      </c>
    </row>
    <row r="1013" s="14" customFormat="1">
      <c r="A1013" s="14"/>
      <c r="B1013" s="271"/>
      <c r="C1013" s="272"/>
      <c r="D1013" s="262" t="s">
        <v>251</v>
      </c>
      <c r="E1013" s="273" t="s">
        <v>1</v>
      </c>
      <c r="F1013" s="274" t="s">
        <v>1006</v>
      </c>
      <c r="G1013" s="272"/>
      <c r="H1013" s="275">
        <v>13.800000000000001</v>
      </c>
      <c r="I1013" s="276"/>
      <c r="J1013" s="272"/>
      <c r="K1013" s="272"/>
      <c r="L1013" s="277"/>
      <c r="M1013" s="278"/>
      <c r="N1013" s="279"/>
      <c r="O1013" s="279"/>
      <c r="P1013" s="279"/>
      <c r="Q1013" s="279"/>
      <c r="R1013" s="279"/>
      <c r="S1013" s="279"/>
      <c r="T1013" s="280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T1013" s="281" t="s">
        <v>251</v>
      </c>
      <c r="AU1013" s="281" t="s">
        <v>113</v>
      </c>
      <c r="AV1013" s="14" t="s">
        <v>85</v>
      </c>
      <c r="AW1013" s="14" t="s">
        <v>30</v>
      </c>
      <c r="AX1013" s="14" t="s">
        <v>76</v>
      </c>
      <c r="AY1013" s="281" t="s">
        <v>242</v>
      </c>
    </row>
    <row r="1014" s="16" customFormat="1">
      <c r="A1014" s="16"/>
      <c r="B1014" s="293"/>
      <c r="C1014" s="294"/>
      <c r="D1014" s="262" t="s">
        <v>251</v>
      </c>
      <c r="E1014" s="295" t="s">
        <v>1</v>
      </c>
      <c r="F1014" s="296" t="s">
        <v>293</v>
      </c>
      <c r="G1014" s="294"/>
      <c r="H1014" s="297">
        <v>13.800000000000001</v>
      </c>
      <c r="I1014" s="298"/>
      <c r="J1014" s="294"/>
      <c r="K1014" s="294"/>
      <c r="L1014" s="299"/>
      <c r="M1014" s="300"/>
      <c r="N1014" s="301"/>
      <c r="O1014" s="301"/>
      <c r="P1014" s="301"/>
      <c r="Q1014" s="301"/>
      <c r="R1014" s="301"/>
      <c r="S1014" s="301"/>
      <c r="T1014" s="302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T1014" s="303" t="s">
        <v>251</v>
      </c>
      <c r="AU1014" s="303" t="s">
        <v>113</v>
      </c>
      <c r="AV1014" s="16" t="s">
        <v>113</v>
      </c>
      <c r="AW1014" s="16" t="s">
        <v>30</v>
      </c>
      <c r="AX1014" s="16" t="s">
        <v>76</v>
      </c>
      <c r="AY1014" s="303" t="s">
        <v>242</v>
      </c>
    </row>
    <row r="1015" s="15" customFormat="1">
      <c r="A1015" s="15"/>
      <c r="B1015" s="282"/>
      <c r="C1015" s="283"/>
      <c r="D1015" s="262" t="s">
        <v>251</v>
      </c>
      <c r="E1015" s="284" t="s">
        <v>1</v>
      </c>
      <c r="F1015" s="285" t="s">
        <v>256</v>
      </c>
      <c r="G1015" s="283"/>
      <c r="H1015" s="286">
        <v>39.799999999999997</v>
      </c>
      <c r="I1015" s="287"/>
      <c r="J1015" s="283"/>
      <c r="K1015" s="283"/>
      <c r="L1015" s="288"/>
      <c r="M1015" s="289"/>
      <c r="N1015" s="290"/>
      <c r="O1015" s="290"/>
      <c r="P1015" s="290"/>
      <c r="Q1015" s="290"/>
      <c r="R1015" s="290"/>
      <c r="S1015" s="290"/>
      <c r="T1015" s="291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T1015" s="292" t="s">
        <v>251</v>
      </c>
      <c r="AU1015" s="292" t="s">
        <v>113</v>
      </c>
      <c r="AV1015" s="15" t="s">
        <v>249</v>
      </c>
      <c r="AW1015" s="15" t="s">
        <v>30</v>
      </c>
      <c r="AX1015" s="15" t="s">
        <v>31</v>
      </c>
      <c r="AY1015" s="292" t="s">
        <v>242</v>
      </c>
    </row>
    <row r="1016" s="2" customFormat="1" ht="16.5" customHeight="1">
      <c r="A1016" s="41"/>
      <c r="B1016" s="42"/>
      <c r="C1016" s="304" t="s">
        <v>1007</v>
      </c>
      <c r="D1016" s="304" t="s">
        <v>551</v>
      </c>
      <c r="E1016" s="305" t="s">
        <v>1008</v>
      </c>
      <c r="F1016" s="306" t="s">
        <v>1009</v>
      </c>
      <c r="G1016" s="307" t="s">
        <v>478</v>
      </c>
      <c r="H1016" s="308">
        <v>39.799999999999997</v>
      </c>
      <c r="I1016" s="309"/>
      <c r="J1016" s="308">
        <f>ROUND(I1016*H1016,3)</f>
        <v>0</v>
      </c>
      <c r="K1016" s="310"/>
      <c r="L1016" s="311"/>
      <c r="M1016" s="312" t="s">
        <v>1</v>
      </c>
      <c r="N1016" s="313" t="s">
        <v>41</v>
      </c>
      <c r="O1016" s="94"/>
      <c r="P1016" s="256">
        <f>O1016*H1016</f>
        <v>0</v>
      </c>
      <c r="Q1016" s="256">
        <v>2.0000000000000002E-05</v>
      </c>
      <c r="R1016" s="256">
        <f>Q1016*H1016</f>
        <v>0.00079600000000000005</v>
      </c>
      <c r="S1016" s="256">
        <v>0</v>
      </c>
      <c r="T1016" s="257">
        <f>S1016*H1016</f>
        <v>0</v>
      </c>
      <c r="U1016" s="41"/>
      <c r="V1016" s="41"/>
      <c r="W1016" s="41"/>
      <c r="X1016" s="41"/>
      <c r="Y1016" s="41"/>
      <c r="Z1016" s="41"/>
      <c r="AA1016" s="41"/>
      <c r="AB1016" s="41"/>
      <c r="AC1016" s="41"/>
      <c r="AD1016" s="41"/>
      <c r="AE1016" s="41"/>
      <c r="AR1016" s="258" t="s">
        <v>554</v>
      </c>
      <c r="AT1016" s="258" t="s">
        <v>551</v>
      </c>
      <c r="AU1016" s="258" t="s">
        <v>113</v>
      </c>
      <c r="AY1016" s="18" t="s">
        <v>242</v>
      </c>
      <c r="BE1016" s="146">
        <f>IF(N1016="základní",J1016,0)</f>
        <v>0</v>
      </c>
      <c r="BF1016" s="146">
        <f>IF(N1016="snížená",J1016,0)</f>
        <v>0</v>
      </c>
      <c r="BG1016" s="146">
        <f>IF(N1016="zákl. přenesená",J1016,0)</f>
        <v>0</v>
      </c>
      <c r="BH1016" s="146">
        <f>IF(N1016="sníž. přenesená",J1016,0)</f>
        <v>0</v>
      </c>
      <c r="BI1016" s="146">
        <f>IF(N1016="nulová",J1016,0)</f>
        <v>0</v>
      </c>
      <c r="BJ1016" s="18" t="s">
        <v>31</v>
      </c>
      <c r="BK1016" s="259">
        <f>ROUND(I1016*H1016,3)</f>
        <v>0</v>
      </c>
      <c r="BL1016" s="18" t="s">
        <v>249</v>
      </c>
      <c r="BM1016" s="258" t="s">
        <v>1010</v>
      </c>
    </row>
    <row r="1017" s="2" customFormat="1" ht="16.5" customHeight="1">
      <c r="A1017" s="41"/>
      <c r="B1017" s="42"/>
      <c r="C1017" s="304" t="s">
        <v>1011</v>
      </c>
      <c r="D1017" s="304" t="s">
        <v>551</v>
      </c>
      <c r="E1017" s="305" t="s">
        <v>1012</v>
      </c>
      <c r="F1017" s="306" t="s">
        <v>1013</v>
      </c>
      <c r="G1017" s="307" t="s">
        <v>478</v>
      </c>
      <c r="H1017" s="308">
        <v>39.799999999999997</v>
      </c>
      <c r="I1017" s="309"/>
      <c r="J1017" s="308">
        <f>ROUND(I1017*H1017,3)</f>
        <v>0</v>
      </c>
      <c r="K1017" s="310"/>
      <c r="L1017" s="311"/>
      <c r="M1017" s="312" t="s">
        <v>1</v>
      </c>
      <c r="N1017" s="313" t="s">
        <v>41</v>
      </c>
      <c r="O1017" s="94"/>
      <c r="P1017" s="256">
        <f>O1017*H1017</f>
        <v>0</v>
      </c>
      <c r="Q1017" s="256">
        <v>6.0000000000000002E-05</v>
      </c>
      <c r="R1017" s="256">
        <f>Q1017*H1017</f>
        <v>0.0023879999999999999</v>
      </c>
      <c r="S1017" s="256">
        <v>0</v>
      </c>
      <c r="T1017" s="257">
        <f>S1017*H1017</f>
        <v>0</v>
      </c>
      <c r="U1017" s="41"/>
      <c r="V1017" s="41"/>
      <c r="W1017" s="41"/>
      <c r="X1017" s="41"/>
      <c r="Y1017" s="41"/>
      <c r="Z1017" s="41"/>
      <c r="AA1017" s="41"/>
      <c r="AB1017" s="41"/>
      <c r="AC1017" s="41"/>
      <c r="AD1017" s="41"/>
      <c r="AE1017" s="41"/>
      <c r="AR1017" s="258" t="s">
        <v>554</v>
      </c>
      <c r="AT1017" s="258" t="s">
        <v>551</v>
      </c>
      <c r="AU1017" s="258" t="s">
        <v>113</v>
      </c>
      <c r="AY1017" s="18" t="s">
        <v>242</v>
      </c>
      <c r="BE1017" s="146">
        <f>IF(N1017="základní",J1017,0)</f>
        <v>0</v>
      </c>
      <c r="BF1017" s="146">
        <f>IF(N1017="snížená",J1017,0)</f>
        <v>0</v>
      </c>
      <c r="BG1017" s="146">
        <f>IF(N1017="zákl. přenesená",J1017,0)</f>
        <v>0</v>
      </c>
      <c r="BH1017" s="146">
        <f>IF(N1017="sníž. přenesená",J1017,0)</f>
        <v>0</v>
      </c>
      <c r="BI1017" s="146">
        <f>IF(N1017="nulová",J1017,0)</f>
        <v>0</v>
      </c>
      <c r="BJ1017" s="18" t="s">
        <v>31</v>
      </c>
      <c r="BK1017" s="259">
        <f>ROUND(I1017*H1017,3)</f>
        <v>0</v>
      </c>
      <c r="BL1017" s="18" t="s">
        <v>249</v>
      </c>
      <c r="BM1017" s="258" t="s">
        <v>1014</v>
      </c>
    </row>
    <row r="1018" s="2" customFormat="1" ht="16.5" customHeight="1">
      <c r="A1018" s="41"/>
      <c r="B1018" s="42"/>
      <c r="C1018" s="247" t="s">
        <v>1015</v>
      </c>
      <c r="D1018" s="247" t="s">
        <v>245</v>
      </c>
      <c r="E1018" s="248" t="s">
        <v>1016</v>
      </c>
      <c r="F1018" s="249" t="s">
        <v>1017</v>
      </c>
      <c r="G1018" s="250" t="s">
        <v>353</v>
      </c>
      <c r="H1018" s="251">
        <v>856.60000000000002</v>
      </c>
      <c r="I1018" s="252"/>
      <c r="J1018" s="251">
        <f>ROUND(I1018*H1018,3)</f>
        <v>0</v>
      </c>
      <c r="K1018" s="253"/>
      <c r="L1018" s="44"/>
      <c r="M1018" s="254" t="s">
        <v>1</v>
      </c>
      <c r="N1018" s="255" t="s">
        <v>41</v>
      </c>
      <c r="O1018" s="94"/>
      <c r="P1018" s="256">
        <f>O1018*H1018</f>
        <v>0</v>
      </c>
      <c r="Q1018" s="256">
        <v>0</v>
      </c>
      <c r="R1018" s="256">
        <f>Q1018*H1018</f>
        <v>0</v>
      </c>
      <c r="S1018" s="256">
        <v>0</v>
      </c>
      <c r="T1018" s="257">
        <f>S1018*H1018</f>
        <v>0</v>
      </c>
      <c r="U1018" s="41"/>
      <c r="V1018" s="41"/>
      <c r="W1018" s="41"/>
      <c r="X1018" s="41"/>
      <c r="Y1018" s="41"/>
      <c r="Z1018" s="41"/>
      <c r="AA1018" s="41"/>
      <c r="AB1018" s="41"/>
      <c r="AC1018" s="41"/>
      <c r="AD1018" s="41"/>
      <c r="AE1018" s="41"/>
      <c r="AR1018" s="258" t="s">
        <v>249</v>
      </c>
      <c r="AT1018" s="258" t="s">
        <v>245</v>
      </c>
      <c r="AU1018" s="258" t="s">
        <v>113</v>
      </c>
      <c r="AY1018" s="18" t="s">
        <v>242</v>
      </c>
      <c r="BE1018" s="146">
        <f>IF(N1018="základní",J1018,0)</f>
        <v>0</v>
      </c>
      <c r="BF1018" s="146">
        <f>IF(N1018="snížená",J1018,0)</f>
        <v>0</v>
      </c>
      <c r="BG1018" s="146">
        <f>IF(N1018="zákl. přenesená",J1018,0)</f>
        <v>0</v>
      </c>
      <c r="BH1018" s="146">
        <f>IF(N1018="sníž. přenesená",J1018,0)</f>
        <v>0</v>
      </c>
      <c r="BI1018" s="146">
        <f>IF(N1018="nulová",J1018,0)</f>
        <v>0</v>
      </c>
      <c r="BJ1018" s="18" t="s">
        <v>31</v>
      </c>
      <c r="BK1018" s="259">
        <f>ROUND(I1018*H1018,3)</f>
        <v>0</v>
      </c>
      <c r="BL1018" s="18" t="s">
        <v>249</v>
      </c>
      <c r="BM1018" s="258" t="s">
        <v>1018</v>
      </c>
    </row>
    <row r="1019" s="13" customFormat="1">
      <c r="A1019" s="13"/>
      <c r="B1019" s="260"/>
      <c r="C1019" s="261"/>
      <c r="D1019" s="262" t="s">
        <v>251</v>
      </c>
      <c r="E1019" s="263" t="s">
        <v>1</v>
      </c>
      <c r="F1019" s="264" t="s">
        <v>1019</v>
      </c>
      <c r="G1019" s="261"/>
      <c r="H1019" s="263" t="s">
        <v>1</v>
      </c>
      <c r="I1019" s="265"/>
      <c r="J1019" s="261"/>
      <c r="K1019" s="261"/>
      <c r="L1019" s="266"/>
      <c r="M1019" s="267"/>
      <c r="N1019" s="268"/>
      <c r="O1019" s="268"/>
      <c r="P1019" s="268"/>
      <c r="Q1019" s="268"/>
      <c r="R1019" s="268"/>
      <c r="S1019" s="268"/>
      <c r="T1019" s="269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T1019" s="270" t="s">
        <v>251</v>
      </c>
      <c r="AU1019" s="270" t="s">
        <v>113</v>
      </c>
      <c r="AV1019" s="13" t="s">
        <v>31</v>
      </c>
      <c r="AW1019" s="13" t="s">
        <v>30</v>
      </c>
      <c r="AX1019" s="13" t="s">
        <v>76</v>
      </c>
      <c r="AY1019" s="270" t="s">
        <v>242</v>
      </c>
    </row>
    <row r="1020" s="13" customFormat="1">
      <c r="A1020" s="13"/>
      <c r="B1020" s="260"/>
      <c r="C1020" s="261"/>
      <c r="D1020" s="262" t="s">
        <v>251</v>
      </c>
      <c r="E1020" s="263" t="s">
        <v>1</v>
      </c>
      <c r="F1020" s="264" t="s">
        <v>1020</v>
      </c>
      <c r="G1020" s="261"/>
      <c r="H1020" s="263" t="s">
        <v>1</v>
      </c>
      <c r="I1020" s="265"/>
      <c r="J1020" s="261"/>
      <c r="K1020" s="261"/>
      <c r="L1020" s="266"/>
      <c r="M1020" s="267"/>
      <c r="N1020" s="268"/>
      <c r="O1020" s="268"/>
      <c r="P1020" s="268"/>
      <c r="Q1020" s="268"/>
      <c r="R1020" s="268"/>
      <c r="S1020" s="268"/>
      <c r="T1020" s="269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70" t="s">
        <v>251</v>
      </c>
      <c r="AU1020" s="270" t="s">
        <v>113</v>
      </c>
      <c r="AV1020" s="13" t="s">
        <v>31</v>
      </c>
      <c r="AW1020" s="13" t="s">
        <v>30</v>
      </c>
      <c r="AX1020" s="13" t="s">
        <v>76</v>
      </c>
      <c r="AY1020" s="270" t="s">
        <v>242</v>
      </c>
    </row>
    <row r="1021" s="14" customFormat="1">
      <c r="A1021" s="14"/>
      <c r="B1021" s="271"/>
      <c r="C1021" s="272"/>
      <c r="D1021" s="262" t="s">
        <v>251</v>
      </c>
      <c r="E1021" s="273" t="s">
        <v>1</v>
      </c>
      <c r="F1021" s="274" t="s">
        <v>1021</v>
      </c>
      <c r="G1021" s="272"/>
      <c r="H1021" s="275">
        <v>228.69999999999999</v>
      </c>
      <c r="I1021" s="276"/>
      <c r="J1021" s="272"/>
      <c r="K1021" s="272"/>
      <c r="L1021" s="277"/>
      <c r="M1021" s="278"/>
      <c r="N1021" s="279"/>
      <c r="O1021" s="279"/>
      <c r="P1021" s="279"/>
      <c r="Q1021" s="279"/>
      <c r="R1021" s="279"/>
      <c r="S1021" s="279"/>
      <c r="T1021" s="280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T1021" s="281" t="s">
        <v>251</v>
      </c>
      <c r="AU1021" s="281" t="s">
        <v>113</v>
      </c>
      <c r="AV1021" s="14" t="s">
        <v>85</v>
      </c>
      <c r="AW1021" s="14" t="s">
        <v>30</v>
      </c>
      <c r="AX1021" s="14" t="s">
        <v>76</v>
      </c>
      <c r="AY1021" s="281" t="s">
        <v>242</v>
      </c>
    </row>
    <row r="1022" s="14" customFormat="1">
      <c r="A1022" s="14"/>
      <c r="B1022" s="271"/>
      <c r="C1022" s="272"/>
      <c r="D1022" s="262" t="s">
        <v>251</v>
      </c>
      <c r="E1022" s="273" t="s">
        <v>1</v>
      </c>
      <c r="F1022" s="274" t="s">
        <v>1022</v>
      </c>
      <c r="G1022" s="272"/>
      <c r="H1022" s="275">
        <v>357</v>
      </c>
      <c r="I1022" s="276"/>
      <c r="J1022" s="272"/>
      <c r="K1022" s="272"/>
      <c r="L1022" s="277"/>
      <c r="M1022" s="278"/>
      <c r="N1022" s="279"/>
      <c r="O1022" s="279"/>
      <c r="P1022" s="279"/>
      <c r="Q1022" s="279"/>
      <c r="R1022" s="279"/>
      <c r="S1022" s="279"/>
      <c r="T1022" s="280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T1022" s="281" t="s">
        <v>251</v>
      </c>
      <c r="AU1022" s="281" t="s">
        <v>113</v>
      </c>
      <c r="AV1022" s="14" t="s">
        <v>85</v>
      </c>
      <c r="AW1022" s="14" t="s">
        <v>30</v>
      </c>
      <c r="AX1022" s="14" t="s">
        <v>76</v>
      </c>
      <c r="AY1022" s="281" t="s">
        <v>242</v>
      </c>
    </row>
    <row r="1023" s="14" customFormat="1">
      <c r="A1023" s="14"/>
      <c r="B1023" s="271"/>
      <c r="C1023" s="272"/>
      <c r="D1023" s="262" t="s">
        <v>251</v>
      </c>
      <c r="E1023" s="273" t="s">
        <v>1</v>
      </c>
      <c r="F1023" s="274" t="s">
        <v>1023</v>
      </c>
      <c r="G1023" s="272"/>
      <c r="H1023" s="275">
        <v>270.89999999999998</v>
      </c>
      <c r="I1023" s="276"/>
      <c r="J1023" s="272"/>
      <c r="K1023" s="272"/>
      <c r="L1023" s="277"/>
      <c r="M1023" s="278"/>
      <c r="N1023" s="279"/>
      <c r="O1023" s="279"/>
      <c r="P1023" s="279"/>
      <c r="Q1023" s="279"/>
      <c r="R1023" s="279"/>
      <c r="S1023" s="279"/>
      <c r="T1023" s="280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81" t="s">
        <v>251</v>
      </c>
      <c r="AU1023" s="281" t="s">
        <v>113</v>
      </c>
      <c r="AV1023" s="14" t="s">
        <v>85</v>
      </c>
      <c r="AW1023" s="14" t="s">
        <v>30</v>
      </c>
      <c r="AX1023" s="14" t="s">
        <v>76</v>
      </c>
      <c r="AY1023" s="281" t="s">
        <v>242</v>
      </c>
    </row>
    <row r="1024" s="15" customFormat="1">
      <c r="A1024" s="15"/>
      <c r="B1024" s="282"/>
      <c r="C1024" s="283"/>
      <c r="D1024" s="262" t="s">
        <v>251</v>
      </c>
      <c r="E1024" s="284" t="s">
        <v>1</v>
      </c>
      <c r="F1024" s="285" t="s">
        <v>256</v>
      </c>
      <c r="G1024" s="283"/>
      <c r="H1024" s="286">
        <v>856.60000000000002</v>
      </c>
      <c r="I1024" s="287"/>
      <c r="J1024" s="283"/>
      <c r="K1024" s="283"/>
      <c r="L1024" s="288"/>
      <c r="M1024" s="289"/>
      <c r="N1024" s="290"/>
      <c r="O1024" s="290"/>
      <c r="P1024" s="290"/>
      <c r="Q1024" s="290"/>
      <c r="R1024" s="290"/>
      <c r="S1024" s="290"/>
      <c r="T1024" s="291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T1024" s="292" t="s">
        <v>251</v>
      </c>
      <c r="AU1024" s="292" t="s">
        <v>113</v>
      </c>
      <c r="AV1024" s="15" t="s">
        <v>249</v>
      </c>
      <c r="AW1024" s="15" t="s">
        <v>30</v>
      </c>
      <c r="AX1024" s="15" t="s">
        <v>31</v>
      </c>
      <c r="AY1024" s="292" t="s">
        <v>242</v>
      </c>
    </row>
    <row r="1025" s="12" customFormat="1" ht="20.88" customHeight="1">
      <c r="A1025" s="12"/>
      <c r="B1025" s="231"/>
      <c r="C1025" s="232"/>
      <c r="D1025" s="233" t="s">
        <v>75</v>
      </c>
      <c r="E1025" s="245" t="s">
        <v>997</v>
      </c>
      <c r="F1025" s="245" t="s">
        <v>1024</v>
      </c>
      <c r="G1025" s="232"/>
      <c r="H1025" s="232"/>
      <c r="I1025" s="235"/>
      <c r="J1025" s="246">
        <f>BK1025</f>
        <v>0</v>
      </c>
      <c r="K1025" s="232"/>
      <c r="L1025" s="237"/>
      <c r="M1025" s="238"/>
      <c r="N1025" s="239"/>
      <c r="O1025" s="239"/>
      <c r="P1025" s="240">
        <f>SUM(P1026:P1201)</f>
        <v>0</v>
      </c>
      <c r="Q1025" s="239"/>
      <c r="R1025" s="240">
        <f>SUM(R1026:R1201)</f>
        <v>0</v>
      </c>
      <c r="S1025" s="239"/>
      <c r="T1025" s="241">
        <f>SUM(T1026:T1201)</f>
        <v>233.609396</v>
      </c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R1025" s="242" t="s">
        <v>31</v>
      </c>
      <c r="AT1025" s="243" t="s">
        <v>75</v>
      </c>
      <c r="AU1025" s="243" t="s">
        <v>85</v>
      </c>
      <c r="AY1025" s="242" t="s">
        <v>242</v>
      </c>
      <c r="BK1025" s="244">
        <f>SUM(BK1026:BK1201)</f>
        <v>0</v>
      </c>
    </row>
    <row r="1026" s="2" customFormat="1" ht="37.8" customHeight="1">
      <c r="A1026" s="41"/>
      <c r="B1026" s="42"/>
      <c r="C1026" s="247" t="s">
        <v>1025</v>
      </c>
      <c r="D1026" s="247" t="s">
        <v>245</v>
      </c>
      <c r="E1026" s="248" t="s">
        <v>1026</v>
      </c>
      <c r="F1026" s="249" t="s">
        <v>1027</v>
      </c>
      <c r="G1026" s="250" t="s">
        <v>248</v>
      </c>
      <c r="H1026" s="251">
        <v>2.1869999999999998</v>
      </c>
      <c r="I1026" s="252"/>
      <c r="J1026" s="251">
        <f>ROUND(I1026*H1026,3)</f>
        <v>0</v>
      </c>
      <c r="K1026" s="253"/>
      <c r="L1026" s="44"/>
      <c r="M1026" s="254" t="s">
        <v>1</v>
      </c>
      <c r="N1026" s="255" t="s">
        <v>41</v>
      </c>
      <c r="O1026" s="94"/>
      <c r="P1026" s="256">
        <f>O1026*H1026</f>
        <v>0</v>
      </c>
      <c r="Q1026" s="256">
        <v>0</v>
      </c>
      <c r="R1026" s="256">
        <f>Q1026*H1026</f>
        <v>0</v>
      </c>
      <c r="S1026" s="256">
        <v>2.3500000000000001</v>
      </c>
      <c r="T1026" s="257">
        <f>S1026*H1026</f>
        <v>5.1394500000000001</v>
      </c>
      <c r="U1026" s="41"/>
      <c r="V1026" s="41"/>
      <c r="W1026" s="41"/>
      <c r="X1026" s="41"/>
      <c r="Y1026" s="41"/>
      <c r="Z1026" s="41"/>
      <c r="AA1026" s="41"/>
      <c r="AB1026" s="41"/>
      <c r="AC1026" s="41"/>
      <c r="AD1026" s="41"/>
      <c r="AE1026" s="41"/>
      <c r="AR1026" s="258" t="s">
        <v>249</v>
      </c>
      <c r="AT1026" s="258" t="s">
        <v>245</v>
      </c>
      <c r="AU1026" s="258" t="s">
        <v>113</v>
      </c>
      <c r="AY1026" s="18" t="s">
        <v>242</v>
      </c>
      <c r="BE1026" s="146">
        <f>IF(N1026="základní",J1026,0)</f>
        <v>0</v>
      </c>
      <c r="BF1026" s="146">
        <f>IF(N1026="snížená",J1026,0)</f>
        <v>0</v>
      </c>
      <c r="BG1026" s="146">
        <f>IF(N1026="zákl. přenesená",J1026,0)</f>
        <v>0</v>
      </c>
      <c r="BH1026" s="146">
        <f>IF(N1026="sníž. přenesená",J1026,0)</f>
        <v>0</v>
      </c>
      <c r="BI1026" s="146">
        <f>IF(N1026="nulová",J1026,0)</f>
        <v>0</v>
      </c>
      <c r="BJ1026" s="18" t="s">
        <v>31</v>
      </c>
      <c r="BK1026" s="259">
        <f>ROUND(I1026*H1026,3)</f>
        <v>0</v>
      </c>
      <c r="BL1026" s="18" t="s">
        <v>249</v>
      </c>
      <c r="BM1026" s="258" t="s">
        <v>1028</v>
      </c>
    </row>
    <row r="1027" s="13" customFormat="1">
      <c r="A1027" s="13"/>
      <c r="B1027" s="260"/>
      <c r="C1027" s="261"/>
      <c r="D1027" s="262" t="s">
        <v>251</v>
      </c>
      <c r="E1027" s="263" t="s">
        <v>1</v>
      </c>
      <c r="F1027" s="264" t="s">
        <v>1029</v>
      </c>
      <c r="G1027" s="261"/>
      <c r="H1027" s="263" t="s">
        <v>1</v>
      </c>
      <c r="I1027" s="265"/>
      <c r="J1027" s="261"/>
      <c r="K1027" s="261"/>
      <c r="L1027" s="266"/>
      <c r="M1027" s="267"/>
      <c r="N1027" s="268"/>
      <c r="O1027" s="268"/>
      <c r="P1027" s="268"/>
      <c r="Q1027" s="268"/>
      <c r="R1027" s="268"/>
      <c r="S1027" s="268"/>
      <c r="T1027" s="269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T1027" s="270" t="s">
        <v>251</v>
      </c>
      <c r="AU1027" s="270" t="s">
        <v>113</v>
      </c>
      <c r="AV1027" s="13" t="s">
        <v>31</v>
      </c>
      <c r="AW1027" s="13" t="s">
        <v>30</v>
      </c>
      <c r="AX1027" s="13" t="s">
        <v>76</v>
      </c>
      <c r="AY1027" s="270" t="s">
        <v>242</v>
      </c>
    </row>
    <row r="1028" s="14" customFormat="1">
      <c r="A1028" s="14"/>
      <c r="B1028" s="271"/>
      <c r="C1028" s="272"/>
      <c r="D1028" s="262" t="s">
        <v>251</v>
      </c>
      <c r="E1028" s="273" t="s">
        <v>1</v>
      </c>
      <c r="F1028" s="274" t="s">
        <v>1030</v>
      </c>
      <c r="G1028" s="272"/>
      <c r="H1028" s="275">
        <v>2.1869999999999998</v>
      </c>
      <c r="I1028" s="276"/>
      <c r="J1028" s="272"/>
      <c r="K1028" s="272"/>
      <c r="L1028" s="277"/>
      <c r="M1028" s="278"/>
      <c r="N1028" s="279"/>
      <c r="O1028" s="279"/>
      <c r="P1028" s="279"/>
      <c r="Q1028" s="279"/>
      <c r="R1028" s="279"/>
      <c r="S1028" s="279"/>
      <c r="T1028" s="280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T1028" s="281" t="s">
        <v>251</v>
      </c>
      <c r="AU1028" s="281" t="s">
        <v>113</v>
      </c>
      <c r="AV1028" s="14" t="s">
        <v>85</v>
      </c>
      <c r="AW1028" s="14" t="s">
        <v>30</v>
      </c>
      <c r="AX1028" s="14" t="s">
        <v>31</v>
      </c>
      <c r="AY1028" s="281" t="s">
        <v>242</v>
      </c>
    </row>
    <row r="1029" s="2" customFormat="1" ht="16.5" customHeight="1">
      <c r="A1029" s="41"/>
      <c r="B1029" s="42"/>
      <c r="C1029" s="247" t="s">
        <v>1031</v>
      </c>
      <c r="D1029" s="247" t="s">
        <v>245</v>
      </c>
      <c r="E1029" s="248" t="s">
        <v>1032</v>
      </c>
      <c r="F1029" s="249" t="s">
        <v>1033</v>
      </c>
      <c r="G1029" s="250" t="s">
        <v>248</v>
      </c>
      <c r="H1029" s="251">
        <v>0.26800000000000002</v>
      </c>
      <c r="I1029" s="252"/>
      <c r="J1029" s="251">
        <f>ROUND(I1029*H1029,3)</f>
        <v>0</v>
      </c>
      <c r="K1029" s="253"/>
      <c r="L1029" s="44"/>
      <c r="M1029" s="254" t="s">
        <v>1</v>
      </c>
      <c r="N1029" s="255" t="s">
        <v>41</v>
      </c>
      <c r="O1029" s="94"/>
      <c r="P1029" s="256">
        <f>O1029*H1029</f>
        <v>0</v>
      </c>
      <c r="Q1029" s="256">
        <v>0</v>
      </c>
      <c r="R1029" s="256">
        <f>Q1029*H1029</f>
        <v>0</v>
      </c>
      <c r="S1029" s="256">
        <v>2</v>
      </c>
      <c r="T1029" s="257">
        <f>S1029*H1029</f>
        <v>0.53600000000000003</v>
      </c>
      <c r="U1029" s="41"/>
      <c r="V1029" s="41"/>
      <c r="W1029" s="41"/>
      <c r="X1029" s="41"/>
      <c r="Y1029" s="41"/>
      <c r="Z1029" s="41"/>
      <c r="AA1029" s="41"/>
      <c r="AB1029" s="41"/>
      <c r="AC1029" s="41"/>
      <c r="AD1029" s="41"/>
      <c r="AE1029" s="41"/>
      <c r="AR1029" s="258" t="s">
        <v>249</v>
      </c>
      <c r="AT1029" s="258" t="s">
        <v>245</v>
      </c>
      <c r="AU1029" s="258" t="s">
        <v>113</v>
      </c>
      <c r="AY1029" s="18" t="s">
        <v>242</v>
      </c>
      <c r="BE1029" s="146">
        <f>IF(N1029="základní",J1029,0)</f>
        <v>0</v>
      </c>
      <c r="BF1029" s="146">
        <f>IF(N1029="snížená",J1029,0)</f>
        <v>0</v>
      </c>
      <c r="BG1029" s="146">
        <f>IF(N1029="zákl. přenesená",J1029,0)</f>
        <v>0</v>
      </c>
      <c r="BH1029" s="146">
        <f>IF(N1029="sníž. přenesená",J1029,0)</f>
        <v>0</v>
      </c>
      <c r="BI1029" s="146">
        <f>IF(N1029="nulová",J1029,0)</f>
        <v>0</v>
      </c>
      <c r="BJ1029" s="18" t="s">
        <v>31</v>
      </c>
      <c r="BK1029" s="259">
        <f>ROUND(I1029*H1029,3)</f>
        <v>0</v>
      </c>
      <c r="BL1029" s="18" t="s">
        <v>249</v>
      </c>
      <c r="BM1029" s="258" t="s">
        <v>1034</v>
      </c>
    </row>
    <row r="1030" s="13" customFormat="1">
      <c r="A1030" s="13"/>
      <c r="B1030" s="260"/>
      <c r="C1030" s="261"/>
      <c r="D1030" s="262" t="s">
        <v>251</v>
      </c>
      <c r="E1030" s="263" t="s">
        <v>1</v>
      </c>
      <c r="F1030" s="264" t="s">
        <v>1035</v>
      </c>
      <c r="G1030" s="261"/>
      <c r="H1030" s="263" t="s">
        <v>1</v>
      </c>
      <c r="I1030" s="265"/>
      <c r="J1030" s="261"/>
      <c r="K1030" s="261"/>
      <c r="L1030" s="266"/>
      <c r="M1030" s="267"/>
      <c r="N1030" s="268"/>
      <c r="O1030" s="268"/>
      <c r="P1030" s="268"/>
      <c r="Q1030" s="268"/>
      <c r="R1030" s="268"/>
      <c r="S1030" s="268"/>
      <c r="T1030" s="269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T1030" s="270" t="s">
        <v>251</v>
      </c>
      <c r="AU1030" s="270" t="s">
        <v>113</v>
      </c>
      <c r="AV1030" s="13" t="s">
        <v>31</v>
      </c>
      <c r="AW1030" s="13" t="s">
        <v>30</v>
      </c>
      <c r="AX1030" s="13" t="s">
        <v>76</v>
      </c>
      <c r="AY1030" s="270" t="s">
        <v>242</v>
      </c>
    </row>
    <row r="1031" s="14" customFormat="1">
      <c r="A1031" s="14"/>
      <c r="B1031" s="271"/>
      <c r="C1031" s="272"/>
      <c r="D1031" s="262" t="s">
        <v>251</v>
      </c>
      <c r="E1031" s="273" t="s">
        <v>1</v>
      </c>
      <c r="F1031" s="274" t="s">
        <v>1036</v>
      </c>
      <c r="G1031" s="272"/>
      <c r="H1031" s="275">
        <v>0.26800000000000002</v>
      </c>
      <c r="I1031" s="276"/>
      <c r="J1031" s="272"/>
      <c r="K1031" s="272"/>
      <c r="L1031" s="277"/>
      <c r="M1031" s="278"/>
      <c r="N1031" s="279"/>
      <c r="O1031" s="279"/>
      <c r="P1031" s="279"/>
      <c r="Q1031" s="279"/>
      <c r="R1031" s="279"/>
      <c r="S1031" s="279"/>
      <c r="T1031" s="280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81" t="s">
        <v>251</v>
      </c>
      <c r="AU1031" s="281" t="s">
        <v>113</v>
      </c>
      <c r="AV1031" s="14" t="s">
        <v>85</v>
      </c>
      <c r="AW1031" s="14" t="s">
        <v>30</v>
      </c>
      <c r="AX1031" s="14" t="s">
        <v>31</v>
      </c>
      <c r="AY1031" s="281" t="s">
        <v>242</v>
      </c>
    </row>
    <row r="1032" s="2" customFormat="1" ht="24.15" customHeight="1">
      <c r="A1032" s="41"/>
      <c r="B1032" s="42"/>
      <c r="C1032" s="247" t="s">
        <v>1037</v>
      </c>
      <c r="D1032" s="247" t="s">
        <v>245</v>
      </c>
      <c r="E1032" s="248" t="s">
        <v>1038</v>
      </c>
      <c r="F1032" s="249" t="s">
        <v>1039</v>
      </c>
      <c r="G1032" s="250" t="s">
        <v>353</v>
      </c>
      <c r="H1032" s="251">
        <v>89.685000000000002</v>
      </c>
      <c r="I1032" s="252"/>
      <c r="J1032" s="251">
        <f>ROUND(I1032*H1032,3)</f>
        <v>0</v>
      </c>
      <c r="K1032" s="253"/>
      <c r="L1032" s="44"/>
      <c r="M1032" s="254" t="s">
        <v>1</v>
      </c>
      <c r="N1032" s="255" t="s">
        <v>41</v>
      </c>
      <c r="O1032" s="94"/>
      <c r="P1032" s="256">
        <f>O1032*H1032</f>
        <v>0</v>
      </c>
      <c r="Q1032" s="256">
        <v>0</v>
      </c>
      <c r="R1032" s="256">
        <f>Q1032*H1032</f>
        <v>0</v>
      </c>
      <c r="S1032" s="256">
        <v>0.017999999999999999</v>
      </c>
      <c r="T1032" s="257">
        <f>S1032*H1032</f>
        <v>1.6143299999999998</v>
      </c>
      <c r="U1032" s="41"/>
      <c r="V1032" s="41"/>
      <c r="W1032" s="41"/>
      <c r="X1032" s="41"/>
      <c r="Y1032" s="41"/>
      <c r="Z1032" s="41"/>
      <c r="AA1032" s="41"/>
      <c r="AB1032" s="41"/>
      <c r="AC1032" s="41"/>
      <c r="AD1032" s="41"/>
      <c r="AE1032" s="41"/>
      <c r="AR1032" s="258" t="s">
        <v>249</v>
      </c>
      <c r="AT1032" s="258" t="s">
        <v>245</v>
      </c>
      <c r="AU1032" s="258" t="s">
        <v>113</v>
      </c>
      <c r="AY1032" s="18" t="s">
        <v>242</v>
      </c>
      <c r="BE1032" s="146">
        <f>IF(N1032="základní",J1032,0)</f>
        <v>0</v>
      </c>
      <c r="BF1032" s="146">
        <f>IF(N1032="snížená",J1032,0)</f>
        <v>0</v>
      </c>
      <c r="BG1032" s="146">
        <f>IF(N1032="zákl. přenesená",J1032,0)</f>
        <v>0</v>
      </c>
      <c r="BH1032" s="146">
        <f>IF(N1032="sníž. přenesená",J1032,0)</f>
        <v>0</v>
      </c>
      <c r="BI1032" s="146">
        <f>IF(N1032="nulová",J1032,0)</f>
        <v>0</v>
      </c>
      <c r="BJ1032" s="18" t="s">
        <v>31</v>
      </c>
      <c r="BK1032" s="259">
        <f>ROUND(I1032*H1032,3)</f>
        <v>0</v>
      </c>
      <c r="BL1032" s="18" t="s">
        <v>249</v>
      </c>
      <c r="BM1032" s="258" t="s">
        <v>1040</v>
      </c>
    </row>
    <row r="1033" s="13" customFormat="1">
      <c r="A1033" s="13"/>
      <c r="B1033" s="260"/>
      <c r="C1033" s="261"/>
      <c r="D1033" s="262" t="s">
        <v>251</v>
      </c>
      <c r="E1033" s="263" t="s">
        <v>1</v>
      </c>
      <c r="F1033" s="264" t="s">
        <v>1041</v>
      </c>
      <c r="G1033" s="261"/>
      <c r="H1033" s="263" t="s">
        <v>1</v>
      </c>
      <c r="I1033" s="265"/>
      <c r="J1033" s="261"/>
      <c r="K1033" s="261"/>
      <c r="L1033" s="266"/>
      <c r="M1033" s="267"/>
      <c r="N1033" s="268"/>
      <c r="O1033" s="268"/>
      <c r="P1033" s="268"/>
      <c r="Q1033" s="268"/>
      <c r="R1033" s="268"/>
      <c r="S1033" s="268"/>
      <c r="T1033" s="269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T1033" s="270" t="s">
        <v>251</v>
      </c>
      <c r="AU1033" s="270" t="s">
        <v>113</v>
      </c>
      <c r="AV1033" s="13" t="s">
        <v>31</v>
      </c>
      <c r="AW1033" s="13" t="s">
        <v>30</v>
      </c>
      <c r="AX1033" s="13" t="s">
        <v>76</v>
      </c>
      <c r="AY1033" s="270" t="s">
        <v>242</v>
      </c>
    </row>
    <row r="1034" s="14" customFormat="1">
      <c r="A1034" s="14"/>
      <c r="B1034" s="271"/>
      <c r="C1034" s="272"/>
      <c r="D1034" s="262" t="s">
        <v>251</v>
      </c>
      <c r="E1034" s="273" t="s">
        <v>1</v>
      </c>
      <c r="F1034" s="274" t="s">
        <v>1042</v>
      </c>
      <c r="G1034" s="272"/>
      <c r="H1034" s="275">
        <v>10.574999999999999</v>
      </c>
      <c r="I1034" s="276"/>
      <c r="J1034" s="272"/>
      <c r="K1034" s="272"/>
      <c r="L1034" s="277"/>
      <c r="M1034" s="278"/>
      <c r="N1034" s="279"/>
      <c r="O1034" s="279"/>
      <c r="P1034" s="279"/>
      <c r="Q1034" s="279"/>
      <c r="R1034" s="279"/>
      <c r="S1034" s="279"/>
      <c r="T1034" s="280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81" t="s">
        <v>251</v>
      </c>
      <c r="AU1034" s="281" t="s">
        <v>113</v>
      </c>
      <c r="AV1034" s="14" t="s">
        <v>85</v>
      </c>
      <c r="AW1034" s="14" t="s">
        <v>30</v>
      </c>
      <c r="AX1034" s="14" t="s">
        <v>76</v>
      </c>
      <c r="AY1034" s="281" t="s">
        <v>242</v>
      </c>
    </row>
    <row r="1035" s="13" customFormat="1">
      <c r="A1035" s="13"/>
      <c r="B1035" s="260"/>
      <c r="C1035" s="261"/>
      <c r="D1035" s="262" t="s">
        <v>251</v>
      </c>
      <c r="E1035" s="263" t="s">
        <v>1</v>
      </c>
      <c r="F1035" s="264" t="s">
        <v>1043</v>
      </c>
      <c r="G1035" s="261"/>
      <c r="H1035" s="263" t="s">
        <v>1</v>
      </c>
      <c r="I1035" s="265"/>
      <c r="J1035" s="261"/>
      <c r="K1035" s="261"/>
      <c r="L1035" s="266"/>
      <c r="M1035" s="267"/>
      <c r="N1035" s="268"/>
      <c r="O1035" s="268"/>
      <c r="P1035" s="268"/>
      <c r="Q1035" s="268"/>
      <c r="R1035" s="268"/>
      <c r="S1035" s="268"/>
      <c r="T1035" s="269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T1035" s="270" t="s">
        <v>251</v>
      </c>
      <c r="AU1035" s="270" t="s">
        <v>113</v>
      </c>
      <c r="AV1035" s="13" t="s">
        <v>31</v>
      </c>
      <c r="AW1035" s="13" t="s">
        <v>30</v>
      </c>
      <c r="AX1035" s="13" t="s">
        <v>76</v>
      </c>
      <c r="AY1035" s="270" t="s">
        <v>242</v>
      </c>
    </row>
    <row r="1036" s="14" customFormat="1">
      <c r="A1036" s="14"/>
      <c r="B1036" s="271"/>
      <c r="C1036" s="272"/>
      <c r="D1036" s="262" t="s">
        <v>251</v>
      </c>
      <c r="E1036" s="273" t="s">
        <v>1</v>
      </c>
      <c r="F1036" s="274" t="s">
        <v>1044</v>
      </c>
      <c r="G1036" s="272"/>
      <c r="H1036" s="275">
        <v>30.719999999999999</v>
      </c>
      <c r="I1036" s="276"/>
      <c r="J1036" s="272"/>
      <c r="K1036" s="272"/>
      <c r="L1036" s="277"/>
      <c r="M1036" s="278"/>
      <c r="N1036" s="279"/>
      <c r="O1036" s="279"/>
      <c r="P1036" s="279"/>
      <c r="Q1036" s="279"/>
      <c r="R1036" s="279"/>
      <c r="S1036" s="279"/>
      <c r="T1036" s="280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81" t="s">
        <v>251</v>
      </c>
      <c r="AU1036" s="281" t="s">
        <v>113</v>
      </c>
      <c r="AV1036" s="14" t="s">
        <v>85</v>
      </c>
      <c r="AW1036" s="14" t="s">
        <v>30</v>
      </c>
      <c r="AX1036" s="14" t="s">
        <v>76</v>
      </c>
      <c r="AY1036" s="281" t="s">
        <v>242</v>
      </c>
    </row>
    <row r="1037" s="13" customFormat="1">
      <c r="A1037" s="13"/>
      <c r="B1037" s="260"/>
      <c r="C1037" s="261"/>
      <c r="D1037" s="262" t="s">
        <v>251</v>
      </c>
      <c r="E1037" s="263" t="s">
        <v>1</v>
      </c>
      <c r="F1037" s="264" t="s">
        <v>1045</v>
      </c>
      <c r="G1037" s="261"/>
      <c r="H1037" s="263" t="s">
        <v>1</v>
      </c>
      <c r="I1037" s="265"/>
      <c r="J1037" s="261"/>
      <c r="K1037" s="261"/>
      <c r="L1037" s="266"/>
      <c r="M1037" s="267"/>
      <c r="N1037" s="268"/>
      <c r="O1037" s="268"/>
      <c r="P1037" s="268"/>
      <c r="Q1037" s="268"/>
      <c r="R1037" s="268"/>
      <c r="S1037" s="268"/>
      <c r="T1037" s="269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T1037" s="270" t="s">
        <v>251</v>
      </c>
      <c r="AU1037" s="270" t="s">
        <v>113</v>
      </c>
      <c r="AV1037" s="13" t="s">
        <v>31</v>
      </c>
      <c r="AW1037" s="13" t="s">
        <v>30</v>
      </c>
      <c r="AX1037" s="13" t="s">
        <v>76</v>
      </c>
      <c r="AY1037" s="270" t="s">
        <v>242</v>
      </c>
    </row>
    <row r="1038" s="14" customFormat="1">
      <c r="A1038" s="14"/>
      <c r="B1038" s="271"/>
      <c r="C1038" s="272"/>
      <c r="D1038" s="262" t="s">
        <v>251</v>
      </c>
      <c r="E1038" s="273" t="s">
        <v>1</v>
      </c>
      <c r="F1038" s="274" t="s">
        <v>1046</v>
      </c>
      <c r="G1038" s="272"/>
      <c r="H1038" s="275">
        <v>24.449999999999999</v>
      </c>
      <c r="I1038" s="276"/>
      <c r="J1038" s="272"/>
      <c r="K1038" s="272"/>
      <c r="L1038" s="277"/>
      <c r="M1038" s="278"/>
      <c r="N1038" s="279"/>
      <c r="O1038" s="279"/>
      <c r="P1038" s="279"/>
      <c r="Q1038" s="279"/>
      <c r="R1038" s="279"/>
      <c r="S1038" s="279"/>
      <c r="T1038" s="280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81" t="s">
        <v>251</v>
      </c>
      <c r="AU1038" s="281" t="s">
        <v>113</v>
      </c>
      <c r="AV1038" s="14" t="s">
        <v>85</v>
      </c>
      <c r="AW1038" s="14" t="s">
        <v>30</v>
      </c>
      <c r="AX1038" s="14" t="s">
        <v>76</v>
      </c>
      <c r="AY1038" s="281" t="s">
        <v>242</v>
      </c>
    </row>
    <row r="1039" s="13" customFormat="1">
      <c r="A1039" s="13"/>
      <c r="B1039" s="260"/>
      <c r="C1039" s="261"/>
      <c r="D1039" s="262" t="s">
        <v>251</v>
      </c>
      <c r="E1039" s="263" t="s">
        <v>1</v>
      </c>
      <c r="F1039" s="264" t="s">
        <v>1047</v>
      </c>
      <c r="G1039" s="261"/>
      <c r="H1039" s="263" t="s">
        <v>1</v>
      </c>
      <c r="I1039" s="265"/>
      <c r="J1039" s="261"/>
      <c r="K1039" s="261"/>
      <c r="L1039" s="266"/>
      <c r="M1039" s="267"/>
      <c r="N1039" s="268"/>
      <c r="O1039" s="268"/>
      <c r="P1039" s="268"/>
      <c r="Q1039" s="268"/>
      <c r="R1039" s="268"/>
      <c r="S1039" s="268"/>
      <c r="T1039" s="269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70" t="s">
        <v>251</v>
      </c>
      <c r="AU1039" s="270" t="s">
        <v>113</v>
      </c>
      <c r="AV1039" s="13" t="s">
        <v>31</v>
      </c>
      <c r="AW1039" s="13" t="s">
        <v>30</v>
      </c>
      <c r="AX1039" s="13" t="s">
        <v>76</v>
      </c>
      <c r="AY1039" s="270" t="s">
        <v>242</v>
      </c>
    </row>
    <row r="1040" s="14" customFormat="1">
      <c r="A1040" s="14"/>
      <c r="B1040" s="271"/>
      <c r="C1040" s="272"/>
      <c r="D1040" s="262" t="s">
        <v>251</v>
      </c>
      <c r="E1040" s="273" t="s">
        <v>1</v>
      </c>
      <c r="F1040" s="274" t="s">
        <v>1048</v>
      </c>
      <c r="G1040" s="272"/>
      <c r="H1040" s="275">
        <v>23.940000000000001</v>
      </c>
      <c r="I1040" s="276"/>
      <c r="J1040" s="272"/>
      <c r="K1040" s="272"/>
      <c r="L1040" s="277"/>
      <c r="M1040" s="278"/>
      <c r="N1040" s="279"/>
      <c r="O1040" s="279"/>
      <c r="P1040" s="279"/>
      <c r="Q1040" s="279"/>
      <c r="R1040" s="279"/>
      <c r="S1040" s="279"/>
      <c r="T1040" s="280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81" t="s">
        <v>251</v>
      </c>
      <c r="AU1040" s="281" t="s">
        <v>113</v>
      </c>
      <c r="AV1040" s="14" t="s">
        <v>85</v>
      </c>
      <c r="AW1040" s="14" t="s">
        <v>30</v>
      </c>
      <c r="AX1040" s="14" t="s">
        <v>76</v>
      </c>
      <c r="AY1040" s="281" t="s">
        <v>242</v>
      </c>
    </row>
    <row r="1041" s="15" customFormat="1">
      <c r="A1041" s="15"/>
      <c r="B1041" s="282"/>
      <c r="C1041" s="283"/>
      <c r="D1041" s="262" t="s">
        <v>251</v>
      </c>
      <c r="E1041" s="284" t="s">
        <v>1</v>
      </c>
      <c r="F1041" s="285" t="s">
        <v>256</v>
      </c>
      <c r="G1041" s="283"/>
      <c r="H1041" s="286">
        <v>89.685000000000002</v>
      </c>
      <c r="I1041" s="287"/>
      <c r="J1041" s="283"/>
      <c r="K1041" s="283"/>
      <c r="L1041" s="288"/>
      <c r="M1041" s="289"/>
      <c r="N1041" s="290"/>
      <c r="O1041" s="290"/>
      <c r="P1041" s="290"/>
      <c r="Q1041" s="290"/>
      <c r="R1041" s="290"/>
      <c r="S1041" s="290"/>
      <c r="T1041" s="291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T1041" s="292" t="s">
        <v>251</v>
      </c>
      <c r="AU1041" s="292" t="s">
        <v>113</v>
      </c>
      <c r="AV1041" s="15" t="s">
        <v>249</v>
      </c>
      <c r="AW1041" s="15" t="s">
        <v>30</v>
      </c>
      <c r="AX1041" s="15" t="s">
        <v>31</v>
      </c>
      <c r="AY1041" s="292" t="s">
        <v>242</v>
      </c>
    </row>
    <row r="1042" s="2" customFormat="1" ht="33" customHeight="1">
      <c r="A1042" s="41"/>
      <c r="B1042" s="42"/>
      <c r="C1042" s="247" t="s">
        <v>1049</v>
      </c>
      <c r="D1042" s="247" t="s">
        <v>245</v>
      </c>
      <c r="E1042" s="248" t="s">
        <v>1050</v>
      </c>
      <c r="F1042" s="249" t="s">
        <v>1051</v>
      </c>
      <c r="G1042" s="250" t="s">
        <v>478</v>
      </c>
      <c r="H1042" s="251">
        <v>7</v>
      </c>
      <c r="I1042" s="252"/>
      <c r="J1042" s="251">
        <f>ROUND(I1042*H1042,3)</f>
        <v>0</v>
      </c>
      <c r="K1042" s="253"/>
      <c r="L1042" s="44"/>
      <c r="M1042" s="254" t="s">
        <v>1</v>
      </c>
      <c r="N1042" s="255" t="s">
        <v>41</v>
      </c>
      <c r="O1042" s="94"/>
      <c r="P1042" s="256">
        <f>O1042*H1042</f>
        <v>0</v>
      </c>
      <c r="Q1042" s="256">
        <v>0</v>
      </c>
      <c r="R1042" s="256">
        <f>Q1042*H1042</f>
        <v>0</v>
      </c>
      <c r="S1042" s="256">
        <v>0.017999999999999999</v>
      </c>
      <c r="T1042" s="257">
        <f>S1042*H1042</f>
        <v>0.126</v>
      </c>
      <c r="U1042" s="41"/>
      <c r="V1042" s="41"/>
      <c r="W1042" s="41"/>
      <c r="X1042" s="41"/>
      <c r="Y1042" s="41"/>
      <c r="Z1042" s="41"/>
      <c r="AA1042" s="41"/>
      <c r="AB1042" s="41"/>
      <c r="AC1042" s="41"/>
      <c r="AD1042" s="41"/>
      <c r="AE1042" s="41"/>
      <c r="AR1042" s="258" t="s">
        <v>249</v>
      </c>
      <c r="AT1042" s="258" t="s">
        <v>245</v>
      </c>
      <c r="AU1042" s="258" t="s">
        <v>113</v>
      </c>
      <c r="AY1042" s="18" t="s">
        <v>242</v>
      </c>
      <c r="BE1042" s="146">
        <f>IF(N1042="základní",J1042,0)</f>
        <v>0</v>
      </c>
      <c r="BF1042" s="146">
        <f>IF(N1042="snížená",J1042,0)</f>
        <v>0</v>
      </c>
      <c r="BG1042" s="146">
        <f>IF(N1042="zákl. přenesená",J1042,0)</f>
        <v>0</v>
      </c>
      <c r="BH1042" s="146">
        <f>IF(N1042="sníž. přenesená",J1042,0)</f>
        <v>0</v>
      </c>
      <c r="BI1042" s="146">
        <f>IF(N1042="nulová",J1042,0)</f>
        <v>0</v>
      </c>
      <c r="BJ1042" s="18" t="s">
        <v>31</v>
      </c>
      <c r="BK1042" s="259">
        <f>ROUND(I1042*H1042,3)</f>
        <v>0</v>
      </c>
      <c r="BL1042" s="18" t="s">
        <v>249</v>
      </c>
      <c r="BM1042" s="258" t="s">
        <v>1052</v>
      </c>
    </row>
    <row r="1043" s="13" customFormat="1">
      <c r="A1043" s="13"/>
      <c r="B1043" s="260"/>
      <c r="C1043" s="261"/>
      <c r="D1043" s="262" t="s">
        <v>251</v>
      </c>
      <c r="E1043" s="263" t="s">
        <v>1</v>
      </c>
      <c r="F1043" s="264" t="s">
        <v>1053</v>
      </c>
      <c r="G1043" s="261"/>
      <c r="H1043" s="263" t="s">
        <v>1</v>
      </c>
      <c r="I1043" s="265"/>
      <c r="J1043" s="261"/>
      <c r="K1043" s="261"/>
      <c r="L1043" s="266"/>
      <c r="M1043" s="267"/>
      <c r="N1043" s="268"/>
      <c r="O1043" s="268"/>
      <c r="P1043" s="268"/>
      <c r="Q1043" s="268"/>
      <c r="R1043" s="268"/>
      <c r="S1043" s="268"/>
      <c r="T1043" s="269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T1043" s="270" t="s">
        <v>251</v>
      </c>
      <c r="AU1043" s="270" t="s">
        <v>113</v>
      </c>
      <c r="AV1043" s="13" t="s">
        <v>31</v>
      </c>
      <c r="AW1043" s="13" t="s">
        <v>30</v>
      </c>
      <c r="AX1043" s="13" t="s">
        <v>76</v>
      </c>
      <c r="AY1043" s="270" t="s">
        <v>242</v>
      </c>
    </row>
    <row r="1044" s="14" customFormat="1">
      <c r="A1044" s="14"/>
      <c r="B1044" s="271"/>
      <c r="C1044" s="272"/>
      <c r="D1044" s="262" t="s">
        <v>251</v>
      </c>
      <c r="E1044" s="273" t="s">
        <v>1</v>
      </c>
      <c r="F1044" s="274" t="s">
        <v>1054</v>
      </c>
      <c r="G1044" s="272"/>
      <c r="H1044" s="275">
        <v>3</v>
      </c>
      <c r="I1044" s="276"/>
      <c r="J1044" s="272"/>
      <c r="K1044" s="272"/>
      <c r="L1044" s="277"/>
      <c r="M1044" s="278"/>
      <c r="N1044" s="279"/>
      <c r="O1044" s="279"/>
      <c r="P1044" s="279"/>
      <c r="Q1044" s="279"/>
      <c r="R1044" s="279"/>
      <c r="S1044" s="279"/>
      <c r="T1044" s="280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81" t="s">
        <v>251</v>
      </c>
      <c r="AU1044" s="281" t="s">
        <v>113</v>
      </c>
      <c r="AV1044" s="14" t="s">
        <v>85</v>
      </c>
      <c r="AW1044" s="14" t="s">
        <v>30</v>
      </c>
      <c r="AX1044" s="14" t="s">
        <v>76</v>
      </c>
      <c r="AY1044" s="281" t="s">
        <v>242</v>
      </c>
    </row>
    <row r="1045" s="14" customFormat="1">
      <c r="A1045" s="14"/>
      <c r="B1045" s="271"/>
      <c r="C1045" s="272"/>
      <c r="D1045" s="262" t="s">
        <v>251</v>
      </c>
      <c r="E1045" s="273" t="s">
        <v>1</v>
      </c>
      <c r="F1045" s="274" t="s">
        <v>1055</v>
      </c>
      <c r="G1045" s="272"/>
      <c r="H1045" s="275">
        <v>3</v>
      </c>
      <c r="I1045" s="276"/>
      <c r="J1045" s="272"/>
      <c r="K1045" s="272"/>
      <c r="L1045" s="277"/>
      <c r="M1045" s="278"/>
      <c r="N1045" s="279"/>
      <c r="O1045" s="279"/>
      <c r="P1045" s="279"/>
      <c r="Q1045" s="279"/>
      <c r="R1045" s="279"/>
      <c r="S1045" s="279"/>
      <c r="T1045" s="280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T1045" s="281" t="s">
        <v>251</v>
      </c>
      <c r="AU1045" s="281" t="s">
        <v>113</v>
      </c>
      <c r="AV1045" s="14" t="s">
        <v>85</v>
      </c>
      <c r="AW1045" s="14" t="s">
        <v>30</v>
      </c>
      <c r="AX1045" s="14" t="s">
        <v>76</v>
      </c>
      <c r="AY1045" s="281" t="s">
        <v>242</v>
      </c>
    </row>
    <row r="1046" s="14" customFormat="1">
      <c r="A1046" s="14"/>
      <c r="B1046" s="271"/>
      <c r="C1046" s="272"/>
      <c r="D1046" s="262" t="s">
        <v>251</v>
      </c>
      <c r="E1046" s="273" t="s">
        <v>1</v>
      </c>
      <c r="F1046" s="274" t="s">
        <v>1056</v>
      </c>
      <c r="G1046" s="272"/>
      <c r="H1046" s="275">
        <v>1</v>
      </c>
      <c r="I1046" s="276"/>
      <c r="J1046" s="272"/>
      <c r="K1046" s="272"/>
      <c r="L1046" s="277"/>
      <c r="M1046" s="278"/>
      <c r="N1046" s="279"/>
      <c r="O1046" s="279"/>
      <c r="P1046" s="279"/>
      <c r="Q1046" s="279"/>
      <c r="R1046" s="279"/>
      <c r="S1046" s="279"/>
      <c r="T1046" s="280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T1046" s="281" t="s">
        <v>251</v>
      </c>
      <c r="AU1046" s="281" t="s">
        <v>113</v>
      </c>
      <c r="AV1046" s="14" t="s">
        <v>85</v>
      </c>
      <c r="AW1046" s="14" t="s">
        <v>30</v>
      </c>
      <c r="AX1046" s="14" t="s">
        <v>76</v>
      </c>
      <c r="AY1046" s="281" t="s">
        <v>242</v>
      </c>
    </row>
    <row r="1047" s="15" customFormat="1">
      <c r="A1047" s="15"/>
      <c r="B1047" s="282"/>
      <c r="C1047" s="283"/>
      <c r="D1047" s="262" t="s">
        <v>251</v>
      </c>
      <c r="E1047" s="284" t="s">
        <v>1</v>
      </c>
      <c r="F1047" s="285" t="s">
        <v>256</v>
      </c>
      <c r="G1047" s="283"/>
      <c r="H1047" s="286">
        <v>7</v>
      </c>
      <c r="I1047" s="287"/>
      <c r="J1047" s="283"/>
      <c r="K1047" s="283"/>
      <c r="L1047" s="288"/>
      <c r="M1047" s="289"/>
      <c r="N1047" s="290"/>
      <c r="O1047" s="290"/>
      <c r="P1047" s="290"/>
      <c r="Q1047" s="290"/>
      <c r="R1047" s="290"/>
      <c r="S1047" s="290"/>
      <c r="T1047" s="291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T1047" s="292" t="s">
        <v>251</v>
      </c>
      <c r="AU1047" s="292" t="s">
        <v>113</v>
      </c>
      <c r="AV1047" s="15" t="s">
        <v>249</v>
      </c>
      <c r="AW1047" s="15" t="s">
        <v>30</v>
      </c>
      <c r="AX1047" s="15" t="s">
        <v>31</v>
      </c>
      <c r="AY1047" s="292" t="s">
        <v>242</v>
      </c>
    </row>
    <row r="1048" s="2" customFormat="1" ht="16.5" customHeight="1">
      <c r="A1048" s="41"/>
      <c r="B1048" s="42"/>
      <c r="C1048" s="247" t="s">
        <v>1057</v>
      </c>
      <c r="D1048" s="247" t="s">
        <v>245</v>
      </c>
      <c r="E1048" s="248" t="s">
        <v>1058</v>
      </c>
      <c r="F1048" s="249" t="s">
        <v>1059</v>
      </c>
      <c r="G1048" s="250" t="s">
        <v>353</v>
      </c>
      <c r="H1048" s="251">
        <v>3.4300000000000002</v>
      </c>
      <c r="I1048" s="252"/>
      <c r="J1048" s="251">
        <f>ROUND(I1048*H1048,3)</f>
        <v>0</v>
      </c>
      <c r="K1048" s="253"/>
      <c r="L1048" s="44"/>
      <c r="M1048" s="254" t="s">
        <v>1</v>
      </c>
      <c r="N1048" s="255" t="s">
        <v>41</v>
      </c>
      <c r="O1048" s="94"/>
      <c r="P1048" s="256">
        <f>O1048*H1048</f>
        <v>0</v>
      </c>
      <c r="Q1048" s="256">
        <v>0</v>
      </c>
      <c r="R1048" s="256">
        <f>Q1048*H1048</f>
        <v>0</v>
      </c>
      <c r="S1048" s="256">
        <v>0.066000000000000003</v>
      </c>
      <c r="T1048" s="257">
        <f>S1048*H1048</f>
        <v>0.22638000000000003</v>
      </c>
      <c r="U1048" s="41"/>
      <c r="V1048" s="41"/>
      <c r="W1048" s="41"/>
      <c r="X1048" s="41"/>
      <c r="Y1048" s="41"/>
      <c r="Z1048" s="41"/>
      <c r="AA1048" s="41"/>
      <c r="AB1048" s="41"/>
      <c r="AC1048" s="41"/>
      <c r="AD1048" s="41"/>
      <c r="AE1048" s="41"/>
      <c r="AR1048" s="258" t="s">
        <v>249</v>
      </c>
      <c r="AT1048" s="258" t="s">
        <v>245</v>
      </c>
      <c r="AU1048" s="258" t="s">
        <v>113</v>
      </c>
      <c r="AY1048" s="18" t="s">
        <v>242</v>
      </c>
      <c r="BE1048" s="146">
        <f>IF(N1048="základní",J1048,0)</f>
        <v>0</v>
      </c>
      <c r="BF1048" s="146">
        <f>IF(N1048="snížená",J1048,0)</f>
        <v>0</v>
      </c>
      <c r="BG1048" s="146">
        <f>IF(N1048="zákl. přenesená",J1048,0)</f>
        <v>0</v>
      </c>
      <c r="BH1048" s="146">
        <f>IF(N1048="sníž. přenesená",J1048,0)</f>
        <v>0</v>
      </c>
      <c r="BI1048" s="146">
        <f>IF(N1048="nulová",J1048,0)</f>
        <v>0</v>
      </c>
      <c r="BJ1048" s="18" t="s">
        <v>31</v>
      </c>
      <c r="BK1048" s="259">
        <f>ROUND(I1048*H1048,3)</f>
        <v>0</v>
      </c>
      <c r="BL1048" s="18" t="s">
        <v>249</v>
      </c>
      <c r="BM1048" s="258" t="s">
        <v>1060</v>
      </c>
    </row>
    <row r="1049" s="13" customFormat="1">
      <c r="A1049" s="13"/>
      <c r="B1049" s="260"/>
      <c r="C1049" s="261"/>
      <c r="D1049" s="262" t="s">
        <v>251</v>
      </c>
      <c r="E1049" s="263" t="s">
        <v>1</v>
      </c>
      <c r="F1049" s="264" t="s">
        <v>1061</v>
      </c>
      <c r="G1049" s="261"/>
      <c r="H1049" s="263" t="s">
        <v>1</v>
      </c>
      <c r="I1049" s="265"/>
      <c r="J1049" s="261"/>
      <c r="K1049" s="261"/>
      <c r="L1049" s="266"/>
      <c r="M1049" s="267"/>
      <c r="N1049" s="268"/>
      <c r="O1049" s="268"/>
      <c r="P1049" s="268"/>
      <c r="Q1049" s="268"/>
      <c r="R1049" s="268"/>
      <c r="S1049" s="268"/>
      <c r="T1049" s="269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T1049" s="270" t="s">
        <v>251</v>
      </c>
      <c r="AU1049" s="270" t="s">
        <v>113</v>
      </c>
      <c r="AV1049" s="13" t="s">
        <v>31</v>
      </c>
      <c r="AW1049" s="13" t="s">
        <v>30</v>
      </c>
      <c r="AX1049" s="13" t="s">
        <v>76</v>
      </c>
      <c r="AY1049" s="270" t="s">
        <v>242</v>
      </c>
    </row>
    <row r="1050" s="14" customFormat="1">
      <c r="A1050" s="14"/>
      <c r="B1050" s="271"/>
      <c r="C1050" s="272"/>
      <c r="D1050" s="262" t="s">
        <v>251</v>
      </c>
      <c r="E1050" s="273" t="s">
        <v>1</v>
      </c>
      <c r="F1050" s="274" t="s">
        <v>397</v>
      </c>
      <c r="G1050" s="272"/>
      <c r="H1050" s="275">
        <v>3.4300000000000002</v>
      </c>
      <c r="I1050" s="276"/>
      <c r="J1050" s="272"/>
      <c r="K1050" s="272"/>
      <c r="L1050" s="277"/>
      <c r="M1050" s="278"/>
      <c r="N1050" s="279"/>
      <c r="O1050" s="279"/>
      <c r="P1050" s="279"/>
      <c r="Q1050" s="279"/>
      <c r="R1050" s="279"/>
      <c r="S1050" s="279"/>
      <c r="T1050" s="280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T1050" s="281" t="s">
        <v>251</v>
      </c>
      <c r="AU1050" s="281" t="s">
        <v>113</v>
      </c>
      <c r="AV1050" s="14" t="s">
        <v>85</v>
      </c>
      <c r="AW1050" s="14" t="s">
        <v>30</v>
      </c>
      <c r="AX1050" s="14" t="s">
        <v>31</v>
      </c>
      <c r="AY1050" s="281" t="s">
        <v>242</v>
      </c>
    </row>
    <row r="1051" s="2" customFormat="1" ht="21.75" customHeight="1">
      <c r="A1051" s="41"/>
      <c r="B1051" s="42"/>
      <c r="C1051" s="247" t="s">
        <v>1062</v>
      </c>
      <c r="D1051" s="247" t="s">
        <v>245</v>
      </c>
      <c r="E1051" s="248" t="s">
        <v>1063</v>
      </c>
      <c r="F1051" s="249" t="s">
        <v>1064</v>
      </c>
      <c r="G1051" s="250" t="s">
        <v>353</v>
      </c>
      <c r="H1051" s="251">
        <v>822.39999999999998</v>
      </c>
      <c r="I1051" s="252"/>
      <c r="J1051" s="251">
        <f>ROUND(I1051*H1051,3)</f>
        <v>0</v>
      </c>
      <c r="K1051" s="253"/>
      <c r="L1051" s="44"/>
      <c r="M1051" s="254" t="s">
        <v>1</v>
      </c>
      <c r="N1051" s="255" t="s">
        <v>41</v>
      </c>
      <c r="O1051" s="94"/>
      <c r="P1051" s="256">
        <f>O1051*H1051</f>
        <v>0</v>
      </c>
      <c r="Q1051" s="256">
        <v>0</v>
      </c>
      <c r="R1051" s="256">
        <f>Q1051*H1051</f>
        <v>0</v>
      </c>
      <c r="S1051" s="256">
        <v>0</v>
      </c>
      <c r="T1051" s="257">
        <f>S1051*H1051</f>
        <v>0</v>
      </c>
      <c r="U1051" s="41"/>
      <c r="V1051" s="41"/>
      <c r="W1051" s="41"/>
      <c r="X1051" s="41"/>
      <c r="Y1051" s="41"/>
      <c r="Z1051" s="41"/>
      <c r="AA1051" s="41"/>
      <c r="AB1051" s="41"/>
      <c r="AC1051" s="41"/>
      <c r="AD1051" s="41"/>
      <c r="AE1051" s="41"/>
      <c r="AR1051" s="258" t="s">
        <v>249</v>
      </c>
      <c r="AT1051" s="258" t="s">
        <v>245</v>
      </c>
      <c r="AU1051" s="258" t="s">
        <v>113</v>
      </c>
      <c r="AY1051" s="18" t="s">
        <v>242</v>
      </c>
      <c r="BE1051" s="146">
        <f>IF(N1051="základní",J1051,0)</f>
        <v>0</v>
      </c>
      <c r="BF1051" s="146">
        <f>IF(N1051="snížená",J1051,0)</f>
        <v>0</v>
      </c>
      <c r="BG1051" s="146">
        <f>IF(N1051="zákl. přenesená",J1051,0)</f>
        <v>0</v>
      </c>
      <c r="BH1051" s="146">
        <f>IF(N1051="sníž. přenesená",J1051,0)</f>
        <v>0</v>
      </c>
      <c r="BI1051" s="146">
        <f>IF(N1051="nulová",J1051,0)</f>
        <v>0</v>
      </c>
      <c r="BJ1051" s="18" t="s">
        <v>31</v>
      </c>
      <c r="BK1051" s="259">
        <f>ROUND(I1051*H1051,3)</f>
        <v>0</v>
      </c>
      <c r="BL1051" s="18" t="s">
        <v>249</v>
      </c>
      <c r="BM1051" s="258" t="s">
        <v>1065</v>
      </c>
    </row>
    <row r="1052" s="14" customFormat="1">
      <c r="A1052" s="14"/>
      <c r="B1052" s="271"/>
      <c r="C1052" s="272"/>
      <c r="D1052" s="262" t="s">
        <v>251</v>
      </c>
      <c r="E1052" s="273" t="s">
        <v>1</v>
      </c>
      <c r="F1052" s="274" t="s">
        <v>1066</v>
      </c>
      <c r="G1052" s="272"/>
      <c r="H1052" s="275">
        <v>577.39999999999998</v>
      </c>
      <c r="I1052" s="276"/>
      <c r="J1052" s="272"/>
      <c r="K1052" s="272"/>
      <c r="L1052" s="277"/>
      <c r="M1052" s="278"/>
      <c r="N1052" s="279"/>
      <c r="O1052" s="279"/>
      <c r="P1052" s="279"/>
      <c r="Q1052" s="279"/>
      <c r="R1052" s="279"/>
      <c r="S1052" s="279"/>
      <c r="T1052" s="280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81" t="s">
        <v>251</v>
      </c>
      <c r="AU1052" s="281" t="s">
        <v>113</v>
      </c>
      <c r="AV1052" s="14" t="s">
        <v>85</v>
      </c>
      <c r="AW1052" s="14" t="s">
        <v>30</v>
      </c>
      <c r="AX1052" s="14" t="s">
        <v>76</v>
      </c>
      <c r="AY1052" s="281" t="s">
        <v>242</v>
      </c>
    </row>
    <row r="1053" s="14" customFormat="1">
      <c r="A1053" s="14"/>
      <c r="B1053" s="271"/>
      <c r="C1053" s="272"/>
      <c r="D1053" s="262" t="s">
        <v>251</v>
      </c>
      <c r="E1053" s="273" t="s">
        <v>1</v>
      </c>
      <c r="F1053" s="274" t="s">
        <v>1067</v>
      </c>
      <c r="G1053" s="272"/>
      <c r="H1053" s="275">
        <v>245</v>
      </c>
      <c r="I1053" s="276"/>
      <c r="J1053" s="272"/>
      <c r="K1053" s="272"/>
      <c r="L1053" s="277"/>
      <c r="M1053" s="278"/>
      <c r="N1053" s="279"/>
      <c r="O1053" s="279"/>
      <c r="P1053" s="279"/>
      <c r="Q1053" s="279"/>
      <c r="R1053" s="279"/>
      <c r="S1053" s="279"/>
      <c r="T1053" s="280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T1053" s="281" t="s">
        <v>251</v>
      </c>
      <c r="AU1053" s="281" t="s">
        <v>113</v>
      </c>
      <c r="AV1053" s="14" t="s">
        <v>85</v>
      </c>
      <c r="AW1053" s="14" t="s">
        <v>30</v>
      </c>
      <c r="AX1053" s="14" t="s">
        <v>76</v>
      </c>
      <c r="AY1053" s="281" t="s">
        <v>242</v>
      </c>
    </row>
    <row r="1054" s="15" customFormat="1">
      <c r="A1054" s="15"/>
      <c r="B1054" s="282"/>
      <c r="C1054" s="283"/>
      <c r="D1054" s="262" t="s">
        <v>251</v>
      </c>
      <c r="E1054" s="284" t="s">
        <v>1</v>
      </c>
      <c r="F1054" s="285" t="s">
        <v>256</v>
      </c>
      <c r="G1054" s="283"/>
      <c r="H1054" s="286">
        <v>822.39999999999998</v>
      </c>
      <c r="I1054" s="287"/>
      <c r="J1054" s="283"/>
      <c r="K1054" s="283"/>
      <c r="L1054" s="288"/>
      <c r="M1054" s="289"/>
      <c r="N1054" s="290"/>
      <c r="O1054" s="290"/>
      <c r="P1054" s="290"/>
      <c r="Q1054" s="290"/>
      <c r="R1054" s="290"/>
      <c r="S1054" s="290"/>
      <c r="T1054" s="291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T1054" s="292" t="s">
        <v>251</v>
      </c>
      <c r="AU1054" s="292" t="s">
        <v>113</v>
      </c>
      <c r="AV1054" s="15" t="s">
        <v>249</v>
      </c>
      <c r="AW1054" s="15" t="s">
        <v>30</v>
      </c>
      <c r="AX1054" s="15" t="s">
        <v>31</v>
      </c>
      <c r="AY1054" s="292" t="s">
        <v>242</v>
      </c>
    </row>
    <row r="1055" s="2" customFormat="1" ht="24.15" customHeight="1">
      <c r="A1055" s="41"/>
      <c r="B1055" s="42"/>
      <c r="C1055" s="247" t="s">
        <v>1068</v>
      </c>
      <c r="D1055" s="247" t="s">
        <v>245</v>
      </c>
      <c r="E1055" s="248" t="s">
        <v>1069</v>
      </c>
      <c r="F1055" s="249" t="s">
        <v>1070</v>
      </c>
      <c r="G1055" s="250" t="s">
        <v>353</v>
      </c>
      <c r="H1055" s="251">
        <v>5756.8000000000002</v>
      </c>
      <c r="I1055" s="252"/>
      <c r="J1055" s="251">
        <f>ROUND(I1055*H1055,3)</f>
        <v>0</v>
      </c>
      <c r="K1055" s="253"/>
      <c r="L1055" s="44"/>
      <c r="M1055" s="254" t="s">
        <v>1</v>
      </c>
      <c r="N1055" s="255" t="s">
        <v>41</v>
      </c>
      <c r="O1055" s="94"/>
      <c r="P1055" s="256">
        <f>O1055*H1055</f>
        <v>0</v>
      </c>
      <c r="Q1055" s="256">
        <v>0</v>
      </c>
      <c r="R1055" s="256">
        <f>Q1055*H1055</f>
        <v>0</v>
      </c>
      <c r="S1055" s="256">
        <v>0</v>
      </c>
      <c r="T1055" s="257">
        <f>S1055*H1055</f>
        <v>0</v>
      </c>
      <c r="U1055" s="41"/>
      <c r="V1055" s="41"/>
      <c r="W1055" s="41"/>
      <c r="X1055" s="41"/>
      <c r="Y1055" s="41"/>
      <c r="Z1055" s="41"/>
      <c r="AA1055" s="41"/>
      <c r="AB1055" s="41"/>
      <c r="AC1055" s="41"/>
      <c r="AD1055" s="41"/>
      <c r="AE1055" s="41"/>
      <c r="AR1055" s="258" t="s">
        <v>249</v>
      </c>
      <c r="AT1055" s="258" t="s">
        <v>245</v>
      </c>
      <c r="AU1055" s="258" t="s">
        <v>113</v>
      </c>
      <c r="AY1055" s="18" t="s">
        <v>242</v>
      </c>
      <c r="BE1055" s="146">
        <f>IF(N1055="základní",J1055,0)</f>
        <v>0</v>
      </c>
      <c r="BF1055" s="146">
        <f>IF(N1055="snížená",J1055,0)</f>
        <v>0</v>
      </c>
      <c r="BG1055" s="146">
        <f>IF(N1055="zákl. přenesená",J1055,0)</f>
        <v>0</v>
      </c>
      <c r="BH1055" s="146">
        <f>IF(N1055="sníž. přenesená",J1055,0)</f>
        <v>0</v>
      </c>
      <c r="BI1055" s="146">
        <f>IF(N1055="nulová",J1055,0)</f>
        <v>0</v>
      </c>
      <c r="BJ1055" s="18" t="s">
        <v>31</v>
      </c>
      <c r="BK1055" s="259">
        <f>ROUND(I1055*H1055,3)</f>
        <v>0</v>
      </c>
      <c r="BL1055" s="18" t="s">
        <v>249</v>
      </c>
      <c r="BM1055" s="258" t="s">
        <v>1071</v>
      </c>
    </row>
    <row r="1056" s="14" customFormat="1">
      <c r="A1056" s="14"/>
      <c r="B1056" s="271"/>
      <c r="C1056" s="272"/>
      <c r="D1056" s="262" t="s">
        <v>251</v>
      </c>
      <c r="E1056" s="273" t="s">
        <v>1</v>
      </c>
      <c r="F1056" s="274" t="s">
        <v>1072</v>
      </c>
      <c r="G1056" s="272"/>
      <c r="H1056" s="275">
        <v>5756.8000000000002</v>
      </c>
      <c r="I1056" s="276"/>
      <c r="J1056" s="272"/>
      <c r="K1056" s="272"/>
      <c r="L1056" s="277"/>
      <c r="M1056" s="278"/>
      <c r="N1056" s="279"/>
      <c r="O1056" s="279"/>
      <c r="P1056" s="279"/>
      <c r="Q1056" s="279"/>
      <c r="R1056" s="279"/>
      <c r="S1056" s="279"/>
      <c r="T1056" s="280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T1056" s="281" t="s">
        <v>251</v>
      </c>
      <c r="AU1056" s="281" t="s">
        <v>113</v>
      </c>
      <c r="AV1056" s="14" t="s">
        <v>85</v>
      </c>
      <c r="AW1056" s="14" t="s">
        <v>30</v>
      </c>
      <c r="AX1056" s="14" t="s">
        <v>31</v>
      </c>
      <c r="AY1056" s="281" t="s">
        <v>242</v>
      </c>
    </row>
    <row r="1057" s="2" customFormat="1" ht="24.15" customHeight="1">
      <c r="A1057" s="41"/>
      <c r="B1057" s="42"/>
      <c r="C1057" s="247" t="s">
        <v>31</v>
      </c>
      <c r="D1057" s="247" t="s">
        <v>245</v>
      </c>
      <c r="E1057" s="248" t="s">
        <v>1073</v>
      </c>
      <c r="F1057" s="249" t="s">
        <v>1074</v>
      </c>
      <c r="G1057" s="250" t="s">
        <v>353</v>
      </c>
      <c r="H1057" s="251">
        <v>414.221</v>
      </c>
      <c r="I1057" s="252"/>
      <c r="J1057" s="251">
        <f>ROUND(I1057*H1057,3)</f>
        <v>0</v>
      </c>
      <c r="K1057" s="253"/>
      <c r="L1057" s="44"/>
      <c r="M1057" s="254" t="s">
        <v>1</v>
      </c>
      <c r="N1057" s="255" t="s">
        <v>41</v>
      </c>
      <c r="O1057" s="94"/>
      <c r="P1057" s="256">
        <f>O1057*H1057</f>
        <v>0</v>
      </c>
      <c r="Q1057" s="256">
        <v>0</v>
      </c>
      <c r="R1057" s="256">
        <f>Q1057*H1057</f>
        <v>0</v>
      </c>
      <c r="S1057" s="256">
        <v>0.33700000000000002</v>
      </c>
      <c r="T1057" s="257">
        <f>S1057*H1057</f>
        <v>139.592477</v>
      </c>
      <c r="U1057" s="41"/>
      <c r="V1057" s="41"/>
      <c r="W1057" s="41"/>
      <c r="X1057" s="41"/>
      <c r="Y1057" s="41"/>
      <c r="Z1057" s="41"/>
      <c r="AA1057" s="41"/>
      <c r="AB1057" s="41"/>
      <c r="AC1057" s="41"/>
      <c r="AD1057" s="41"/>
      <c r="AE1057" s="41"/>
      <c r="AR1057" s="258" t="s">
        <v>249</v>
      </c>
      <c r="AT1057" s="258" t="s">
        <v>245</v>
      </c>
      <c r="AU1057" s="258" t="s">
        <v>113</v>
      </c>
      <c r="AY1057" s="18" t="s">
        <v>242</v>
      </c>
      <c r="BE1057" s="146">
        <f>IF(N1057="základní",J1057,0)</f>
        <v>0</v>
      </c>
      <c r="BF1057" s="146">
        <f>IF(N1057="snížená",J1057,0)</f>
        <v>0</v>
      </c>
      <c r="BG1057" s="146">
        <f>IF(N1057="zákl. přenesená",J1057,0)</f>
        <v>0</v>
      </c>
      <c r="BH1057" s="146">
        <f>IF(N1057="sníž. přenesená",J1057,0)</f>
        <v>0</v>
      </c>
      <c r="BI1057" s="146">
        <f>IF(N1057="nulová",J1057,0)</f>
        <v>0</v>
      </c>
      <c r="BJ1057" s="18" t="s">
        <v>31</v>
      </c>
      <c r="BK1057" s="259">
        <f>ROUND(I1057*H1057,3)</f>
        <v>0</v>
      </c>
      <c r="BL1057" s="18" t="s">
        <v>249</v>
      </c>
      <c r="BM1057" s="258" t="s">
        <v>1075</v>
      </c>
    </row>
    <row r="1058" s="13" customFormat="1">
      <c r="A1058" s="13"/>
      <c r="B1058" s="260"/>
      <c r="C1058" s="261"/>
      <c r="D1058" s="262" t="s">
        <v>251</v>
      </c>
      <c r="E1058" s="263" t="s">
        <v>1</v>
      </c>
      <c r="F1058" s="264" t="s">
        <v>585</v>
      </c>
      <c r="G1058" s="261"/>
      <c r="H1058" s="263" t="s">
        <v>1</v>
      </c>
      <c r="I1058" s="265"/>
      <c r="J1058" s="261"/>
      <c r="K1058" s="261"/>
      <c r="L1058" s="266"/>
      <c r="M1058" s="267"/>
      <c r="N1058" s="268"/>
      <c r="O1058" s="268"/>
      <c r="P1058" s="268"/>
      <c r="Q1058" s="268"/>
      <c r="R1058" s="268"/>
      <c r="S1058" s="268"/>
      <c r="T1058" s="269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T1058" s="270" t="s">
        <v>251</v>
      </c>
      <c r="AU1058" s="270" t="s">
        <v>113</v>
      </c>
      <c r="AV1058" s="13" t="s">
        <v>31</v>
      </c>
      <c r="AW1058" s="13" t="s">
        <v>30</v>
      </c>
      <c r="AX1058" s="13" t="s">
        <v>76</v>
      </c>
      <c r="AY1058" s="270" t="s">
        <v>242</v>
      </c>
    </row>
    <row r="1059" s="13" customFormat="1">
      <c r="A1059" s="13"/>
      <c r="B1059" s="260"/>
      <c r="C1059" s="261"/>
      <c r="D1059" s="262" t="s">
        <v>251</v>
      </c>
      <c r="E1059" s="263" t="s">
        <v>1</v>
      </c>
      <c r="F1059" s="264" t="s">
        <v>772</v>
      </c>
      <c r="G1059" s="261"/>
      <c r="H1059" s="263" t="s">
        <v>1</v>
      </c>
      <c r="I1059" s="265"/>
      <c r="J1059" s="261"/>
      <c r="K1059" s="261"/>
      <c r="L1059" s="266"/>
      <c r="M1059" s="267"/>
      <c r="N1059" s="268"/>
      <c r="O1059" s="268"/>
      <c r="P1059" s="268"/>
      <c r="Q1059" s="268"/>
      <c r="R1059" s="268"/>
      <c r="S1059" s="268"/>
      <c r="T1059" s="269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70" t="s">
        <v>251</v>
      </c>
      <c r="AU1059" s="270" t="s">
        <v>113</v>
      </c>
      <c r="AV1059" s="13" t="s">
        <v>31</v>
      </c>
      <c r="AW1059" s="13" t="s">
        <v>30</v>
      </c>
      <c r="AX1059" s="13" t="s">
        <v>76</v>
      </c>
      <c r="AY1059" s="270" t="s">
        <v>242</v>
      </c>
    </row>
    <row r="1060" s="13" customFormat="1">
      <c r="A1060" s="13"/>
      <c r="B1060" s="260"/>
      <c r="C1060" s="261"/>
      <c r="D1060" s="262" t="s">
        <v>251</v>
      </c>
      <c r="E1060" s="263" t="s">
        <v>1</v>
      </c>
      <c r="F1060" s="264" t="s">
        <v>1076</v>
      </c>
      <c r="G1060" s="261"/>
      <c r="H1060" s="263" t="s">
        <v>1</v>
      </c>
      <c r="I1060" s="265"/>
      <c r="J1060" s="261"/>
      <c r="K1060" s="261"/>
      <c r="L1060" s="266"/>
      <c r="M1060" s="267"/>
      <c r="N1060" s="268"/>
      <c r="O1060" s="268"/>
      <c r="P1060" s="268"/>
      <c r="Q1060" s="268"/>
      <c r="R1060" s="268"/>
      <c r="S1060" s="268"/>
      <c r="T1060" s="269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T1060" s="270" t="s">
        <v>251</v>
      </c>
      <c r="AU1060" s="270" t="s">
        <v>113</v>
      </c>
      <c r="AV1060" s="13" t="s">
        <v>31</v>
      </c>
      <c r="AW1060" s="13" t="s">
        <v>30</v>
      </c>
      <c r="AX1060" s="13" t="s">
        <v>76</v>
      </c>
      <c r="AY1060" s="270" t="s">
        <v>242</v>
      </c>
    </row>
    <row r="1061" s="13" customFormat="1">
      <c r="A1061" s="13"/>
      <c r="B1061" s="260"/>
      <c r="C1061" s="261"/>
      <c r="D1061" s="262" t="s">
        <v>251</v>
      </c>
      <c r="E1061" s="263" t="s">
        <v>1</v>
      </c>
      <c r="F1061" s="264" t="s">
        <v>588</v>
      </c>
      <c r="G1061" s="261"/>
      <c r="H1061" s="263" t="s">
        <v>1</v>
      </c>
      <c r="I1061" s="265"/>
      <c r="J1061" s="261"/>
      <c r="K1061" s="261"/>
      <c r="L1061" s="266"/>
      <c r="M1061" s="267"/>
      <c r="N1061" s="268"/>
      <c r="O1061" s="268"/>
      <c r="P1061" s="268"/>
      <c r="Q1061" s="268"/>
      <c r="R1061" s="268"/>
      <c r="S1061" s="268"/>
      <c r="T1061" s="269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T1061" s="270" t="s">
        <v>251</v>
      </c>
      <c r="AU1061" s="270" t="s">
        <v>113</v>
      </c>
      <c r="AV1061" s="13" t="s">
        <v>31</v>
      </c>
      <c r="AW1061" s="13" t="s">
        <v>30</v>
      </c>
      <c r="AX1061" s="13" t="s">
        <v>76</v>
      </c>
      <c r="AY1061" s="270" t="s">
        <v>242</v>
      </c>
    </row>
    <row r="1062" s="13" customFormat="1">
      <c r="A1062" s="13"/>
      <c r="B1062" s="260"/>
      <c r="C1062" s="261"/>
      <c r="D1062" s="262" t="s">
        <v>251</v>
      </c>
      <c r="E1062" s="263" t="s">
        <v>1</v>
      </c>
      <c r="F1062" s="264" t="s">
        <v>1077</v>
      </c>
      <c r="G1062" s="261"/>
      <c r="H1062" s="263" t="s">
        <v>1</v>
      </c>
      <c r="I1062" s="265"/>
      <c r="J1062" s="261"/>
      <c r="K1062" s="261"/>
      <c r="L1062" s="266"/>
      <c r="M1062" s="267"/>
      <c r="N1062" s="268"/>
      <c r="O1062" s="268"/>
      <c r="P1062" s="268"/>
      <c r="Q1062" s="268"/>
      <c r="R1062" s="268"/>
      <c r="S1062" s="268"/>
      <c r="T1062" s="269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T1062" s="270" t="s">
        <v>251</v>
      </c>
      <c r="AU1062" s="270" t="s">
        <v>113</v>
      </c>
      <c r="AV1062" s="13" t="s">
        <v>31</v>
      </c>
      <c r="AW1062" s="13" t="s">
        <v>30</v>
      </c>
      <c r="AX1062" s="13" t="s">
        <v>76</v>
      </c>
      <c r="AY1062" s="270" t="s">
        <v>242</v>
      </c>
    </row>
    <row r="1063" s="13" customFormat="1">
      <c r="A1063" s="13"/>
      <c r="B1063" s="260"/>
      <c r="C1063" s="261"/>
      <c r="D1063" s="262" t="s">
        <v>251</v>
      </c>
      <c r="E1063" s="263" t="s">
        <v>1</v>
      </c>
      <c r="F1063" s="264" t="s">
        <v>1078</v>
      </c>
      <c r="G1063" s="261"/>
      <c r="H1063" s="263" t="s">
        <v>1</v>
      </c>
      <c r="I1063" s="265"/>
      <c r="J1063" s="261"/>
      <c r="K1063" s="261"/>
      <c r="L1063" s="266"/>
      <c r="M1063" s="267"/>
      <c r="N1063" s="268"/>
      <c r="O1063" s="268"/>
      <c r="P1063" s="268"/>
      <c r="Q1063" s="268"/>
      <c r="R1063" s="268"/>
      <c r="S1063" s="268"/>
      <c r="T1063" s="269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T1063" s="270" t="s">
        <v>251</v>
      </c>
      <c r="AU1063" s="270" t="s">
        <v>113</v>
      </c>
      <c r="AV1063" s="13" t="s">
        <v>31</v>
      </c>
      <c r="AW1063" s="13" t="s">
        <v>30</v>
      </c>
      <c r="AX1063" s="13" t="s">
        <v>76</v>
      </c>
      <c r="AY1063" s="270" t="s">
        <v>242</v>
      </c>
    </row>
    <row r="1064" s="13" customFormat="1">
      <c r="A1064" s="13"/>
      <c r="B1064" s="260"/>
      <c r="C1064" s="261"/>
      <c r="D1064" s="262" t="s">
        <v>251</v>
      </c>
      <c r="E1064" s="263" t="s">
        <v>1</v>
      </c>
      <c r="F1064" s="264" t="s">
        <v>1079</v>
      </c>
      <c r="G1064" s="261"/>
      <c r="H1064" s="263" t="s">
        <v>1</v>
      </c>
      <c r="I1064" s="265"/>
      <c r="J1064" s="261"/>
      <c r="K1064" s="261"/>
      <c r="L1064" s="266"/>
      <c r="M1064" s="267"/>
      <c r="N1064" s="268"/>
      <c r="O1064" s="268"/>
      <c r="P1064" s="268"/>
      <c r="Q1064" s="268"/>
      <c r="R1064" s="268"/>
      <c r="S1064" s="268"/>
      <c r="T1064" s="269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T1064" s="270" t="s">
        <v>251</v>
      </c>
      <c r="AU1064" s="270" t="s">
        <v>113</v>
      </c>
      <c r="AV1064" s="13" t="s">
        <v>31</v>
      </c>
      <c r="AW1064" s="13" t="s">
        <v>30</v>
      </c>
      <c r="AX1064" s="13" t="s">
        <v>76</v>
      </c>
      <c r="AY1064" s="270" t="s">
        <v>242</v>
      </c>
    </row>
    <row r="1065" s="13" customFormat="1">
      <c r="A1065" s="13"/>
      <c r="B1065" s="260"/>
      <c r="C1065" s="261"/>
      <c r="D1065" s="262" t="s">
        <v>251</v>
      </c>
      <c r="E1065" s="263" t="s">
        <v>1</v>
      </c>
      <c r="F1065" s="264" t="s">
        <v>426</v>
      </c>
      <c r="G1065" s="261"/>
      <c r="H1065" s="263" t="s">
        <v>1</v>
      </c>
      <c r="I1065" s="265"/>
      <c r="J1065" s="261"/>
      <c r="K1065" s="261"/>
      <c r="L1065" s="266"/>
      <c r="M1065" s="267"/>
      <c r="N1065" s="268"/>
      <c r="O1065" s="268"/>
      <c r="P1065" s="268"/>
      <c r="Q1065" s="268"/>
      <c r="R1065" s="268"/>
      <c r="S1065" s="268"/>
      <c r="T1065" s="269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T1065" s="270" t="s">
        <v>251</v>
      </c>
      <c r="AU1065" s="270" t="s">
        <v>113</v>
      </c>
      <c r="AV1065" s="13" t="s">
        <v>31</v>
      </c>
      <c r="AW1065" s="13" t="s">
        <v>30</v>
      </c>
      <c r="AX1065" s="13" t="s">
        <v>76</v>
      </c>
      <c r="AY1065" s="270" t="s">
        <v>242</v>
      </c>
    </row>
    <row r="1066" s="13" customFormat="1">
      <c r="A1066" s="13"/>
      <c r="B1066" s="260"/>
      <c r="C1066" s="261"/>
      <c r="D1066" s="262" t="s">
        <v>251</v>
      </c>
      <c r="E1066" s="263" t="s">
        <v>1</v>
      </c>
      <c r="F1066" s="264" t="s">
        <v>1080</v>
      </c>
      <c r="G1066" s="261"/>
      <c r="H1066" s="263" t="s">
        <v>1</v>
      </c>
      <c r="I1066" s="265"/>
      <c r="J1066" s="261"/>
      <c r="K1066" s="261"/>
      <c r="L1066" s="266"/>
      <c r="M1066" s="267"/>
      <c r="N1066" s="268"/>
      <c r="O1066" s="268"/>
      <c r="P1066" s="268"/>
      <c r="Q1066" s="268"/>
      <c r="R1066" s="268"/>
      <c r="S1066" s="268"/>
      <c r="T1066" s="269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T1066" s="270" t="s">
        <v>251</v>
      </c>
      <c r="AU1066" s="270" t="s">
        <v>113</v>
      </c>
      <c r="AV1066" s="13" t="s">
        <v>31</v>
      </c>
      <c r="AW1066" s="13" t="s">
        <v>30</v>
      </c>
      <c r="AX1066" s="13" t="s">
        <v>76</v>
      </c>
      <c r="AY1066" s="270" t="s">
        <v>242</v>
      </c>
    </row>
    <row r="1067" s="13" customFormat="1">
      <c r="A1067" s="13"/>
      <c r="B1067" s="260"/>
      <c r="C1067" s="261"/>
      <c r="D1067" s="262" t="s">
        <v>251</v>
      </c>
      <c r="E1067" s="263" t="s">
        <v>1</v>
      </c>
      <c r="F1067" s="264" t="s">
        <v>1081</v>
      </c>
      <c r="G1067" s="261"/>
      <c r="H1067" s="263" t="s">
        <v>1</v>
      </c>
      <c r="I1067" s="265"/>
      <c r="J1067" s="261"/>
      <c r="K1067" s="261"/>
      <c r="L1067" s="266"/>
      <c r="M1067" s="267"/>
      <c r="N1067" s="268"/>
      <c r="O1067" s="268"/>
      <c r="P1067" s="268"/>
      <c r="Q1067" s="268"/>
      <c r="R1067" s="268"/>
      <c r="S1067" s="268"/>
      <c r="T1067" s="269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70" t="s">
        <v>251</v>
      </c>
      <c r="AU1067" s="270" t="s">
        <v>113</v>
      </c>
      <c r="AV1067" s="13" t="s">
        <v>31</v>
      </c>
      <c r="AW1067" s="13" t="s">
        <v>30</v>
      </c>
      <c r="AX1067" s="13" t="s">
        <v>76</v>
      </c>
      <c r="AY1067" s="270" t="s">
        <v>242</v>
      </c>
    </row>
    <row r="1068" s="13" customFormat="1">
      <c r="A1068" s="13"/>
      <c r="B1068" s="260"/>
      <c r="C1068" s="261"/>
      <c r="D1068" s="262" t="s">
        <v>251</v>
      </c>
      <c r="E1068" s="263" t="s">
        <v>1</v>
      </c>
      <c r="F1068" s="264" t="s">
        <v>1082</v>
      </c>
      <c r="G1068" s="261"/>
      <c r="H1068" s="263" t="s">
        <v>1</v>
      </c>
      <c r="I1068" s="265"/>
      <c r="J1068" s="261"/>
      <c r="K1068" s="261"/>
      <c r="L1068" s="266"/>
      <c r="M1068" s="267"/>
      <c r="N1068" s="268"/>
      <c r="O1068" s="268"/>
      <c r="P1068" s="268"/>
      <c r="Q1068" s="268"/>
      <c r="R1068" s="268"/>
      <c r="S1068" s="268"/>
      <c r="T1068" s="269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T1068" s="270" t="s">
        <v>251</v>
      </c>
      <c r="AU1068" s="270" t="s">
        <v>113</v>
      </c>
      <c r="AV1068" s="13" t="s">
        <v>31</v>
      </c>
      <c r="AW1068" s="13" t="s">
        <v>30</v>
      </c>
      <c r="AX1068" s="13" t="s">
        <v>76</v>
      </c>
      <c r="AY1068" s="270" t="s">
        <v>242</v>
      </c>
    </row>
    <row r="1069" s="13" customFormat="1">
      <c r="A1069" s="13"/>
      <c r="B1069" s="260"/>
      <c r="C1069" s="261"/>
      <c r="D1069" s="262" t="s">
        <v>251</v>
      </c>
      <c r="E1069" s="263" t="s">
        <v>1</v>
      </c>
      <c r="F1069" s="264" t="s">
        <v>1083</v>
      </c>
      <c r="G1069" s="261"/>
      <c r="H1069" s="263" t="s">
        <v>1</v>
      </c>
      <c r="I1069" s="265"/>
      <c r="J1069" s="261"/>
      <c r="K1069" s="261"/>
      <c r="L1069" s="266"/>
      <c r="M1069" s="267"/>
      <c r="N1069" s="268"/>
      <c r="O1069" s="268"/>
      <c r="P1069" s="268"/>
      <c r="Q1069" s="268"/>
      <c r="R1069" s="268"/>
      <c r="S1069" s="268"/>
      <c r="T1069" s="269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70" t="s">
        <v>251</v>
      </c>
      <c r="AU1069" s="270" t="s">
        <v>113</v>
      </c>
      <c r="AV1069" s="13" t="s">
        <v>31</v>
      </c>
      <c r="AW1069" s="13" t="s">
        <v>30</v>
      </c>
      <c r="AX1069" s="13" t="s">
        <v>76</v>
      </c>
      <c r="AY1069" s="270" t="s">
        <v>242</v>
      </c>
    </row>
    <row r="1070" s="13" customFormat="1">
      <c r="A1070" s="13"/>
      <c r="B1070" s="260"/>
      <c r="C1070" s="261"/>
      <c r="D1070" s="262" t="s">
        <v>251</v>
      </c>
      <c r="E1070" s="263" t="s">
        <v>1</v>
      </c>
      <c r="F1070" s="264" t="s">
        <v>1081</v>
      </c>
      <c r="G1070" s="261"/>
      <c r="H1070" s="263" t="s">
        <v>1</v>
      </c>
      <c r="I1070" s="265"/>
      <c r="J1070" s="261"/>
      <c r="K1070" s="261"/>
      <c r="L1070" s="266"/>
      <c r="M1070" s="267"/>
      <c r="N1070" s="268"/>
      <c r="O1070" s="268"/>
      <c r="P1070" s="268"/>
      <c r="Q1070" s="268"/>
      <c r="R1070" s="268"/>
      <c r="S1070" s="268"/>
      <c r="T1070" s="269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T1070" s="270" t="s">
        <v>251</v>
      </c>
      <c r="AU1070" s="270" t="s">
        <v>113</v>
      </c>
      <c r="AV1070" s="13" t="s">
        <v>31</v>
      </c>
      <c r="AW1070" s="13" t="s">
        <v>30</v>
      </c>
      <c r="AX1070" s="13" t="s">
        <v>76</v>
      </c>
      <c r="AY1070" s="270" t="s">
        <v>242</v>
      </c>
    </row>
    <row r="1071" s="13" customFormat="1">
      <c r="A1071" s="13"/>
      <c r="B1071" s="260"/>
      <c r="C1071" s="261"/>
      <c r="D1071" s="262" t="s">
        <v>251</v>
      </c>
      <c r="E1071" s="263" t="s">
        <v>1</v>
      </c>
      <c r="F1071" s="264" t="s">
        <v>428</v>
      </c>
      <c r="G1071" s="261"/>
      <c r="H1071" s="263" t="s">
        <v>1</v>
      </c>
      <c r="I1071" s="265"/>
      <c r="J1071" s="261"/>
      <c r="K1071" s="261"/>
      <c r="L1071" s="266"/>
      <c r="M1071" s="267"/>
      <c r="N1071" s="268"/>
      <c r="O1071" s="268"/>
      <c r="P1071" s="268"/>
      <c r="Q1071" s="268"/>
      <c r="R1071" s="268"/>
      <c r="S1071" s="268"/>
      <c r="T1071" s="269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T1071" s="270" t="s">
        <v>251</v>
      </c>
      <c r="AU1071" s="270" t="s">
        <v>113</v>
      </c>
      <c r="AV1071" s="13" t="s">
        <v>31</v>
      </c>
      <c r="AW1071" s="13" t="s">
        <v>30</v>
      </c>
      <c r="AX1071" s="13" t="s">
        <v>76</v>
      </c>
      <c r="AY1071" s="270" t="s">
        <v>242</v>
      </c>
    </row>
    <row r="1072" s="13" customFormat="1">
      <c r="A1072" s="13"/>
      <c r="B1072" s="260"/>
      <c r="C1072" s="261"/>
      <c r="D1072" s="262" t="s">
        <v>251</v>
      </c>
      <c r="E1072" s="263" t="s">
        <v>1</v>
      </c>
      <c r="F1072" s="264" t="s">
        <v>1084</v>
      </c>
      <c r="G1072" s="261"/>
      <c r="H1072" s="263" t="s">
        <v>1</v>
      </c>
      <c r="I1072" s="265"/>
      <c r="J1072" s="261"/>
      <c r="K1072" s="261"/>
      <c r="L1072" s="266"/>
      <c r="M1072" s="267"/>
      <c r="N1072" s="268"/>
      <c r="O1072" s="268"/>
      <c r="P1072" s="268"/>
      <c r="Q1072" s="268"/>
      <c r="R1072" s="268"/>
      <c r="S1072" s="268"/>
      <c r="T1072" s="269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70" t="s">
        <v>251</v>
      </c>
      <c r="AU1072" s="270" t="s">
        <v>113</v>
      </c>
      <c r="AV1072" s="13" t="s">
        <v>31</v>
      </c>
      <c r="AW1072" s="13" t="s">
        <v>30</v>
      </c>
      <c r="AX1072" s="13" t="s">
        <v>76</v>
      </c>
      <c r="AY1072" s="270" t="s">
        <v>242</v>
      </c>
    </row>
    <row r="1073" s="13" customFormat="1">
      <c r="A1073" s="13"/>
      <c r="B1073" s="260"/>
      <c r="C1073" s="261"/>
      <c r="D1073" s="262" t="s">
        <v>251</v>
      </c>
      <c r="E1073" s="263" t="s">
        <v>1</v>
      </c>
      <c r="F1073" s="264" t="s">
        <v>1085</v>
      </c>
      <c r="G1073" s="261"/>
      <c r="H1073" s="263" t="s">
        <v>1</v>
      </c>
      <c r="I1073" s="265"/>
      <c r="J1073" s="261"/>
      <c r="K1073" s="261"/>
      <c r="L1073" s="266"/>
      <c r="M1073" s="267"/>
      <c r="N1073" s="268"/>
      <c r="O1073" s="268"/>
      <c r="P1073" s="268"/>
      <c r="Q1073" s="268"/>
      <c r="R1073" s="268"/>
      <c r="S1073" s="268"/>
      <c r="T1073" s="269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T1073" s="270" t="s">
        <v>251</v>
      </c>
      <c r="AU1073" s="270" t="s">
        <v>113</v>
      </c>
      <c r="AV1073" s="13" t="s">
        <v>31</v>
      </c>
      <c r="AW1073" s="13" t="s">
        <v>30</v>
      </c>
      <c r="AX1073" s="13" t="s">
        <v>76</v>
      </c>
      <c r="AY1073" s="270" t="s">
        <v>242</v>
      </c>
    </row>
    <row r="1074" s="13" customFormat="1">
      <c r="A1074" s="13"/>
      <c r="B1074" s="260"/>
      <c r="C1074" s="261"/>
      <c r="D1074" s="262" t="s">
        <v>251</v>
      </c>
      <c r="E1074" s="263" t="s">
        <v>1</v>
      </c>
      <c r="F1074" s="264" t="s">
        <v>1082</v>
      </c>
      <c r="G1074" s="261"/>
      <c r="H1074" s="263" t="s">
        <v>1</v>
      </c>
      <c r="I1074" s="265"/>
      <c r="J1074" s="261"/>
      <c r="K1074" s="261"/>
      <c r="L1074" s="266"/>
      <c r="M1074" s="267"/>
      <c r="N1074" s="268"/>
      <c r="O1074" s="268"/>
      <c r="P1074" s="268"/>
      <c r="Q1074" s="268"/>
      <c r="R1074" s="268"/>
      <c r="S1074" s="268"/>
      <c r="T1074" s="269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T1074" s="270" t="s">
        <v>251</v>
      </c>
      <c r="AU1074" s="270" t="s">
        <v>113</v>
      </c>
      <c r="AV1074" s="13" t="s">
        <v>31</v>
      </c>
      <c r="AW1074" s="13" t="s">
        <v>30</v>
      </c>
      <c r="AX1074" s="13" t="s">
        <v>76</v>
      </c>
      <c r="AY1074" s="270" t="s">
        <v>242</v>
      </c>
    </row>
    <row r="1075" s="14" customFormat="1">
      <c r="A1075" s="14"/>
      <c r="B1075" s="271"/>
      <c r="C1075" s="272"/>
      <c r="D1075" s="262" t="s">
        <v>251</v>
      </c>
      <c r="E1075" s="273" t="s">
        <v>1</v>
      </c>
      <c r="F1075" s="274" t="s">
        <v>110</v>
      </c>
      <c r="G1075" s="272"/>
      <c r="H1075" s="275">
        <v>414.221</v>
      </c>
      <c r="I1075" s="276"/>
      <c r="J1075" s="272"/>
      <c r="K1075" s="272"/>
      <c r="L1075" s="277"/>
      <c r="M1075" s="278"/>
      <c r="N1075" s="279"/>
      <c r="O1075" s="279"/>
      <c r="P1075" s="279"/>
      <c r="Q1075" s="279"/>
      <c r="R1075" s="279"/>
      <c r="S1075" s="279"/>
      <c r="T1075" s="280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81" t="s">
        <v>251</v>
      </c>
      <c r="AU1075" s="281" t="s">
        <v>113</v>
      </c>
      <c r="AV1075" s="14" t="s">
        <v>85</v>
      </c>
      <c r="AW1075" s="14" t="s">
        <v>30</v>
      </c>
      <c r="AX1075" s="14" t="s">
        <v>31</v>
      </c>
      <c r="AY1075" s="281" t="s">
        <v>242</v>
      </c>
    </row>
    <row r="1076" s="2" customFormat="1" ht="24.15" customHeight="1">
      <c r="A1076" s="41"/>
      <c r="B1076" s="42"/>
      <c r="C1076" s="247" t="s">
        <v>113</v>
      </c>
      <c r="D1076" s="247" t="s">
        <v>245</v>
      </c>
      <c r="E1076" s="248" t="s">
        <v>1086</v>
      </c>
      <c r="F1076" s="249" t="s">
        <v>1087</v>
      </c>
      <c r="G1076" s="250" t="s">
        <v>248</v>
      </c>
      <c r="H1076" s="251">
        <v>27.282</v>
      </c>
      <c r="I1076" s="252"/>
      <c r="J1076" s="251">
        <f>ROUND(I1076*H1076,3)</f>
        <v>0</v>
      </c>
      <c r="K1076" s="253"/>
      <c r="L1076" s="44"/>
      <c r="M1076" s="254" t="s">
        <v>1</v>
      </c>
      <c r="N1076" s="255" t="s">
        <v>41</v>
      </c>
      <c r="O1076" s="94"/>
      <c r="P1076" s="256">
        <f>O1076*H1076</f>
        <v>0</v>
      </c>
      <c r="Q1076" s="256">
        <v>0</v>
      </c>
      <c r="R1076" s="256">
        <f>Q1076*H1076</f>
        <v>0</v>
      </c>
      <c r="S1076" s="256">
        <v>1.8</v>
      </c>
      <c r="T1076" s="257">
        <f>S1076*H1076</f>
        <v>49.107599999999998</v>
      </c>
      <c r="U1076" s="41"/>
      <c r="V1076" s="41"/>
      <c r="W1076" s="41"/>
      <c r="X1076" s="41"/>
      <c r="Y1076" s="41"/>
      <c r="Z1076" s="41"/>
      <c r="AA1076" s="41"/>
      <c r="AB1076" s="41"/>
      <c r="AC1076" s="41"/>
      <c r="AD1076" s="41"/>
      <c r="AE1076" s="41"/>
      <c r="AR1076" s="258" t="s">
        <v>249</v>
      </c>
      <c r="AT1076" s="258" t="s">
        <v>245</v>
      </c>
      <c r="AU1076" s="258" t="s">
        <v>113</v>
      </c>
      <c r="AY1076" s="18" t="s">
        <v>242</v>
      </c>
      <c r="BE1076" s="146">
        <f>IF(N1076="základní",J1076,0)</f>
        <v>0</v>
      </c>
      <c r="BF1076" s="146">
        <f>IF(N1076="snížená",J1076,0)</f>
        <v>0</v>
      </c>
      <c r="BG1076" s="146">
        <f>IF(N1076="zákl. přenesená",J1076,0)</f>
        <v>0</v>
      </c>
      <c r="BH1076" s="146">
        <f>IF(N1076="sníž. přenesená",J1076,0)</f>
        <v>0</v>
      </c>
      <c r="BI1076" s="146">
        <f>IF(N1076="nulová",J1076,0)</f>
        <v>0</v>
      </c>
      <c r="BJ1076" s="18" t="s">
        <v>31</v>
      </c>
      <c r="BK1076" s="259">
        <f>ROUND(I1076*H1076,3)</f>
        <v>0</v>
      </c>
      <c r="BL1076" s="18" t="s">
        <v>249</v>
      </c>
      <c r="BM1076" s="258" t="s">
        <v>1088</v>
      </c>
    </row>
    <row r="1077" s="13" customFormat="1">
      <c r="A1077" s="13"/>
      <c r="B1077" s="260"/>
      <c r="C1077" s="261"/>
      <c r="D1077" s="262" t="s">
        <v>251</v>
      </c>
      <c r="E1077" s="263" t="s">
        <v>1</v>
      </c>
      <c r="F1077" s="264" t="s">
        <v>585</v>
      </c>
      <c r="G1077" s="261"/>
      <c r="H1077" s="263" t="s">
        <v>1</v>
      </c>
      <c r="I1077" s="265"/>
      <c r="J1077" s="261"/>
      <c r="K1077" s="261"/>
      <c r="L1077" s="266"/>
      <c r="M1077" s="267"/>
      <c r="N1077" s="268"/>
      <c r="O1077" s="268"/>
      <c r="P1077" s="268"/>
      <c r="Q1077" s="268"/>
      <c r="R1077" s="268"/>
      <c r="S1077" s="268"/>
      <c r="T1077" s="269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T1077" s="270" t="s">
        <v>251</v>
      </c>
      <c r="AU1077" s="270" t="s">
        <v>113</v>
      </c>
      <c r="AV1077" s="13" t="s">
        <v>31</v>
      </c>
      <c r="AW1077" s="13" t="s">
        <v>30</v>
      </c>
      <c r="AX1077" s="13" t="s">
        <v>76</v>
      </c>
      <c r="AY1077" s="270" t="s">
        <v>242</v>
      </c>
    </row>
    <row r="1078" s="13" customFormat="1">
      <c r="A1078" s="13"/>
      <c r="B1078" s="260"/>
      <c r="C1078" s="261"/>
      <c r="D1078" s="262" t="s">
        <v>251</v>
      </c>
      <c r="E1078" s="263" t="s">
        <v>1</v>
      </c>
      <c r="F1078" s="264" t="s">
        <v>1089</v>
      </c>
      <c r="G1078" s="261"/>
      <c r="H1078" s="263" t="s">
        <v>1</v>
      </c>
      <c r="I1078" s="265"/>
      <c r="J1078" s="261"/>
      <c r="K1078" s="261"/>
      <c r="L1078" s="266"/>
      <c r="M1078" s="267"/>
      <c r="N1078" s="268"/>
      <c r="O1078" s="268"/>
      <c r="P1078" s="268"/>
      <c r="Q1078" s="268"/>
      <c r="R1078" s="268"/>
      <c r="S1078" s="268"/>
      <c r="T1078" s="269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T1078" s="270" t="s">
        <v>251</v>
      </c>
      <c r="AU1078" s="270" t="s">
        <v>113</v>
      </c>
      <c r="AV1078" s="13" t="s">
        <v>31</v>
      </c>
      <c r="AW1078" s="13" t="s">
        <v>30</v>
      </c>
      <c r="AX1078" s="13" t="s">
        <v>76</v>
      </c>
      <c r="AY1078" s="270" t="s">
        <v>242</v>
      </c>
    </row>
    <row r="1079" s="13" customFormat="1">
      <c r="A1079" s="13"/>
      <c r="B1079" s="260"/>
      <c r="C1079" s="261"/>
      <c r="D1079" s="262" t="s">
        <v>251</v>
      </c>
      <c r="E1079" s="263" t="s">
        <v>1</v>
      </c>
      <c r="F1079" s="264" t="s">
        <v>1090</v>
      </c>
      <c r="G1079" s="261"/>
      <c r="H1079" s="263" t="s">
        <v>1</v>
      </c>
      <c r="I1079" s="265"/>
      <c r="J1079" s="261"/>
      <c r="K1079" s="261"/>
      <c r="L1079" s="266"/>
      <c r="M1079" s="267"/>
      <c r="N1079" s="268"/>
      <c r="O1079" s="268"/>
      <c r="P1079" s="268"/>
      <c r="Q1079" s="268"/>
      <c r="R1079" s="268"/>
      <c r="S1079" s="268"/>
      <c r="T1079" s="269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T1079" s="270" t="s">
        <v>251</v>
      </c>
      <c r="AU1079" s="270" t="s">
        <v>113</v>
      </c>
      <c r="AV1079" s="13" t="s">
        <v>31</v>
      </c>
      <c r="AW1079" s="13" t="s">
        <v>30</v>
      </c>
      <c r="AX1079" s="13" t="s">
        <v>76</v>
      </c>
      <c r="AY1079" s="270" t="s">
        <v>242</v>
      </c>
    </row>
    <row r="1080" s="13" customFormat="1">
      <c r="A1080" s="13"/>
      <c r="B1080" s="260"/>
      <c r="C1080" s="261"/>
      <c r="D1080" s="262" t="s">
        <v>251</v>
      </c>
      <c r="E1080" s="263" t="s">
        <v>1</v>
      </c>
      <c r="F1080" s="264" t="s">
        <v>428</v>
      </c>
      <c r="G1080" s="261"/>
      <c r="H1080" s="263" t="s">
        <v>1</v>
      </c>
      <c r="I1080" s="265"/>
      <c r="J1080" s="261"/>
      <c r="K1080" s="261"/>
      <c r="L1080" s="266"/>
      <c r="M1080" s="267"/>
      <c r="N1080" s="268"/>
      <c r="O1080" s="268"/>
      <c r="P1080" s="268"/>
      <c r="Q1080" s="268"/>
      <c r="R1080" s="268"/>
      <c r="S1080" s="268"/>
      <c r="T1080" s="269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T1080" s="270" t="s">
        <v>251</v>
      </c>
      <c r="AU1080" s="270" t="s">
        <v>113</v>
      </c>
      <c r="AV1080" s="13" t="s">
        <v>31</v>
      </c>
      <c r="AW1080" s="13" t="s">
        <v>30</v>
      </c>
      <c r="AX1080" s="13" t="s">
        <v>76</v>
      </c>
      <c r="AY1080" s="270" t="s">
        <v>242</v>
      </c>
    </row>
    <row r="1081" s="13" customFormat="1">
      <c r="A1081" s="13"/>
      <c r="B1081" s="260"/>
      <c r="C1081" s="261"/>
      <c r="D1081" s="262" t="s">
        <v>251</v>
      </c>
      <c r="E1081" s="263" t="s">
        <v>1</v>
      </c>
      <c r="F1081" s="264" t="s">
        <v>1091</v>
      </c>
      <c r="G1081" s="261"/>
      <c r="H1081" s="263" t="s">
        <v>1</v>
      </c>
      <c r="I1081" s="265"/>
      <c r="J1081" s="261"/>
      <c r="K1081" s="261"/>
      <c r="L1081" s="266"/>
      <c r="M1081" s="267"/>
      <c r="N1081" s="268"/>
      <c r="O1081" s="268"/>
      <c r="P1081" s="268"/>
      <c r="Q1081" s="268"/>
      <c r="R1081" s="268"/>
      <c r="S1081" s="268"/>
      <c r="T1081" s="269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T1081" s="270" t="s">
        <v>251</v>
      </c>
      <c r="AU1081" s="270" t="s">
        <v>113</v>
      </c>
      <c r="AV1081" s="13" t="s">
        <v>31</v>
      </c>
      <c r="AW1081" s="13" t="s">
        <v>30</v>
      </c>
      <c r="AX1081" s="13" t="s">
        <v>76</v>
      </c>
      <c r="AY1081" s="270" t="s">
        <v>242</v>
      </c>
    </row>
    <row r="1082" s="13" customFormat="1">
      <c r="A1082" s="13"/>
      <c r="B1082" s="260"/>
      <c r="C1082" s="261"/>
      <c r="D1082" s="262" t="s">
        <v>251</v>
      </c>
      <c r="E1082" s="263" t="s">
        <v>1</v>
      </c>
      <c r="F1082" s="264" t="s">
        <v>1092</v>
      </c>
      <c r="G1082" s="261"/>
      <c r="H1082" s="263" t="s">
        <v>1</v>
      </c>
      <c r="I1082" s="265"/>
      <c r="J1082" s="261"/>
      <c r="K1082" s="261"/>
      <c r="L1082" s="266"/>
      <c r="M1082" s="267"/>
      <c r="N1082" s="268"/>
      <c r="O1082" s="268"/>
      <c r="P1082" s="268"/>
      <c r="Q1082" s="268"/>
      <c r="R1082" s="268"/>
      <c r="S1082" s="268"/>
      <c r="T1082" s="269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T1082" s="270" t="s">
        <v>251</v>
      </c>
      <c r="AU1082" s="270" t="s">
        <v>113</v>
      </c>
      <c r="AV1082" s="13" t="s">
        <v>31</v>
      </c>
      <c r="AW1082" s="13" t="s">
        <v>30</v>
      </c>
      <c r="AX1082" s="13" t="s">
        <v>76</v>
      </c>
      <c r="AY1082" s="270" t="s">
        <v>242</v>
      </c>
    </row>
    <row r="1083" s="13" customFormat="1">
      <c r="A1083" s="13"/>
      <c r="B1083" s="260"/>
      <c r="C1083" s="261"/>
      <c r="D1083" s="262" t="s">
        <v>251</v>
      </c>
      <c r="E1083" s="263" t="s">
        <v>1</v>
      </c>
      <c r="F1083" s="264" t="s">
        <v>1093</v>
      </c>
      <c r="G1083" s="261"/>
      <c r="H1083" s="263" t="s">
        <v>1</v>
      </c>
      <c r="I1083" s="265"/>
      <c r="J1083" s="261"/>
      <c r="K1083" s="261"/>
      <c r="L1083" s="266"/>
      <c r="M1083" s="267"/>
      <c r="N1083" s="268"/>
      <c r="O1083" s="268"/>
      <c r="P1083" s="268"/>
      <c r="Q1083" s="268"/>
      <c r="R1083" s="268"/>
      <c r="S1083" s="268"/>
      <c r="T1083" s="269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70" t="s">
        <v>251</v>
      </c>
      <c r="AU1083" s="270" t="s">
        <v>113</v>
      </c>
      <c r="AV1083" s="13" t="s">
        <v>31</v>
      </c>
      <c r="AW1083" s="13" t="s">
        <v>30</v>
      </c>
      <c r="AX1083" s="13" t="s">
        <v>76</v>
      </c>
      <c r="AY1083" s="270" t="s">
        <v>242</v>
      </c>
    </row>
    <row r="1084" s="13" customFormat="1">
      <c r="A1084" s="13"/>
      <c r="B1084" s="260"/>
      <c r="C1084" s="261"/>
      <c r="D1084" s="262" t="s">
        <v>251</v>
      </c>
      <c r="E1084" s="263" t="s">
        <v>1</v>
      </c>
      <c r="F1084" s="264" t="s">
        <v>1093</v>
      </c>
      <c r="G1084" s="261"/>
      <c r="H1084" s="263" t="s">
        <v>1</v>
      </c>
      <c r="I1084" s="265"/>
      <c r="J1084" s="261"/>
      <c r="K1084" s="261"/>
      <c r="L1084" s="266"/>
      <c r="M1084" s="267"/>
      <c r="N1084" s="268"/>
      <c r="O1084" s="268"/>
      <c r="P1084" s="268"/>
      <c r="Q1084" s="268"/>
      <c r="R1084" s="268"/>
      <c r="S1084" s="268"/>
      <c r="T1084" s="269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70" t="s">
        <v>251</v>
      </c>
      <c r="AU1084" s="270" t="s">
        <v>113</v>
      </c>
      <c r="AV1084" s="13" t="s">
        <v>31</v>
      </c>
      <c r="AW1084" s="13" t="s">
        <v>30</v>
      </c>
      <c r="AX1084" s="13" t="s">
        <v>76</v>
      </c>
      <c r="AY1084" s="270" t="s">
        <v>242</v>
      </c>
    </row>
    <row r="1085" s="13" customFormat="1">
      <c r="A1085" s="13"/>
      <c r="B1085" s="260"/>
      <c r="C1085" s="261"/>
      <c r="D1085" s="262" t="s">
        <v>251</v>
      </c>
      <c r="E1085" s="263" t="s">
        <v>1</v>
      </c>
      <c r="F1085" s="264" t="s">
        <v>1094</v>
      </c>
      <c r="G1085" s="261"/>
      <c r="H1085" s="263" t="s">
        <v>1</v>
      </c>
      <c r="I1085" s="265"/>
      <c r="J1085" s="261"/>
      <c r="K1085" s="261"/>
      <c r="L1085" s="266"/>
      <c r="M1085" s="267"/>
      <c r="N1085" s="268"/>
      <c r="O1085" s="268"/>
      <c r="P1085" s="268"/>
      <c r="Q1085" s="268"/>
      <c r="R1085" s="268"/>
      <c r="S1085" s="268"/>
      <c r="T1085" s="269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T1085" s="270" t="s">
        <v>251</v>
      </c>
      <c r="AU1085" s="270" t="s">
        <v>113</v>
      </c>
      <c r="AV1085" s="13" t="s">
        <v>31</v>
      </c>
      <c r="AW1085" s="13" t="s">
        <v>30</v>
      </c>
      <c r="AX1085" s="13" t="s">
        <v>76</v>
      </c>
      <c r="AY1085" s="270" t="s">
        <v>242</v>
      </c>
    </row>
    <row r="1086" s="13" customFormat="1">
      <c r="A1086" s="13"/>
      <c r="B1086" s="260"/>
      <c r="C1086" s="261"/>
      <c r="D1086" s="262" t="s">
        <v>251</v>
      </c>
      <c r="E1086" s="263" t="s">
        <v>1</v>
      </c>
      <c r="F1086" s="264" t="s">
        <v>1095</v>
      </c>
      <c r="G1086" s="261"/>
      <c r="H1086" s="263" t="s">
        <v>1</v>
      </c>
      <c r="I1086" s="265"/>
      <c r="J1086" s="261"/>
      <c r="K1086" s="261"/>
      <c r="L1086" s="266"/>
      <c r="M1086" s="267"/>
      <c r="N1086" s="268"/>
      <c r="O1086" s="268"/>
      <c r="P1086" s="268"/>
      <c r="Q1086" s="268"/>
      <c r="R1086" s="268"/>
      <c r="S1086" s="268"/>
      <c r="T1086" s="269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T1086" s="270" t="s">
        <v>251</v>
      </c>
      <c r="AU1086" s="270" t="s">
        <v>113</v>
      </c>
      <c r="AV1086" s="13" t="s">
        <v>31</v>
      </c>
      <c r="AW1086" s="13" t="s">
        <v>30</v>
      </c>
      <c r="AX1086" s="13" t="s">
        <v>76</v>
      </c>
      <c r="AY1086" s="270" t="s">
        <v>242</v>
      </c>
    </row>
    <row r="1087" s="13" customFormat="1">
      <c r="A1087" s="13"/>
      <c r="B1087" s="260"/>
      <c r="C1087" s="261"/>
      <c r="D1087" s="262" t="s">
        <v>251</v>
      </c>
      <c r="E1087" s="263" t="s">
        <v>1</v>
      </c>
      <c r="F1087" s="264" t="s">
        <v>1096</v>
      </c>
      <c r="G1087" s="261"/>
      <c r="H1087" s="263" t="s">
        <v>1</v>
      </c>
      <c r="I1087" s="265"/>
      <c r="J1087" s="261"/>
      <c r="K1087" s="261"/>
      <c r="L1087" s="266"/>
      <c r="M1087" s="267"/>
      <c r="N1087" s="268"/>
      <c r="O1087" s="268"/>
      <c r="P1087" s="268"/>
      <c r="Q1087" s="268"/>
      <c r="R1087" s="268"/>
      <c r="S1087" s="268"/>
      <c r="T1087" s="269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T1087" s="270" t="s">
        <v>251</v>
      </c>
      <c r="AU1087" s="270" t="s">
        <v>113</v>
      </c>
      <c r="AV1087" s="13" t="s">
        <v>31</v>
      </c>
      <c r="AW1087" s="13" t="s">
        <v>30</v>
      </c>
      <c r="AX1087" s="13" t="s">
        <v>76</v>
      </c>
      <c r="AY1087" s="270" t="s">
        <v>242</v>
      </c>
    </row>
    <row r="1088" s="13" customFormat="1">
      <c r="A1088" s="13"/>
      <c r="B1088" s="260"/>
      <c r="C1088" s="261"/>
      <c r="D1088" s="262" t="s">
        <v>251</v>
      </c>
      <c r="E1088" s="263" t="s">
        <v>1</v>
      </c>
      <c r="F1088" s="264" t="s">
        <v>1097</v>
      </c>
      <c r="G1088" s="261"/>
      <c r="H1088" s="263" t="s">
        <v>1</v>
      </c>
      <c r="I1088" s="265"/>
      <c r="J1088" s="261"/>
      <c r="K1088" s="261"/>
      <c r="L1088" s="266"/>
      <c r="M1088" s="267"/>
      <c r="N1088" s="268"/>
      <c r="O1088" s="268"/>
      <c r="P1088" s="268"/>
      <c r="Q1088" s="268"/>
      <c r="R1088" s="268"/>
      <c r="S1088" s="268"/>
      <c r="T1088" s="269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T1088" s="270" t="s">
        <v>251</v>
      </c>
      <c r="AU1088" s="270" t="s">
        <v>113</v>
      </c>
      <c r="AV1088" s="13" t="s">
        <v>31</v>
      </c>
      <c r="AW1088" s="13" t="s">
        <v>30</v>
      </c>
      <c r="AX1088" s="13" t="s">
        <v>76</v>
      </c>
      <c r="AY1088" s="270" t="s">
        <v>242</v>
      </c>
    </row>
    <row r="1089" s="13" customFormat="1">
      <c r="A1089" s="13"/>
      <c r="B1089" s="260"/>
      <c r="C1089" s="261"/>
      <c r="D1089" s="262" t="s">
        <v>251</v>
      </c>
      <c r="E1089" s="263" t="s">
        <v>1</v>
      </c>
      <c r="F1089" s="264" t="s">
        <v>1098</v>
      </c>
      <c r="G1089" s="261"/>
      <c r="H1089" s="263" t="s">
        <v>1</v>
      </c>
      <c r="I1089" s="265"/>
      <c r="J1089" s="261"/>
      <c r="K1089" s="261"/>
      <c r="L1089" s="266"/>
      <c r="M1089" s="267"/>
      <c r="N1089" s="268"/>
      <c r="O1089" s="268"/>
      <c r="P1089" s="268"/>
      <c r="Q1089" s="268"/>
      <c r="R1089" s="268"/>
      <c r="S1089" s="268"/>
      <c r="T1089" s="269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70" t="s">
        <v>251</v>
      </c>
      <c r="AU1089" s="270" t="s">
        <v>113</v>
      </c>
      <c r="AV1089" s="13" t="s">
        <v>31</v>
      </c>
      <c r="AW1089" s="13" t="s">
        <v>30</v>
      </c>
      <c r="AX1089" s="13" t="s">
        <v>76</v>
      </c>
      <c r="AY1089" s="270" t="s">
        <v>242</v>
      </c>
    </row>
    <row r="1090" s="13" customFormat="1">
      <c r="A1090" s="13"/>
      <c r="B1090" s="260"/>
      <c r="C1090" s="261"/>
      <c r="D1090" s="262" t="s">
        <v>251</v>
      </c>
      <c r="E1090" s="263" t="s">
        <v>1</v>
      </c>
      <c r="F1090" s="264" t="s">
        <v>1099</v>
      </c>
      <c r="G1090" s="261"/>
      <c r="H1090" s="263" t="s">
        <v>1</v>
      </c>
      <c r="I1090" s="265"/>
      <c r="J1090" s="261"/>
      <c r="K1090" s="261"/>
      <c r="L1090" s="266"/>
      <c r="M1090" s="267"/>
      <c r="N1090" s="268"/>
      <c r="O1090" s="268"/>
      <c r="P1090" s="268"/>
      <c r="Q1090" s="268"/>
      <c r="R1090" s="268"/>
      <c r="S1090" s="268"/>
      <c r="T1090" s="269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T1090" s="270" t="s">
        <v>251</v>
      </c>
      <c r="AU1090" s="270" t="s">
        <v>113</v>
      </c>
      <c r="AV1090" s="13" t="s">
        <v>31</v>
      </c>
      <c r="AW1090" s="13" t="s">
        <v>30</v>
      </c>
      <c r="AX1090" s="13" t="s">
        <v>76</v>
      </c>
      <c r="AY1090" s="270" t="s">
        <v>242</v>
      </c>
    </row>
    <row r="1091" s="14" customFormat="1">
      <c r="A1091" s="14"/>
      <c r="B1091" s="271"/>
      <c r="C1091" s="272"/>
      <c r="D1091" s="262" t="s">
        <v>251</v>
      </c>
      <c r="E1091" s="273" t="s">
        <v>1</v>
      </c>
      <c r="F1091" s="274" t="s">
        <v>118</v>
      </c>
      <c r="G1091" s="272"/>
      <c r="H1091" s="275">
        <v>27.282</v>
      </c>
      <c r="I1091" s="276"/>
      <c r="J1091" s="272"/>
      <c r="K1091" s="272"/>
      <c r="L1091" s="277"/>
      <c r="M1091" s="278"/>
      <c r="N1091" s="279"/>
      <c r="O1091" s="279"/>
      <c r="P1091" s="279"/>
      <c r="Q1091" s="279"/>
      <c r="R1091" s="279"/>
      <c r="S1091" s="279"/>
      <c r="T1091" s="280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T1091" s="281" t="s">
        <v>251</v>
      </c>
      <c r="AU1091" s="281" t="s">
        <v>113</v>
      </c>
      <c r="AV1091" s="14" t="s">
        <v>85</v>
      </c>
      <c r="AW1091" s="14" t="s">
        <v>30</v>
      </c>
      <c r="AX1091" s="14" t="s">
        <v>31</v>
      </c>
      <c r="AY1091" s="281" t="s">
        <v>242</v>
      </c>
    </row>
    <row r="1092" s="2" customFormat="1" ht="37.8" customHeight="1">
      <c r="A1092" s="41"/>
      <c r="B1092" s="42"/>
      <c r="C1092" s="247" t="s">
        <v>1100</v>
      </c>
      <c r="D1092" s="247" t="s">
        <v>245</v>
      </c>
      <c r="E1092" s="248" t="s">
        <v>1101</v>
      </c>
      <c r="F1092" s="249" t="s">
        <v>1102</v>
      </c>
      <c r="G1092" s="250" t="s">
        <v>248</v>
      </c>
      <c r="H1092" s="251">
        <v>11.704000000000001</v>
      </c>
      <c r="I1092" s="252"/>
      <c r="J1092" s="251">
        <f>ROUND(I1092*H1092,3)</f>
        <v>0</v>
      </c>
      <c r="K1092" s="253"/>
      <c r="L1092" s="44"/>
      <c r="M1092" s="254" t="s">
        <v>1</v>
      </c>
      <c r="N1092" s="255" t="s">
        <v>41</v>
      </c>
      <c r="O1092" s="94"/>
      <c r="P1092" s="256">
        <f>O1092*H1092</f>
        <v>0</v>
      </c>
      <c r="Q1092" s="256">
        <v>0</v>
      </c>
      <c r="R1092" s="256">
        <f>Q1092*H1092</f>
        <v>0</v>
      </c>
      <c r="S1092" s="256">
        <v>2.2000000000000002</v>
      </c>
      <c r="T1092" s="257">
        <f>S1092*H1092</f>
        <v>25.748800000000003</v>
      </c>
      <c r="U1092" s="41"/>
      <c r="V1092" s="41"/>
      <c r="W1092" s="41"/>
      <c r="X1092" s="41"/>
      <c r="Y1092" s="41"/>
      <c r="Z1092" s="41"/>
      <c r="AA1092" s="41"/>
      <c r="AB1092" s="41"/>
      <c r="AC1092" s="41"/>
      <c r="AD1092" s="41"/>
      <c r="AE1092" s="41"/>
      <c r="AR1092" s="258" t="s">
        <v>249</v>
      </c>
      <c r="AT1092" s="258" t="s">
        <v>245</v>
      </c>
      <c r="AU1092" s="258" t="s">
        <v>113</v>
      </c>
      <c r="AY1092" s="18" t="s">
        <v>242</v>
      </c>
      <c r="BE1092" s="146">
        <f>IF(N1092="základní",J1092,0)</f>
        <v>0</v>
      </c>
      <c r="BF1092" s="146">
        <f>IF(N1092="snížená",J1092,0)</f>
        <v>0</v>
      </c>
      <c r="BG1092" s="146">
        <f>IF(N1092="zákl. přenesená",J1092,0)</f>
        <v>0</v>
      </c>
      <c r="BH1092" s="146">
        <f>IF(N1092="sníž. přenesená",J1092,0)</f>
        <v>0</v>
      </c>
      <c r="BI1092" s="146">
        <f>IF(N1092="nulová",J1092,0)</f>
        <v>0</v>
      </c>
      <c r="BJ1092" s="18" t="s">
        <v>31</v>
      </c>
      <c r="BK1092" s="259">
        <f>ROUND(I1092*H1092,3)</f>
        <v>0</v>
      </c>
      <c r="BL1092" s="18" t="s">
        <v>249</v>
      </c>
      <c r="BM1092" s="258" t="s">
        <v>1103</v>
      </c>
    </row>
    <row r="1093" s="13" customFormat="1">
      <c r="A1093" s="13"/>
      <c r="B1093" s="260"/>
      <c r="C1093" s="261"/>
      <c r="D1093" s="262" t="s">
        <v>251</v>
      </c>
      <c r="E1093" s="263" t="s">
        <v>1</v>
      </c>
      <c r="F1093" s="264" t="s">
        <v>1104</v>
      </c>
      <c r="G1093" s="261"/>
      <c r="H1093" s="263" t="s">
        <v>1</v>
      </c>
      <c r="I1093" s="265"/>
      <c r="J1093" s="261"/>
      <c r="K1093" s="261"/>
      <c r="L1093" s="266"/>
      <c r="M1093" s="267"/>
      <c r="N1093" s="268"/>
      <c r="O1093" s="268"/>
      <c r="P1093" s="268"/>
      <c r="Q1093" s="268"/>
      <c r="R1093" s="268"/>
      <c r="S1093" s="268"/>
      <c r="T1093" s="269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T1093" s="270" t="s">
        <v>251</v>
      </c>
      <c r="AU1093" s="270" t="s">
        <v>113</v>
      </c>
      <c r="AV1093" s="13" t="s">
        <v>31</v>
      </c>
      <c r="AW1093" s="13" t="s">
        <v>30</v>
      </c>
      <c r="AX1093" s="13" t="s">
        <v>76</v>
      </c>
      <c r="AY1093" s="270" t="s">
        <v>242</v>
      </c>
    </row>
    <row r="1094" s="14" customFormat="1">
      <c r="A1094" s="14"/>
      <c r="B1094" s="271"/>
      <c r="C1094" s="272"/>
      <c r="D1094" s="262" t="s">
        <v>251</v>
      </c>
      <c r="E1094" s="273" t="s">
        <v>1</v>
      </c>
      <c r="F1094" s="274" t="s">
        <v>1105</v>
      </c>
      <c r="G1094" s="272"/>
      <c r="H1094" s="275">
        <v>6.4390000000000001</v>
      </c>
      <c r="I1094" s="276"/>
      <c r="J1094" s="272"/>
      <c r="K1094" s="272"/>
      <c r="L1094" s="277"/>
      <c r="M1094" s="278"/>
      <c r="N1094" s="279"/>
      <c r="O1094" s="279"/>
      <c r="P1094" s="279"/>
      <c r="Q1094" s="279"/>
      <c r="R1094" s="279"/>
      <c r="S1094" s="279"/>
      <c r="T1094" s="280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T1094" s="281" t="s">
        <v>251</v>
      </c>
      <c r="AU1094" s="281" t="s">
        <v>113</v>
      </c>
      <c r="AV1094" s="14" t="s">
        <v>85</v>
      </c>
      <c r="AW1094" s="14" t="s">
        <v>30</v>
      </c>
      <c r="AX1094" s="14" t="s">
        <v>76</v>
      </c>
      <c r="AY1094" s="281" t="s">
        <v>242</v>
      </c>
    </row>
    <row r="1095" s="16" customFormat="1">
      <c r="A1095" s="16"/>
      <c r="B1095" s="293"/>
      <c r="C1095" s="294"/>
      <c r="D1095" s="262" t="s">
        <v>251</v>
      </c>
      <c r="E1095" s="295" t="s">
        <v>1</v>
      </c>
      <c r="F1095" s="296" t="s">
        <v>293</v>
      </c>
      <c r="G1095" s="294"/>
      <c r="H1095" s="297">
        <v>6.4390000000000001</v>
      </c>
      <c r="I1095" s="298"/>
      <c r="J1095" s="294"/>
      <c r="K1095" s="294"/>
      <c r="L1095" s="299"/>
      <c r="M1095" s="300"/>
      <c r="N1095" s="301"/>
      <c r="O1095" s="301"/>
      <c r="P1095" s="301"/>
      <c r="Q1095" s="301"/>
      <c r="R1095" s="301"/>
      <c r="S1095" s="301"/>
      <c r="T1095" s="302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T1095" s="303" t="s">
        <v>251</v>
      </c>
      <c r="AU1095" s="303" t="s">
        <v>113</v>
      </c>
      <c r="AV1095" s="16" t="s">
        <v>113</v>
      </c>
      <c r="AW1095" s="16" t="s">
        <v>30</v>
      </c>
      <c r="AX1095" s="16" t="s">
        <v>76</v>
      </c>
      <c r="AY1095" s="303" t="s">
        <v>242</v>
      </c>
    </row>
    <row r="1096" s="13" customFormat="1">
      <c r="A1096" s="13"/>
      <c r="B1096" s="260"/>
      <c r="C1096" s="261"/>
      <c r="D1096" s="262" t="s">
        <v>251</v>
      </c>
      <c r="E1096" s="263" t="s">
        <v>1</v>
      </c>
      <c r="F1096" s="264" t="s">
        <v>1106</v>
      </c>
      <c r="G1096" s="261"/>
      <c r="H1096" s="263" t="s">
        <v>1</v>
      </c>
      <c r="I1096" s="265"/>
      <c r="J1096" s="261"/>
      <c r="K1096" s="261"/>
      <c r="L1096" s="266"/>
      <c r="M1096" s="267"/>
      <c r="N1096" s="268"/>
      <c r="O1096" s="268"/>
      <c r="P1096" s="268"/>
      <c r="Q1096" s="268"/>
      <c r="R1096" s="268"/>
      <c r="S1096" s="268"/>
      <c r="T1096" s="269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T1096" s="270" t="s">
        <v>251</v>
      </c>
      <c r="AU1096" s="270" t="s">
        <v>113</v>
      </c>
      <c r="AV1096" s="13" t="s">
        <v>31</v>
      </c>
      <c r="AW1096" s="13" t="s">
        <v>30</v>
      </c>
      <c r="AX1096" s="13" t="s">
        <v>76</v>
      </c>
      <c r="AY1096" s="270" t="s">
        <v>242</v>
      </c>
    </row>
    <row r="1097" s="13" customFormat="1">
      <c r="A1097" s="13"/>
      <c r="B1097" s="260"/>
      <c r="C1097" s="261"/>
      <c r="D1097" s="262" t="s">
        <v>251</v>
      </c>
      <c r="E1097" s="263" t="s">
        <v>1</v>
      </c>
      <c r="F1097" s="264" t="s">
        <v>480</v>
      </c>
      <c r="G1097" s="261"/>
      <c r="H1097" s="263" t="s">
        <v>1</v>
      </c>
      <c r="I1097" s="265"/>
      <c r="J1097" s="261"/>
      <c r="K1097" s="261"/>
      <c r="L1097" s="266"/>
      <c r="M1097" s="267"/>
      <c r="N1097" s="268"/>
      <c r="O1097" s="268"/>
      <c r="P1097" s="268"/>
      <c r="Q1097" s="268"/>
      <c r="R1097" s="268"/>
      <c r="S1097" s="268"/>
      <c r="T1097" s="269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T1097" s="270" t="s">
        <v>251</v>
      </c>
      <c r="AU1097" s="270" t="s">
        <v>113</v>
      </c>
      <c r="AV1097" s="13" t="s">
        <v>31</v>
      </c>
      <c r="AW1097" s="13" t="s">
        <v>30</v>
      </c>
      <c r="AX1097" s="13" t="s">
        <v>76</v>
      </c>
      <c r="AY1097" s="270" t="s">
        <v>242</v>
      </c>
    </row>
    <row r="1098" s="14" customFormat="1">
      <c r="A1098" s="14"/>
      <c r="B1098" s="271"/>
      <c r="C1098" s="272"/>
      <c r="D1098" s="262" t="s">
        <v>251</v>
      </c>
      <c r="E1098" s="273" t="s">
        <v>1</v>
      </c>
      <c r="F1098" s="274" t="s">
        <v>76</v>
      </c>
      <c r="G1098" s="272"/>
      <c r="H1098" s="275">
        <v>0</v>
      </c>
      <c r="I1098" s="276"/>
      <c r="J1098" s="272"/>
      <c r="K1098" s="272"/>
      <c r="L1098" s="277"/>
      <c r="M1098" s="278"/>
      <c r="N1098" s="279"/>
      <c r="O1098" s="279"/>
      <c r="P1098" s="279"/>
      <c r="Q1098" s="279"/>
      <c r="R1098" s="279"/>
      <c r="S1098" s="279"/>
      <c r="T1098" s="280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T1098" s="281" t="s">
        <v>251</v>
      </c>
      <c r="AU1098" s="281" t="s">
        <v>113</v>
      </c>
      <c r="AV1098" s="14" t="s">
        <v>85</v>
      </c>
      <c r="AW1098" s="14" t="s">
        <v>30</v>
      </c>
      <c r="AX1098" s="14" t="s">
        <v>76</v>
      </c>
      <c r="AY1098" s="281" t="s">
        <v>242</v>
      </c>
    </row>
    <row r="1099" s="13" customFormat="1">
      <c r="A1099" s="13"/>
      <c r="B1099" s="260"/>
      <c r="C1099" s="261"/>
      <c r="D1099" s="262" t="s">
        <v>251</v>
      </c>
      <c r="E1099" s="263" t="s">
        <v>1</v>
      </c>
      <c r="F1099" s="264" t="s">
        <v>481</v>
      </c>
      <c r="G1099" s="261"/>
      <c r="H1099" s="263" t="s">
        <v>1</v>
      </c>
      <c r="I1099" s="265"/>
      <c r="J1099" s="261"/>
      <c r="K1099" s="261"/>
      <c r="L1099" s="266"/>
      <c r="M1099" s="267"/>
      <c r="N1099" s="268"/>
      <c r="O1099" s="268"/>
      <c r="P1099" s="268"/>
      <c r="Q1099" s="268"/>
      <c r="R1099" s="268"/>
      <c r="S1099" s="268"/>
      <c r="T1099" s="269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T1099" s="270" t="s">
        <v>251</v>
      </c>
      <c r="AU1099" s="270" t="s">
        <v>113</v>
      </c>
      <c r="AV1099" s="13" t="s">
        <v>31</v>
      </c>
      <c r="AW1099" s="13" t="s">
        <v>30</v>
      </c>
      <c r="AX1099" s="13" t="s">
        <v>76</v>
      </c>
      <c r="AY1099" s="270" t="s">
        <v>242</v>
      </c>
    </row>
    <row r="1100" s="14" customFormat="1">
      <c r="A1100" s="14"/>
      <c r="B1100" s="271"/>
      <c r="C1100" s="272"/>
      <c r="D1100" s="262" t="s">
        <v>251</v>
      </c>
      <c r="E1100" s="273" t="s">
        <v>1</v>
      </c>
      <c r="F1100" s="274" t="s">
        <v>1107</v>
      </c>
      <c r="G1100" s="272"/>
      <c r="H1100" s="275">
        <v>2.9769999999999999</v>
      </c>
      <c r="I1100" s="276"/>
      <c r="J1100" s="272"/>
      <c r="K1100" s="272"/>
      <c r="L1100" s="277"/>
      <c r="M1100" s="278"/>
      <c r="N1100" s="279"/>
      <c r="O1100" s="279"/>
      <c r="P1100" s="279"/>
      <c r="Q1100" s="279"/>
      <c r="R1100" s="279"/>
      <c r="S1100" s="279"/>
      <c r="T1100" s="280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81" t="s">
        <v>251</v>
      </c>
      <c r="AU1100" s="281" t="s">
        <v>113</v>
      </c>
      <c r="AV1100" s="14" t="s">
        <v>85</v>
      </c>
      <c r="AW1100" s="14" t="s">
        <v>30</v>
      </c>
      <c r="AX1100" s="14" t="s">
        <v>76</v>
      </c>
      <c r="AY1100" s="281" t="s">
        <v>242</v>
      </c>
    </row>
    <row r="1101" s="13" customFormat="1">
      <c r="A1101" s="13"/>
      <c r="B1101" s="260"/>
      <c r="C1101" s="261"/>
      <c r="D1101" s="262" t="s">
        <v>251</v>
      </c>
      <c r="E1101" s="263" t="s">
        <v>1</v>
      </c>
      <c r="F1101" s="264" t="s">
        <v>482</v>
      </c>
      <c r="G1101" s="261"/>
      <c r="H1101" s="263" t="s">
        <v>1</v>
      </c>
      <c r="I1101" s="265"/>
      <c r="J1101" s="261"/>
      <c r="K1101" s="261"/>
      <c r="L1101" s="266"/>
      <c r="M1101" s="267"/>
      <c r="N1101" s="268"/>
      <c r="O1101" s="268"/>
      <c r="P1101" s="268"/>
      <c r="Q1101" s="268"/>
      <c r="R1101" s="268"/>
      <c r="S1101" s="268"/>
      <c r="T1101" s="269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T1101" s="270" t="s">
        <v>251</v>
      </c>
      <c r="AU1101" s="270" t="s">
        <v>113</v>
      </c>
      <c r="AV1101" s="13" t="s">
        <v>31</v>
      </c>
      <c r="AW1101" s="13" t="s">
        <v>30</v>
      </c>
      <c r="AX1101" s="13" t="s">
        <v>76</v>
      </c>
      <c r="AY1101" s="270" t="s">
        <v>242</v>
      </c>
    </row>
    <row r="1102" s="14" customFormat="1">
      <c r="A1102" s="14"/>
      <c r="B1102" s="271"/>
      <c r="C1102" s="272"/>
      <c r="D1102" s="262" t="s">
        <v>251</v>
      </c>
      <c r="E1102" s="273" t="s">
        <v>1</v>
      </c>
      <c r="F1102" s="274" t="s">
        <v>1108</v>
      </c>
      <c r="G1102" s="272"/>
      <c r="H1102" s="275">
        <v>0.877</v>
      </c>
      <c r="I1102" s="276"/>
      <c r="J1102" s="272"/>
      <c r="K1102" s="272"/>
      <c r="L1102" s="277"/>
      <c r="M1102" s="278"/>
      <c r="N1102" s="279"/>
      <c r="O1102" s="279"/>
      <c r="P1102" s="279"/>
      <c r="Q1102" s="279"/>
      <c r="R1102" s="279"/>
      <c r="S1102" s="279"/>
      <c r="T1102" s="280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T1102" s="281" t="s">
        <v>251</v>
      </c>
      <c r="AU1102" s="281" t="s">
        <v>113</v>
      </c>
      <c r="AV1102" s="14" t="s">
        <v>85</v>
      </c>
      <c r="AW1102" s="14" t="s">
        <v>30</v>
      </c>
      <c r="AX1102" s="14" t="s">
        <v>76</v>
      </c>
      <c r="AY1102" s="281" t="s">
        <v>242</v>
      </c>
    </row>
    <row r="1103" s="14" customFormat="1">
      <c r="A1103" s="14"/>
      <c r="B1103" s="271"/>
      <c r="C1103" s="272"/>
      <c r="D1103" s="262" t="s">
        <v>251</v>
      </c>
      <c r="E1103" s="273" t="s">
        <v>1</v>
      </c>
      <c r="F1103" s="274" t="s">
        <v>1109</v>
      </c>
      <c r="G1103" s="272"/>
      <c r="H1103" s="275">
        <v>1.411</v>
      </c>
      <c r="I1103" s="276"/>
      <c r="J1103" s="272"/>
      <c r="K1103" s="272"/>
      <c r="L1103" s="277"/>
      <c r="M1103" s="278"/>
      <c r="N1103" s="279"/>
      <c r="O1103" s="279"/>
      <c r="P1103" s="279"/>
      <c r="Q1103" s="279"/>
      <c r="R1103" s="279"/>
      <c r="S1103" s="279"/>
      <c r="T1103" s="280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T1103" s="281" t="s">
        <v>251</v>
      </c>
      <c r="AU1103" s="281" t="s">
        <v>113</v>
      </c>
      <c r="AV1103" s="14" t="s">
        <v>85</v>
      </c>
      <c r="AW1103" s="14" t="s">
        <v>30</v>
      </c>
      <c r="AX1103" s="14" t="s">
        <v>76</v>
      </c>
      <c r="AY1103" s="281" t="s">
        <v>242</v>
      </c>
    </row>
    <row r="1104" s="16" customFormat="1">
      <c r="A1104" s="16"/>
      <c r="B1104" s="293"/>
      <c r="C1104" s="294"/>
      <c r="D1104" s="262" t="s">
        <v>251</v>
      </c>
      <c r="E1104" s="295" t="s">
        <v>1</v>
      </c>
      <c r="F1104" s="296" t="s">
        <v>293</v>
      </c>
      <c r="G1104" s="294"/>
      <c r="H1104" s="297">
        <v>5.2649999999999997</v>
      </c>
      <c r="I1104" s="298"/>
      <c r="J1104" s="294"/>
      <c r="K1104" s="294"/>
      <c r="L1104" s="299"/>
      <c r="M1104" s="300"/>
      <c r="N1104" s="301"/>
      <c r="O1104" s="301"/>
      <c r="P1104" s="301"/>
      <c r="Q1104" s="301"/>
      <c r="R1104" s="301"/>
      <c r="S1104" s="301"/>
      <c r="T1104" s="302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T1104" s="303" t="s">
        <v>251</v>
      </c>
      <c r="AU1104" s="303" t="s">
        <v>113</v>
      </c>
      <c r="AV1104" s="16" t="s">
        <v>113</v>
      </c>
      <c r="AW1104" s="16" t="s">
        <v>30</v>
      </c>
      <c r="AX1104" s="16" t="s">
        <v>76</v>
      </c>
      <c r="AY1104" s="303" t="s">
        <v>242</v>
      </c>
    </row>
    <row r="1105" s="15" customFormat="1">
      <c r="A1105" s="15"/>
      <c r="B1105" s="282"/>
      <c r="C1105" s="283"/>
      <c r="D1105" s="262" t="s">
        <v>251</v>
      </c>
      <c r="E1105" s="284" t="s">
        <v>1</v>
      </c>
      <c r="F1105" s="285" t="s">
        <v>256</v>
      </c>
      <c r="G1105" s="283"/>
      <c r="H1105" s="286">
        <v>11.704000000000001</v>
      </c>
      <c r="I1105" s="287"/>
      <c r="J1105" s="283"/>
      <c r="K1105" s="283"/>
      <c r="L1105" s="288"/>
      <c r="M1105" s="289"/>
      <c r="N1105" s="290"/>
      <c r="O1105" s="290"/>
      <c r="P1105" s="290"/>
      <c r="Q1105" s="290"/>
      <c r="R1105" s="290"/>
      <c r="S1105" s="290"/>
      <c r="T1105" s="291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T1105" s="292" t="s">
        <v>251</v>
      </c>
      <c r="AU1105" s="292" t="s">
        <v>113</v>
      </c>
      <c r="AV1105" s="15" t="s">
        <v>249</v>
      </c>
      <c r="AW1105" s="15" t="s">
        <v>30</v>
      </c>
      <c r="AX1105" s="15" t="s">
        <v>31</v>
      </c>
      <c r="AY1105" s="292" t="s">
        <v>242</v>
      </c>
    </row>
    <row r="1106" s="2" customFormat="1" ht="24.15" customHeight="1">
      <c r="A1106" s="41"/>
      <c r="B1106" s="42"/>
      <c r="C1106" s="247" t="s">
        <v>1110</v>
      </c>
      <c r="D1106" s="247" t="s">
        <v>245</v>
      </c>
      <c r="E1106" s="248" t="s">
        <v>1111</v>
      </c>
      <c r="F1106" s="249" t="s">
        <v>1112</v>
      </c>
      <c r="G1106" s="250" t="s">
        <v>353</v>
      </c>
      <c r="H1106" s="251">
        <v>15.616</v>
      </c>
      <c r="I1106" s="252"/>
      <c r="J1106" s="251">
        <f>ROUND(I1106*H1106,3)</f>
        <v>0</v>
      </c>
      <c r="K1106" s="253"/>
      <c r="L1106" s="44"/>
      <c r="M1106" s="254" t="s">
        <v>1</v>
      </c>
      <c r="N1106" s="255" t="s">
        <v>41</v>
      </c>
      <c r="O1106" s="94"/>
      <c r="P1106" s="256">
        <f>O1106*H1106</f>
        <v>0</v>
      </c>
      <c r="Q1106" s="256">
        <v>0</v>
      </c>
      <c r="R1106" s="256">
        <f>Q1106*H1106</f>
        <v>0</v>
      </c>
      <c r="S1106" s="256">
        <v>0.055</v>
      </c>
      <c r="T1106" s="257">
        <f>S1106*H1106</f>
        <v>0.85887999999999998</v>
      </c>
      <c r="U1106" s="41"/>
      <c r="V1106" s="41"/>
      <c r="W1106" s="41"/>
      <c r="X1106" s="41"/>
      <c r="Y1106" s="41"/>
      <c r="Z1106" s="41"/>
      <c r="AA1106" s="41"/>
      <c r="AB1106" s="41"/>
      <c r="AC1106" s="41"/>
      <c r="AD1106" s="41"/>
      <c r="AE1106" s="41"/>
      <c r="AR1106" s="258" t="s">
        <v>249</v>
      </c>
      <c r="AT1106" s="258" t="s">
        <v>245</v>
      </c>
      <c r="AU1106" s="258" t="s">
        <v>113</v>
      </c>
      <c r="AY1106" s="18" t="s">
        <v>242</v>
      </c>
      <c r="BE1106" s="146">
        <f>IF(N1106="základní",J1106,0)</f>
        <v>0</v>
      </c>
      <c r="BF1106" s="146">
        <f>IF(N1106="snížená",J1106,0)</f>
        <v>0</v>
      </c>
      <c r="BG1106" s="146">
        <f>IF(N1106="zákl. přenesená",J1106,0)</f>
        <v>0</v>
      </c>
      <c r="BH1106" s="146">
        <f>IF(N1106="sníž. přenesená",J1106,0)</f>
        <v>0</v>
      </c>
      <c r="BI1106" s="146">
        <f>IF(N1106="nulová",J1106,0)</f>
        <v>0</v>
      </c>
      <c r="BJ1106" s="18" t="s">
        <v>31</v>
      </c>
      <c r="BK1106" s="259">
        <f>ROUND(I1106*H1106,3)</f>
        <v>0</v>
      </c>
      <c r="BL1106" s="18" t="s">
        <v>249</v>
      </c>
      <c r="BM1106" s="258" t="s">
        <v>1113</v>
      </c>
    </row>
    <row r="1107" s="13" customFormat="1">
      <c r="A1107" s="13"/>
      <c r="B1107" s="260"/>
      <c r="C1107" s="261"/>
      <c r="D1107" s="262" t="s">
        <v>251</v>
      </c>
      <c r="E1107" s="263" t="s">
        <v>1</v>
      </c>
      <c r="F1107" s="264" t="s">
        <v>426</v>
      </c>
      <c r="G1107" s="261"/>
      <c r="H1107" s="263" t="s">
        <v>1</v>
      </c>
      <c r="I1107" s="265"/>
      <c r="J1107" s="261"/>
      <c r="K1107" s="261"/>
      <c r="L1107" s="266"/>
      <c r="M1107" s="267"/>
      <c r="N1107" s="268"/>
      <c r="O1107" s="268"/>
      <c r="P1107" s="268"/>
      <c r="Q1107" s="268"/>
      <c r="R1107" s="268"/>
      <c r="S1107" s="268"/>
      <c r="T1107" s="269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T1107" s="270" t="s">
        <v>251</v>
      </c>
      <c r="AU1107" s="270" t="s">
        <v>113</v>
      </c>
      <c r="AV1107" s="13" t="s">
        <v>31</v>
      </c>
      <c r="AW1107" s="13" t="s">
        <v>30</v>
      </c>
      <c r="AX1107" s="13" t="s">
        <v>76</v>
      </c>
      <c r="AY1107" s="270" t="s">
        <v>242</v>
      </c>
    </row>
    <row r="1108" s="14" customFormat="1">
      <c r="A1108" s="14"/>
      <c r="B1108" s="271"/>
      <c r="C1108" s="272"/>
      <c r="D1108" s="262" t="s">
        <v>251</v>
      </c>
      <c r="E1108" s="273" t="s">
        <v>1</v>
      </c>
      <c r="F1108" s="274" t="s">
        <v>779</v>
      </c>
      <c r="G1108" s="272"/>
      <c r="H1108" s="275">
        <v>0.83299999999999996</v>
      </c>
      <c r="I1108" s="276"/>
      <c r="J1108" s="272"/>
      <c r="K1108" s="272"/>
      <c r="L1108" s="277"/>
      <c r="M1108" s="278"/>
      <c r="N1108" s="279"/>
      <c r="O1108" s="279"/>
      <c r="P1108" s="279"/>
      <c r="Q1108" s="279"/>
      <c r="R1108" s="279"/>
      <c r="S1108" s="279"/>
      <c r="T1108" s="280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T1108" s="281" t="s">
        <v>251</v>
      </c>
      <c r="AU1108" s="281" t="s">
        <v>113</v>
      </c>
      <c r="AV1108" s="14" t="s">
        <v>85</v>
      </c>
      <c r="AW1108" s="14" t="s">
        <v>30</v>
      </c>
      <c r="AX1108" s="14" t="s">
        <v>76</v>
      </c>
      <c r="AY1108" s="281" t="s">
        <v>242</v>
      </c>
    </row>
    <row r="1109" s="14" customFormat="1">
      <c r="A1109" s="14"/>
      <c r="B1109" s="271"/>
      <c r="C1109" s="272"/>
      <c r="D1109" s="262" t="s">
        <v>251</v>
      </c>
      <c r="E1109" s="273" t="s">
        <v>1</v>
      </c>
      <c r="F1109" s="274" t="s">
        <v>779</v>
      </c>
      <c r="G1109" s="272"/>
      <c r="H1109" s="275">
        <v>0.83299999999999996</v>
      </c>
      <c r="I1109" s="276"/>
      <c r="J1109" s="272"/>
      <c r="K1109" s="272"/>
      <c r="L1109" s="277"/>
      <c r="M1109" s="278"/>
      <c r="N1109" s="279"/>
      <c r="O1109" s="279"/>
      <c r="P1109" s="279"/>
      <c r="Q1109" s="279"/>
      <c r="R1109" s="279"/>
      <c r="S1109" s="279"/>
      <c r="T1109" s="280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T1109" s="281" t="s">
        <v>251</v>
      </c>
      <c r="AU1109" s="281" t="s">
        <v>113</v>
      </c>
      <c r="AV1109" s="14" t="s">
        <v>85</v>
      </c>
      <c r="AW1109" s="14" t="s">
        <v>30</v>
      </c>
      <c r="AX1109" s="14" t="s">
        <v>76</v>
      </c>
      <c r="AY1109" s="281" t="s">
        <v>242</v>
      </c>
    </row>
    <row r="1110" s="14" customFormat="1">
      <c r="A1110" s="14"/>
      <c r="B1110" s="271"/>
      <c r="C1110" s="272"/>
      <c r="D1110" s="262" t="s">
        <v>251</v>
      </c>
      <c r="E1110" s="273" t="s">
        <v>1</v>
      </c>
      <c r="F1110" s="274" t="s">
        <v>780</v>
      </c>
      <c r="G1110" s="272"/>
      <c r="H1110" s="275">
        <v>1.8899999999999999</v>
      </c>
      <c r="I1110" s="276"/>
      <c r="J1110" s="272"/>
      <c r="K1110" s="272"/>
      <c r="L1110" s="277"/>
      <c r="M1110" s="278"/>
      <c r="N1110" s="279"/>
      <c r="O1110" s="279"/>
      <c r="P1110" s="279"/>
      <c r="Q1110" s="279"/>
      <c r="R1110" s="279"/>
      <c r="S1110" s="279"/>
      <c r="T1110" s="280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81" t="s">
        <v>251</v>
      </c>
      <c r="AU1110" s="281" t="s">
        <v>113</v>
      </c>
      <c r="AV1110" s="14" t="s">
        <v>85</v>
      </c>
      <c r="AW1110" s="14" t="s">
        <v>30</v>
      </c>
      <c r="AX1110" s="14" t="s">
        <v>76</v>
      </c>
      <c r="AY1110" s="281" t="s">
        <v>242</v>
      </c>
    </row>
    <row r="1111" s="13" customFormat="1">
      <c r="A1111" s="13"/>
      <c r="B1111" s="260"/>
      <c r="C1111" s="261"/>
      <c r="D1111" s="262" t="s">
        <v>251</v>
      </c>
      <c r="E1111" s="263" t="s">
        <v>1</v>
      </c>
      <c r="F1111" s="264" t="s">
        <v>428</v>
      </c>
      <c r="G1111" s="261"/>
      <c r="H1111" s="263" t="s">
        <v>1</v>
      </c>
      <c r="I1111" s="265"/>
      <c r="J1111" s="261"/>
      <c r="K1111" s="261"/>
      <c r="L1111" s="266"/>
      <c r="M1111" s="267"/>
      <c r="N1111" s="268"/>
      <c r="O1111" s="268"/>
      <c r="P1111" s="268"/>
      <c r="Q1111" s="268"/>
      <c r="R1111" s="268"/>
      <c r="S1111" s="268"/>
      <c r="T1111" s="269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T1111" s="270" t="s">
        <v>251</v>
      </c>
      <c r="AU1111" s="270" t="s">
        <v>113</v>
      </c>
      <c r="AV1111" s="13" t="s">
        <v>31</v>
      </c>
      <c r="AW1111" s="13" t="s">
        <v>30</v>
      </c>
      <c r="AX1111" s="13" t="s">
        <v>76</v>
      </c>
      <c r="AY1111" s="270" t="s">
        <v>242</v>
      </c>
    </row>
    <row r="1112" s="14" customFormat="1">
      <c r="A1112" s="14"/>
      <c r="B1112" s="271"/>
      <c r="C1112" s="272"/>
      <c r="D1112" s="262" t="s">
        <v>251</v>
      </c>
      <c r="E1112" s="273" t="s">
        <v>1</v>
      </c>
      <c r="F1112" s="274" t="s">
        <v>781</v>
      </c>
      <c r="G1112" s="272"/>
      <c r="H1112" s="275">
        <v>1.6200000000000001</v>
      </c>
      <c r="I1112" s="276"/>
      <c r="J1112" s="272"/>
      <c r="K1112" s="272"/>
      <c r="L1112" s="277"/>
      <c r="M1112" s="278"/>
      <c r="N1112" s="279"/>
      <c r="O1112" s="279"/>
      <c r="P1112" s="279"/>
      <c r="Q1112" s="279"/>
      <c r="R1112" s="279"/>
      <c r="S1112" s="279"/>
      <c r="T1112" s="280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T1112" s="281" t="s">
        <v>251</v>
      </c>
      <c r="AU1112" s="281" t="s">
        <v>113</v>
      </c>
      <c r="AV1112" s="14" t="s">
        <v>85</v>
      </c>
      <c r="AW1112" s="14" t="s">
        <v>30</v>
      </c>
      <c r="AX1112" s="14" t="s">
        <v>76</v>
      </c>
      <c r="AY1112" s="281" t="s">
        <v>242</v>
      </c>
    </row>
    <row r="1113" s="14" customFormat="1">
      <c r="A1113" s="14"/>
      <c r="B1113" s="271"/>
      <c r="C1113" s="272"/>
      <c r="D1113" s="262" t="s">
        <v>251</v>
      </c>
      <c r="E1113" s="273" t="s">
        <v>1</v>
      </c>
      <c r="F1113" s="274" t="s">
        <v>782</v>
      </c>
      <c r="G1113" s="272"/>
      <c r="H1113" s="275">
        <v>1.6200000000000001</v>
      </c>
      <c r="I1113" s="276"/>
      <c r="J1113" s="272"/>
      <c r="K1113" s="272"/>
      <c r="L1113" s="277"/>
      <c r="M1113" s="278"/>
      <c r="N1113" s="279"/>
      <c r="O1113" s="279"/>
      <c r="P1113" s="279"/>
      <c r="Q1113" s="279"/>
      <c r="R1113" s="279"/>
      <c r="S1113" s="279"/>
      <c r="T1113" s="280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81" t="s">
        <v>251</v>
      </c>
      <c r="AU1113" s="281" t="s">
        <v>113</v>
      </c>
      <c r="AV1113" s="14" t="s">
        <v>85</v>
      </c>
      <c r="AW1113" s="14" t="s">
        <v>30</v>
      </c>
      <c r="AX1113" s="14" t="s">
        <v>76</v>
      </c>
      <c r="AY1113" s="281" t="s">
        <v>242</v>
      </c>
    </row>
    <row r="1114" s="14" customFormat="1">
      <c r="A1114" s="14"/>
      <c r="B1114" s="271"/>
      <c r="C1114" s="272"/>
      <c r="D1114" s="262" t="s">
        <v>251</v>
      </c>
      <c r="E1114" s="273" t="s">
        <v>1</v>
      </c>
      <c r="F1114" s="274" t="s">
        <v>782</v>
      </c>
      <c r="G1114" s="272"/>
      <c r="H1114" s="275">
        <v>1.6200000000000001</v>
      </c>
      <c r="I1114" s="276"/>
      <c r="J1114" s="272"/>
      <c r="K1114" s="272"/>
      <c r="L1114" s="277"/>
      <c r="M1114" s="278"/>
      <c r="N1114" s="279"/>
      <c r="O1114" s="279"/>
      <c r="P1114" s="279"/>
      <c r="Q1114" s="279"/>
      <c r="R1114" s="279"/>
      <c r="S1114" s="279"/>
      <c r="T1114" s="280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T1114" s="281" t="s">
        <v>251</v>
      </c>
      <c r="AU1114" s="281" t="s">
        <v>113</v>
      </c>
      <c r="AV1114" s="14" t="s">
        <v>85</v>
      </c>
      <c r="AW1114" s="14" t="s">
        <v>30</v>
      </c>
      <c r="AX1114" s="14" t="s">
        <v>76</v>
      </c>
      <c r="AY1114" s="281" t="s">
        <v>242</v>
      </c>
    </row>
    <row r="1115" s="13" customFormat="1">
      <c r="A1115" s="13"/>
      <c r="B1115" s="260"/>
      <c r="C1115" s="261"/>
      <c r="D1115" s="262" t="s">
        <v>251</v>
      </c>
      <c r="E1115" s="263" t="s">
        <v>1</v>
      </c>
      <c r="F1115" s="264" t="s">
        <v>430</v>
      </c>
      <c r="G1115" s="261"/>
      <c r="H1115" s="263" t="s">
        <v>1</v>
      </c>
      <c r="I1115" s="265"/>
      <c r="J1115" s="261"/>
      <c r="K1115" s="261"/>
      <c r="L1115" s="266"/>
      <c r="M1115" s="267"/>
      <c r="N1115" s="268"/>
      <c r="O1115" s="268"/>
      <c r="P1115" s="268"/>
      <c r="Q1115" s="268"/>
      <c r="R1115" s="268"/>
      <c r="S1115" s="268"/>
      <c r="T1115" s="269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T1115" s="270" t="s">
        <v>251</v>
      </c>
      <c r="AU1115" s="270" t="s">
        <v>113</v>
      </c>
      <c r="AV1115" s="13" t="s">
        <v>31</v>
      </c>
      <c r="AW1115" s="13" t="s">
        <v>30</v>
      </c>
      <c r="AX1115" s="13" t="s">
        <v>76</v>
      </c>
      <c r="AY1115" s="270" t="s">
        <v>242</v>
      </c>
    </row>
    <row r="1116" s="14" customFormat="1">
      <c r="A1116" s="14"/>
      <c r="B1116" s="271"/>
      <c r="C1116" s="272"/>
      <c r="D1116" s="262" t="s">
        <v>251</v>
      </c>
      <c r="E1116" s="273" t="s">
        <v>1</v>
      </c>
      <c r="F1116" s="274" t="s">
        <v>783</v>
      </c>
      <c r="G1116" s="272"/>
      <c r="H1116" s="275">
        <v>7.2000000000000002</v>
      </c>
      <c r="I1116" s="276"/>
      <c r="J1116" s="272"/>
      <c r="K1116" s="272"/>
      <c r="L1116" s="277"/>
      <c r="M1116" s="278"/>
      <c r="N1116" s="279"/>
      <c r="O1116" s="279"/>
      <c r="P1116" s="279"/>
      <c r="Q1116" s="279"/>
      <c r="R1116" s="279"/>
      <c r="S1116" s="279"/>
      <c r="T1116" s="280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T1116" s="281" t="s">
        <v>251</v>
      </c>
      <c r="AU1116" s="281" t="s">
        <v>113</v>
      </c>
      <c r="AV1116" s="14" t="s">
        <v>85</v>
      </c>
      <c r="AW1116" s="14" t="s">
        <v>30</v>
      </c>
      <c r="AX1116" s="14" t="s">
        <v>76</v>
      </c>
      <c r="AY1116" s="281" t="s">
        <v>242</v>
      </c>
    </row>
    <row r="1117" s="15" customFormat="1">
      <c r="A1117" s="15"/>
      <c r="B1117" s="282"/>
      <c r="C1117" s="283"/>
      <c r="D1117" s="262" t="s">
        <v>251</v>
      </c>
      <c r="E1117" s="284" t="s">
        <v>1</v>
      </c>
      <c r="F1117" s="285" t="s">
        <v>256</v>
      </c>
      <c r="G1117" s="283"/>
      <c r="H1117" s="286">
        <v>15.616</v>
      </c>
      <c r="I1117" s="287"/>
      <c r="J1117" s="283"/>
      <c r="K1117" s="283"/>
      <c r="L1117" s="288"/>
      <c r="M1117" s="289"/>
      <c r="N1117" s="290"/>
      <c r="O1117" s="290"/>
      <c r="P1117" s="290"/>
      <c r="Q1117" s="290"/>
      <c r="R1117" s="290"/>
      <c r="S1117" s="290"/>
      <c r="T1117" s="291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T1117" s="292" t="s">
        <v>251</v>
      </c>
      <c r="AU1117" s="292" t="s">
        <v>113</v>
      </c>
      <c r="AV1117" s="15" t="s">
        <v>249</v>
      </c>
      <c r="AW1117" s="15" t="s">
        <v>30</v>
      </c>
      <c r="AX1117" s="15" t="s">
        <v>31</v>
      </c>
      <c r="AY1117" s="292" t="s">
        <v>242</v>
      </c>
    </row>
    <row r="1118" s="2" customFormat="1" ht="24.15" customHeight="1">
      <c r="A1118" s="41"/>
      <c r="B1118" s="42"/>
      <c r="C1118" s="247" t="s">
        <v>1114</v>
      </c>
      <c r="D1118" s="247" t="s">
        <v>245</v>
      </c>
      <c r="E1118" s="248" t="s">
        <v>1115</v>
      </c>
      <c r="F1118" s="249" t="s">
        <v>1116</v>
      </c>
      <c r="G1118" s="250" t="s">
        <v>353</v>
      </c>
      <c r="H1118" s="251">
        <v>23.242999999999999</v>
      </c>
      <c r="I1118" s="252"/>
      <c r="J1118" s="251">
        <f>ROUND(I1118*H1118,3)</f>
        <v>0</v>
      </c>
      <c r="K1118" s="253"/>
      <c r="L1118" s="44"/>
      <c r="M1118" s="254" t="s">
        <v>1</v>
      </c>
      <c r="N1118" s="255" t="s">
        <v>41</v>
      </c>
      <c r="O1118" s="94"/>
      <c r="P1118" s="256">
        <f>O1118*H1118</f>
        <v>0</v>
      </c>
      <c r="Q1118" s="256">
        <v>0</v>
      </c>
      <c r="R1118" s="256">
        <f>Q1118*H1118</f>
        <v>0</v>
      </c>
      <c r="S1118" s="256">
        <v>0.031</v>
      </c>
      <c r="T1118" s="257">
        <f>S1118*H1118</f>
        <v>0.72053299999999998</v>
      </c>
      <c r="U1118" s="41"/>
      <c r="V1118" s="41"/>
      <c r="W1118" s="41"/>
      <c r="X1118" s="41"/>
      <c r="Y1118" s="41"/>
      <c r="Z1118" s="41"/>
      <c r="AA1118" s="41"/>
      <c r="AB1118" s="41"/>
      <c r="AC1118" s="41"/>
      <c r="AD1118" s="41"/>
      <c r="AE1118" s="41"/>
      <c r="AR1118" s="258" t="s">
        <v>249</v>
      </c>
      <c r="AT1118" s="258" t="s">
        <v>245</v>
      </c>
      <c r="AU1118" s="258" t="s">
        <v>113</v>
      </c>
      <c r="AY1118" s="18" t="s">
        <v>242</v>
      </c>
      <c r="BE1118" s="146">
        <f>IF(N1118="základní",J1118,0)</f>
        <v>0</v>
      </c>
      <c r="BF1118" s="146">
        <f>IF(N1118="snížená",J1118,0)</f>
        <v>0</v>
      </c>
      <c r="BG1118" s="146">
        <f>IF(N1118="zákl. přenesená",J1118,0)</f>
        <v>0</v>
      </c>
      <c r="BH1118" s="146">
        <f>IF(N1118="sníž. přenesená",J1118,0)</f>
        <v>0</v>
      </c>
      <c r="BI1118" s="146">
        <f>IF(N1118="nulová",J1118,0)</f>
        <v>0</v>
      </c>
      <c r="BJ1118" s="18" t="s">
        <v>31</v>
      </c>
      <c r="BK1118" s="259">
        <f>ROUND(I1118*H1118,3)</f>
        <v>0</v>
      </c>
      <c r="BL1118" s="18" t="s">
        <v>249</v>
      </c>
      <c r="BM1118" s="258" t="s">
        <v>1117</v>
      </c>
    </row>
    <row r="1119" s="13" customFormat="1">
      <c r="A1119" s="13"/>
      <c r="B1119" s="260"/>
      <c r="C1119" s="261"/>
      <c r="D1119" s="262" t="s">
        <v>251</v>
      </c>
      <c r="E1119" s="263" t="s">
        <v>1</v>
      </c>
      <c r="F1119" s="264" t="s">
        <v>772</v>
      </c>
      <c r="G1119" s="261"/>
      <c r="H1119" s="263" t="s">
        <v>1</v>
      </c>
      <c r="I1119" s="265"/>
      <c r="J1119" s="261"/>
      <c r="K1119" s="261"/>
      <c r="L1119" s="266"/>
      <c r="M1119" s="267"/>
      <c r="N1119" s="268"/>
      <c r="O1119" s="268"/>
      <c r="P1119" s="268"/>
      <c r="Q1119" s="268"/>
      <c r="R1119" s="268"/>
      <c r="S1119" s="268"/>
      <c r="T1119" s="269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T1119" s="270" t="s">
        <v>251</v>
      </c>
      <c r="AU1119" s="270" t="s">
        <v>113</v>
      </c>
      <c r="AV1119" s="13" t="s">
        <v>31</v>
      </c>
      <c r="AW1119" s="13" t="s">
        <v>30</v>
      </c>
      <c r="AX1119" s="13" t="s">
        <v>76</v>
      </c>
      <c r="AY1119" s="270" t="s">
        <v>242</v>
      </c>
    </row>
    <row r="1120" s="14" customFormat="1">
      <c r="A1120" s="14"/>
      <c r="B1120" s="271"/>
      <c r="C1120" s="272"/>
      <c r="D1120" s="262" t="s">
        <v>251</v>
      </c>
      <c r="E1120" s="273" t="s">
        <v>1</v>
      </c>
      <c r="F1120" s="274" t="s">
        <v>1118</v>
      </c>
      <c r="G1120" s="272"/>
      <c r="H1120" s="275">
        <v>0.76400000000000001</v>
      </c>
      <c r="I1120" s="276"/>
      <c r="J1120" s="272"/>
      <c r="K1120" s="272"/>
      <c r="L1120" s="277"/>
      <c r="M1120" s="278"/>
      <c r="N1120" s="279"/>
      <c r="O1120" s="279"/>
      <c r="P1120" s="279"/>
      <c r="Q1120" s="279"/>
      <c r="R1120" s="279"/>
      <c r="S1120" s="279"/>
      <c r="T1120" s="280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T1120" s="281" t="s">
        <v>251</v>
      </c>
      <c r="AU1120" s="281" t="s">
        <v>113</v>
      </c>
      <c r="AV1120" s="14" t="s">
        <v>85</v>
      </c>
      <c r="AW1120" s="14" t="s">
        <v>30</v>
      </c>
      <c r="AX1120" s="14" t="s">
        <v>76</v>
      </c>
      <c r="AY1120" s="281" t="s">
        <v>242</v>
      </c>
    </row>
    <row r="1121" s="14" customFormat="1">
      <c r="A1121" s="14"/>
      <c r="B1121" s="271"/>
      <c r="C1121" s="272"/>
      <c r="D1121" s="262" t="s">
        <v>251</v>
      </c>
      <c r="E1121" s="273" t="s">
        <v>1</v>
      </c>
      <c r="F1121" s="274" t="s">
        <v>1118</v>
      </c>
      <c r="G1121" s="272"/>
      <c r="H1121" s="275">
        <v>0.76400000000000001</v>
      </c>
      <c r="I1121" s="276"/>
      <c r="J1121" s="272"/>
      <c r="K1121" s="272"/>
      <c r="L1121" s="277"/>
      <c r="M1121" s="278"/>
      <c r="N1121" s="279"/>
      <c r="O1121" s="279"/>
      <c r="P1121" s="279"/>
      <c r="Q1121" s="279"/>
      <c r="R1121" s="279"/>
      <c r="S1121" s="279"/>
      <c r="T1121" s="280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81" t="s">
        <v>251</v>
      </c>
      <c r="AU1121" s="281" t="s">
        <v>113</v>
      </c>
      <c r="AV1121" s="14" t="s">
        <v>85</v>
      </c>
      <c r="AW1121" s="14" t="s">
        <v>30</v>
      </c>
      <c r="AX1121" s="14" t="s">
        <v>76</v>
      </c>
      <c r="AY1121" s="281" t="s">
        <v>242</v>
      </c>
    </row>
    <row r="1122" s="14" customFormat="1">
      <c r="A1122" s="14"/>
      <c r="B1122" s="271"/>
      <c r="C1122" s="272"/>
      <c r="D1122" s="262" t="s">
        <v>251</v>
      </c>
      <c r="E1122" s="273" t="s">
        <v>1</v>
      </c>
      <c r="F1122" s="274" t="s">
        <v>1118</v>
      </c>
      <c r="G1122" s="272"/>
      <c r="H1122" s="275">
        <v>0.76400000000000001</v>
      </c>
      <c r="I1122" s="276"/>
      <c r="J1122" s="272"/>
      <c r="K1122" s="272"/>
      <c r="L1122" s="277"/>
      <c r="M1122" s="278"/>
      <c r="N1122" s="279"/>
      <c r="O1122" s="279"/>
      <c r="P1122" s="279"/>
      <c r="Q1122" s="279"/>
      <c r="R1122" s="279"/>
      <c r="S1122" s="279"/>
      <c r="T1122" s="280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T1122" s="281" t="s">
        <v>251</v>
      </c>
      <c r="AU1122" s="281" t="s">
        <v>113</v>
      </c>
      <c r="AV1122" s="14" t="s">
        <v>85</v>
      </c>
      <c r="AW1122" s="14" t="s">
        <v>30</v>
      </c>
      <c r="AX1122" s="14" t="s">
        <v>76</v>
      </c>
      <c r="AY1122" s="281" t="s">
        <v>242</v>
      </c>
    </row>
    <row r="1123" s="14" customFormat="1">
      <c r="A1123" s="14"/>
      <c r="B1123" s="271"/>
      <c r="C1123" s="272"/>
      <c r="D1123" s="262" t="s">
        <v>251</v>
      </c>
      <c r="E1123" s="273" t="s">
        <v>1</v>
      </c>
      <c r="F1123" s="274" t="s">
        <v>1119</v>
      </c>
      <c r="G1123" s="272"/>
      <c r="H1123" s="275">
        <v>0.95999999999999996</v>
      </c>
      <c r="I1123" s="276"/>
      <c r="J1123" s="272"/>
      <c r="K1123" s="272"/>
      <c r="L1123" s="277"/>
      <c r="M1123" s="278"/>
      <c r="N1123" s="279"/>
      <c r="O1123" s="279"/>
      <c r="P1123" s="279"/>
      <c r="Q1123" s="279"/>
      <c r="R1123" s="279"/>
      <c r="S1123" s="279"/>
      <c r="T1123" s="280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T1123" s="281" t="s">
        <v>251</v>
      </c>
      <c r="AU1123" s="281" t="s">
        <v>113</v>
      </c>
      <c r="AV1123" s="14" t="s">
        <v>85</v>
      </c>
      <c r="AW1123" s="14" t="s">
        <v>30</v>
      </c>
      <c r="AX1123" s="14" t="s">
        <v>76</v>
      </c>
      <c r="AY1123" s="281" t="s">
        <v>242</v>
      </c>
    </row>
    <row r="1124" s="14" customFormat="1">
      <c r="A1124" s="14"/>
      <c r="B1124" s="271"/>
      <c r="C1124" s="272"/>
      <c r="D1124" s="262" t="s">
        <v>251</v>
      </c>
      <c r="E1124" s="273" t="s">
        <v>1</v>
      </c>
      <c r="F1124" s="274" t="s">
        <v>1120</v>
      </c>
      <c r="G1124" s="272"/>
      <c r="H1124" s="275">
        <v>1.7929999999999999</v>
      </c>
      <c r="I1124" s="276"/>
      <c r="J1124" s="272"/>
      <c r="K1124" s="272"/>
      <c r="L1124" s="277"/>
      <c r="M1124" s="278"/>
      <c r="N1124" s="279"/>
      <c r="O1124" s="279"/>
      <c r="P1124" s="279"/>
      <c r="Q1124" s="279"/>
      <c r="R1124" s="279"/>
      <c r="S1124" s="279"/>
      <c r="T1124" s="280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T1124" s="281" t="s">
        <v>251</v>
      </c>
      <c r="AU1124" s="281" t="s">
        <v>113</v>
      </c>
      <c r="AV1124" s="14" t="s">
        <v>85</v>
      </c>
      <c r="AW1124" s="14" t="s">
        <v>30</v>
      </c>
      <c r="AX1124" s="14" t="s">
        <v>76</v>
      </c>
      <c r="AY1124" s="281" t="s">
        <v>242</v>
      </c>
    </row>
    <row r="1125" s="14" customFormat="1">
      <c r="A1125" s="14"/>
      <c r="B1125" s="271"/>
      <c r="C1125" s="272"/>
      <c r="D1125" s="262" t="s">
        <v>251</v>
      </c>
      <c r="E1125" s="273" t="s">
        <v>1</v>
      </c>
      <c r="F1125" s="274" t="s">
        <v>1121</v>
      </c>
      <c r="G1125" s="272"/>
      <c r="H1125" s="275">
        <v>0.91100000000000003</v>
      </c>
      <c r="I1125" s="276"/>
      <c r="J1125" s="272"/>
      <c r="K1125" s="272"/>
      <c r="L1125" s="277"/>
      <c r="M1125" s="278"/>
      <c r="N1125" s="279"/>
      <c r="O1125" s="279"/>
      <c r="P1125" s="279"/>
      <c r="Q1125" s="279"/>
      <c r="R1125" s="279"/>
      <c r="S1125" s="279"/>
      <c r="T1125" s="280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T1125" s="281" t="s">
        <v>251</v>
      </c>
      <c r="AU1125" s="281" t="s">
        <v>113</v>
      </c>
      <c r="AV1125" s="14" t="s">
        <v>85</v>
      </c>
      <c r="AW1125" s="14" t="s">
        <v>30</v>
      </c>
      <c r="AX1125" s="14" t="s">
        <v>76</v>
      </c>
      <c r="AY1125" s="281" t="s">
        <v>242</v>
      </c>
    </row>
    <row r="1126" s="16" customFormat="1">
      <c r="A1126" s="16"/>
      <c r="B1126" s="293"/>
      <c r="C1126" s="294"/>
      <c r="D1126" s="262" t="s">
        <v>251</v>
      </c>
      <c r="E1126" s="295" t="s">
        <v>1</v>
      </c>
      <c r="F1126" s="296" t="s">
        <v>293</v>
      </c>
      <c r="G1126" s="294"/>
      <c r="H1126" s="297">
        <v>5.9560000000000004</v>
      </c>
      <c r="I1126" s="298"/>
      <c r="J1126" s="294"/>
      <c r="K1126" s="294"/>
      <c r="L1126" s="299"/>
      <c r="M1126" s="300"/>
      <c r="N1126" s="301"/>
      <c r="O1126" s="301"/>
      <c r="P1126" s="301"/>
      <c r="Q1126" s="301"/>
      <c r="R1126" s="301"/>
      <c r="S1126" s="301"/>
      <c r="T1126" s="302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T1126" s="303" t="s">
        <v>251</v>
      </c>
      <c r="AU1126" s="303" t="s">
        <v>113</v>
      </c>
      <c r="AV1126" s="16" t="s">
        <v>113</v>
      </c>
      <c r="AW1126" s="16" t="s">
        <v>30</v>
      </c>
      <c r="AX1126" s="16" t="s">
        <v>76</v>
      </c>
      <c r="AY1126" s="303" t="s">
        <v>242</v>
      </c>
    </row>
    <row r="1127" s="13" customFormat="1">
      <c r="A1127" s="13"/>
      <c r="B1127" s="260"/>
      <c r="C1127" s="261"/>
      <c r="D1127" s="262" t="s">
        <v>251</v>
      </c>
      <c r="E1127" s="263" t="s">
        <v>1</v>
      </c>
      <c r="F1127" s="264" t="s">
        <v>426</v>
      </c>
      <c r="G1127" s="261"/>
      <c r="H1127" s="263" t="s">
        <v>1</v>
      </c>
      <c r="I1127" s="265"/>
      <c r="J1127" s="261"/>
      <c r="K1127" s="261"/>
      <c r="L1127" s="266"/>
      <c r="M1127" s="267"/>
      <c r="N1127" s="268"/>
      <c r="O1127" s="268"/>
      <c r="P1127" s="268"/>
      <c r="Q1127" s="268"/>
      <c r="R1127" s="268"/>
      <c r="S1127" s="268"/>
      <c r="T1127" s="269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T1127" s="270" t="s">
        <v>251</v>
      </c>
      <c r="AU1127" s="270" t="s">
        <v>113</v>
      </c>
      <c r="AV1127" s="13" t="s">
        <v>31</v>
      </c>
      <c r="AW1127" s="13" t="s">
        <v>30</v>
      </c>
      <c r="AX1127" s="13" t="s">
        <v>76</v>
      </c>
      <c r="AY1127" s="270" t="s">
        <v>242</v>
      </c>
    </row>
    <row r="1128" s="14" customFormat="1">
      <c r="A1128" s="14"/>
      <c r="B1128" s="271"/>
      <c r="C1128" s="272"/>
      <c r="D1128" s="262" t="s">
        <v>251</v>
      </c>
      <c r="E1128" s="273" t="s">
        <v>1</v>
      </c>
      <c r="F1128" s="274" t="s">
        <v>1122</v>
      </c>
      <c r="G1128" s="272"/>
      <c r="H1128" s="275">
        <v>1.3029999999999999</v>
      </c>
      <c r="I1128" s="276"/>
      <c r="J1128" s="272"/>
      <c r="K1128" s="272"/>
      <c r="L1128" s="277"/>
      <c r="M1128" s="278"/>
      <c r="N1128" s="279"/>
      <c r="O1128" s="279"/>
      <c r="P1128" s="279"/>
      <c r="Q1128" s="279"/>
      <c r="R1128" s="279"/>
      <c r="S1128" s="279"/>
      <c r="T1128" s="280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T1128" s="281" t="s">
        <v>251</v>
      </c>
      <c r="AU1128" s="281" t="s">
        <v>113</v>
      </c>
      <c r="AV1128" s="14" t="s">
        <v>85</v>
      </c>
      <c r="AW1128" s="14" t="s">
        <v>30</v>
      </c>
      <c r="AX1128" s="14" t="s">
        <v>76</v>
      </c>
      <c r="AY1128" s="281" t="s">
        <v>242</v>
      </c>
    </row>
    <row r="1129" s="14" customFormat="1">
      <c r="A1129" s="14"/>
      <c r="B1129" s="271"/>
      <c r="C1129" s="272"/>
      <c r="D1129" s="262" t="s">
        <v>251</v>
      </c>
      <c r="E1129" s="273" t="s">
        <v>1</v>
      </c>
      <c r="F1129" s="274" t="s">
        <v>1122</v>
      </c>
      <c r="G1129" s="272"/>
      <c r="H1129" s="275">
        <v>1.3029999999999999</v>
      </c>
      <c r="I1129" s="276"/>
      <c r="J1129" s="272"/>
      <c r="K1129" s="272"/>
      <c r="L1129" s="277"/>
      <c r="M1129" s="278"/>
      <c r="N1129" s="279"/>
      <c r="O1129" s="279"/>
      <c r="P1129" s="279"/>
      <c r="Q1129" s="279"/>
      <c r="R1129" s="279"/>
      <c r="S1129" s="279"/>
      <c r="T1129" s="280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T1129" s="281" t="s">
        <v>251</v>
      </c>
      <c r="AU1129" s="281" t="s">
        <v>113</v>
      </c>
      <c r="AV1129" s="14" t="s">
        <v>85</v>
      </c>
      <c r="AW1129" s="14" t="s">
        <v>30</v>
      </c>
      <c r="AX1129" s="14" t="s">
        <v>76</v>
      </c>
      <c r="AY1129" s="281" t="s">
        <v>242</v>
      </c>
    </row>
    <row r="1130" s="14" customFormat="1">
      <c r="A1130" s="14"/>
      <c r="B1130" s="271"/>
      <c r="C1130" s="272"/>
      <c r="D1130" s="262" t="s">
        <v>251</v>
      </c>
      <c r="E1130" s="273" t="s">
        <v>1</v>
      </c>
      <c r="F1130" s="274" t="s">
        <v>1122</v>
      </c>
      <c r="G1130" s="272"/>
      <c r="H1130" s="275">
        <v>1.3029999999999999</v>
      </c>
      <c r="I1130" s="276"/>
      <c r="J1130" s="272"/>
      <c r="K1130" s="272"/>
      <c r="L1130" s="277"/>
      <c r="M1130" s="278"/>
      <c r="N1130" s="279"/>
      <c r="O1130" s="279"/>
      <c r="P1130" s="279"/>
      <c r="Q1130" s="279"/>
      <c r="R1130" s="279"/>
      <c r="S1130" s="279"/>
      <c r="T1130" s="280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T1130" s="281" t="s">
        <v>251</v>
      </c>
      <c r="AU1130" s="281" t="s">
        <v>113</v>
      </c>
      <c r="AV1130" s="14" t="s">
        <v>85</v>
      </c>
      <c r="AW1130" s="14" t="s">
        <v>30</v>
      </c>
      <c r="AX1130" s="14" t="s">
        <v>76</v>
      </c>
      <c r="AY1130" s="281" t="s">
        <v>242</v>
      </c>
    </row>
    <row r="1131" s="14" customFormat="1">
      <c r="A1131" s="14"/>
      <c r="B1131" s="271"/>
      <c r="C1131" s="272"/>
      <c r="D1131" s="262" t="s">
        <v>251</v>
      </c>
      <c r="E1131" s="273" t="s">
        <v>1</v>
      </c>
      <c r="F1131" s="274" t="s">
        <v>1122</v>
      </c>
      <c r="G1131" s="272"/>
      <c r="H1131" s="275">
        <v>1.3029999999999999</v>
      </c>
      <c r="I1131" s="276"/>
      <c r="J1131" s="272"/>
      <c r="K1131" s="272"/>
      <c r="L1131" s="277"/>
      <c r="M1131" s="278"/>
      <c r="N1131" s="279"/>
      <c r="O1131" s="279"/>
      <c r="P1131" s="279"/>
      <c r="Q1131" s="279"/>
      <c r="R1131" s="279"/>
      <c r="S1131" s="279"/>
      <c r="T1131" s="280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T1131" s="281" t="s">
        <v>251</v>
      </c>
      <c r="AU1131" s="281" t="s">
        <v>113</v>
      </c>
      <c r="AV1131" s="14" t="s">
        <v>85</v>
      </c>
      <c r="AW1131" s="14" t="s">
        <v>30</v>
      </c>
      <c r="AX1131" s="14" t="s">
        <v>76</v>
      </c>
      <c r="AY1131" s="281" t="s">
        <v>242</v>
      </c>
    </row>
    <row r="1132" s="14" customFormat="1">
      <c r="A1132" s="14"/>
      <c r="B1132" s="271"/>
      <c r="C1132" s="272"/>
      <c r="D1132" s="262" t="s">
        <v>251</v>
      </c>
      <c r="E1132" s="273" t="s">
        <v>1</v>
      </c>
      <c r="F1132" s="274" t="s">
        <v>1122</v>
      </c>
      <c r="G1132" s="272"/>
      <c r="H1132" s="275">
        <v>1.3029999999999999</v>
      </c>
      <c r="I1132" s="276"/>
      <c r="J1132" s="272"/>
      <c r="K1132" s="272"/>
      <c r="L1132" s="277"/>
      <c r="M1132" s="278"/>
      <c r="N1132" s="279"/>
      <c r="O1132" s="279"/>
      <c r="P1132" s="279"/>
      <c r="Q1132" s="279"/>
      <c r="R1132" s="279"/>
      <c r="S1132" s="279"/>
      <c r="T1132" s="280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T1132" s="281" t="s">
        <v>251</v>
      </c>
      <c r="AU1132" s="281" t="s">
        <v>113</v>
      </c>
      <c r="AV1132" s="14" t="s">
        <v>85</v>
      </c>
      <c r="AW1132" s="14" t="s">
        <v>30</v>
      </c>
      <c r="AX1132" s="14" t="s">
        <v>76</v>
      </c>
      <c r="AY1132" s="281" t="s">
        <v>242</v>
      </c>
    </row>
    <row r="1133" s="14" customFormat="1">
      <c r="A1133" s="14"/>
      <c r="B1133" s="271"/>
      <c r="C1133" s="272"/>
      <c r="D1133" s="262" t="s">
        <v>251</v>
      </c>
      <c r="E1133" s="273" t="s">
        <v>1</v>
      </c>
      <c r="F1133" s="274" t="s">
        <v>1120</v>
      </c>
      <c r="G1133" s="272"/>
      <c r="H1133" s="275">
        <v>1.7929999999999999</v>
      </c>
      <c r="I1133" s="276"/>
      <c r="J1133" s="272"/>
      <c r="K1133" s="272"/>
      <c r="L1133" s="277"/>
      <c r="M1133" s="278"/>
      <c r="N1133" s="279"/>
      <c r="O1133" s="279"/>
      <c r="P1133" s="279"/>
      <c r="Q1133" s="279"/>
      <c r="R1133" s="279"/>
      <c r="S1133" s="279"/>
      <c r="T1133" s="280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T1133" s="281" t="s">
        <v>251</v>
      </c>
      <c r="AU1133" s="281" t="s">
        <v>113</v>
      </c>
      <c r="AV1133" s="14" t="s">
        <v>85</v>
      </c>
      <c r="AW1133" s="14" t="s">
        <v>30</v>
      </c>
      <c r="AX1133" s="14" t="s">
        <v>76</v>
      </c>
      <c r="AY1133" s="281" t="s">
        <v>242</v>
      </c>
    </row>
    <row r="1134" s="14" customFormat="1">
      <c r="A1134" s="14"/>
      <c r="B1134" s="271"/>
      <c r="C1134" s="272"/>
      <c r="D1134" s="262" t="s">
        <v>251</v>
      </c>
      <c r="E1134" s="273" t="s">
        <v>1</v>
      </c>
      <c r="F1134" s="274" t="s">
        <v>1120</v>
      </c>
      <c r="G1134" s="272"/>
      <c r="H1134" s="275">
        <v>1.7929999999999999</v>
      </c>
      <c r="I1134" s="276"/>
      <c r="J1134" s="272"/>
      <c r="K1134" s="272"/>
      <c r="L1134" s="277"/>
      <c r="M1134" s="278"/>
      <c r="N1134" s="279"/>
      <c r="O1134" s="279"/>
      <c r="P1134" s="279"/>
      <c r="Q1134" s="279"/>
      <c r="R1134" s="279"/>
      <c r="S1134" s="279"/>
      <c r="T1134" s="280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T1134" s="281" t="s">
        <v>251</v>
      </c>
      <c r="AU1134" s="281" t="s">
        <v>113</v>
      </c>
      <c r="AV1134" s="14" t="s">
        <v>85</v>
      </c>
      <c r="AW1134" s="14" t="s">
        <v>30</v>
      </c>
      <c r="AX1134" s="14" t="s">
        <v>76</v>
      </c>
      <c r="AY1134" s="281" t="s">
        <v>242</v>
      </c>
    </row>
    <row r="1135" s="14" customFormat="1">
      <c r="A1135" s="14"/>
      <c r="B1135" s="271"/>
      <c r="C1135" s="272"/>
      <c r="D1135" s="262" t="s">
        <v>251</v>
      </c>
      <c r="E1135" s="273" t="s">
        <v>1</v>
      </c>
      <c r="F1135" s="274" t="s">
        <v>1120</v>
      </c>
      <c r="G1135" s="272"/>
      <c r="H1135" s="275">
        <v>1.7929999999999999</v>
      </c>
      <c r="I1135" s="276"/>
      <c r="J1135" s="272"/>
      <c r="K1135" s="272"/>
      <c r="L1135" s="277"/>
      <c r="M1135" s="278"/>
      <c r="N1135" s="279"/>
      <c r="O1135" s="279"/>
      <c r="P1135" s="279"/>
      <c r="Q1135" s="279"/>
      <c r="R1135" s="279"/>
      <c r="S1135" s="279"/>
      <c r="T1135" s="280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T1135" s="281" t="s">
        <v>251</v>
      </c>
      <c r="AU1135" s="281" t="s">
        <v>113</v>
      </c>
      <c r="AV1135" s="14" t="s">
        <v>85</v>
      </c>
      <c r="AW1135" s="14" t="s">
        <v>30</v>
      </c>
      <c r="AX1135" s="14" t="s">
        <v>76</v>
      </c>
      <c r="AY1135" s="281" t="s">
        <v>242</v>
      </c>
    </row>
    <row r="1136" s="14" customFormat="1">
      <c r="A1136" s="14"/>
      <c r="B1136" s="271"/>
      <c r="C1136" s="272"/>
      <c r="D1136" s="262" t="s">
        <v>251</v>
      </c>
      <c r="E1136" s="273" t="s">
        <v>1</v>
      </c>
      <c r="F1136" s="274" t="s">
        <v>1120</v>
      </c>
      <c r="G1136" s="272"/>
      <c r="H1136" s="275">
        <v>1.7929999999999999</v>
      </c>
      <c r="I1136" s="276"/>
      <c r="J1136" s="272"/>
      <c r="K1136" s="272"/>
      <c r="L1136" s="277"/>
      <c r="M1136" s="278"/>
      <c r="N1136" s="279"/>
      <c r="O1136" s="279"/>
      <c r="P1136" s="279"/>
      <c r="Q1136" s="279"/>
      <c r="R1136" s="279"/>
      <c r="S1136" s="279"/>
      <c r="T1136" s="280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T1136" s="281" t="s">
        <v>251</v>
      </c>
      <c r="AU1136" s="281" t="s">
        <v>113</v>
      </c>
      <c r="AV1136" s="14" t="s">
        <v>85</v>
      </c>
      <c r="AW1136" s="14" t="s">
        <v>30</v>
      </c>
      <c r="AX1136" s="14" t="s">
        <v>76</v>
      </c>
      <c r="AY1136" s="281" t="s">
        <v>242</v>
      </c>
    </row>
    <row r="1137" s="16" customFormat="1">
      <c r="A1137" s="16"/>
      <c r="B1137" s="293"/>
      <c r="C1137" s="294"/>
      <c r="D1137" s="262" t="s">
        <v>251</v>
      </c>
      <c r="E1137" s="295" t="s">
        <v>1</v>
      </c>
      <c r="F1137" s="296" t="s">
        <v>293</v>
      </c>
      <c r="G1137" s="294"/>
      <c r="H1137" s="297">
        <v>13.686999999999999</v>
      </c>
      <c r="I1137" s="298"/>
      <c r="J1137" s="294"/>
      <c r="K1137" s="294"/>
      <c r="L1137" s="299"/>
      <c r="M1137" s="300"/>
      <c r="N1137" s="301"/>
      <c r="O1137" s="301"/>
      <c r="P1137" s="301"/>
      <c r="Q1137" s="301"/>
      <c r="R1137" s="301"/>
      <c r="S1137" s="301"/>
      <c r="T1137" s="302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T1137" s="303" t="s">
        <v>251</v>
      </c>
      <c r="AU1137" s="303" t="s">
        <v>113</v>
      </c>
      <c r="AV1137" s="16" t="s">
        <v>113</v>
      </c>
      <c r="AW1137" s="16" t="s">
        <v>30</v>
      </c>
      <c r="AX1137" s="16" t="s">
        <v>76</v>
      </c>
      <c r="AY1137" s="303" t="s">
        <v>242</v>
      </c>
    </row>
    <row r="1138" s="13" customFormat="1">
      <c r="A1138" s="13"/>
      <c r="B1138" s="260"/>
      <c r="C1138" s="261"/>
      <c r="D1138" s="262" t="s">
        <v>251</v>
      </c>
      <c r="E1138" s="263" t="s">
        <v>1</v>
      </c>
      <c r="F1138" s="264" t="s">
        <v>428</v>
      </c>
      <c r="G1138" s="261"/>
      <c r="H1138" s="263" t="s">
        <v>1</v>
      </c>
      <c r="I1138" s="265"/>
      <c r="J1138" s="261"/>
      <c r="K1138" s="261"/>
      <c r="L1138" s="266"/>
      <c r="M1138" s="267"/>
      <c r="N1138" s="268"/>
      <c r="O1138" s="268"/>
      <c r="P1138" s="268"/>
      <c r="Q1138" s="268"/>
      <c r="R1138" s="268"/>
      <c r="S1138" s="268"/>
      <c r="T1138" s="269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T1138" s="270" t="s">
        <v>251</v>
      </c>
      <c r="AU1138" s="270" t="s">
        <v>113</v>
      </c>
      <c r="AV1138" s="13" t="s">
        <v>31</v>
      </c>
      <c r="AW1138" s="13" t="s">
        <v>30</v>
      </c>
      <c r="AX1138" s="13" t="s">
        <v>76</v>
      </c>
      <c r="AY1138" s="270" t="s">
        <v>242</v>
      </c>
    </row>
    <row r="1139" s="14" customFormat="1">
      <c r="A1139" s="14"/>
      <c r="B1139" s="271"/>
      <c r="C1139" s="272"/>
      <c r="D1139" s="262" t="s">
        <v>251</v>
      </c>
      <c r="E1139" s="273" t="s">
        <v>1</v>
      </c>
      <c r="F1139" s="274" t="s">
        <v>1123</v>
      </c>
      <c r="G1139" s="272"/>
      <c r="H1139" s="275">
        <v>1.8</v>
      </c>
      <c r="I1139" s="276"/>
      <c r="J1139" s="272"/>
      <c r="K1139" s="272"/>
      <c r="L1139" s="277"/>
      <c r="M1139" s="278"/>
      <c r="N1139" s="279"/>
      <c r="O1139" s="279"/>
      <c r="P1139" s="279"/>
      <c r="Q1139" s="279"/>
      <c r="R1139" s="279"/>
      <c r="S1139" s="279"/>
      <c r="T1139" s="280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81" t="s">
        <v>251</v>
      </c>
      <c r="AU1139" s="281" t="s">
        <v>113</v>
      </c>
      <c r="AV1139" s="14" t="s">
        <v>85</v>
      </c>
      <c r="AW1139" s="14" t="s">
        <v>30</v>
      </c>
      <c r="AX1139" s="14" t="s">
        <v>76</v>
      </c>
      <c r="AY1139" s="281" t="s">
        <v>242</v>
      </c>
    </row>
    <row r="1140" s="14" customFormat="1">
      <c r="A1140" s="14"/>
      <c r="B1140" s="271"/>
      <c r="C1140" s="272"/>
      <c r="D1140" s="262" t="s">
        <v>251</v>
      </c>
      <c r="E1140" s="273" t="s">
        <v>1</v>
      </c>
      <c r="F1140" s="274" t="s">
        <v>1123</v>
      </c>
      <c r="G1140" s="272"/>
      <c r="H1140" s="275">
        <v>1.8</v>
      </c>
      <c r="I1140" s="276"/>
      <c r="J1140" s="272"/>
      <c r="K1140" s="272"/>
      <c r="L1140" s="277"/>
      <c r="M1140" s="278"/>
      <c r="N1140" s="279"/>
      <c r="O1140" s="279"/>
      <c r="P1140" s="279"/>
      <c r="Q1140" s="279"/>
      <c r="R1140" s="279"/>
      <c r="S1140" s="279"/>
      <c r="T1140" s="280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T1140" s="281" t="s">
        <v>251</v>
      </c>
      <c r="AU1140" s="281" t="s">
        <v>113</v>
      </c>
      <c r="AV1140" s="14" t="s">
        <v>85</v>
      </c>
      <c r="AW1140" s="14" t="s">
        <v>30</v>
      </c>
      <c r="AX1140" s="14" t="s">
        <v>76</v>
      </c>
      <c r="AY1140" s="281" t="s">
        <v>242</v>
      </c>
    </row>
    <row r="1141" s="16" customFormat="1">
      <c r="A1141" s="16"/>
      <c r="B1141" s="293"/>
      <c r="C1141" s="294"/>
      <c r="D1141" s="262" t="s">
        <v>251</v>
      </c>
      <c r="E1141" s="295" t="s">
        <v>1</v>
      </c>
      <c r="F1141" s="296" t="s">
        <v>293</v>
      </c>
      <c r="G1141" s="294"/>
      <c r="H1141" s="297">
        <v>3.6000000000000001</v>
      </c>
      <c r="I1141" s="298"/>
      <c r="J1141" s="294"/>
      <c r="K1141" s="294"/>
      <c r="L1141" s="299"/>
      <c r="M1141" s="300"/>
      <c r="N1141" s="301"/>
      <c r="O1141" s="301"/>
      <c r="P1141" s="301"/>
      <c r="Q1141" s="301"/>
      <c r="R1141" s="301"/>
      <c r="S1141" s="301"/>
      <c r="T1141" s="302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T1141" s="303" t="s">
        <v>251</v>
      </c>
      <c r="AU1141" s="303" t="s">
        <v>113</v>
      </c>
      <c r="AV1141" s="16" t="s">
        <v>113</v>
      </c>
      <c r="AW1141" s="16" t="s">
        <v>30</v>
      </c>
      <c r="AX1141" s="16" t="s">
        <v>76</v>
      </c>
      <c r="AY1141" s="303" t="s">
        <v>242</v>
      </c>
    </row>
    <row r="1142" s="15" customFormat="1">
      <c r="A1142" s="15"/>
      <c r="B1142" s="282"/>
      <c r="C1142" s="283"/>
      <c r="D1142" s="262" t="s">
        <v>251</v>
      </c>
      <c r="E1142" s="284" t="s">
        <v>1</v>
      </c>
      <c r="F1142" s="285" t="s">
        <v>256</v>
      </c>
      <c r="G1142" s="283"/>
      <c r="H1142" s="286">
        <v>23.242999999999999</v>
      </c>
      <c r="I1142" s="287"/>
      <c r="J1142" s="283"/>
      <c r="K1142" s="283"/>
      <c r="L1142" s="288"/>
      <c r="M1142" s="289"/>
      <c r="N1142" s="290"/>
      <c r="O1142" s="290"/>
      <c r="P1142" s="290"/>
      <c r="Q1142" s="290"/>
      <c r="R1142" s="290"/>
      <c r="S1142" s="290"/>
      <c r="T1142" s="291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T1142" s="292" t="s">
        <v>251</v>
      </c>
      <c r="AU1142" s="292" t="s">
        <v>113</v>
      </c>
      <c r="AV1142" s="15" t="s">
        <v>249</v>
      </c>
      <c r="AW1142" s="15" t="s">
        <v>30</v>
      </c>
      <c r="AX1142" s="15" t="s">
        <v>31</v>
      </c>
      <c r="AY1142" s="292" t="s">
        <v>242</v>
      </c>
    </row>
    <row r="1143" s="2" customFormat="1" ht="24.15" customHeight="1">
      <c r="A1143" s="41"/>
      <c r="B1143" s="42"/>
      <c r="C1143" s="247" t="s">
        <v>1124</v>
      </c>
      <c r="D1143" s="247" t="s">
        <v>245</v>
      </c>
      <c r="E1143" s="248" t="s">
        <v>1125</v>
      </c>
      <c r="F1143" s="249" t="s">
        <v>1126</v>
      </c>
      <c r="G1143" s="250" t="s">
        <v>353</v>
      </c>
      <c r="H1143" s="251">
        <v>52.445999999999998</v>
      </c>
      <c r="I1143" s="252"/>
      <c r="J1143" s="251">
        <f>ROUND(I1143*H1143,3)</f>
        <v>0</v>
      </c>
      <c r="K1143" s="253"/>
      <c r="L1143" s="44"/>
      <c r="M1143" s="254" t="s">
        <v>1</v>
      </c>
      <c r="N1143" s="255" t="s">
        <v>41</v>
      </c>
      <c r="O1143" s="94"/>
      <c r="P1143" s="256">
        <f>O1143*H1143</f>
        <v>0</v>
      </c>
      <c r="Q1143" s="256">
        <v>0</v>
      </c>
      <c r="R1143" s="256">
        <f>Q1143*H1143</f>
        <v>0</v>
      </c>
      <c r="S1143" s="256">
        <v>0.027</v>
      </c>
      <c r="T1143" s="257">
        <f>S1143*H1143</f>
        <v>1.416042</v>
      </c>
      <c r="U1143" s="41"/>
      <c r="V1143" s="41"/>
      <c r="W1143" s="41"/>
      <c r="X1143" s="41"/>
      <c r="Y1143" s="41"/>
      <c r="Z1143" s="41"/>
      <c r="AA1143" s="41"/>
      <c r="AB1143" s="41"/>
      <c r="AC1143" s="41"/>
      <c r="AD1143" s="41"/>
      <c r="AE1143" s="41"/>
      <c r="AR1143" s="258" t="s">
        <v>249</v>
      </c>
      <c r="AT1143" s="258" t="s">
        <v>245</v>
      </c>
      <c r="AU1143" s="258" t="s">
        <v>113</v>
      </c>
      <c r="AY1143" s="18" t="s">
        <v>242</v>
      </c>
      <c r="BE1143" s="146">
        <f>IF(N1143="základní",J1143,0)</f>
        <v>0</v>
      </c>
      <c r="BF1143" s="146">
        <f>IF(N1143="snížená",J1143,0)</f>
        <v>0</v>
      </c>
      <c r="BG1143" s="146">
        <f>IF(N1143="zákl. přenesená",J1143,0)</f>
        <v>0</v>
      </c>
      <c r="BH1143" s="146">
        <f>IF(N1143="sníž. přenesená",J1143,0)</f>
        <v>0</v>
      </c>
      <c r="BI1143" s="146">
        <f>IF(N1143="nulová",J1143,0)</f>
        <v>0</v>
      </c>
      <c r="BJ1143" s="18" t="s">
        <v>31</v>
      </c>
      <c r="BK1143" s="259">
        <f>ROUND(I1143*H1143,3)</f>
        <v>0</v>
      </c>
      <c r="BL1143" s="18" t="s">
        <v>249</v>
      </c>
      <c r="BM1143" s="258" t="s">
        <v>1127</v>
      </c>
    </row>
    <row r="1144" s="13" customFormat="1">
      <c r="A1144" s="13"/>
      <c r="B1144" s="260"/>
      <c r="C1144" s="261"/>
      <c r="D1144" s="262" t="s">
        <v>251</v>
      </c>
      <c r="E1144" s="263" t="s">
        <v>1</v>
      </c>
      <c r="F1144" s="264" t="s">
        <v>772</v>
      </c>
      <c r="G1144" s="261"/>
      <c r="H1144" s="263" t="s">
        <v>1</v>
      </c>
      <c r="I1144" s="265"/>
      <c r="J1144" s="261"/>
      <c r="K1144" s="261"/>
      <c r="L1144" s="266"/>
      <c r="M1144" s="267"/>
      <c r="N1144" s="268"/>
      <c r="O1144" s="268"/>
      <c r="P1144" s="268"/>
      <c r="Q1144" s="268"/>
      <c r="R1144" s="268"/>
      <c r="S1144" s="268"/>
      <c r="T1144" s="269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T1144" s="270" t="s">
        <v>251</v>
      </c>
      <c r="AU1144" s="270" t="s">
        <v>113</v>
      </c>
      <c r="AV1144" s="13" t="s">
        <v>31</v>
      </c>
      <c r="AW1144" s="13" t="s">
        <v>30</v>
      </c>
      <c r="AX1144" s="13" t="s">
        <v>76</v>
      </c>
      <c r="AY1144" s="270" t="s">
        <v>242</v>
      </c>
    </row>
    <row r="1145" s="14" customFormat="1">
      <c r="A1145" s="14"/>
      <c r="B1145" s="271"/>
      <c r="C1145" s="272"/>
      <c r="D1145" s="262" t="s">
        <v>251</v>
      </c>
      <c r="E1145" s="273" t="s">
        <v>1</v>
      </c>
      <c r="F1145" s="274" t="s">
        <v>1128</v>
      </c>
      <c r="G1145" s="272"/>
      <c r="H1145" s="275">
        <v>2.762</v>
      </c>
      <c r="I1145" s="276"/>
      <c r="J1145" s="272"/>
      <c r="K1145" s="272"/>
      <c r="L1145" s="277"/>
      <c r="M1145" s="278"/>
      <c r="N1145" s="279"/>
      <c r="O1145" s="279"/>
      <c r="P1145" s="279"/>
      <c r="Q1145" s="279"/>
      <c r="R1145" s="279"/>
      <c r="S1145" s="279"/>
      <c r="T1145" s="280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T1145" s="281" t="s">
        <v>251</v>
      </c>
      <c r="AU1145" s="281" t="s">
        <v>113</v>
      </c>
      <c r="AV1145" s="14" t="s">
        <v>85</v>
      </c>
      <c r="AW1145" s="14" t="s">
        <v>30</v>
      </c>
      <c r="AX1145" s="14" t="s">
        <v>76</v>
      </c>
      <c r="AY1145" s="281" t="s">
        <v>242</v>
      </c>
    </row>
    <row r="1146" s="16" customFormat="1">
      <c r="A1146" s="16"/>
      <c r="B1146" s="293"/>
      <c r="C1146" s="294"/>
      <c r="D1146" s="262" t="s">
        <v>251</v>
      </c>
      <c r="E1146" s="295" t="s">
        <v>1</v>
      </c>
      <c r="F1146" s="296" t="s">
        <v>293</v>
      </c>
      <c r="G1146" s="294"/>
      <c r="H1146" s="297">
        <v>2.762</v>
      </c>
      <c r="I1146" s="298"/>
      <c r="J1146" s="294"/>
      <c r="K1146" s="294"/>
      <c r="L1146" s="299"/>
      <c r="M1146" s="300"/>
      <c r="N1146" s="301"/>
      <c r="O1146" s="301"/>
      <c r="P1146" s="301"/>
      <c r="Q1146" s="301"/>
      <c r="R1146" s="301"/>
      <c r="S1146" s="301"/>
      <c r="T1146" s="302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T1146" s="303" t="s">
        <v>251</v>
      </c>
      <c r="AU1146" s="303" t="s">
        <v>113</v>
      </c>
      <c r="AV1146" s="16" t="s">
        <v>113</v>
      </c>
      <c r="AW1146" s="16" t="s">
        <v>30</v>
      </c>
      <c r="AX1146" s="16" t="s">
        <v>76</v>
      </c>
      <c r="AY1146" s="303" t="s">
        <v>242</v>
      </c>
    </row>
    <row r="1147" s="13" customFormat="1">
      <c r="A1147" s="13"/>
      <c r="B1147" s="260"/>
      <c r="C1147" s="261"/>
      <c r="D1147" s="262" t="s">
        <v>251</v>
      </c>
      <c r="E1147" s="263" t="s">
        <v>1</v>
      </c>
      <c r="F1147" s="264" t="s">
        <v>426</v>
      </c>
      <c r="G1147" s="261"/>
      <c r="H1147" s="263" t="s">
        <v>1</v>
      </c>
      <c r="I1147" s="265"/>
      <c r="J1147" s="261"/>
      <c r="K1147" s="261"/>
      <c r="L1147" s="266"/>
      <c r="M1147" s="267"/>
      <c r="N1147" s="268"/>
      <c r="O1147" s="268"/>
      <c r="P1147" s="268"/>
      <c r="Q1147" s="268"/>
      <c r="R1147" s="268"/>
      <c r="S1147" s="268"/>
      <c r="T1147" s="269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T1147" s="270" t="s">
        <v>251</v>
      </c>
      <c r="AU1147" s="270" t="s">
        <v>113</v>
      </c>
      <c r="AV1147" s="13" t="s">
        <v>31</v>
      </c>
      <c r="AW1147" s="13" t="s">
        <v>30</v>
      </c>
      <c r="AX1147" s="13" t="s">
        <v>76</v>
      </c>
      <c r="AY1147" s="270" t="s">
        <v>242</v>
      </c>
    </row>
    <row r="1148" s="14" customFormat="1">
      <c r="A1148" s="14"/>
      <c r="B1148" s="271"/>
      <c r="C1148" s="272"/>
      <c r="D1148" s="262" t="s">
        <v>251</v>
      </c>
      <c r="E1148" s="273" t="s">
        <v>1</v>
      </c>
      <c r="F1148" s="274" t="s">
        <v>1129</v>
      </c>
      <c r="G1148" s="272"/>
      <c r="H1148" s="275">
        <v>3.3090000000000002</v>
      </c>
      <c r="I1148" s="276"/>
      <c r="J1148" s="272"/>
      <c r="K1148" s="272"/>
      <c r="L1148" s="277"/>
      <c r="M1148" s="278"/>
      <c r="N1148" s="279"/>
      <c r="O1148" s="279"/>
      <c r="P1148" s="279"/>
      <c r="Q1148" s="279"/>
      <c r="R1148" s="279"/>
      <c r="S1148" s="279"/>
      <c r="T1148" s="280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T1148" s="281" t="s">
        <v>251</v>
      </c>
      <c r="AU1148" s="281" t="s">
        <v>113</v>
      </c>
      <c r="AV1148" s="14" t="s">
        <v>85</v>
      </c>
      <c r="AW1148" s="14" t="s">
        <v>30</v>
      </c>
      <c r="AX1148" s="14" t="s">
        <v>76</v>
      </c>
      <c r="AY1148" s="281" t="s">
        <v>242</v>
      </c>
    </row>
    <row r="1149" s="14" customFormat="1">
      <c r="A1149" s="14"/>
      <c r="B1149" s="271"/>
      <c r="C1149" s="272"/>
      <c r="D1149" s="262" t="s">
        <v>251</v>
      </c>
      <c r="E1149" s="273" t="s">
        <v>1</v>
      </c>
      <c r="F1149" s="274" t="s">
        <v>1129</v>
      </c>
      <c r="G1149" s="272"/>
      <c r="H1149" s="275">
        <v>3.3090000000000002</v>
      </c>
      <c r="I1149" s="276"/>
      <c r="J1149" s="272"/>
      <c r="K1149" s="272"/>
      <c r="L1149" s="277"/>
      <c r="M1149" s="278"/>
      <c r="N1149" s="279"/>
      <c r="O1149" s="279"/>
      <c r="P1149" s="279"/>
      <c r="Q1149" s="279"/>
      <c r="R1149" s="279"/>
      <c r="S1149" s="279"/>
      <c r="T1149" s="280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81" t="s">
        <v>251</v>
      </c>
      <c r="AU1149" s="281" t="s">
        <v>113</v>
      </c>
      <c r="AV1149" s="14" t="s">
        <v>85</v>
      </c>
      <c r="AW1149" s="14" t="s">
        <v>30</v>
      </c>
      <c r="AX1149" s="14" t="s">
        <v>76</v>
      </c>
      <c r="AY1149" s="281" t="s">
        <v>242</v>
      </c>
    </row>
    <row r="1150" s="14" customFormat="1">
      <c r="A1150" s="14"/>
      <c r="B1150" s="271"/>
      <c r="C1150" s="272"/>
      <c r="D1150" s="262" t="s">
        <v>251</v>
      </c>
      <c r="E1150" s="273" t="s">
        <v>1</v>
      </c>
      <c r="F1150" s="274" t="s">
        <v>1129</v>
      </c>
      <c r="G1150" s="272"/>
      <c r="H1150" s="275">
        <v>3.3090000000000002</v>
      </c>
      <c r="I1150" s="276"/>
      <c r="J1150" s="272"/>
      <c r="K1150" s="272"/>
      <c r="L1150" s="277"/>
      <c r="M1150" s="278"/>
      <c r="N1150" s="279"/>
      <c r="O1150" s="279"/>
      <c r="P1150" s="279"/>
      <c r="Q1150" s="279"/>
      <c r="R1150" s="279"/>
      <c r="S1150" s="279"/>
      <c r="T1150" s="280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T1150" s="281" t="s">
        <v>251</v>
      </c>
      <c r="AU1150" s="281" t="s">
        <v>113</v>
      </c>
      <c r="AV1150" s="14" t="s">
        <v>85</v>
      </c>
      <c r="AW1150" s="14" t="s">
        <v>30</v>
      </c>
      <c r="AX1150" s="14" t="s">
        <v>76</v>
      </c>
      <c r="AY1150" s="281" t="s">
        <v>242</v>
      </c>
    </row>
    <row r="1151" s="14" customFormat="1">
      <c r="A1151" s="14"/>
      <c r="B1151" s="271"/>
      <c r="C1151" s="272"/>
      <c r="D1151" s="262" t="s">
        <v>251</v>
      </c>
      <c r="E1151" s="273" t="s">
        <v>1</v>
      </c>
      <c r="F1151" s="274" t="s">
        <v>1129</v>
      </c>
      <c r="G1151" s="272"/>
      <c r="H1151" s="275">
        <v>3.3090000000000002</v>
      </c>
      <c r="I1151" s="276"/>
      <c r="J1151" s="272"/>
      <c r="K1151" s="272"/>
      <c r="L1151" s="277"/>
      <c r="M1151" s="278"/>
      <c r="N1151" s="279"/>
      <c r="O1151" s="279"/>
      <c r="P1151" s="279"/>
      <c r="Q1151" s="279"/>
      <c r="R1151" s="279"/>
      <c r="S1151" s="279"/>
      <c r="T1151" s="280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T1151" s="281" t="s">
        <v>251</v>
      </c>
      <c r="AU1151" s="281" t="s">
        <v>113</v>
      </c>
      <c r="AV1151" s="14" t="s">
        <v>85</v>
      </c>
      <c r="AW1151" s="14" t="s">
        <v>30</v>
      </c>
      <c r="AX1151" s="14" t="s">
        <v>76</v>
      </c>
      <c r="AY1151" s="281" t="s">
        <v>242</v>
      </c>
    </row>
    <row r="1152" s="14" customFormat="1">
      <c r="A1152" s="14"/>
      <c r="B1152" s="271"/>
      <c r="C1152" s="272"/>
      <c r="D1152" s="262" t="s">
        <v>251</v>
      </c>
      <c r="E1152" s="273" t="s">
        <v>1</v>
      </c>
      <c r="F1152" s="274" t="s">
        <v>1129</v>
      </c>
      <c r="G1152" s="272"/>
      <c r="H1152" s="275">
        <v>3.3090000000000002</v>
      </c>
      <c r="I1152" s="276"/>
      <c r="J1152" s="272"/>
      <c r="K1152" s="272"/>
      <c r="L1152" s="277"/>
      <c r="M1152" s="278"/>
      <c r="N1152" s="279"/>
      <c r="O1152" s="279"/>
      <c r="P1152" s="279"/>
      <c r="Q1152" s="279"/>
      <c r="R1152" s="279"/>
      <c r="S1152" s="279"/>
      <c r="T1152" s="280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T1152" s="281" t="s">
        <v>251</v>
      </c>
      <c r="AU1152" s="281" t="s">
        <v>113</v>
      </c>
      <c r="AV1152" s="14" t="s">
        <v>85</v>
      </c>
      <c r="AW1152" s="14" t="s">
        <v>30</v>
      </c>
      <c r="AX1152" s="14" t="s">
        <v>76</v>
      </c>
      <c r="AY1152" s="281" t="s">
        <v>242</v>
      </c>
    </row>
    <row r="1153" s="14" customFormat="1">
      <c r="A1153" s="14"/>
      <c r="B1153" s="271"/>
      <c r="C1153" s="272"/>
      <c r="D1153" s="262" t="s">
        <v>251</v>
      </c>
      <c r="E1153" s="273" t="s">
        <v>1</v>
      </c>
      <c r="F1153" s="274" t="s">
        <v>1129</v>
      </c>
      <c r="G1153" s="272"/>
      <c r="H1153" s="275">
        <v>3.3090000000000002</v>
      </c>
      <c r="I1153" s="276"/>
      <c r="J1153" s="272"/>
      <c r="K1153" s="272"/>
      <c r="L1153" s="277"/>
      <c r="M1153" s="278"/>
      <c r="N1153" s="279"/>
      <c r="O1153" s="279"/>
      <c r="P1153" s="279"/>
      <c r="Q1153" s="279"/>
      <c r="R1153" s="279"/>
      <c r="S1153" s="279"/>
      <c r="T1153" s="280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T1153" s="281" t="s">
        <v>251</v>
      </c>
      <c r="AU1153" s="281" t="s">
        <v>113</v>
      </c>
      <c r="AV1153" s="14" t="s">
        <v>85</v>
      </c>
      <c r="AW1153" s="14" t="s">
        <v>30</v>
      </c>
      <c r="AX1153" s="14" t="s">
        <v>76</v>
      </c>
      <c r="AY1153" s="281" t="s">
        <v>242</v>
      </c>
    </row>
    <row r="1154" s="14" customFormat="1">
      <c r="A1154" s="14"/>
      <c r="B1154" s="271"/>
      <c r="C1154" s="272"/>
      <c r="D1154" s="262" t="s">
        <v>251</v>
      </c>
      <c r="E1154" s="273" t="s">
        <v>1</v>
      </c>
      <c r="F1154" s="274" t="s">
        <v>1129</v>
      </c>
      <c r="G1154" s="272"/>
      <c r="H1154" s="275">
        <v>3.3090000000000002</v>
      </c>
      <c r="I1154" s="276"/>
      <c r="J1154" s="272"/>
      <c r="K1154" s="272"/>
      <c r="L1154" s="277"/>
      <c r="M1154" s="278"/>
      <c r="N1154" s="279"/>
      <c r="O1154" s="279"/>
      <c r="P1154" s="279"/>
      <c r="Q1154" s="279"/>
      <c r="R1154" s="279"/>
      <c r="S1154" s="279"/>
      <c r="T1154" s="280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81" t="s">
        <v>251</v>
      </c>
      <c r="AU1154" s="281" t="s">
        <v>113</v>
      </c>
      <c r="AV1154" s="14" t="s">
        <v>85</v>
      </c>
      <c r="AW1154" s="14" t="s">
        <v>30</v>
      </c>
      <c r="AX1154" s="14" t="s">
        <v>76</v>
      </c>
      <c r="AY1154" s="281" t="s">
        <v>242</v>
      </c>
    </row>
    <row r="1155" s="14" customFormat="1">
      <c r="A1155" s="14"/>
      <c r="B1155" s="271"/>
      <c r="C1155" s="272"/>
      <c r="D1155" s="262" t="s">
        <v>251</v>
      </c>
      <c r="E1155" s="273" t="s">
        <v>1</v>
      </c>
      <c r="F1155" s="274" t="s">
        <v>1129</v>
      </c>
      <c r="G1155" s="272"/>
      <c r="H1155" s="275">
        <v>3.3090000000000002</v>
      </c>
      <c r="I1155" s="276"/>
      <c r="J1155" s="272"/>
      <c r="K1155" s="272"/>
      <c r="L1155" s="277"/>
      <c r="M1155" s="278"/>
      <c r="N1155" s="279"/>
      <c r="O1155" s="279"/>
      <c r="P1155" s="279"/>
      <c r="Q1155" s="279"/>
      <c r="R1155" s="279"/>
      <c r="S1155" s="279"/>
      <c r="T1155" s="280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T1155" s="281" t="s">
        <v>251</v>
      </c>
      <c r="AU1155" s="281" t="s">
        <v>113</v>
      </c>
      <c r="AV1155" s="14" t="s">
        <v>85</v>
      </c>
      <c r="AW1155" s="14" t="s">
        <v>30</v>
      </c>
      <c r="AX1155" s="14" t="s">
        <v>76</v>
      </c>
      <c r="AY1155" s="281" t="s">
        <v>242</v>
      </c>
    </row>
    <row r="1156" s="14" customFormat="1">
      <c r="A1156" s="14"/>
      <c r="B1156" s="271"/>
      <c r="C1156" s="272"/>
      <c r="D1156" s="262" t="s">
        <v>251</v>
      </c>
      <c r="E1156" s="273" t="s">
        <v>1</v>
      </c>
      <c r="F1156" s="274" t="s">
        <v>1129</v>
      </c>
      <c r="G1156" s="272"/>
      <c r="H1156" s="275">
        <v>3.3090000000000002</v>
      </c>
      <c r="I1156" s="276"/>
      <c r="J1156" s="272"/>
      <c r="K1156" s="272"/>
      <c r="L1156" s="277"/>
      <c r="M1156" s="278"/>
      <c r="N1156" s="279"/>
      <c r="O1156" s="279"/>
      <c r="P1156" s="279"/>
      <c r="Q1156" s="279"/>
      <c r="R1156" s="279"/>
      <c r="S1156" s="279"/>
      <c r="T1156" s="280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T1156" s="281" t="s">
        <v>251</v>
      </c>
      <c r="AU1156" s="281" t="s">
        <v>113</v>
      </c>
      <c r="AV1156" s="14" t="s">
        <v>85</v>
      </c>
      <c r="AW1156" s="14" t="s">
        <v>30</v>
      </c>
      <c r="AX1156" s="14" t="s">
        <v>76</v>
      </c>
      <c r="AY1156" s="281" t="s">
        <v>242</v>
      </c>
    </row>
    <row r="1157" s="16" customFormat="1">
      <c r="A1157" s="16"/>
      <c r="B1157" s="293"/>
      <c r="C1157" s="294"/>
      <c r="D1157" s="262" t="s">
        <v>251</v>
      </c>
      <c r="E1157" s="295" t="s">
        <v>1</v>
      </c>
      <c r="F1157" s="296" t="s">
        <v>293</v>
      </c>
      <c r="G1157" s="294"/>
      <c r="H1157" s="297">
        <v>29.780999999999999</v>
      </c>
      <c r="I1157" s="298"/>
      <c r="J1157" s="294"/>
      <c r="K1157" s="294"/>
      <c r="L1157" s="299"/>
      <c r="M1157" s="300"/>
      <c r="N1157" s="301"/>
      <c r="O1157" s="301"/>
      <c r="P1157" s="301"/>
      <c r="Q1157" s="301"/>
      <c r="R1157" s="301"/>
      <c r="S1157" s="301"/>
      <c r="T1157" s="302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T1157" s="303" t="s">
        <v>251</v>
      </c>
      <c r="AU1157" s="303" t="s">
        <v>113</v>
      </c>
      <c r="AV1157" s="16" t="s">
        <v>113</v>
      </c>
      <c r="AW1157" s="16" t="s">
        <v>30</v>
      </c>
      <c r="AX1157" s="16" t="s">
        <v>76</v>
      </c>
      <c r="AY1157" s="303" t="s">
        <v>242</v>
      </c>
    </row>
    <row r="1158" s="13" customFormat="1">
      <c r="A1158" s="13"/>
      <c r="B1158" s="260"/>
      <c r="C1158" s="261"/>
      <c r="D1158" s="262" t="s">
        <v>251</v>
      </c>
      <c r="E1158" s="263" t="s">
        <v>1</v>
      </c>
      <c r="F1158" s="264" t="s">
        <v>428</v>
      </c>
      <c r="G1158" s="261"/>
      <c r="H1158" s="263" t="s">
        <v>1</v>
      </c>
      <c r="I1158" s="265"/>
      <c r="J1158" s="261"/>
      <c r="K1158" s="261"/>
      <c r="L1158" s="266"/>
      <c r="M1158" s="267"/>
      <c r="N1158" s="268"/>
      <c r="O1158" s="268"/>
      <c r="P1158" s="268"/>
      <c r="Q1158" s="268"/>
      <c r="R1158" s="268"/>
      <c r="S1158" s="268"/>
      <c r="T1158" s="269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T1158" s="270" t="s">
        <v>251</v>
      </c>
      <c r="AU1158" s="270" t="s">
        <v>113</v>
      </c>
      <c r="AV1158" s="13" t="s">
        <v>31</v>
      </c>
      <c r="AW1158" s="13" t="s">
        <v>30</v>
      </c>
      <c r="AX1158" s="13" t="s">
        <v>76</v>
      </c>
      <c r="AY1158" s="270" t="s">
        <v>242</v>
      </c>
    </row>
    <row r="1159" s="14" customFormat="1">
      <c r="A1159" s="14"/>
      <c r="B1159" s="271"/>
      <c r="C1159" s="272"/>
      <c r="D1159" s="262" t="s">
        <v>251</v>
      </c>
      <c r="E1159" s="273" t="s">
        <v>1</v>
      </c>
      <c r="F1159" s="274" t="s">
        <v>1129</v>
      </c>
      <c r="G1159" s="272"/>
      <c r="H1159" s="275">
        <v>3.3090000000000002</v>
      </c>
      <c r="I1159" s="276"/>
      <c r="J1159" s="272"/>
      <c r="K1159" s="272"/>
      <c r="L1159" s="277"/>
      <c r="M1159" s="278"/>
      <c r="N1159" s="279"/>
      <c r="O1159" s="279"/>
      <c r="P1159" s="279"/>
      <c r="Q1159" s="279"/>
      <c r="R1159" s="279"/>
      <c r="S1159" s="279"/>
      <c r="T1159" s="280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T1159" s="281" t="s">
        <v>251</v>
      </c>
      <c r="AU1159" s="281" t="s">
        <v>113</v>
      </c>
      <c r="AV1159" s="14" t="s">
        <v>85</v>
      </c>
      <c r="AW1159" s="14" t="s">
        <v>30</v>
      </c>
      <c r="AX1159" s="14" t="s">
        <v>76</v>
      </c>
      <c r="AY1159" s="281" t="s">
        <v>242</v>
      </c>
    </row>
    <row r="1160" s="14" customFormat="1">
      <c r="A1160" s="14"/>
      <c r="B1160" s="271"/>
      <c r="C1160" s="272"/>
      <c r="D1160" s="262" t="s">
        <v>251</v>
      </c>
      <c r="E1160" s="273" t="s">
        <v>1</v>
      </c>
      <c r="F1160" s="274" t="s">
        <v>1129</v>
      </c>
      <c r="G1160" s="272"/>
      <c r="H1160" s="275">
        <v>3.3090000000000002</v>
      </c>
      <c r="I1160" s="276"/>
      <c r="J1160" s="272"/>
      <c r="K1160" s="272"/>
      <c r="L1160" s="277"/>
      <c r="M1160" s="278"/>
      <c r="N1160" s="279"/>
      <c r="O1160" s="279"/>
      <c r="P1160" s="279"/>
      <c r="Q1160" s="279"/>
      <c r="R1160" s="279"/>
      <c r="S1160" s="279"/>
      <c r="T1160" s="280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T1160" s="281" t="s">
        <v>251</v>
      </c>
      <c r="AU1160" s="281" t="s">
        <v>113</v>
      </c>
      <c r="AV1160" s="14" t="s">
        <v>85</v>
      </c>
      <c r="AW1160" s="14" t="s">
        <v>30</v>
      </c>
      <c r="AX1160" s="14" t="s">
        <v>76</v>
      </c>
      <c r="AY1160" s="281" t="s">
        <v>242</v>
      </c>
    </row>
    <row r="1161" s="14" customFormat="1">
      <c r="A1161" s="14"/>
      <c r="B1161" s="271"/>
      <c r="C1161" s="272"/>
      <c r="D1161" s="262" t="s">
        <v>251</v>
      </c>
      <c r="E1161" s="273" t="s">
        <v>1</v>
      </c>
      <c r="F1161" s="274" t="s">
        <v>1130</v>
      </c>
      <c r="G1161" s="272"/>
      <c r="H1161" s="275">
        <v>2.657</v>
      </c>
      <c r="I1161" s="276"/>
      <c r="J1161" s="272"/>
      <c r="K1161" s="272"/>
      <c r="L1161" s="277"/>
      <c r="M1161" s="278"/>
      <c r="N1161" s="279"/>
      <c r="O1161" s="279"/>
      <c r="P1161" s="279"/>
      <c r="Q1161" s="279"/>
      <c r="R1161" s="279"/>
      <c r="S1161" s="279"/>
      <c r="T1161" s="280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T1161" s="281" t="s">
        <v>251</v>
      </c>
      <c r="AU1161" s="281" t="s">
        <v>113</v>
      </c>
      <c r="AV1161" s="14" t="s">
        <v>85</v>
      </c>
      <c r="AW1161" s="14" t="s">
        <v>30</v>
      </c>
      <c r="AX1161" s="14" t="s">
        <v>76</v>
      </c>
      <c r="AY1161" s="281" t="s">
        <v>242</v>
      </c>
    </row>
    <row r="1162" s="14" customFormat="1">
      <c r="A1162" s="14"/>
      <c r="B1162" s="271"/>
      <c r="C1162" s="272"/>
      <c r="D1162" s="262" t="s">
        <v>251</v>
      </c>
      <c r="E1162" s="273" t="s">
        <v>1</v>
      </c>
      <c r="F1162" s="274" t="s">
        <v>1130</v>
      </c>
      <c r="G1162" s="272"/>
      <c r="H1162" s="275">
        <v>2.657</v>
      </c>
      <c r="I1162" s="276"/>
      <c r="J1162" s="272"/>
      <c r="K1162" s="272"/>
      <c r="L1162" s="277"/>
      <c r="M1162" s="278"/>
      <c r="N1162" s="279"/>
      <c r="O1162" s="279"/>
      <c r="P1162" s="279"/>
      <c r="Q1162" s="279"/>
      <c r="R1162" s="279"/>
      <c r="S1162" s="279"/>
      <c r="T1162" s="280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T1162" s="281" t="s">
        <v>251</v>
      </c>
      <c r="AU1162" s="281" t="s">
        <v>113</v>
      </c>
      <c r="AV1162" s="14" t="s">
        <v>85</v>
      </c>
      <c r="AW1162" s="14" t="s">
        <v>30</v>
      </c>
      <c r="AX1162" s="14" t="s">
        <v>76</v>
      </c>
      <c r="AY1162" s="281" t="s">
        <v>242</v>
      </c>
    </row>
    <row r="1163" s="14" customFormat="1">
      <c r="A1163" s="14"/>
      <c r="B1163" s="271"/>
      <c r="C1163" s="272"/>
      <c r="D1163" s="262" t="s">
        <v>251</v>
      </c>
      <c r="E1163" s="273" t="s">
        <v>1</v>
      </c>
      <c r="F1163" s="274" t="s">
        <v>1130</v>
      </c>
      <c r="G1163" s="272"/>
      <c r="H1163" s="275">
        <v>2.657</v>
      </c>
      <c r="I1163" s="276"/>
      <c r="J1163" s="272"/>
      <c r="K1163" s="272"/>
      <c r="L1163" s="277"/>
      <c r="M1163" s="278"/>
      <c r="N1163" s="279"/>
      <c r="O1163" s="279"/>
      <c r="P1163" s="279"/>
      <c r="Q1163" s="279"/>
      <c r="R1163" s="279"/>
      <c r="S1163" s="279"/>
      <c r="T1163" s="280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T1163" s="281" t="s">
        <v>251</v>
      </c>
      <c r="AU1163" s="281" t="s">
        <v>113</v>
      </c>
      <c r="AV1163" s="14" t="s">
        <v>85</v>
      </c>
      <c r="AW1163" s="14" t="s">
        <v>30</v>
      </c>
      <c r="AX1163" s="14" t="s">
        <v>76</v>
      </c>
      <c r="AY1163" s="281" t="s">
        <v>242</v>
      </c>
    </row>
    <row r="1164" s="14" customFormat="1">
      <c r="A1164" s="14"/>
      <c r="B1164" s="271"/>
      <c r="C1164" s="272"/>
      <c r="D1164" s="262" t="s">
        <v>251</v>
      </c>
      <c r="E1164" s="273" t="s">
        <v>1</v>
      </c>
      <c r="F1164" s="274" t="s">
        <v>1130</v>
      </c>
      <c r="G1164" s="272"/>
      <c r="H1164" s="275">
        <v>2.657</v>
      </c>
      <c r="I1164" s="276"/>
      <c r="J1164" s="272"/>
      <c r="K1164" s="272"/>
      <c r="L1164" s="277"/>
      <c r="M1164" s="278"/>
      <c r="N1164" s="279"/>
      <c r="O1164" s="279"/>
      <c r="P1164" s="279"/>
      <c r="Q1164" s="279"/>
      <c r="R1164" s="279"/>
      <c r="S1164" s="279"/>
      <c r="T1164" s="280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T1164" s="281" t="s">
        <v>251</v>
      </c>
      <c r="AU1164" s="281" t="s">
        <v>113</v>
      </c>
      <c r="AV1164" s="14" t="s">
        <v>85</v>
      </c>
      <c r="AW1164" s="14" t="s">
        <v>30</v>
      </c>
      <c r="AX1164" s="14" t="s">
        <v>76</v>
      </c>
      <c r="AY1164" s="281" t="s">
        <v>242</v>
      </c>
    </row>
    <row r="1165" s="14" customFormat="1">
      <c r="A1165" s="14"/>
      <c r="B1165" s="271"/>
      <c r="C1165" s="272"/>
      <c r="D1165" s="262" t="s">
        <v>251</v>
      </c>
      <c r="E1165" s="273" t="s">
        <v>1</v>
      </c>
      <c r="F1165" s="274" t="s">
        <v>1130</v>
      </c>
      <c r="G1165" s="272"/>
      <c r="H1165" s="275">
        <v>2.657</v>
      </c>
      <c r="I1165" s="276"/>
      <c r="J1165" s="272"/>
      <c r="K1165" s="272"/>
      <c r="L1165" s="277"/>
      <c r="M1165" s="278"/>
      <c r="N1165" s="279"/>
      <c r="O1165" s="279"/>
      <c r="P1165" s="279"/>
      <c r="Q1165" s="279"/>
      <c r="R1165" s="279"/>
      <c r="S1165" s="279"/>
      <c r="T1165" s="280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T1165" s="281" t="s">
        <v>251</v>
      </c>
      <c r="AU1165" s="281" t="s">
        <v>113</v>
      </c>
      <c r="AV1165" s="14" t="s">
        <v>85</v>
      </c>
      <c r="AW1165" s="14" t="s">
        <v>30</v>
      </c>
      <c r="AX1165" s="14" t="s">
        <v>76</v>
      </c>
      <c r="AY1165" s="281" t="s">
        <v>242</v>
      </c>
    </row>
    <row r="1166" s="16" customFormat="1">
      <c r="A1166" s="16"/>
      <c r="B1166" s="293"/>
      <c r="C1166" s="294"/>
      <c r="D1166" s="262" t="s">
        <v>251</v>
      </c>
      <c r="E1166" s="295" t="s">
        <v>1</v>
      </c>
      <c r="F1166" s="296" t="s">
        <v>293</v>
      </c>
      <c r="G1166" s="294"/>
      <c r="H1166" s="297">
        <v>19.902999999999999</v>
      </c>
      <c r="I1166" s="298"/>
      <c r="J1166" s="294"/>
      <c r="K1166" s="294"/>
      <c r="L1166" s="299"/>
      <c r="M1166" s="300"/>
      <c r="N1166" s="301"/>
      <c r="O1166" s="301"/>
      <c r="P1166" s="301"/>
      <c r="Q1166" s="301"/>
      <c r="R1166" s="301"/>
      <c r="S1166" s="301"/>
      <c r="T1166" s="302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T1166" s="303" t="s">
        <v>251</v>
      </c>
      <c r="AU1166" s="303" t="s">
        <v>113</v>
      </c>
      <c r="AV1166" s="16" t="s">
        <v>113</v>
      </c>
      <c r="AW1166" s="16" t="s">
        <v>30</v>
      </c>
      <c r="AX1166" s="16" t="s">
        <v>76</v>
      </c>
      <c r="AY1166" s="303" t="s">
        <v>242</v>
      </c>
    </row>
    <row r="1167" s="15" customFormat="1">
      <c r="A1167" s="15"/>
      <c r="B1167" s="282"/>
      <c r="C1167" s="283"/>
      <c r="D1167" s="262" t="s">
        <v>251</v>
      </c>
      <c r="E1167" s="284" t="s">
        <v>1</v>
      </c>
      <c r="F1167" s="285" t="s">
        <v>256</v>
      </c>
      <c r="G1167" s="283"/>
      <c r="H1167" s="286">
        <v>52.445999999999998</v>
      </c>
      <c r="I1167" s="287"/>
      <c r="J1167" s="283"/>
      <c r="K1167" s="283"/>
      <c r="L1167" s="288"/>
      <c r="M1167" s="289"/>
      <c r="N1167" s="290"/>
      <c r="O1167" s="290"/>
      <c r="P1167" s="290"/>
      <c r="Q1167" s="290"/>
      <c r="R1167" s="290"/>
      <c r="S1167" s="290"/>
      <c r="T1167" s="291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T1167" s="292" t="s">
        <v>251</v>
      </c>
      <c r="AU1167" s="292" t="s">
        <v>113</v>
      </c>
      <c r="AV1167" s="15" t="s">
        <v>249</v>
      </c>
      <c r="AW1167" s="15" t="s">
        <v>30</v>
      </c>
      <c r="AX1167" s="15" t="s">
        <v>31</v>
      </c>
      <c r="AY1167" s="292" t="s">
        <v>242</v>
      </c>
    </row>
    <row r="1168" s="2" customFormat="1" ht="24.15" customHeight="1">
      <c r="A1168" s="41"/>
      <c r="B1168" s="42"/>
      <c r="C1168" s="247" t="s">
        <v>1131</v>
      </c>
      <c r="D1168" s="247" t="s">
        <v>245</v>
      </c>
      <c r="E1168" s="248" t="s">
        <v>1132</v>
      </c>
      <c r="F1168" s="249" t="s">
        <v>1133</v>
      </c>
      <c r="G1168" s="250" t="s">
        <v>353</v>
      </c>
      <c r="H1168" s="251">
        <v>21.847999999999999</v>
      </c>
      <c r="I1168" s="252"/>
      <c r="J1168" s="251">
        <f>ROUND(I1168*H1168,3)</f>
        <v>0</v>
      </c>
      <c r="K1168" s="253"/>
      <c r="L1168" s="44"/>
      <c r="M1168" s="254" t="s">
        <v>1</v>
      </c>
      <c r="N1168" s="255" t="s">
        <v>41</v>
      </c>
      <c r="O1168" s="94"/>
      <c r="P1168" s="256">
        <f>O1168*H1168</f>
        <v>0</v>
      </c>
      <c r="Q1168" s="256">
        <v>0</v>
      </c>
      <c r="R1168" s="256">
        <f>Q1168*H1168</f>
        <v>0</v>
      </c>
      <c r="S1168" s="256">
        <v>0.023</v>
      </c>
      <c r="T1168" s="257">
        <f>S1168*H1168</f>
        <v>0.50250399999999995</v>
      </c>
      <c r="U1168" s="41"/>
      <c r="V1168" s="41"/>
      <c r="W1168" s="41"/>
      <c r="X1168" s="41"/>
      <c r="Y1168" s="41"/>
      <c r="Z1168" s="41"/>
      <c r="AA1168" s="41"/>
      <c r="AB1168" s="41"/>
      <c r="AC1168" s="41"/>
      <c r="AD1168" s="41"/>
      <c r="AE1168" s="41"/>
      <c r="AR1168" s="258" t="s">
        <v>249</v>
      </c>
      <c r="AT1168" s="258" t="s">
        <v>245</v>
      </c>
      <c r="AU1168" s="258" t="s">
        <v>113</v>
      </c>
      <c r="AY1168" s="18" t="s">
        <v>242</v>
      </c>
      <c r="BE1168" s="146">
        <f>IF(N1168="základní",J1168,0)</f>
        <v>0</v>
      </c>
      <c r="BF1168" s="146">
        <f>IF(N1168="snížená",J1168,0)</f>
        <v>0</v>
      </c>
      <c r="BG1168" s="146">
        <f>IF(N1168="zákl. přenesená",J1168,0)</f>
        <v>0</v>
      </c>
      <c r="BH1168" s="146">
        <f>IF(N1168="sníž. přenesená",J1168,0)</f>
        <v>0</v>
      </c>
      <c r="BI1168" s="146">
        <f>IF(N1168="nulová",J1168,0)</f>
        <v>0</v>
      </c>
      <c r="BJ1168" s="18" t="s">
        <v>31</v>
      </c>
      <c r="BK1168" s="259">
        <f>ROUND(I1168*H1168,3)</f>
        <v>0</v>
      </c>
      <c r="BL1168" s="18" t="s">
        <v>249</v>
      </c>
      <c r="BM1168" s="258" t="s">
        <v>1134</v>
      </c>
    </row>
    <row r="1169" s="13" customFormat="1">
      <c r="A1169" s="13"/>
      <c r="B1169" s="260"/>
      <c r="C1169" s="261"/>
      <c r="D1169" s="262" t="s">
        <v>251</v>
      </c>
      <c r="E1169" s="263" t="s">
        <v>1</v>
      </c>
      <c r="F1169" s="264" t="s">
        <v>772</v>
      </c>
      <c r="G1169" s="261"/>
      <c r="H1169" s="263" t="s">
        <v>1</v>
      </c>
      <c r="I1169" s="265"/>
      <c r="J1169" s="261"/>
      <c r="K1169" s="261"/>
      <c r="L1169" s="266"/>
      <c r="M1169" s="267"/>
      <c r="N1169" s="268"/>
      <c r="O1169" s="268"/>
      <c r="P1169" s="268"/>
      <c r="Q1169" s="268"/>
      <c r="R1169" s="268"/>
      <c r="S1169" s="268"/>
      <c r="T1169" s="269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T1169" s="270" t="s">
        <v>251</v>
      </c>
      <c r="AU1169" s="270" t="s">
        <v>113</v>
      </c>
      <c r="AV1169" s="13" t="s">
        <v>31</v>
      </c>
      <c r="AW1169" s="13" t="s">
        <v>30</v>
      </c>
      <c r="AX1169" s="13" t="s">
        <v>76</v>
      </c>
      <c r="AY1169" s="270" t="s">
        <v>242</v>
      </c>
    </row>
    <row r="1170" s="14" customFormat="1">
      <c r="A1170" s="14"/>
      <c r="B1170" s="271"/>
      <c r="C1170" s="272"/>
      <c r="D1170" s="262" t="s">
        <v>251</v>
      </c>
      <c r="E1170" s="273" t="s">
        <v>1</v>
      </c>
      <c r="F1170" s="274" t="s">
        <v>76</v>
      </c>
      <c r="G1170" s="272"/>
      <c r="H1170" s="275">
        <v>0</v>
      </c>
      <c r="I1170" s="276"/>
      <c r="J1170" s="272"/>
      <c r="K1170" s="272"/>
      <c r="L1170" s="277"/>
      <c r="M1170" s="278"/>
      <c r="N1170" s="279"/>
      <c r="O1170" s="279"/>
      <c r="P1170" s="279"/>
      <c r="Q1170" s="279"/>
      <c r="R1170" s="279"/>
      <c r="S1170" s="279"/>
      <c r="T1170" s="280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T1170" s="281" t="s">
        <v>251</v>
      </c>
      <c r="AU1170" s="281" t="s">
        <v>113</v>
      </c>
      <c r="AV1170" s="14" t="s">
        <v>85</v>
      </c>
      <c r="AW1170" s="14" t="s">
        <v>30</v>
      </c>
      <c r="AX1170" s="14" t="s">
        <v>76</v>
      </c>
      <c r="AY1170" s="281" t="s">
        <v>242</v>
      </c>
    </row>
    <row r="1171" s="16" customFormat="1">
      <c r="A1171" s="16"/>
      <c r="B1171" s="293"/>
      <c r="C1171" s="294"/>
      <c r="D1171" s="262" t="s">
        <v>251</v>
      </c>
      <c r="E1171" s="295" t="s">
        <v>1</v>
      </c>
      <c r="F1171" s="296" t="s">
        <v>293</v>
      </c>
      <c r="G1171" s="294"/>
      <c r="H1171" s="297">
        <v>0</v>
      </c>
      <c r="I1171" s="298"/>
      <c r="J1171" s="294"/>
      <c r="K1171" s="294"/>
      <c r="L1171" s="299"/>
      <c r="M1171" s="300"/>
      <c r="N1171" s="301"/>
      <c r="O1171" s="301"/>
      <c r="P1171" s="301"/>
      <c r="Q1171" s="301"/>
      <c r="R1171" s="301"/>
      <c r="S1171" s="301"/>
      <c r="T1171" s="302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T1171" s="303" t="s">
        <v>251</v>
      </c>
      <c r="AU1171" s="303" t="s">
        <v>113</v>
      </c>
      <c r="AV1171" s="16" t="s">
        <v>113</v>
      </c>
      <c r="AW1171" s="16" t="s">
        <v>30</v>
      </c>
      <c r="AX1171" s="16" t="s">
        <v>76</v>
      </c>
      <c r="AY1171" s="303" t="s">
        <v>242</v>
      </c>
    </row>
    <row r="1172" s="13" customFormat="1">
      <c r="A1172" s="13"/>
      <c r="B1172" s="260"/>
      <c r="C1172" s="261"/>
      <c r="D1172" s="262" t="s">
        <v>251</v>
      </c>
      <c r="E1172" s="263" t="s">
        <v>1</v>
      </c>
      <c r="F1172" s="264" t="s">
        <v>426</v>
      </c>
      <c r="G1172" s="261"/>
      <c r="H1172" s="263" t="s">
        <v>1</v>
      </c>
      <c r="I1172" s="265"/>
      <c r="J1172" s="261"/>
      <c r="K1172" s="261"/>
      <c r="L1172" s="266"/>
      <c r="M1172" s="267"/>
      <c r="N1172" s="268"/>
      <c r="O1172" s="268"/>
      <c r="P1172" s="268"/>
      <c r="Q1172" s="268"/>
      <c r="R1172" s="268"/>
      <c r="S1172" s="268"/>
      <c r="T1172" s="269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T1172" s="270" t="s">
        <v>251</v>
      </c>
      <c r="AU1172" s="270" t="s">
        <v>113</v>
      </c>
      <c r="AV1172" s="13" t="s">
        <v>31</v>
      </c>
      <c r="AW1172" s="13" t="s">
        <v>30</v>
      </c>
      <c r="AX1172" s="13" t="s">
        <v>76</v>
      </c>
      <c r="AY1172" s="270" t="s">
        <v>242</v>
      </c>
    </row>
    <row r="1173" s="14" customFormat="1">
      <c r="A1173" s="14"/>
      <c r="B1173" s="271"/>
      <c r="C1173" s="272"/>
      <c r="D1173" s="262" t="s">
        <v>251</v>
      </c>
      <c r="E1173" s="273" t="s">
        <v>1</v>
      </c>
      <c r="F1173" s="274" t="s">
        <v>1135</v>
      </c>
      <c r="G1173" s="272"/>
      <c r="H1173" s="275">
        <v>5.3689999999999998</v>
      </c>
      <c r="I1173" s="276"/>
      <c r="J1173" s="272"/>
      <c r="K1173" s="272"/>
      <c r="L1173" s="277"/>
      <c r="M1173" s="278"/>
      <c r="N1173" s="279"/>
      <c r="O1173" s="279"/>
      <c r="P1173" s="279"/>
      <c r="Q1173" s="279"/>
      <c r="R1173" s="279"/>
      <c r="S1173" s="279"/>
      <c r="T1173" s="280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T1173" s="281" t="s">
        <v>251</v>
      </c>
      <c r="AU1173" s="281" t="s">
        <v>113</v>
      </c>
      <c r="AV1173" s="14" t="s">
        <v>85</v>
      </c>
      <c r="AW1173" s="14" t="s">
        <v>30</v>
      </c>
      <c r="AX1173" s="14" t="s">
        <v>76</v>
      </c>
      <c r="AY1173" s="281" t="s">
        <v>242</v>
      </c>
    </row>
    <row r="1174" s="14" customFormat="1">
      <c r="A1174" s="14"/>
      <c r="B1174" s="271"/>
      <c r="C1174" s="272"/>
      <c r="D1174" s="262" t="s">
        <v>251</v>
      </c>
      <c r="E1174" s="273" t="s">
        <v>1</v>
      </c>
      <c r="F1174" s="274" t="s">
        <v>1136</v>
      </c>
      <c r="G1174" s="272"/>
      <c r="H1174" s="275">
        <v>6.8609999999999998</v>
      </c>
      <c r="I1174" s="276"/>
      <c r="J1174" s="272"/>
      <c r="K1174" s="272"/>
      <c r="L1174" s="277"/>
      <c r="M1174" s="278"/>
      <c r="N1174" s="279"/>
      <c r="O1174" s="279"/>
      <c r="P1174" s="279"/>
      <c r="Q1174" s="279"/>
      <c r="R1174" s="279"/>
      <c r="S1174" s="279"/>
      <c r="T1174" s="280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T1174" s="281" t="s">
        <v>251</v>
      </c>
      <c r="AU1174" s="281" t="s">
        <v>113</v>
      </c>
      <c r="AV1174" s="14" t="s">
        <v>85</v>
      </c>
      <c r="AW1174" s="14" t="s">
        <v>30</v>
      </c>
      <c r="AX1174" s="14" t="s">
        <v>76</v>
      </c>
      <c r="AY1174" s="281" t="s">
        <v>242</v>
      </c>
    </row>
    <row r="1175" s="16" customFormat="1">
      <c r="A1175" s="16"/>
      <c r="B1175" s="293"/>
      <c r="C1175" s="294"/>
      <c r="D1175" s="262" t="s">
        <v>251</v>
      </c>
      <c r="E1175" s="295" t="s">
        <v>1</v>
      </c>
      <c r="F1175" s="296" t="s">
        <v>293</v>
      </c>
      <c r="G1175" s="294"/>
      <c r="H1175" s="297">
        <v>12.23</v>
      </c>
      <c r="I1175" s="298"/>
      <c r="J1175" s="294"/>
      <c r="K1175" s="294"/>
      <c r="L1175" s="299"/>
      <c r="M1175" s="300"/>
      <c r="N1175" s="301"/>
      <c r="O1175" s="301"/>
      <c r="P1175" s="301"/>
      <c r="Q1175" s="301"/>
      <c r="R1175" s="301"/>
      <c r="S1175" s="301"/>
      <c r="T1175" s="302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T1175" s="303" t="s">
        <v>251</v>
      </c>
      <c r="AU1175" s="303" t="s">
        <v>113</v>
      </c>
      <c r="AV1175" s="16" t="s">
        <v>113</v>
      </c>
      <c r="AW1175" s="16" t="s">
        <v>30</v>
      </c>
      <c r="AX1175" s="16" t="s">
        <v>76</v>
      </c>
      <c r="AY1175" s="303" t="s">
        <v>242</v>
      </c>
    </row>
    <row r="1176" s="13" customFormat="1">
      <c r="A1176" s="13"/>
      <c r="B1176" s="260"/>
      <c r="C1176" s="261"/>
      <c r="D1176" s="262" t="s">
        <v>251</v>
      </c>
      <c r="E1176" s="263" t="s">
        <v>1</v>
      </c>
      <c r="F1176" s="264" t="s">
        <v>428</v>
      </c>
      <c r="G1176" s="261"/>
      <c r="H1176" s="263" t="s">
        <v>1</v>
      </c>
      <c r="I1176" s="265"/>
      <c r="J1176" s="261"/>
      <c r="K1176" s="261"/>
      <c r="L1176" s="266"/>
      <c r="M1176" s="267"/>
      <c r="N1176" s="268"/>
      <c r="O1176" s="268"/>
      <c r="P1176" s="268"/>
      <c r="Q1176" s="268"/>
      <c r="R1176" s="268"/>
      <c r="S1176" s="268"/>
      <c r="T1176" s="269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T1176" s="270" t="s">
        <v>251</v>
      </c>
      <c r="AU1176" s="270" t="s">
        <v>113</v>
      </c>
      <c r="AV1176" s="13" t="s">
        <v>31</v>
      </c>
      <c r="AW1176" s="13" t="s">
        <v>30</v>
      </c>
      <c r="AX1176" s="13" t="s">
        <v>76</v>
      </c>
      <c r="AY1176" s="270" t="s">
        <v>242</v>
      </c>
    </row>
    <row r="1177" s="14" customFormat="1">
      <c r="A1177" s="14"/>
      <c r="B1177" s="271"/>
      <c r="C1177" s="272"/>
      <c r="D1177" s="262" t="s">
        <v>251</v>
      </c>
      <c r="E1177" s="273" t="s">
        <v>1</v>
      </c>
      <c r="F1177" s="274" t="s">
        <v>1137</v>
      </c>
      <c r="G1177" s="272"/>
      <c r="H1177" s="275">
        <v>4.8090000000000002</v>
      </c>
      <c r="I1177" s="276"/>
      <c r="J1177" s="272"/>
      <c r="K1177" s="272"/>
      <c r="L1177" s="277"/>
      <c r="M1177" s="278"/>
      <c r="N1177" s="279"/>
      <c r="O1177" s="279"/>
      <c r="P1177" s="279"/>
      <c r="Q1177" s="279"/>
      <c r="R1177" s="279"/>
      <c r="S1177" s="279"/>
      <c r="T1177" s="280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T1177" s="281" t="s">
        <v>251</v>
      </c>
      <c r="AU1177" s="281" t="s">
        <v>113</v>
      </c>
      <c r="AV1177" s="14" t="s">
        <v>85</v>
      </c>
      <c r="AW1177" s="14" t="s">
        <v>30</v>
      </c>
      <c r="AX1177" s="14" t="s">
        <v>76</v>
      </c>
      <c r="AY1177" s="281" t="s">
        <v>242</v>
      </c>
    </row>
    <row r="1178" s="14" customFormat="1">
      <c r="A1178" s="14"/>
      <c r="B1178" s="271"/>
      <c r="C1178" s="272"/>
      <c r="D1178" s="262" t="s">
        <v>251</v>
      </c>
      <c r="E1178" s="273" t="s">
        <v>1</v>
      </c>
      <c r="F1178" s="274" t="s">
        <v>1137</v>
      </c>
      <c r="G1178" s="272"/>
      <c r="H1178" s="275">
        <v>4.8090000000000002</v>
      </c>
      <c r="I1178" s="276"/>
      <c r="J1178" s="272"/>
      <c r="K1178" s="272"/>
      <c r="L1178" s="277"/>
      <c r="M1178" s="278"/>
      <c r="N1178" s="279"/>
      <c r="O1178" s="279"/>
      <c r="P1178" s="279"/>
      <c r="Q1178" s="279"/>
      <c r="R1178" s="279"/>
      <c r="S1178" s="279"/>
      <c r="T1178" s="280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T1178" s="281" t="s">
        <v>251</v>
      </c>
      <c r="AU1178" s="281" t="s">
        <v>113</v>
      </c>
      <c r="AV1178" s="14" t="s">
        <v>85</v>
      </c>
      <c r="AW1178" s="14" t="s">
        <v>30</v>
      </c>
      <c r="AX1178" s="14" t="s">
        <v>76</v>
      </c>
      <c r="AY1178" s="281" t="s">
        <v>242</v>
      </c>
    </row>
    <row r="1179" s="16" customFormat="1">
      <c r="A1179" s="16"/>
      <c r="B1179" s="293"/>
      <c r="C1179" s="294"/>
      <c r="D1179" s="262" t="s">
        <v>251</v>
      </c>
      <c r="E1179" s="295" t="s">
        <v>1</v>
      </c>
      <c r="F1179" s="296" t="s">
        <v>293</v>
      </c>
      <c r="G1179" s="294"/>
      <c r="H1179" s="297">
        <v>9.6180000000000003</v>
      </c>
      <c r="I1179" s="298"/>
      <c r="J1179" s="294"/>
      <c r="K1179" s="294"/>
      <c r="L1179" s="299"/>
      <c r="M1179" s="300"/>
      <c r="N1179" s="301"/>
      <c r="O1179" s="301"/>
      <c r="P1179" s="301"/>
      <c r="Q1179" s="301"/>
      <c r="R1179" s="301"/>
      <c r="S1179" s="301"/>
      <c r="T1179" s="302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T1179" s="303" t="s">
        <v>251</v>
      </c>
      <c r="AU1179" s="303" t="s">
        <v>113</v>
      </c>
      <c r="AV1179" s="16" t="s">
        <v>113</v>
      </c>
      <c r="AW1179" s="16" t="s">
        <v>30</v>
      </c>
      <c r="AX1179" s="16" t="s">
        <v>76</v>
      </c>
      <c r="AY1179" s="303" t="s">
        <v>242</v>
      </c>
    </row>
    <row r="1180" s="15" customFormat="1">
      <c r="A1180" s="15"/>
      <c r="B1180" s="282"/>
      <c r="C1180" s="283"/>
      <c r="D1180" s="262" t="s">
        <v>251</v>
      </c>
      <c r="E1180" s="284" t="s">
        <v>1</v>
      </c>
      <c r="F1180" s="285" t="s">
        <v>256</v>
      </c>
      <c r="G1180" s="283"/>
      <c r="H1180" s="286">
        <v>21.847999999999999</v>
      </c>
      <c r="I1180" s="287"/>
      <c r="J1180" s="283"/>
      <c r="K1180" s="283"/>
      <c r="L1180" s="288"/>
      <c r="M1180" s="289"/>
      <c r="N1180" s="290"/>
      <c r="O1180" s="290"/>
      <c r="P1180" s="290"/>
      <c r="Q1180" s="290"/>
      <c r="R1180" s="290"/>
      <c r="S1180" s="290"/>
      <c r="T1180" s="291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T1180" s="292" t="s">
        <v>251</v>
      </c>
      <c r="AU1180" s="292" t="s">
        <v>113</v>
      </c>
      <c r="AV1180" s="15" t="s">
        <v>249</v>
      </c>
      <c r="AW1180" s="15" t="s">
        <v>30</v>
      </c>
      <c r="AX1180" s="15" t="s">
        <v>31</v>
      </c>
      <c r="AY1180" s="292" t="s">
        <v>242</v>
      </c>
    </row>
    <row r="1181" s="2" customFormat="1" ht="21.75" customHeight="1">
      <c r="A1181" s="41"/>
      <c r="B1181" s="42"/>
      <c r="C1181" s="247" t="s">
        <v>518</v>
      </c>
      <c r="D1181" s="247" t="s">
        <v>245</v>
      </c>
      <c r="E1181" s="248" t="s">
        <v>1138</v>
      </c>
      <c r="F1181" s="249" t="s">
        <v>1139</v>
      </c>
      <c r="G1181" s="250" t="s">
        <v>353</v>
      </c>
      <c r="H1181" s="251">
        <v>80</v>
      </c>
      <c r="I1181" s="252"/>
      <c r="J1181" s="251">
        <f>ROUND(I1181*H1181,3)</f>
        <v>0</v>
      </c>
      <c r="K1181" s="253"/>
      <c r="L1181" s="44"/>
      <c r="M1181" s="254" t="s">
        <v>1</v>
      </c>
      <c r="N1181" s="255" t="s">
        <v>41</v>
      </c>
      <c r="O1181" s="94"/>
      <c r="P1181" s="256">
        <f>O1181*H1181</f>
        <v>0</v>
      </c>
      <c r="Q1181" s="256">
        <v>0</v>
      </c>
      <c r="R1181" s="256">
        <f>Q1181*H1181</f>
        <v>0</v>
      </c>
      <c r="S1181" s="256">
        <v>0.075999999999999998</v>
      </c>
      <c r="T1181" s="257">
        <f>S1181*H1181</f>
        <v>6.0800000000000001</v>
      </c>
      <c r="U1181" s="41"/>
      <c r="V1181" s="41"/>
      <c r="W1181" s="41"/>
      <c r="X1181" s="41"/>
      <c r="Y1181" s="41"/>
      <c r="Z1181" s="41"/>
      <c r="AA1181" s="41"/>
      <c r="AB1181" s="41"/>
      <c r="AC1181" s="41"/>
      <c r="AD1181" s="41"/>
      <c r="AE1181" s="41"/>
      <c r="AR1181" s="258" t="s">
        <v>249</v>
      </c>
      <c r="AT1181" s="258" t="s">
        <v>245</v>
      </c>
      <c r="AU1181" s="258" t="s">
        <v>113</v>
      </c>
      <c r="AY1181" s="18" t="s">
        <v>242</v>
      </c>
      <c r="BE1181" s="146">
        <f>IF(N1181="základní",J1181,0)</f>
        <v>0</v>
      </c>
      <c r="BF1181" s="146">
        <f>IF(N1181="snížená",J1181,0)</f>
        <v>0</v>
      </c>
      <c r="BG1181" s="146">
        <f>IF(N1181="zákl. přenesená",J1181,0)</f>
        <v>0</v>
      </c>
      <c r="BH1181" s="146">
        <f>IF(N1181="sníž. přenesená",J1181,0)</f>
        <v>0</v>
      </c>
      <c r="BI1181" s="146">
        <f>IF(N1181="nulová",J1181,0)</f>
        <v>0</v>
      </c>
      <c r="BJ1181" s="18" t="s">
        <v>31</v>
      </c>
      <c r="BK1181" s="259">
        <f>ROUND(I1181*H1181,3)</f>
        <v>0</v>
      </c>
      <c r="BL1181" s="18" t="s">
        <v>249</v>
      </c>
      <c r="BM1181" s="258" t="s">
        <v>1140</v>
      </c>
    </row>
    <row r="1182" s="13" customFormat="1">
      <c r="A1182" s="13"/>
      <c r="B1182" s="260"/>
      <c r="C1182" s="261"/>
      <c r="D1182" s="262" t="s">
        <v>251</v>
      </c>
      <c r="E1182" s="263" t="s">
        <v>1</v>
      </c>
      <c r="F1182" s="264" t="s">
        <v>772</v>
      </c>
      <c r="G1182" s="261"/>
      <c r="H1182" s="263" t="s">
        <v>1</v>
      </c>
      <c r="I1182" s="265"/>
      <c r="J1182" s="261"/>
      <c r="K1182" s="261"/>
      <c r="L1182" s="266"/>
      <c r="M1182" s="267"/>
      <c r="N1182" s="268"/>
      <c r="O1182" s="268"/>
      <c r="P1182" s="268"/>
      <c r="Q1182" s="268"/>
      <c r="R1182" s="268"/>
      <c r="S1182" s="268"/>
      <c r="T1182" s="269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T1182" s="270" t="s">
        <v>251</v>
      </c>
      <c r="AU1182" s="270" t="s">
        <v>113</v>
      </c>
      <c r="AV1182" s="13" t="s">
        <v>31</v>
      </c>
      <c r="AW1182" s="13" t="s">
        <v>30</v>
      </c>
      <c r="AX1182" s="13" t="s">
        <v>76</v>
      </c>
      <c r="AY1182" s="270" t="s">
        <v>242</v>
      </c>
    </row>
    <row r="1183" s="14" customFormat="1">
      <c r="A1183" s="14"/>
      <c r="B1183" s="271"/>
      <c r="C1183" s="272"/>
      <c r="D1183" s="262" t="s">
        <v>251</v>
      </c>
      <c r="E1183" s="273" t="s">
        <v>1</v>
      </c>
      <c r="F1183" s="274" t="s">
        <v>1141</v>
      </c>
      <c r="G1183" s="272"/>
      <c r="H1183" s="275">
        <v>28</v>
      </c>
      <c r="I1183" s="276"/>
      <c r="J1183" s="272"/>
      <c r="K1183" s="272"/>
      <c r="L1183" s="277"/>
      <c r="M1183" s="278"/>
      <c r="N1183" s="279"/>
      <c r="O1183" s="279"/>
      <c r="P1183" s="279"/>
      <c r="Q1183" s="279"/>
      <c r="R1183" s="279"/>
      <c r="S1183" s="279"/>
      <c r="T1183" s="280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T1183" s="281" t="s">
        <v>251</v>
      </c>
      <c r="AU1183" s="281" t="s">
        <v>113</v>
      </c>
      <c r="AV1183" s="14" t="s">
        <v>85</v>
      </c>
      <c r="AW1183" s="14" t="s">
        <v>30</v>
      </c>
      <c r="AX1183" s="14" t="s">
        <v>76</v>
      </c>
      <c r="AY1183" s="281" t="s">
        <v>242</v>
      </c>
    </row>
    <row r="1184" s="13" customFormat="1">
      <c r="A1184" s="13"/>
      <c r="B1184" s="260"/>
      <c r="C1184" s="261"/>
      <c r="D1184" s="262" t="s">
        <v>251</v>
      </c>
      <c r="E1184" s="263" t="s">
        <v>1</v>
      </c>
      <c r="F1184" s="264" t="s">
        <v>426</v>
      </c>
      <c r="G1184" s="261"/>
      <c r="H1184" s="263" t="s">
        <v>1</v>
      </c>
      <c r="I1184" s="265"/>
      <c r="J1184" s="261"/>
      <c r="K1184" s="261"/>
      <c r="L1184" s="266"/>
      <c r="M1184" s="267"/>
      <c r="N1184" s="268"/>
      <c r="O1184" s="268"/>
      <c r="P1184" s="268"/>
      <c r="Q1184" s="268"/>
      <c r="R1184" s="268"/>
      <c r="S1184" s="268"/>
      <c r="T1184" s="269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T1184" s="270" t="s">
        <v>251</v>
      </c>
      <c r="AU1184" s="270" t="s">
        <v>113</v>
      </c>
      <c r="AV1184" s="13" t="s">
        <v>31</v>
      </c>
      <c r="AW1184" s="13" t="s">
        <v>30</v>
      </c>
      <c r="AX1184" s="13" t="s">
        <v>76</v>
      </c>
      <c r="AY1184" s="270" t="s">
        <v>242</v>
      </c>
    </row>
    <row r="1185" s="14" customFormat="1">
      <c r="A1185" s="14"/>
      <c r="B1185" s="271"/>
      <c r="C1185" s="272"/>
      <c r="D1185" s="262" t="s">
        <v>251</v>
      </c>
      <c r="E1185" s="273" t="s">
        <v>1</v>
      </c>
      <c r="F1185" s="274" t="s">
        <v>1142</v>
      </c>
      <c r="G1185" s="272"/>
      <c r="H1185" s="275">
        <v>26</v>
      </c>
      <c r="I1185" s="276"/>
      <c r="J1185" s="272"/>
      <c r="K1185" s="272"/>
      <c r="L1185" s="277"/>
      <c r="M1185" s="278"/>
      <c r="N1185" s="279"/>
      <c r="O1185" s="279"/>
      <c r="P1185" s="279"/>
      <c r="Q1185" s="279"/>
      <c r="R1185" s="279"/>
      <c r="S1185" s="279"/>
      <c r="T1185" s="280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T1185" s="281" t="s">
        <v>251</v>
      </c>
      <c r="AU1185" s="281" t="s">
        <v>113</v>
      </c>
      <c r="AV1185" s="14" t="s">
        <v>85</v>
      </c>
      <c r="AW1185" s="14" t="s">
        <v>30</v>
      </c>
      <c r="AX1185" s="14" t="s">
        <v>76</v>
      </c>
      <c r="AY1185" s="281" t="s">
        <v>242</v>
      </c>
    </row>
    <row r="1186" s="13" customFormat="1">
      <c r="A1186" s="13"/>
      <c r="B1186" s="260"/>
      <c r="C1186" s="261"/>
      <c r="D1186" s="262" t="s">
        <v>251</v>
      </c>
      <c r="E1186" s="263" t="s">
        <v>1</v>
      </c>
      <c r="F1186" s="264" t="s">
        <v>428</v>
      </c>
      <c r="G1186" s="261"/>
      <c r="H1186" s="263" t="s">
        <v>1</v>
      </c>
      <c r="I1186" s="265"/>
      <c r="J1186" s="261"/>
      <c r="K1186" s="261"/>
      <c r="L1186" s="266"/>
      <c r="M1186" s="267"/>
      <c r="N1186" s="268"/>
      <c r="O1186" s="268"/>
      <c r="P1186" s="268"/>
      <c r="Q1186" s="268"/>
      <c r="R1186" s="268"/>
      <c r="S1186" s="268"/>
      <c r="T1186" s="269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T1186" s="270" t="s">
        <v>251</v>
      </c>
      <c r="AU1186" s="270" t="s">
        <v>113</v>
      </c>
      <c r="AV1186" s="13" t="s">
        <v>31</v>
      </c>
      <c r="AW1186" s="13" t="s">
        <v>30</v>
      </c>
      <c r="AX1186" s="13" t="s">
        <v>76</v>
      </c>
      <c r="AY1186" s="270" t="s">
        <v>242</v>
      </c>
    </row>
    <row r="1187" s="14" customFormat="1">
      <c r="A1187" s="14"/>
      <c r="B1187" s="271"/>
      <c r="C1187" s="272"/>
      <c r="D1187" s="262" t="s">
        <v>251</v>
      </c>
      <c r="E1187" s="273" t="s">
        <v>1</v>
      </c>
      <c r="F1187" s="274" t="s">
        <v>1142</v>
      </c>
      <c r="G1187" s="272"/>
      <c r="H1187" s="275">
        <v>26</v>
      </c>
      <c r="I1187" s="276"/>
      <c r="J1187" s="272"/>
      <c r="K1187" s="272"/>
      <c r="L1187" s="277"/>
      <c r="M1187" s="278"/>
      <c r="N1187" s="279"/>
      <c r="O1187" s="279"/>
      <c r="P1187" s="279"/>
      <c r="Q1187" s="279"/>
      <c r="R1187" s="279"/>
      <c r="S1187" s="279"/>
      <c r="T1187" s="280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T1187" s="281" t="s">
        <v>251</v>
      </c>
      <c r="AU1187" s="281" t="s">
        <v>113</v>
      </c>
      <c r="AV1187" s="14" t="s">
        <v>85</v>
      </c>
      <c r="AW1187" s="14" t="s">
        <v>30</v>
      </c>
      <c r="AX1187" s="14" t="s">
        <v>76</v>
      </c>
      <c r="AY1187" s="281" t="s">
        <v>242</v>
      </c>
    </row>
    <row r="1188" s="16" customFormat="1">
      <c r="A1188" s="16"/>
      <c r="B1188" s="293"/>
      <c r="C1188" s="294"/>
      <c r="D1188" s="262" t="s">
        <v>251</v>
      </c>
      <c r="E1188" s="295" t="s">
        <v>1</v>
      </c>
      <c r="F1188" s="296" t="s">
        <v>293</v>
      </c>
      <c r="G1188" s="294"/>
      <c r="H1188" s="297">
        <v>80</v>
      </c>
      <c r="I1188" s="298"/>
      <c r="J1188" s="294"/>
      <c r="K1188" s="294"/>
      <c r="L1188" s="299"/>
      <c r="M1188" s="300"/>
      <c r="N1188" s="301"/>
      <c r="O1188" s="301"/>
      <c r="P1188" s="301"/>
      <c r="Q1188" s="301"/>
      <c r="R1188" s="301"/>
      <c r="S1188" s="301"/>
      <c r="T1188" s="302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T1188" s="303" t="s">
        <v>251</v>
      </c>
      <c r="AU1188" s="303" t="s">
        <v>113</v>
      </c>
      <c r="AV1188" s="16" t="s">
        <v>113</v>
      </c>
      <c r="AW1188" s="16" t="s">
        <v>30</v>
      </c>
      <c r="AX1188" s="16" t="s">
        <v>31</v>
      </c>
      <c r="AY1188" s="303" t="s">
        <v>242</v>
      </c>
    </row>
    <row r="1189" s="2" customFormat="1" ht="21.75" customHeight="1">
      <c r="A1189" s="41"/>
      <c r="B1189" s="42"/>
      <c r="C1189" s="247" t="s">
        <v>1143</v>
      </c>
      <c r="D1189" s="247" t="s">
        <v>245</v>
      </c>
      <c r="E1189" s="248" t="s">
        <v>1144</v>
      </c>
      <c r="F1189" s="249" t="s">
        <v>1145</v>
      </c>
      <c r="G1189" s="250" t="s">
        <v>353</v>
      </c>
      <c r="H1189" s="251">
        <v>22</v>
      </c>
      <c r="I1189" s="252"/>
      <c r="J1189" s="251">
        <f>ROUND(I1189*H1189,3)</f>
        <v>0</v>
      </c>
      <c r="K1189" s="253"/>
      <c r="L1189" s="44"/>
      <c r="M1189" s="254" t="s">
        <v>1</v>
      </c>
      <c r="N1189" s="255" t="s">
        <v>41</v>
      </c>
      <c r="O1189" s="94"/>
      <c r="P1189" s="256">
        <f>O1189*H1189</f>
        <v>0</v>
      </c>
      <c r="Q1189" s="256">
        <v>0</v>
      </c>
      <c r="R1189" s="256">
        <f>Q1189*H1189</f>
        <v>0</v>
      </c>
      <c r="S1189" s="256">
        <v>0.063</v>
      </c>
      <c r="T1189" s="257">
        <f>S1189*H1189</f>
        <v>1.3860000000000001</v>
      </c>
      <c r="U1189" s="41"/>
      <c r="V1189" s="41"/>
      <c r="W1189" s="41"/>
      <c r="X1189" s="41"/>
      <c r="Y1189" s="41"/>
      <c r="Z1189" s="41"/>
      <c r="AA1189" s="41"/>
      <c r="AB1189" s="41"/>
      <c r="AC1189" s="41"/>
      <c r="AD1189" s="41"/>
      <c r="AE1189" s="41"/>
      <c r="AR1189" s="258" t="s">
        <v>249</v>
      </c>
      <c r="AT1189" s="258" t="s">
        <v>245</v>
      </c>
      <c r="AU1189" s="258" t="s">
        <v>113</v>
      </c>
      <c r="AY1189" s="18" t="s">
        <v>242</v>
      </c>
      <c r="BE1189" s="146">
        <f>IF(N1189="základní",J1189,0)</f>
        <v>0</v>
      </c>
      <c r="BF1189" s="146">
        <f>IF(N1189="snížená",J1189,0)</f>
        <v>0</v>
      </c>
      <c r="BG1189" s="146">
        <f>IF(N1189="zákl. přenesená",J1189,0)</f>
        <v>0</v>
      </c>
      <c r="BH1189" s="146">
        <f>IF(N1189="sníž. přenesená",J1189,0)</f>
        <v>0</v>
      </c>
      <c r="BI1189" s="146">
        <f>IF(N1189="nulová",J1189,0)</f>
        <v>0</v>
      </c>
      <c r="BJ1189" s="18" t="s">
        <v>31</v>
      </c>
      <c r="BK1189" s="259">
        <f>ROUND(I1189*H1189,3)</f>
        <v>0</v>
      </c>
      <c r="BL1189" s="18" t="s">
        <v>249</v>
      </c>
      <c r="BM1189" s="258" t="s">
        <v>1146</v>
      </c>
    </row>
    <row r="1190" s="13" customFormat="1">
      <c r="A1190" s="13"/>
      <c r="B1190" s="260"/>
      <c r="C1190" s="261"/>
      <c r="D1190" s="262" t="s">
        <v>251</v>
      </c>
      <c r="E1190" s="263" t="s">
        <v>1</v>
      </c>
      <c r="F1190" s="264" t="s">
        <v>772</v>
      </c>
      <c r="G1190" s="261"/>
      <c r="H1190" s="263" t="s">
        <v>1</v>
      </c>
      <c r="I1190" s="265"/>
      <c r="J1190" s="261"/>
      <c r="K1190" s="261"/>
      <c r="L1190" s="266"/>
      <c r="M1190" s="267"/>
      <c r="N1190" s="268"/>
      <c r="O1190" s="268"/>
      <c r="P1190" s="268"/>
      <c r="Q1190" s="268"/>
      <c r="R1190" s="268"/>
      <c r="S1190" s="268"/>
      <c r="T1190" s="269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T1190" s="270" t="s">
        <v>251</v>
      </c>
      <c r="AU1190" s="270" t="s">
        <v>113</v>
      </c>
      <c r="AV1190" s="13" t="s">
        <v>31</v>
      </c>
      <c r="AW1190" s="13" t="s">
        <v>30</v>
      </c>
      <c r="AX1190" s="13" t="s">
        <v>76</v>
      </c>
      <c r="AY1190" s="270" t="s">
        <v>242</v>
      </c>
    </row>
    <row r="1191" s="14" customFormat="1">
      <c r="A1191" s="14"/>
      <c r="B1191" s="271"/>
      <c r="C1191" s="272"/>
      <c r="D1191" s="262" t="s">
        <v>251</v>
      </c>
      <c r="E1191" s="273" t="s">
        <v>1</v>
      </c>
      <c r="F1191" s="274" t="s">
        <v>570</v>
      </c>
      <c r="G1191" s="272"/>
      <c r="H1191" s="275">
        <v>3</v>
      </c>
      <c r="I1191" s="276"/>
      <c r="J1191" s="272"/>
      <c r="K1191" s="272"/>
      <c r="L1191" s="277"/>
      <c r="M1191" s="278"/>
      <c r="N1191" s="279"/>
      <c r="O1191" s="279"/>
      <c r="P1191" s="279"/>
      <c r="Q1191" s="279"/>
      <c r="R1191" s="279"/>
      <c r="S1191" s="279"/>
      <c r="T1191" s="280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T1191" s="281" t="s">
        <v>251</v>
      </c>
      <c r="AU1191" s="281" t="s">
        <v>113</v>
      </c>
      <c r="AV1191" s="14" t="s">
        <v>85</v>
      </c>
      <c r="AW1191" s="14" t="s">
        <v>30</v>
      </c>
      <c r="AX1191" s="14" t="s">
        <v>76</v>
      </c>
      <c r="AY1191" s="281" t="s">
        <v>242</v>
      </c>
    </row>
    <row r="1192" s="14" customFormat="1">
      <c r="A1192" s="14"/>
      <c r="B1192" s="271"/>
      <c r="C1192" s="272"/>
      <c r="D1192" s="262" t="s">
        <v>251</v>
      </c>
      <c r="E1192" s="273" t="s">
        <v>1</v>
      </c>
      <c r="F1192" s="274" t="s">
        <v>570</v>
      </c>
      <c r="G1192" s="272"/>
      <c r="H1192" s="275">
        <v>3</v>
      </c>
      <c r="I1192" s="276"/>
      <c r="J1192" s="272"/>
      <c r="K1192" s="272"/>
      <c r="L1192" s="277"/>
      <c r="M1192" s="278"/>
      <c r="N1192" s="279"/>
      <c r="O1192" s="279"/>
      <c r="P1192" s="279"/>
      <c r="Q1192" s="279"/>
      <c r="R1192" s="279"/>
      <c r="S1192" s="279"/>
      <c r="T1192" s="280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T1192" s="281" t="s">
        <v>251</v>
      </c>
      <c r="AU1192" s="281" t="s">
        <v>113</v>
      </c>
      <c r="AV1192" s="14" t="s">
        <v>85</v>
      </c>
      <c r="AW1192" s="14" t="s">
        <v>30</v>
      </c>
      <c r="AX1192" s="14" t="s">
        <v>76</v>
      </c>
      <c r="AY1192" s="281" t="s">
        <v>242</v>
      </c>
    </row>
    <row r="1193" s="13" customFormat="1">
      <c r="A1193" s="13"/>
      <c r="B1193" s="260"/>
      <c r="C1193" s="261"/>
      <c r="D1193" s="262" t="s">
        <v>251</v>
      </c>
      <c r="E1193" s="263" t="s">
        <v>1</v>
      </c>
      <c r="F1193" s="264" t="s">
        <v>426</v>
      </c>
      <c r="G1193" s="261"/>
      <c r="H1193" s="263" t="s">
        <v>1</v>
      </c>
      <c r="I1193" s="265"/>
      <c r="J1193" s="261"/>
      <c r="K1193" s="261"/>
      <c r="L1193" s="266"/>
      <c r="M1193" s="267"/>
      <c r="N1193" s="268"/>
      <c r="O1193" s="268"/>
      <c r="P1193" s="268"/>
      <c r="Q1193" s="268"/>
      <c r="R1193" s="268"/>
      <c r="S1193" s="268"/>
      <c r="T1193" s="269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T1193" s="270" t="s">
        <v>251</v>
      </c>
      <c r="AU1193" s="270" t="s">
        <v>113</v>
      </c>
      <c r="AV1193" s="13" t="s">
        <v>31</v>
      </c>
      <c r="AW1193" s="13" t="s">
        <v>30</v>
      </c>
      <c r="AX1193" s="13" t="s">
        <v>76</v>
      </c>
      <c r="AY1193" s="270" t="s">
        <v>242</v>
      </c>
    </row>
    <row r="1194" s="14" customFormat="1">
      <c r="A1194" s="14"/>
      <c r="B1194" s="271"/>
      <c r="C1194" s="272"/>
      <c r="D1194" s="262" t="s">
        <v>251</v>
      </c>
      <c r="E1194" s="273" t="s">
        <v>1</v>
      </c>
      <c r="F1194" s="274" t="s">
        <v>984</v>
      </c>
      <c r="G1194" s="272"/>
      <c r="H1194" s="275">
        <v>4</v>
      </c>
      <c r="I1194" s="276"/>
      <c r="J1194" s="272"/>
      <c r="K1194" s="272"/>
      <c r="L1194" s="277"/>
      <c r="M1194" s="278"/>
      <c r="N1194" s="279"/>
      <c r="O1194" s="279"/>
      <c r="P1194" s="279"/>
      <c r="Q1194" s="279"/>
      <c r="R1194" s="279"/>
      <c r="S1194" s="279"/>
      <c r="T1194" s="280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T1194" s="281" t="s">
        <v>251</v>
      </c>
      <c r="AU1194" s="281" t="s">
        <v>113</v>
      </c>
      <c r="AV1194" s="14" t="s">
        <v>85</v>
      </c>
      <c r="AW1194" s="14" t="s">
        <v>30</v>
      </c>
      <c r="AX1194" s="14" t="s">
        <v>76</v>
      </c>
      <c r="AY1194" s="281" t="s">
        <v>242</v>
      </c>
    </row>
    <row r="1195" s="13" customFormat="1">
      <c r="A1195" s="13"/>
      <c r="B1195" s="260"/>
      <c r="C1195" s="261"/>
      <c r="D1195" s="262" t="s">
        <v>251</v>
      </c>
      <c r="E1195" s="263" t="s">
        <v>1</v>
      </c>
      <c r="F1195" s="264" t="s">
        <v>428</v>
      </c>
      <c r="G1195" s="261"/>
      <c r="H1195" s="263" t="s">
        <v>1</v>
      </c>
      <c r="I1195" s="265"/>
      <c r="J1195" s="261"/>
      <c r="K1195" s="261"/>
      <c r="L1195" s="266"/>
      <c r="M1195" s="267"/>
      <c r="N1195" s="268"/>
      <c r="O1195" s="268"/>
      <c r="P1195" s="268"/>
      <c r="Q1195" s="268"/>
      <c r="R1195" s="268"/>
      <c r="S1195" s="268"/>
      <c r="T1195" s="269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T1195" s="270" t="s">
        <v>251</v>
      </c>
      <c r="AU1195" s="270" t="s">
        <v>113</v>
      </c>
      <c r="AV1195" s="13" t="s">
        <v>31</v>
      </c>
      <c r="AW1195" s="13" t="s">
        <v>30</v>
      </c>
      <c r="AX1195" s="13" t="s">
        <v>76</v>
      </c>
      <c r="AY1195" s="270" t="s">
        <v>242</v>
      </c>
    </row>
    <row r="1196" s="14" customFormat="1">
      <c r="A1196" s="14"/>
      <c r="B1196" s="271"/>
      <c r="C1196" s="272"/>
      <c r="D1196" s="262" t="s">
        <v>251</v>
      </c>
      <c r="E1196" s="273" t="s">
        <v>1</v>
      </c>
      <c r="F1196" s="274" t="s">
        <v>1147</v>
      </c>
      <c r="G1196" s="272"/>
      <c r="H1196" s="275">
        <v>12</v>
      </c>
      <c r="I1196" s="276"/>
      <c r="J1196" s="272"/>
      <c r="K1196" s="272"/>
      <c r="L1196" s="277"/>
      <c r="M1196" s="278"/>
      <c r="N1196" s="279"/>
      <c r="O1196" s="279"/>
      <c r="P1196" s="279"/>
      <c r="Q1196" s="279"/>
      <c r="R1196" s="279"/>
      <c r="S1196" s="279"/>
      <c r="T1196" s="280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T1196" s="281" t="s">
        <v>251</v>
      </c>
      <c r="AU1196" s="281" t="s">
        <v>113</v>
      </c>
      <c r="AV1196" s="14" t="s">
        <v>85</v>
      </c>
      <c r="AW1196" s="14" t="s">
        <v>30</v>
      </c>
      <c r="AX1196" s="14" t="s">
        <v>76</v>
      </c>
      <c r="AY1196" s="281" t="s">
        <v>242</v>
      </c>
    </row>
    <row r="1197" s="15" customFormat="1">
      <c r="A1197" s="15"/>
      <c r="B1197" s="282"/>
      <c r="C1197" s="283"/>
      <c r="D1197" s="262" t="s">
        <v>251</v>
      </c>
      <c r="E1197" s="284" t="s">
        <v>1</v>
      </c>
      <c r="F1197" s="285" t="s">
        <v>256</v>
      </c>
      <c r="G1197" s="283"/>
      <c r="H1197" s="286">
        <v>22</v>
      </c>
      <c r="I1197" s="287"/>
      <c r="J1197" s="283"/>
      <c r="K1197" s="283"/>
      <c r="L1197" s="288"/>
      <c r="M1197" s="289"/>
      <c r="N1197" s="290"/>
      <c r="O1197" s="290"/>
      <c r="P1197" s="290"/>
      <c r="Q1197" s="290"/>
      <c r="R1197" s="290"/>
      <c r="S1197" s="290"/>
      <c r="T1197" s="291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T1197" s="292" t="s">
        <v>251</v>
      </c>
      <c r="AU1197" s="292" t="s">
        <v>113</v>
      </c>
      <c r="AV1197" s="15" t="s">
        <v>249</v>
      </c>
      <c r="AW1197" s="15" t="s">
        <v>30</v>
      </c>
      <c r="AX1197" s="15" t="s">
        <v>31</v>
      </c>
      <c r="AY1197" s="292" t="s">
        <v>242</v>
      </c>
    </row>
    <row r="1198" s="2" customFormat="1" ht="16.5" customHeight="1">
      <c r="A1198" s="41"/>
      <c r="B1198" s="42"/>
      <c r="C1198" s="247" t="s">
        <v>1148</v>
      </c>
      <c r="D1198" s="247" t="s">
        <v>245</v>
      </c>
      <c r="E1198" s="248" t="s">
        <v>1149</v>
      </c>
      <c r="F1198" s="249" t="s">
        <v>1150</v>
      </c>
      <c r="G1198" s="250" t="s">
        <v>353</v>
      </c>
      <c r="H1198" s="251">
        <v>8.4000000000000004</v>
      </c>
      <c r="I1198" s="252"/>
      <c r="J1198" s="251">
        <f>ROUND(I1198*H1198,3)</f>
        <v>0</v>
      </c>
      <c r="K1198" s="253"/>
      <c r="L1198" s="44"/>
      <c r="M1198" s="254" t="s">
        <v>1</v>
      </c>
      <c r="N1198" s="255" t="s">
        <v>41</v>
      </c>
      <c r="O1198" s="94"/>
      <c r="P1198" s="256">
        <f>O1198*H1198</f>
        <v>0</v>
      </c>
      <c r="Q1198" s="256">
        <v>0</v>
      </c>
      <c r="R1198" s="256">
        <f>Q1198*H1198</f>
        <v>0</v>
      </c>
      <c r="S1198" s="256">
        <v>0.066000000000000003</v>
      </c>
      <c r="T1198" s="257">
        <f>S1198*H1198</f>
        <v>0.5544</v>
      </c>
      <c r="U1198" s="41"/>
      <c r="V1198" s="41"/>
      <c r="W1198" s="41"/>
      <c r="X1198" s="41"/>
      <c r="Y1198" s="41"/>
      <c r="Z1198" s="41"/>
      <c r="AA1198" s="41"/>
      <c r="AB1198" s="41"/>
      <c r="AC1198" s="41"/>
      <c r="AD1198" s="41"/>
      <c r="AE1198" s="41"/>
      <c r="AR1198" s="258" t="s">
        <v>249</v>
      </c>
      <c r="AT1198" s="258" t="s">
        <v>245</v>
      </c>
      <c r="AU1198" s="258" t="s">
        <v>113</v>
      </c>
      <c r="AY1198" s="18" t="s">
        <v>242</v>
      </c>
      <c r="BE1198" s="146">
        <f>IF(N1198="základní",J1198,0)</f>
        <v>0</v>
      </c>
      <c r="BF1198" s="146">
        <f>IF(N1198="snížená",J1198,0)</f>
        <v>0</v>
      </c>
      <c r="BG1198" s="146">
        <f>IF(N1198="zákl. přenesená",J1198,0)</f>
        <v>0</v>
      </c>
      <c r="BH1198" s="146">
        <f>IF(N1198="sníž. přenesená",J1198,0)</f>
        <v>0</v>
      </c>
      <c r="BI1198" s="146">
        <f>IF(N1198="nulová",J1198,0)</f>
        <v>0</v>
      </c>
      <c r="BJ1198" s="18" t="s">
        <v>31</v>
      </c>
      <c r="BK1198" s="259">
        <f>ROUND(I1198*H1198,3)</f>
        <v>0</v>
      </c>
      <c r="BL1198" s="18" t="s">
        <v>249</v>
      </c>
      <c r="BM1198" s="258" t="s">
        <v>1151</v>
      </c>
    </row>
    <row r="1199" s="13" customFormat="1">
      <c r="A1199" s="13"/>
      <c r="B1199" s="260"/>
      <c r="C1199" s="261"/>
      <c r="D1199" s="262" t="s">
        <v>251</v>
      </c>
      <c r="E1199" s="263" t="s">
        <v>1</v>
      </c>
      <c r="F1199" s="264" t="s">
        <v>1152</v>
      </c>
      <c r="G1199" s="261"/>
      <c r="H1199" s="263" t="s">
        <v>1</v>
      </c>
      <c r="I1199" s="265"/>
      <c r="J1199" s="261"/>
      <c r="K1199" s="261"/>
      <c r="L1199" s="266"/>
      <c r="M1199" s="267"/>
      <c r="N1199" s="268"/>
      <c r="O1199" s="268"/>
      <c r="P1199" s="268"/>
      <c r="Q1199" s="268"/>
      <c r="R1199" s="268"/>
      <c r="S1199" s="268"/>
      <c r="T1199" s="269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T1199" s="270" t="s">
        <v>251</v>
      </c>
      <c r="AU1199" s="270" t="s">
        <v>113</v>
      </c>
      <c r="AV1199" s="13" t="s">
        <v>31</v>
      </c>
      <c r="AW1199" s="13" t="s">
        <v>30</v>
      </c>
      <c r="AX1199" s="13" t="s">
        <v>76</v>
      </c>
      <c r="AY1199" s="270" t="s">
        <v>242</v>
      </c>
    </row>
    <row r="1200" s="14" customFormat="1">
      <c r="A1200" s="14"/>
      <c r="B1200" s="271"/>
      <c r="C1200" s="272"/>
      <c r="D1200" s="262" t="s">
        <v>251</v>
      </c>
      <c r="E1200" s="273" t="s">
        <v>1</v>
      </c>
      <c r="F1200" s="274" t="s">
        <v>1153</v>
      </c>
      <c r="G1200" s="272"/>
      <c r="H1200" s="275">
        <v>8.4000000000000004</v>
      </c>
      <c r="I1200" s="276"/>
      <c r="J1200" s="272"/>
      <c r="K1200" s="272"/>
      <c r="L1200" s="277"/>
      <c r="M1200" s="278"/>
      <c r="N1200" s="279"/>
      <c r="O1200" s="279"/>
      <c r="P1200" s="279"/>
      <c r="Q1200" s="279"/>
      <c r="R1200" s="279"/>
      <c r="S1200" s="279"/>
      <c r="T1200" s="280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T1200" s="281" t="s">
        <v>251</v>
      </c>
      <c r="AU1200" s="281" t="s">
        <v>113</v>
      </c>
      <c r="AV1200" s="14" t="s">
        <v>85</v>
      </c>
      <c r="AW1200" s="14" t="s">
        <v>30</v>
      </c>
      <c r="AX1200" s="14" t="s">
        <v>76</v>
      </c>
      <c r="AY1200" s="281" t="s">
        <v>242</v>
      </c>
    </row>
    <row r="1201" s="15" customFormat="1">
      <c r="A1201" s="15"/>
      <c r="B1201" s="282"/>
      <c r="C1201" s="283"/>
      <c r="D1201" s="262" t="s">
        <v>251</v>
      </c>
      <c r="E1201" s="284" t="s">
        <v>1</v>
      </c>
      <c r="F1201" s="285" t="s">
        <v>256</v>
      </c>
      <c r="G1201" s="283"/>
      <c r="H1201" s="286">
        <v>8.4000000000000004</v>
      </c>
      <c r="I1201" s="287"/>
      <c r="J1201" s="283"/>
      <c r="K1201" s="283"/>
      <c r="L1201" s="288"/>
      <c r="M1201" s="289"/>
      <c r="N1201" s="290"/>
      <c r="O1201" s="290"/>
      <c r="P1201" s="290"/>
      <c r="Q1201" s="290"/>
      <c r="R1201" s="290"/>
      <c r="S1201" s="290"/>
      <c r="T1201" s="291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T1201" s="292" t="s">
        <v>251</v>
      </c>
      <c r="AU1201" s="292" t="s">
        <v>113</v>
      </c>
      <c r="AV1201" s="15" t="s">
        <v>249</v>
      </c>
      <c r="AW1201" s="15" t="s">
        <v>30</v>
      </c>
      <c r="AX1201" s="15" t="s">
        <v>31</v>
      </c>
      <c r="AY1201" s="292" t="s">
        <v>242</v>
      </c>
    </row>
    <row r="1202" s="12" customFormat="1" ht="20.88" customHeight="1">
      <c r="A1202" s="12"/>
      <c r="B1202" s="231"/>
      <c r="C1202" s="232"/>
      <c r="D1202" s="233" t="s">
        <v>75</v>
      </c>
      <c r="E1202" s="245" t="s">
        <v>515</v>
      </c>
      <c r="F1202" s="245" t="s">
        <v>1154</v>
      </c>
      <c r="G1202" s="232"/>
      <c r="H1202" s="232"/>
      <c r="I1202" s="235"/>
      <c r="J1202" s="246">
        <f>BK1202</f>
        <v>0</v>
      </c>
      <c r="K1202" s="232"/>
      <c r="L1202" s="237"/>
      <c r="M1202" s="238"/>
      <c r="N1202" s="239"/>
      <c r="O1202" s="239"/>
      <c r="P1202" s="240">
        <f>SUM(P1203:P1349)</f>
        <v>0</v>
      </c>
      <c r="Q1202" s="239"/>
      <c r="R1202" s="240">
        <f>SUM(R1203:R1349)</f>
        <v>0.56313849999999999</v>
      </c>
      <c r="S1202" s="239"/>
      <c r="T1202" s="241">
        <f>SUM(T1203:T1349)</f>
        <v>29.772939999999998</v>
      </c>
      <c r="U1202" s="12"/>
      <c r="V1202" s="12"/>
      <c r="W1202" s="12"/>
      <c r="X1202" s="12"/>
      <c r="Y1202" s="12"/>
      <c r="Z1202" s="12"/>
      <c r="AA1202" s="12"/>
      <c r="AB1202" s="12"/>
      <c r="AC1202" s="12"/>
      <c r="AD1202" s="12"/>
      <c r="AE1202" s="12"/>
      <c r="AR1202" s="242" t="s">
        <v>31</v>
      </c>
      <c r="AT1202" s="243" t="s">
        <v>75</v>
      </c>
      <c r="AU1202" s="243" t="s">
        <v>85</v>
      </c>
      <c r="AY1202" s="242" t="s">
        <v>242</v>
      </c>
      <c r="BK1202" s="244">
        <f>SUM(BK1203:BK1349)</f>
        <v>0</v>
      </c>
    </row>
    <row r="1203" s="2" customFormat="1" ht="24.15" customHeight="1">
      <c r="A1203" s="41"/>
      <c r="B1203" s="42"/>
      <c r="C1203" s="247" t="s">
        <v>1155</v>
      </c>
      <c r="D1203" s="247" t="s">
        <v>245</v>
      </c>
      <c r="E1203" s="248" t="s">
        <v>1156</v>
      </c>
      <c r="F1203" s="249" t="s">
        <v>1157</v>
      </c>
      <c r="G1203" s="250" t="s">
        <v>465</v>
      </c>
      <c r="H1203" s="251">
        <v>5.4000000000000004</v>
      </c>
      <c r="I1203" s="252"/>
      <c r="J1203" s="251">
        <f>ROUND(I1203*H1203,3)</f>
        <v>0</v>
      </c>
      <c r="K1203" s="253"/>
      <c r="L1203" s="44"/>
      <c r="M1203" s="254" t="s">
        <v>1</v>
      </c>
      <c r="N1203" s="255" t="s">
        <v>41</v>
      </c>
      <c r="O1203" s="94"/>
      <c r="P1203" s="256">
        <f>O1203*H1203</f>
        <v>0</v>
      </c>
      <c r="Q1203" s="256">
        <v>0.00281</v>
      </c>
      <c r="R1203" s="256">
        <f>Q1203*H1203</f>
        <v>0.015174000000000002</v>
      </c>
      <c r="S1203" s="256">
        <v>0.069000000000000006</v>
      </c>
      <c r="T1203" s="257">
        <f>S1203*H1203</f>
        <v>0.37260000000000004</v>
      </c>
      <c r="U1203" s="41"/>
      <c r="V1203" s="41"/>
      <c r="W1203" s="41"/>
      <c r="X1203" s="41"/>
      <c r="Y1203" s="41"/>
      <c r="Z1203" s="41"/>
      <c r="AA1203" s="41"/>
      <c r="AB1203" s="41"/>
      <c r="AC1203" s="41"/>
      <c r="AD1203" s="41"/>
      <c r="AE1203" s="41"/>
      <c r="AR1203" s="258" t="s">
        <v>249</v>
      </c>
      <c r="AT1203" s="258" t="s">
        <v>245</v>
      </c>
      <c r="AU1203" s="258" t="s">
        <v>113</v>
      </c>
      <c r="AY1203" s="18" t="s">
        <v>242</v>
      </c>
      <c r="BE1203" s="146">
        <f>IF(N1203="základní",J1203,0)</f>
        <v>0</v>
      </c>
      <c r="BF1203" s="146">
        <f>IF(N1203="snížená",J1203,0)</f>
        <v>0</v>
      </c>
      <c r="BG1203" s="146">
        <f>IF(N1203="zákl. přenesená",J1203,0)</f>
        <v>0</v>
      </c>
      <c r="BH1203" s="146">
        <f>IF(N1203="sníž. přenesená",J1203,0)</f>
        <v>0</v>
      </c>
      <c r="BI1203" s="146">
        <f>IF(N1203="nulová",J1203,0)</f>
        <v>0</v>
      </c>
      <c r="BJ1203" s="18" t="s">
        <v>31</v>
      </c>
      <c r="BK1203" s="259">
        <f>ROUND(I1203*H1203,3)</f>
        <v>0</v>
      </c>
      <c r="BL1203" s="18" t="s">
        <v>249</v>
      </c>
      <c r="BM1203" s="258" t="s">
        <v>1158</v>
      </c>
    </row>
    <row r="1204" s="13" customFormat="1">
      <c r="A1204" s="13"/>
      <c r="B1204" s="260"/>
      <c r="C1204" s="261"/>
      <c r="D1204" s="262" t="s">
        <v>251</v>
      </c>
      <c r="E1204" s="263" t="s">
        <v>1</v>
      </c>
      <c r="F1204" s="264" t="s">
        <v>1159</v>
      </c>
      <c r="G1204" s="261"/>
      <c r="H1204" s="263" t="s">
        <v>1</v>
      </c>
      <c r="I1204" s="265"/>
      <c r="J1204" s="261"/>
      <c r="K1204" s="261"/>
      <c r="L1204" s="266"/>
      <c r="M1204" s="267"/>
      <c r="N1204" s="268"/>
      <c r="O1204" s="268"/>
      <c r="P1204" s="268"/>
      <c r="Q1204" s="268"/>
      <c r="R1204" s="268"/>
      <c r="S1204" s="268"/>
      <c r="T1204" s="269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70" t="s">
        <v>251</v>
      </c>
      <c r="AU1204" s="270" t="s">
        <v>113</v>
      </c>
      <c r="AV1204" s="13" t="s">
        <v>31</v>
      </c>
      <c r="AW1204" s="13" t="s">
        <v>30</v>
      </c>
      <c r="AX1204" s="13" t="s">
        <v>76</v>
      </c>
      <c r="AY1204" s="270" t="s">
        <v>242</v>
      </c>
    </row>
    <row r="1205" s="14" customFormat="1">
      <c r="A1205" s="14"/>
      <c r="B1205" s="271"/>
      <c r="C1205" s="272"/>
      <c r="D1205" s="262" t="s">
        <v>251</v>
      </c>
      <c r="E1205" s="273" t="s">
        <v>1</v>
      </c>
      <c r="F1205" s="274" t="s">
        <v>1160</v>
      </c>
      <c r="G1205" s="272"/>
      <c r="H1205" s="275">
        <v>0.90000000000000002</v>
      </c>
      <c r="I1205" s="276"/>
      <c r="J1205" s="272"/>
      <c r="K1205" s="272"/>
      <c r="L1205" s="277"/>
      <c r="M1205" s="278"/>
      <c r="N1205" s="279"/>
      <c r="O1205" s="279"/>
      <c r="P1205" s="279"/>
      <c r="Q1205" s="279"/>
      <c r="R1205" s="279"/>
      <c r="S1205" s="279"/>
      <c r="T1205" s="280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T1205" s="281" t="s">
        <v>251</v>
      </c>
      <c r="AU1205" s="281" t="s">
        <v>113</v>
      </c>
      <c r="AV1205" s="14" t="s">
        <v>85</v>
      </c>
      <c r="AW1205" s="14" t="s">
        <v>30</v>
      </c>
      <c r="AX1205" s="14" t="s">
        <v>76</v>
      </c>
      <c r="AY1205" s="281" t="s">
        <v>242</v>
      </c>
    </row>
    <row r="1206" s="14" customFormat="1">
      <c r="A1206" s="14"/>
      <c r="B1206" s="271"/>
      <c r="C1206" s="272"/>
      <c r="D1206" s="262" t="s">
        <v>251</v>
      </c>
      <c r="E1206" s="273" t="s">
        <v>1</v>
      </c>
      <c r="F1206" s="274" t="s">
        <v>1161</v>
      </c>
      <c r="G1206" s="272"/>
      <c r="H1206" s="275">
        <v>1.3500000000000001</v>
      </c>
      <c r="I1206" s="276"/>
      <c r="J1206" s="272"/>
      <c r="K1206" s="272"/>
      <c r="L1206" s="277"/>
      <c r="M1206" s="278"/>
      <c r="N1206" s="279"/>
      <c r="O1206" s="279"/>
      <c r="P1206" s="279"/>
      <c r="Q1206" s="279"/>
      <c r="R1206" s="279"/>
      <c r="S1206" s="279"/>
      <c r="T1206" s="280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T1206" s="281" t="s">
        <v>251</v>
      </c>
      <c r="AU1206" s="281" t="s">
        <v>113</v>
      </c>
      <c r="AV1206" s="14" t="s">
        <v>85</v>
      </c>
      <c r="AW1206" s="14" t="s">
        <v>30</v>
      </c>
      <c r="AX1206" s="14" t="s">
        <v>76</v>
      </c>
      <c r="AY1206" s="281" t="s">
        <v>242</v>
      </c>
    </row>
    <row r="1207" s="14" customFormat="1">
      <c r="A1207" s="14"/>
      <c r="B1207" s="271"/>
      <c r="C1207" s="272"/>
      <c r="D1207" s="262" t="s">
        <v>251</v>
      </c>
      <c r="E1207" s="273" t="s">
        <v>1</v>
      </c>
      <c r="F1207" s="274" t="s">
        <v>1162</v>
      </c>
      <c r="G1207" s="272"/>
      <c r="H1207" s="275">
        <v>3.1499999999999999</v>
      </c>
      <c r="I1207" s="276"/>
      <c r="J1207" s="272"/>
      <c r="K1207" s="272"/>
      <c r="L1207" s="277"/>
      <c r="M1207" s="278"/>
      <c r="N1207" s="279"/>
      <c r="O1207" s="279"/>
      <c r="P1207" s="279"/>
      <c r="Q1207" s="279"/>
      <c r="R1207" s="279"/>
      <c r="S1207" s="279"/>
      <c r="T1207" s="280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T1207" s="281" t="s">
        <v>251</v>
      </c>
      <c r="AU1207" s="281" t="s">
        <v>113</v>
      </c>
      <c r="AV1207" s="14" t="s">
        <v>85</v>
      </c>
      <c r="AW1207" s="14" t="s">
        <v>30</v>
      </c>
      <c r="AX1207" s="14" t="s">
        <v>76</v>
      </c>
      <c r="AY1207" s="281" t="s">
        <v>242</v>
      </c>
    </row>
    <row r="1208" s="15" customFormat="1">
      <c r="A1208" s="15"/>
      <c r="B1208" s="282"/>
      <c r="C1208" s="283"/>
      <c r="D1208" s="262" t="s">
        <v>251</v>
      </c>
      <c r="E1208" s="284" t="s">
        <v>1</v>
      </c>
      <c r="F1208" s="285" t="s">
        <v>256</v>
      </c>
      <c r="G1208" s="283"/>
      <c r="H1208" s="286">
        <v>5.4000000000000004</v>
      </c>
      <c r="I1208" s="287"/>
      <c r="J1208" s="283"/>
      <c r="K1208" s="283"/>
      <c r="L1208" s="288"/>
      <c r="M1208" s="289"/>
      <c r="N1208" s="290"/>
      <c r="O1208" s="290"/>
      <c r="P1208" s="290"/>
      <c r="Q1208" s="290"/>
      <c r="R1208" s="290"/>
      <c r="S1208" s="290"/>
      <c r="T1208" s="291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T1208" s="292" t="s">
        <v>251</v>
      </c>
      <c r="AU1208" s="292" t="s">
        <v>113</v>
      </c>
      <c r="AV1208" s="15" t="s">
        <v>249</v>
      </c>
      <c r="AW1208" s="15" t="s">
        <v>30</v>
      </c>
      <c r="AX1208" s="15" t="s">
        <v>31</v>
      </c>
      <c r="AY1208" s="292" t="s">
        <v>242</v>
      </c>
    </row>
    <row r="1209" s="2" customFormat="1" ht="24.15" customHeight="1">
      <c r="A1209" s="41"/>
      <c r="B1209" s="42"/>
      <c r="C1209" s="247" t="s">
        <v>1163</v>
      </c>
      <c r="D1209" s="247" t="s">
        <v>245</v>
      </c>
      <c r="E1209" s="248" t="s">
        <v>1164</v>
      </c>
      <c r="F1209" s="249" t="s">
        <v>1165</v>
      </c>
      <c r="G1209" s="250" t="s">
        <v>478</v>
      </c>
      <c r="H1209" s="251">
        <v>6</v>
      </c>
      <c r="I1209" s="252"/>
      <c r="J1209" s="251">
        <f>ROUND(I1209*H1209,3)</f>
        <v>0</v>
      </c>
      <c r="K1209" s="253"/>
      <c r="L1209" s="44"/>
      <c r="M1209" s="254" t="s">
        <v>1</v>
      </c>
      <c r="N1209" s="255" t="s">
        <v>41</v>
      </c>
      <c r="O1209" s="94"/>
      <c r="P1209" s="256">
        <f>O1209*H1209</f>
        <v>0</v>
      </c>
      <c r="Q1209" s="256">
        <v>0</v>
      </c>
      <c r="R1209" s="256">
        <f>Q1209*H1209</f>
        <v>0</v>
      </c>
      <c r="S1209" s="256">
        <v>0.031</v>
      </c>
      <c r="T1209" s="257">
        <f>S1209*H1209</f>
        <v>0.186</v>
      </c>
      <c r="U1209" s="41"/>
      <c r="V1209" s="41"/>
      <c r="W1209" s="41"/>
      <c r="X1209" s="41"/>
      <c r="Y1209" s="41"/>
      <c r="Z1209" s="41"/>
      <c r="AA1209" s="41"/>
      <c r="AB1209" s="41"/>
      <c r="AC1209" s="41"/>
      <c r="AD1209" s="41"/>
      <c r="AE1209" s="41"/>
      <c r="AR1209" s="258" t="s">
        <v>249</v>
      </c>
      <c r="AT1209" s="258" t="s">
        <v>245</v>
      </c>
      <c r="AU1209" s="258" t="s">
        <v>113</v>
      </c>
      <c r="AY1209" s="18" t="s">
        <v>242</v>
      </c>
      <c r="BE1209" s="146">
        <f>IF(N1209="základní",J1209,0)</f>
        <v>0</v>
      </c>
      <c r="BF1209" s="146">
        <f>IF(N1209="snížená",J1209,0)</f>
        <v>0</v>
      </c>
      <c r="BG1209" s="146">
        <f>IF(N1209="zákl. přenesená",J1209,0)</f>
        <v>0</v>
      </c>
      <c r="BH1209" s="146">
        <f>IF(N1209="sníž. přenesená",J1209,0)</f>
        <v>0</v>
      </c>
      <c r="BI1209" s="146">
        <f>IF(N1209="nulová",J1209,0)</f>
        <v>0</v>
      </c>
      <c r="BJ1209" s="18" t="s">
        <v>31</v>
      </c>
      <c r="BK1209" s="259">
        <f>ROUND(I1209*H1209,3)</f>
        <v>0</v>
      </c>
      <c r="BL1209" s="18" t="s">
        <v>249</v>
      </c>
      <c r="BM1209" s="258" t="s">
        <v>1166</v>
      </c>
    </row>
    <row r="1210" s="13" customFormat="1">
      <c r="A1210" s="13"/>
      <c r="B1210" s="260"/>
      <c r="C1210" s="261"/>
      <c r="D1210" s="262" t="s">
        <v>251</v>
      </c>
      <c r="E1210" s="263" t="s">
        <v>1</v>
      </c>
      <c r="F1210" s="264" t="s">
        <v>1167</v>
      </c>
      <c r="G1210" s="261"/>
      <c r="H1210" s="263" t="s">
        <v>1</v>
      </c>
      <c r="I1210" s="265"/>
      <c r="J1210" s="261"/>
      <c r="K1210" s="261"/>
      <c r="L1210" s="266"/>
      <c r="M1210" s="267"/>
      <c r="N1210" s="268"/>
      <c r="O1210" s="268"/>
      <c r="P1210" s="268"/>
      <c r="Q1210" s="268"/>
      <c r="R1210" s="268"/>
      <c r="S1210" s="268"/>
      <c r="T1210" s="269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T1210" s="270" t="s">
        <v>251</v>
      </c>
      <c r="AU1210" s="270" t="s">
        <v>113</v>
      </c>
      <c r="AV1210" s="13" t="s">
        <v>31</v>
      </c>
      <c r="AW1210" s="13" t="s">
        <v>30</v>
      </c>
      <c r="AX1210" s="13" t="s">
        <v>76</v>
      </c>
      <c r="AY1210" s="270" t="s">
        <v>242</v>
      </c>
    </row>
    <row r="1211" s="14" customFormat="1">
      <c r="A1211" s="14"/>
      <c r="B1211" s="271"/>
      <c r="C1211" s="272"/>
      <c r="D1211" s="262" t="s">
        <v>251</v>
      </c>
      <c r="E1211" s="273" t="s">
        <v>1</v>
      </c>
      <c r="F1211" s="274" t="s">
        <v>85</v>
      </c>
      <c r="G1211" s="272"/>
      <c r="H1211" s="275">
        <v>2</v>
      </c>
      <c r="I1211" s="276"/>
      <c r="J1211" s="272"/>
      <c r="K1211" s="272"/>
      <c r="L1211" s="277"/>
      <c r="M1211" s="278"/>
      <c r="N1211" s="279"/>
      <c r="O1211" s="279"/>
      <c r="P1211" s="279"/>
      <c r="Q1211" s="279"/>
      <c r="R1211" s="279"/>
      <c r="S1211" s="279"/>
      <c r="T1211" s="280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T1211" s="281" t="s">
        <v>251</v>
      </c>
      <c r="AU1211" s="281" t="s">
        <v>113</v>
      </c>
      <c r="AV1211" s="14" t="s">
        <v>85</v>
      </c>
      <c r="AW1211" s="14" t="s">
        <v>30</v>
      </c>
      <c r="AX1211" s="14" t="s">
        <v>76</v>
      </c>
      <c r="AY1211" s="281" t="s">
        <v>242</v>
      </c>
    </row>
    <row r="1212" s="13" customFormat="1">
      <c r="A1212" s="13"/>
      <c r="B1212" s="260"/>
      <c r="C1212" s="261"/>
      <c r="D1212" s="262" t="s">
        <v>251</v>
      </c>
      <c r="E1212" s="263" t="s">
        <v>1</v>
      </c>
      <c r="F1212" s="264" t="s">
        <v>1168</v>
      </c>
      <c r="G1212" s="261"/>
      <c r="H1212" s="263" t="s">
        <v>1</v>
      </c>
      <c r="I1212" s="265"/>
      <c r="J1212" s="261"/>
      <c r="K1212" s="261"/>
      <c r="L1212" s="266"/>
      <c r="M1212" s="267"/>
      <c r="N1212" s="268"/>
      <c r="O1212" s="268"/>
      <c r="P1212" s="268"/>
      <c r="Q1212" s="268"/>
      <c r="R1212" s="268"/>
      <c r="S1212" s="268"/>
      <c r="T1212" s="269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T1212" s="270" t="s">
        <v>251</v>
      </c>
      <c r="AU1212" s="270" t="s">
        <v>113</v>
      </c>
      <c r="AV1212" s="13" t="s">
        <v>31</v>
      </c>
      <c r="AW1212" s="13" t="s">
        <v>30</v>
      </c>
      <c r="AX1212" s="13" t="s">
        <v>76</v>
      </c>
      <c r="AY1212" s="270" t="s">
        <v>242</v>
      </c>
    </row>
    <row r="1213" s="14" customFormat="1">
      <c r="A1213" s="14"/>
      <c r="B1213" s="271"/>
      <c r="C1213" s="272"/>
      <c r="D1213" s="262" t="s">
        <v>251</v>
      </c>
      <c r="E1213" s="273" t="s">
        <v>1</v>
      </c>
      <c r="F1213" s="274" t="s">
        <v>249</v>
      </c>
      <c r="G1213" s="272"/>
      <c r="H1213" s="275">
        <v>4</v>
      </c>
      <c r="I1213" s="276"/>
      <c r="J1213" s="272"/>
      <c r="K1213" s="272"/>
      <c r="L1213" s="277"/>
      <c r="M1213" s="278"/>
      <c r="N1213" s="279"/>
      <c r="O1213" s="279"/>
      <c r="P1213" s="279"/>
      <c r="Q1213" s="279"/>
      <c r="R1213" s="279"/>
      <c r="S1213" s="279"/>
      <c r="T1213" s="280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T1213" s="281" t="s">
        <v>251</v>
      </c>
      <c r="AU1213" s="281" t="s">
        <v>113</v>
      </c>
      <c r="AV1213" s="14" t="s">
        <v>85</v>
      </c>
      <c r="AW1213" s="14" t="s">
        <v>30</v>
      </c>
      <c r="AX1213" s="14" t="s">
        <v>76</v>
      </c>
      <c r="AY1213" s="281" t="s">
        <v>242</v>
      </c>
    </row>
    <row r="1214" s="15" customFormat="1">
      <c r="A1214" s="15"/>
      <c r="B1214" s="282"/>
      <c r="C1214" s="283"/>
      <c r="D1214" s="262" t="s">
        <v>251</v>
      </c>
      <c r="E1214" s="284" t="s">
        <v>1</v>
      </c>
      <c r="F1214" s="285" t="s">
        <v>256</v>
      </c>
      <c r="G1214" s="283"/>
      <c r="H1214" s="286">
        <v>6</v>
      </c>
      <c r="I1214" s="287"/>
      <c r="J1214" s="283"/>
      <c r="K1214" s="283"/>
      <c r="L1214" s="288"/>
      <c r="M1214" s="289"/>
      <c r="N1214" s="290"/>
      <c r="O1214" s="290"/>
      <c r="P1214" s="290"/>
      <c r="Q1214" s="290"/>
      <c r="R1214" s="290"/>
      <c r="S1214" s="290"/>
      <c r="T1214" s="291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T1214" s="292" t="s">
        <v>251</v>
      </c>
      <c r="AU1214" s="292" t="s">
        <v>113</v>
      </c>
      <c r="AV1214" s="15" t="s">
        <v>249</v>
      </c>
      <c r="AW1214" s="15" t="s">
        <v>30</v>
      </c>
      <c r="AX1214" s="15" t="s">
        <v>31</v>
      </c>
      <c r="AY1214" s="292" t="s">
        <v>242</v>
      </c>
    </row>
    <row r="1215" s="2" customFormat="1" ht="24.15" customHeight="1">
      <c r="A1215" s="41"/>
      <c r="B1215" s="42"/>
      <c r="C1215" s="247" t="s">
        <v>1169</v>
      </c>
      <c r="D1215" s="247" t="s">
        <v>245</v>
      </c>
      <c r="E1215" s="248" t="s">
        <v>1170</v>
      </c>
      <c r="F1215" s="249" t="s">
        <v>1171</v>
      </c>
      <c r="G1215" s="250" t="s">
        <v>248</v>
      </c>
      <c r="H1215" s="251">
        <v>0.59999999999999998</v>
      </c>
      <c r="I1215" s="252"/>
      <c r="J1215" s="251">
        <f>ROUND(I1215*H1215,3)</f>
        <v>0</v>
      </c>
      <c r="K1215" s="253"/>
      <c r="L1215" s="44"/>
      <c r="M1215" s="254" t="s">
        <v>1</v>
      </c>
      <c r="N1215" s="255" t="s">
        <v>41</v>
      </c>
      <c r="O1215" s="94"/>
      <c r="P1215" s="256">
        <f>O1215*H1215</f>
        <v>0</v>
      </c>
      <c r="Q1215" s="256">
        <v>0</v>
      </c>
      <c r="R1215" s="256">
        <f>Q1215*H1215</f>
        <v>0</v>
      </c>
      <c r="S1215" s="256">
        <v>1.8</v>
      </c>
      <c r="T1215" s="257">
        <f>S1215*H1215</f>
        <v>1.0800000000000001</v>
      </c>
      <c r="U1215" s="41"/>
      <c r="V1215" s="41"/>
      <c r="W1215" s="41"/>
      <c r="X1215" s="41"/>
      <c r="Y1215" s="41"/>
      <c r="Z1215" s="41"/>
      <c r="AA1215" s="41"/>
      <c r="AB1215" s="41"/>
      <c r="AC1215" s="41"/>
      <c r="AD1215" s="41"/>
      <c r="AE1215" s="41"/>
      <c r="AR1215" s="258" t="s">
        <v>249</v>
      </c>
      <c r="AT1215" s="258" t="s">
        <v>245</v>
      </c>
      <c r="AU1215" s="258" t="s">
        <v>113</v>
      </c>
      <c r="AY1215" s="18" t="s">
        <v>242</v>
      </c>
      <c r="BE1215" s="146">
        <f>IF(N1215="základní",J1215,0)</f>
        <v>0</v>
      </c>
      <c r="BF1215" s="146">
        <f>IF(N1215="snížená",J1215,0)</f>
        <v>0</v>
      </c>
      <c r="BG1215" s="146">
        <f>IF(N1215="zákl. přenesená",J1215,0)</f>
        <v>0</v>
      </c>
      <c r="BH1215" s="146">
        <f>IF(N1215="sníž. přenesená",J1215,0)</f>
        <v>0</v>
      </c>
      <c r="BI1215" s="146">
        <f>IF(N1215="nulová",J1215,0)</f>
        <v>0</v>
      </c>
      <c r="BJ1215" s="18" t="s">
        <v>31</v>
      </c>
      <c r="BK1215" s="259">
        <f>ROUND(I1215*H1215,3)</f>
        <v>0</v>
      </c>
      <c r="BL1215" s="18" t="s">
        <v>249</v>
      </c>
      <c r="BM1215" s="258" t="s">
        <v>1172</v>
      </c>
    </row>
    <row r="1216" s="13" customFormat="1">
      <c r="A1216" s="13"/>
      <c r="B1216" s="260"/>
      <c r="C1216" s="261"/>
      <c r="D1216" s="262" t="s">
        <v>251</v>
      </c>
      <c r="E1216" s="263" t="s">
        <v>1</v>
      </c>
      <c r="F1216" s="264" t="s">
        <v>428</v>
      </c>
      <c r="G1216" s="261"/>
      <c r="H1216" s="263" t="s">
        <v>1</v>
      </c>
      <c r="I1216" s="265"/>
      <c r="J1216" s="261"/>
      <c r="K1216" s="261"/>
      <c r="L1216" s="266"/>
      <c r="M1216" s="267"/>
      <c r="N1216" s="268"/>
      <c r="O1216" s="268"/>
      <c r="P1216" s="268"/>
      <c r="Q1216" s="268"/>
      <c r="R1216" s="268"/>
      <c r="S1216" s="268"/>
      <c r="T1216" s="269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T1216" s="270" t="s">
        <v>251</v>
      </c>
      <c r="AU1216" s="270" t="s">
        <v>113</v>
      </c>
      <c r="AV1216" s="13" t="s">
        <v>31</v>
      </c>
      <c r="AW1216" s="13" t="s">
        <v>30</v>
      </c>
      <c r="AX1216" s="13" t="s">
        <v>76</v>
      </c>
      <c r="AY1216" s="270" t="s">
        <v>242</v>
      </c>
    </row>
    <row r="1217" s="14" customFormat="1">
      <c r="A1217" s="14"/>
      <c r="B1217" s="271"/>
      <c r="C1217" s="272"/>
      <c r="D1217" s="262" t="s">
        <v>251</v>
      </c>
      <c r="E1217" s="273" t="s">
        <v>1</v>
      </c>
      <c r="F1217" s="274" t="s">
        <v>1173</v>
      </c>
      <c r="G1217" s="272"/>
      <c r="H1217" s="275">
        <v>0.59999999999999998</v>
      </c>
      <c r="I1217" s="276"/>
      <c r="J1217" s="272"/>
      <c r="K1217" s="272"/>
      <c r="L1217" s="277"/>
      <c r="M1217" s="278"/>
      <c r="N1217" s="279"/>
      <c r="O1217" s="279"/>
      <c r="P1217" s="279"/>
      <c r="Q1217" s="279"/>
      <c r="R1217" s="279"/>
      <c r="S1217" s="279"/>
      <c r="T1217" s="280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T1217" s="281" t="s">
        <v>251</v>
      </c>
      <c r="AU1217" s="281" t="s">
        <v>113</v>
      </c>
      <c r="AV1217" s="14" t="s">
        <v>85</v>
      </c>
      <c r="AW1217" s="14" t="s">
        <v>30</v>
      </c>
      <c r="AX1217" s="14" t="s">
        <v>31</v>
      </c>
      <c r="AY1217" s="281" t="s">
        <v>242</v>
      </c>
    </row>
    <row r="1218" s="2" customFormat="1" ht="24.15" customHeight="1">
      <c r="A1218" s="41"/>
      <c r="B1218" s="42"/>
      <c r="C1218" s="247" t="s">
        <v>1174</v>
      </c>
      <c r="D1218" s="247" t="s">
        <v>245</v>
      </c>
      <c r="E1218" s="248" t="s">
        <v>1175</v>
      </c>
      <c r="F1218" s="249" t="s">
        <v>1176</v>
      </c>
      <c r="G1218" s="250" t="s">
        <v>248</v>
      </c>
      <c r="H1218" s="251">
        <v>8.5389999999999997</v>
      </c>
      <c r="I1218" s="252"/>
      <c r="J1218" s="251">
        <f>ROUND(I1218*H1218,3)</f>
        <v>0</v>
      </c>
      <c r="K1218" s="253"/>
      <c r="L1218" s="44"/>
      <c r="M1218" s="254" t="s">
        <v>1</v>
      </c>
      <c r="N1218" s="255" t="s">
        <v>41</v>
      </c>
      <c r="O1218" s="94"/>
      <c r="P1218" s="256">
        <f>O1218*H1218</f>
        <v>0</v>
      </c>
      <c r="Q1218" s="256">
        <v>0</v>
      </c>
      <c r="R1218" s="256">
        <f>Q1218*H1218</f>
        <v>0</v>
      </c>
      <c r="S1218" s="256">
        <v>1.8</v>
      </c>
      <c r="T1218" s="257">
        <f>S1218*H1218</f>
        <v>15.370200000000001</v>
      </c>
      <c r="U1218" s="41"/>
      <c r="V1218" s="41"/>
      <c r="W1218" s="41"/>
      <c r="X1218" s="41"/>
      <c r="Y1218" s="41"/>
      <c r="Z1218" s="41"/>
      <c r="AA1218" s="41"/>
      <c r="AB1218" s="41"/>
      <c r="AC1218" s="41"/>
      <c r="AD1218" s="41"/>
      <c r="AE1218" s="41"/>
      <c r="AR1218" s="258" t="s">
        <v>249</v>
      </c>
      <c r="AT1218" s="258" t="s">
        <v>245</v>
      </c>
      <c r="AU1218" s="258" t="s">
        <v>113</v>
      </c>
      <c r="AY1218" s="18" t="s">
        <v>242</v>
      </c>
      <c r="BE1218" s="146">
        <f>IF(N1218="základní",J1218,0)</f>
        <v>0</v>
      </c>
      <c r="BF1218" s="146">
        <f>IF(N1218="snížená",J1218,0)</f>
        <v>0</v>
      </c>
      <c r="BG1218" s="146">
        <f>IF(N1218="zákl. přenesená",J1218,0)</f>
        <v>0</v>
      </c>
      <c r="BH1218" s="146">
        <f>IF(N1218="sníž. přenesená",J1218,0)</f>
        <v>0</v>
      </c>
      <c r="BI1218" s="146">
        <f>IF(N1218="nulová",J1218,0)</f>
        <v>0</v>
      </c>
      <c r="BJ1218" s="18" t="s">
        <v>31</v>
      </c>
      <c r="BK1218" s="259">
        <f>ROUND(I1218*H1218,3)</f>
        <v>0</v>
      </c>
      <c r="BL1218" s="18" t="s">
        <v>249</v>
      </c>
      <c r="BM1218" s="258" t="s">
        <v>1177</v>
      </c>
    </row>
    <row r="1219" s="13" customFormat="1">
      <c r="A1219" s="13"/>
      <c r="B1219" s="260"/>
      <c r="C1219" s="261"/>
      <c r="D1219" s="262" t="s">
        <v>251</v>
      </c>
      <c r="E1219" s="263" t="s">
        <v>1</v>
      </c>
      <c r="F1219" s="264" t="s">
        <v>1178</v>
      </c>
      <c r="G1219" s="261"/>
      <c r="H1219" s="263" t="s">
        <v>1</v>
      </c>
      <c r="I1219" s="265"/>
      <c r="J1219" s="261"/>
      <c r="K1219" s="261"/>
      <c r="L1219" s="266"/>
      <c r="M1219" s="267"/>
      <c r="N1219" s="268"/>
      <c r="O1219" s="268"/>
      <c r="P1219" s="268"/>
      <c r="Q1219" s="268"/>
      <c r="R1219" s="268"/>
      <c r="S1219" s="268"/>
      <c r="T1219" s="269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T1219" s="270" t="s">
        <v>251</v>
      </c>
      <c r="AU1219" s="270" t="s">
        <v>113</v>
      </c>
      <c r="AV1219" s="13" t="s">
        <v>31</v>
      </c>
      <c r="AW1219" s="13" t="s">
        <v>30</v>
      </c>
      <c r="AX1219" s="13" t="s">
        <v>76</v>
      </c>
      <c r="AY1219" s="270" t="s">
        <v>242</v>
      </c>
    </row>
    <row r="1220" s="13" customFormat="1">
      <c r="A1220" s="13"/>
      <c r="B1220" s="260"/>
      <c r="C1220" s="261"/>
      <c r="D1220" s="262" t="s">
        <v>251</v>
      </c>
      <c r="E1220" s="263" t="s">
        <v>1</v>
      </c>
      <c r="F1220" s="264" t="s">
        <v>772</v>
      </c>
      <c r="G1220" s="261"/>
      <c r="H1220" s="263" t="s">
        <v>1</v>
      </c>
      <c r="I1220" s="265"/>
      <c r="J1220" s="261"/>
      <c r="K1220" s="261"/>
      <c r="L1220" s="266"/>
      <c r="M1220" s="267"/>
      <c r="N1220" s="268"/>
      <c r="O1220" s="268"/>
      <c r="P1220" s="268"/>
      <c r="Q1220" s="268"/>
      <c r="R1220" s="268"/>
      <c r="S1220" s="268"/>
      <c r="T1220" s="269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T1220" s="270" t="s">
        <v>251</v>
      </c>
      <c r="AU1220" s="270" t="s">
        <v>113</v>
      </c>
      <c r="AV1220" s="13" t="s">
        <v>31</v>
      </c>
      <c r="AW1220" s="13" t="s">
        <v>30</v>
      </c>
      <c r="AX1220" s="13" t="s">
        <v>76</v>
      </c>
      <c r="AY1220" s="270" t="s">
        <v>242</v>
      </c>
    </row>
    <row r="1221" s="14" customFormat="1">
      <c r="A1221" s="14"/>
      <c r="B1221" s="271"/>
      <c r="C1221" s="272"/>
      <c r="D1221" s="262" t="s">
        <v>251</v>
      </c>
      <c r="E1221" s="273" t="s">
        <v>1</v>
      </c>
      <c r="F1221" s="274" t="s">
        <v>1179</v>
      </c>
      <c r="G1221" s="272"/>
      <c r="H1221" s="275">
        <v>0.67800000000000005</v>
      </c>
      <c r="I1221" s="276"/>
      <c r="J1221" s="272"/>
      <c r="K1221" s="272"/>
      <c r="L1221" s="277"/>
      <c r="M1221" s="278"/>
      <c r="N1221" s="279"/>
      <c r="O1221" s="279"/>
      <c r="P1221" s="279"/>
      <c r="Q1221" s="279"/>
      <c r="R1221" s="279"/>
      <c r="S1221" s="279"/>
      <c r="T1221" s="280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T1221" s="281" t="s">
        <v>251</v>
      </c>
      <c r="AU1221" s="281" t="s">
        <v>113</v>
      </c>
      <c r="AV1221" s="14" t="s">
        <v>85</v>
      </c>
      <c r="AW1221" s="14" t="s">
        <v>30</v>
      </c>
      <c r="AX1221" s="14" t="s">
        <v>76</v>
      </c>
      <c r="AY1221" s="281" t="s">
        <v>242</v>
      </c>
    </row>
    <row r="1222" s="14" customFormat="1">
      <c r="A1222" s="14"/>
      <c r="B1222" s="271"/>
      <c r="C1222" s="272"/>
      <c r="D1222" s="262" t="s">
        <v>251</v>
      </c>
      <c r="E1222" s="273" t="s">
        <v>1</v>
      </c>
      <c r="F1222" s="274" t="s">
        <v>1180</v>
      </c>
      <c r="G1222" s="272"/>
      <c r="H1222" s="275">
        <v>0.51300000000000001</v>
      </c>
      <c r="I1222" s="276"/>
      <c r="J1222" s="272"/>
      <c r="K1222" s="272"/>
      <c r="L1222" s="277"/>
      <c r="M1222" s="278"/>
      <c r="N1222" s="279"/>
      <c r="O1222" s="279"/>
      <c r="P1222" s="279"/>
      <c r="Q1222" s="279"/>
      <c r="R1222" s="279"/>
      <c r="S1222" s="279"/>
      <c r="T1222" s="280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T1222" s="281" t="s">
        <v>251</v>
      </c>
      <c r="AU1222" s="281" t="s">
        <v>113</v>
      </c>
      <c r="AV1222" s="14" t="s">
        <v>85</v>
      </c>
      <c r="AW1222" s="14" t="s">
        <v>30</v>
      </c>
      <c r="AX1222" s="14" t="s">
        <v>76</v>
      </c>
      <c r="AY1222" s="281" t="s">
        <v>242</v>
      </c>
    </row>
    <row r="1223" s="14" customFormat="1">
      <c r="A1223" s="14"/>
      <c r="B1223" s="271"/>
      <c r="C1223" s="272"/>
      <c r="D1223" s="262" t="s">
        <v>251</v>
      </c>
      <c r="E1223" s="273" t="s">
        <v>1</v>
      </c>
      <c r="F1223" s="274" t="s">
        <v>1181</v>
      </c>
      <c r="G1223" s="272"/>
      <c r="H1223" s="275">
        <v>1.966</v>
      </c>
      <c r="I1223" s="276"/>
      <c r="J1223" s="272"/>
      <c r="K1223" s="272"/>
      <c r="L1223" s="277"/>
      <c r="M1223" s="278"/>
      <c r="N1223" s="279"/>
      <c r="O1223" s="279"/>
      <c r="P1223" s="279"/>
      <c r="Q1223" s="279"/>
      <c r="R1223" s="279"/>
      <c r="S1223" s="279"/>
      <c r="T1223" s="280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T1223" s="281" t="s">
        <v>251</v>
      </c>
      <c r="AU1223" s="281" t="s">
        <v>113</v>
      </c>
      <c r="AV1223" s="14" t="s">
        <v>85</v>
      </c>
      <c r="AW1223" s="14" t="s">
        <v>30</v>
      </c>
      <c r="AX1223" s="14" t="s">
        <v>76</v>
      </c>
      <c r="AY1223" s="281" t="s">
        <v>242</v>
      </c>
    </row>
    <row r="1224" s="14" customFormat="1">
      <c r="A1224" s="14"/>
      <c r="B1224" s="271"/>
      <c r="C1224" s="272"/>
      <c r="D1224" s="262" t="s">
        <v>251</v>
      </c>
      <c r="E1224" s="273" t="s">
        <v>1</v>
      </c>
      <c r="F1224" s="274" t="s">
        <v>1182</v>
      </c>
      <c r="G1224" s="272"/>
      <c r="H1224" s="275">
        <v>2.2250000000000001</v>
      </c>
      <c r="I1224" s="276"/>
      <c r="J1224" s="272"/>
      <c r="K1224" s="272"/>
      <c r="L1224" s="277"/>
      <c r="M1224" s="278"/>
      <c r="N1224" s="279"/>
      <c r="O1224" s="279"/>
      <c r="P1224" s="279"/>
      <c r="Q1224" s="279"/>
      <c r="R1224" s="279"/>
      <c r="S1224" s="279"/>
      <c r="T1224" s="280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T1224" s="281" t="s">
        <v>251</v>
      </c>
      <c r="AU1224" s="281" t="s">
        <v>113</v>
      </c>
      <c r="AV1224" s="14" t="s">
        <v>85</v>
      </c>
      <c r="AW1224" s="14" t="s">
        <v>30</v>
      </c>
      <c r="AX1224" s="14" t="s">
        <v>76</v>
      </c>
      <c r="AY1224" s="281" t="s">
        <v>242</v>
      </c>
    </row>
    <row r="1225" s="13" customFormat="1">
      <c r="A1225" s="13"/>
      <c r="B1225" s="260"/>
      <c r="C1225" s="261"/>
      <c r="D1225" s="262" t="s">
        <v>251</v>
      </c>
      <c r="E1225" s="263" t="s">
        <v>1</v>
      </c>
      <c r="F1225" s="264" t="s">
        <v>426</v>
      </c>
      <c r="G1225" s="261"/>
      <c r="H1225" s="263" t="s">
        <v>1</v>
      </c>
      <c r="I1225" s="265"/>
      <c r="J1225" s="261"/>
      <c r="K1225" s="261"/>
      <c r="L1225" s="266"/>
      <c r="M1225" s="267"/>
      <c r="N1225" s="268"/>
      <c r="O1225" s="268"/>
      <c r="P1225" s="268"/>
      <c r="Q1225" s="268"/>
      <c r="R1225" s="268"/>
      <c r="S1225" s="268"/>
      <c r="T1225" s="269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T1225" s="270" t="s">
        <v>251</v>
      </c>
      <c r="AU1225" s="270" t="s">
        <v>113</v>
      </c>
      <c r="AV1225" s="13" t="s">
        <v>31</v>
      </c>
      <c r="AW1225" s="13" t="s">
        <v>30</v>
      </c>
      <c r="AX1225" s="13" t="s">
        <v>76</v>
      </c>
      <c r="AY1225" s="270" t="s">
        <v>242</v>
      </c>
    </row>
    <row r="1226" s="14" customFormat="1">
      <c r="A1226" s="14"/>
      <c r="B1226" s="271"/>
      <c r="C1226" s="272"/>
      <c r="D1226" s="262" t="s">
        <v>251</v>
      </c>
      <c r="E1226" s="273" t="s">
        <v>1</v>
      </c>
      <c r="F1226" s="274" t="s">
        <v>1183</v>
      </c>
      <c r="G1226" s="272"/>
      <c r="H1226" s="275">
        <v>1.6439999999999999</v>
      </c>
      <c r="I1226" s="276"/>
      <c r="J1226" s="272"/>
      <c r="K1226" s="272"/>
      <c r="L1226" s="277"/>
      <c r="M1226" s="278"/>
      <c r="N1226" s="279"/>
      <c r="O1226" s="279"/>
      <c r="P1226" s="279"/>
      <c r="Q1226" s="279"/>
      <c r="R1226" s="279"/>
      <c r="S1226" s="279"/>
      <c r="T1226" s="280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T1226" s="281" t="s">
        <v>251</v>
      </c>
      <c r="AU1226" s="281" t="s">
        <v>113</v>
      </c>
      <c r="AV1226" s="14" t="s">
        <v>85</v>
      </c>
      <c r="AW1226" s="14" t="s">
        <v>30</v>
      </c>
      <c r="AX1226" s="14" t="s">
        <v>76</v>
      </c>
      <c r="AY1226" s="281" t="s">
        <v>242</v>
      </c>
    </row>
    <row r="1227" s="14" customFormat="1">
      <c r="A1227" s="14"/>
      <c r="B1227" s="271"/>
      <c r="C1227" s="272"/>
      <c r="D1227" s="262" t="s">
        <v>251</v>
      </c>
      <c r="E1227" s="273" t="s">
        <v>1</v>
      </c>
      <c r="F1227" s="274" t="s">
        <v>1184</v>
      </c>
      <c r="G1227" s="272"/>
      <c r="H1227" s="275">
        <v>0.79400000000000004</v>
      </c>
      <c r="I1227" s="276"/>
      <c r="J1227" s="272"/>
      <c r="K1227" s="272"/>
      <c r="L1227" s="277"/>
      <c r="M1227" s="278"/>
      <c r="N1227" s="279"/>
      <c r="O1227" s="279"/>
      <c r="P1227" s="279"/>
      <c r="Q1227" s="279"/>
      <c r="R1227" s="279"/>
      <c r="S1227" s="279"/>
      <c r="T1227" s="280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T1227" s="281" t="s">
        <v>251</v>
      </c>
      <c r="AU1227" s="281" t="s">
        <v>113</v>
      </c>
      <c r="AV1227" s="14" t="s">
        <v>85</v>
      </c>
      <c r="AW1227" s="14" t="s">
        <v>30</v>
      </c>
      <c r="AX1227" s="14" t="s">
        <v>76</v>
      </c>
      <c r="AY1227" s="281" t="s">
        <v>242</v>
      </c>
    </row>
    <row r="1228" s="13" customFormat="1">
      <c r="A1228" s="13"/>
      <c r="B1228" s="260"/>
      <c r="C1228" s="261"/>
      <c r="D1228" s="262" t="s">
        <v>251</v>
      </c>
      <c r="E1228" s="263" t="s">
        <v>1</v>
      </c>
      <c r="F1228" s="264" t="s">
        <v>428</v>
      </c>
      <c r="G1228" s="261"/>
      <c r="H1228" s="263" t="s">
        <v>1</v>
      </c>
      <c r="I1228" s="265"/>
      <c r="J1228" s="261"/>
      <c r="K1228" s="261"/>
      <c r="L1228" s="266"/>
      <c r="M1228" s="267"/>
      <c r="N1228" s="268"/>
      <c r="O1228" s="268"/>
      <c r="P1228" s="268"/>
      <c r="Q1228" s="268"/>
      <c r="R1228" s="268"/>
      <c r="S1228" s="268"/>
      <c r="T1228" s="269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T1228" s="270" t="s">
        <v>251</v>
      </c>
      <c r="AU1228" s="270" t="s">
        <v>113</v>
      </c>
      <c r="AV1228" s="13" t="s">
        <v>31</v>
      </c>
      <c r="AW1228" s="13" t="s">
        <v>30</v>
      </c>
      <c r="AX1228" s="13" t="s">
        <v>76</v>
      </c>
      <c r="AY1228" s="270" t="s">
        <v>242</v>
      </c>
    </row>
    <row r="1229" s="14" customFormat="1">
      <c r="A1229" s="14"/>
      <c r="B1229" s="271"/>
      <c r="C1229" s="272"/>
      <c r="D1229" s="262" t="s">
        <v>251</v>
      </c>
      <c r="E1229" s="273" t="s">
        <v>1</v>
      </c>
      <c r="F1229" s="274" t="s">
        <v>1185</v>
      </c>
      <c r="G1229" s="272"/>
      <c r="H1229" s="275">
        <v>0.71899999999999997</v>
      </c>
      <c r="I1229" s="276"/>
      <c r="J1229" s="272"/>
      <c r="K1229" s="272"/>
      <c r="L1229" s="277"/>
      <c r="M1229" s="278"/>
      <c r="N1229" s="279"/>
      <c r="O1229" s="279"/>
      <c r="P1229" s="279"/>
      <c r="Q1229" s="279"/>
      <c r="R1229" s="279"/>
      <c r="S1229" s="279"/>
      <c r="T1229" s="280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T1229" s="281" t="s">
        <v>251</v>
      </c>
      <c r="AU1229" s="281" t="s">
        <v>113</v>
      </c>
      <c r="AV1229" s="14" t="s">
        <v>85</v>
      </c>
      <c r="AW1229" s="14" t="s">
        <v>30</v>
      </c>
      <c r="AX1229" s="14" t="s">
        <v>76</v>
      </c>
      <c r="AY1229" s="281" t="s">
        <v>242</v>
      </c>
    </row>
    <row r="1230" s="15" customFormat="1">
      <c r="A1230" s="15"/>
      <c r="B1230" s="282"/>
      <c r="C1230" s="283"/>
      <c r="D1230" s="262" t="s">
        <v>251</v>
      </c>
      <c r="E1230" s="284" t="s">
        <v>1</v>
      </c>
      <c r="F1230" s="285" t="s">
        <v>256</v>
      </c>
      <c r="G1230" s="283"/>
      <c r="H1230" s="286">
        <v>8.5389999999999997</v>
      </c>
      <c r="I1230" s="287"/>
      <c r="J1230" s="283"/>
      <c r="K1230" s="283"/>
      <c r="L1230" s="288"/>
      <c r="M1230" s="289"/>
      <c r="N1230" s="290"/>
      <c r="O1230" s="290"/>
      <c r="P1230" s="290"/>
      <c r="Q1230" s="290"/>
      <c r="R1230" s="290"/>
      <c r="S1230" s="290"/>
      <c r="T1230" s="291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T1230" s="292" t="s">
        <v>251</v>
      </c>
      <c r="AU1230" s="292" t="s">
        <v>113</v>
      </c>
      <c r="AV1230" s="15" t="s">
        <v>249</v>
      </c>
      <c r="AW1230" s="15" t="s">
        <v>30</v>
      </c>
      <c r="AX1230" s="15" t="s">
        <v>31</v>
      </c>
      <c r="AY1230" s="292" t="s">
        <v>242</v>
      </c>
    </row>
    <row r="1231" s="2" customFormat="1" ht="24.15" customHeight="1">
      <c r="A1231" s="41"/>
      <c r="B1231" s="42"/>
      <c r="C1231" s="247" t="s">
        <v>1186</v>
      </c>
      <c r="D1231" s="247" t="s">
        <v>245</v>
      </c>
      <c r="E1231" s="248" t="s">
        <v>1187</v>
      </c>
      <c r="F1231" s="249" t="s">
        <v>1188</v>
      </c>
      <c r="G1231" s="250" t="s">
        <v>248</v>
      </c>
      <c r="H1231" s="251">
        <v>1.3879999999999999</v>
      </c>
      <c r="I1231" s="252"/>
      <c r="J1231" s="251">
        <f>ROUND(I1231*H1231,3)</f>
        <v>0</v>
      </c>
      <c r="K1231" s="253"/>
      <c r="L1231" s="44"/>
      <c r="M1231" s="254" t="s">
        <v>1</v>
      </c>
      <c r="N1231" s="255" t="s">
        <v>41</v>
      </c>
      <c r="O1231" s="94"/>
      <c r="P1231" s="256">
        <f>O1231*H1231</f>
        <v>0</v>
      </c>
      <c r="Q1231" s="256">
        <v>0</v>
      </c>
      <c r="R1231" s="256">
        <f>Q1231*H1231</f>
        <v>0</v>
      </c>
      <c r="S1231" s="256">
        <v>2.2000000000000002</v>
      </c>
      <c r="T1231" s="257">
        <f>S1231*H1231</f>
        <v>3.0535999999999999</v>
      </c>
      <c r="U1231" s="41"/>
      <c r="V1231" s="41"/>
      <c r="W1231" s="41"/>
      <c r="X1231" s="41"/>
      <c r="Y1231" s="41"/>
      <c r="Z1231" s="41"/>
      <c r="AA1231" s="41"/>
      <c r="AB1231" s="41"/>
      <c r="AC1231" s="41"/>
      <c r="AD1231" s="41"/>
      <c r="AE1231" s="41"/>
      <c r="AR1231" s="258" t="s">
        <v>249</v>
      </c>
      <c r="AT1231" s="258" t="s">
        <v>245</v>
      </c>
      <c r="AU1231" s="258" t="s">
        <v>113</v>
      </c>
      <c r="AY1231" s="18" t="s">
        <v>242</v>
      </c>
      <c r="BE1231" s="146">
        <f>IF(N1231="základní",J1231,0)</f>
        <v>0</v>
      </c>
      <c r="BF1231" s="146">
        <f>IF(N1231="snížená",J1231,0)</f>
        <v>0</v>
      </c>
      <c r="BG1231" s="146">
        <f>IF(N1231="zákl. přenesená",J1231,0)</f>
        <v>0</v>
      </c>
      <c r="BH1231" s="146">
        <f>IF(N1231="sníž. přenesená",J1231,0)</f>
        <v>0</v>
      </c>
      <c r="BI1231" s="146">
        <f>IF(N1231="nulová",J1231,0)</f>
        <v>0</v>
      </c>
      <c r="BJ1231" s="18" t="s">
        <v>31</v>
      </c>
      <c r="BK1231" s="259">
        <f>ROUND(I1231*H1231,3)</f>
        <v>0</v>
      </c>
      <c r="BL1231" s="18" t="s">
        <v>249</v>
      </c>
      <c r="BM1231" s="258" t="s">
        <v>1189</v>
      </c>
    </row>
    <row r="1232" s="13" customFormat="1">
      <c r="A1232" s="13"/>
      <c r="B1232" s="260"/>
      <c r="C1232" s="261"/>
      <c r="D1232" s="262" t="s">
        <v>251</v>
      </c>
      <c r="E1232" s="263" t="s">
        <v>1</v>
      </c>
      <c r="F1232" s="264" t="s">
        <v>1190</v>
      </c>
      <c r="G1232" s="261"/>
      <c r="H1232" s="263" t="s">
        <v>1</v>
      </c>
      <c r="I1232" s="265"/>
      <c r="J1232" s="261"/>
      <c r="K1232" s="261"/>
      <c r="L1232" s="266"/>
      <c r="M1232" s="267"/>
      <c r="N1232" s="268"/>
      <c r="O1232" s="268"/>
      <c r="P1232" s="268"/>
      <c r="Q1232" s="268"/>
      <c r="R1232" s="268"/>
      <c r="S1232" s="268"/>
      <c r="T1232" s="269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T1232" s="270" t="s">
        <v>251</v>
      </c>
      <c r="AU1232" s="270" t="s">
        <v>113</v>
      </c>
      <c r="AV1232" s="13" t="s">
        <v>31</v>
      </c>
      <c r="AW1232" s="13" t="s">
        <v>30</v>
      </c>
      <c r="AX1232" s="13" t="s">
        <v>76</v>
      </c>
      <c r="AY1232" s="270" t="s">
        <v>242</v>
      </c>
    </row>
    <row r="1233" s="14" customFormat="1">
      <c r="A1233" s="14"/>
      <c r="B1233" s="271"/>
      <c r="C1233" s="272"/>
      <c r="D1233" s="262" t="s">
        <v>251</v>
      </c>
      <c r="E1233" s="273" t="s">
        <v>1</v>
      </c>
      <c r="F1233" s="274" t="s">
        <v>1191</v>
      </c>
      <c r="G1233" s="272"/>
      <c r="H1233" s="275">
        <v>1.3879999999999999</v>
      </c>
      <c r="I1233" s="276"/>
      <c r="J1233" s="272"/>
      <c r="K1233" s="272"/>
      <c r="L1233" s="277"/>
      <c r="M1233" s="278"/>
      <c r="N1233" s="279"/>
      <c r="O1233" s="279"/>
      <c r="P1233" s="279"/>
      <c r="Q1233" s="279"/>
      <c r="R1233" s="279"/>
      <c r="S1233" s="279"/>
      <c r="T1233" s="280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T1233" s="281" t="s">
        <v>251</v>
      </c>
      <c r="AU1233" s="281" t="s">
        <v>113</v>
      </c>
      <c r="AV1233" s="14" t="s">
        <v>85</v>
      </c>
      <c r="AW1233" s="14" t="s">
        <v>30</v>
      </c>
      <c r="AX1233" s="14" t="s">
        <v>31</v>
      </c>
      <c r="AY1233" s="281" t="s">
        <v>242</v>
      </c>
    </row>
    <row r="1234" s="2" customFormat="1" ht="24.15" customHeight="1">
      <c r="A1234" s="41"/>
      <c r="B1234" s="42"/>
      <c r="C1234" s="247" t="s">
        <v>1192</v>
      </c>
      <c r="D1234" s="247" t="s">
        <v>245</v>
      </c>
      <c r="E1234" s="248" t="s">
        <v>1193</v>
      </c>
      <c r="F1234" s="249" t="s">
        <v>1194</v>
      </c>
      <c r="G1234" s="250" t="s">
        <v>465</v>
      </c>
      <c r="H1234" s="251">
        <v>54</v>
      </c>
      <c r="I1234" s="252"/>
      <c r="J1234" s="251">
        <f>ROUND(I1234*H1234,3)</f>
        <v>0</v>
      </c>
      <c r="K1234" s="253"/>
      <c r="L1234" s="44"/>
      <c r="M1234" s="254" t="s">
        <v>1</v>
      </c>
      <c r="N1234" s="255" t="s">
        <v>41</v>
      </c>
      <c r="O1234" s="94"/>
      <c r="P1234" s="256">
        <f>O1234*H1234</f>
        <v>0</v>
      </c>
      <c r="Q1234" s="256">
        <v>0</v>
      </c>
      <c r="R1234" s="256">
        <f>Q1234*H1234</f>
        <v>0</v>
      </c>
      <c r="S1234" s="256">
        <v>0.0089999999999999993</v>
      </c>
      <c r="T1234" s="257">
        <f>S1234*H1234</f>
        <v>0.48599999999999999</v>
      </c>
      <c r="U1234" s="41"/>
      <c r="V1234" s="41"/>
      <c r="W1234" s="41"/>
      <c r="X1234" s="41"/>
      <c r="Y1234" s="41"/>
      <c r="Z1234" s="41"/>
      <c r="AA1234" s="41"/>
      <c r="AB1234" s="41"/>
      <c r="AC1234" s="41"/>
      <c r="AD1234" s="41"/>
      <c r="AE1234" s="41"/>
      <c r="AR1234" s="258" t="s">
        <v>249</v>
      </c>
      <c r="AT1234" s="258" t="s">
        <v>245</v>
      </c>
      <c r="AU1234" s="258" t="s">
        <v>113</v>
      </c>
      <c r="AY1234" s="18" t="s">
        <v>242</v>
      </c>
      <c r="BE1234" s="146">
        <f>IF(N1234="základní",J1234,0)</f>
        <v>0</v>
      </c>
      <c r="BF1234" s="146">
        <f>IF(N1234="snížená",J1234,0)</f>
        <v>0</v>
      </c>
      <c r="BG1234" s="146">
        <f>IF(N1234="zákl. přenesená",J1234,0)</f>
        <v>0</v>
      </c>
      <c r="BH1234" s="146">
        <f>IF(N1234="sníž. přenesená",J1234,0)</f>
        <v>0</v>
      </c>
      <c r="BI1234" s="146">
        <f>IF(N1234="nulová",J1234,0)</f>
        <v>0</v>
      </c>
      <c r="BJ1234" s="18" t="s">
        <v>31</v>
      </c>
      <c r="BK1234" s="259">
        <f>ROUND(I1234*H1234,3)</f>
        <v>0</v>
      </c>
      <c r="BL1234" s="18" t="s">
        <v>249</v>
      </c>
      <c r="BM1234" s="258" t="s">
        <v>1195</v>
      </c>
    </row>
    <row r="1235" s="13" customFormat="1">
      <c r="A1235" s="13"/>
      <c r="B1235" s="260"/>
      <c r="C1235" s="261"/>
      <c r="D1235" s="262" t="s">
        <v>251</v>
      </c>
      <c r="E1235" s="263" t="s">
        <v>1</v>
      </c>
      <c r="F1235" s="264" t="s">
        <v>426</v>
      </c>
      <c r="G1235" s="261"/>
      <c r="H1235" s="263" t="s">
        <v>1</v>
      </c>
      <c r="I1235" s="265"/>
      <c r="J1235" s="261"/>
      <c r="K1235" s="261"/>
      <c r="L1235" s="266"/>
      <c r="M1235" s="267"/>
      <c r="N1235" s="268"/>
      <c r="O1235" s="268"/>
      <c r="P1235" s="268"/>
      <c r="Q1235" s="268"/>
      <c r="R1235" s="268"/>
      <c r="S1235" s="268"/>
      <c r="T1235" s="269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T1235" s="270" t="s">
        <v>251</v>
      </c>
      <c r="AU1235" s="270" t="s">
        <v>113</v>
      </c>
      <c r="AV1235" s="13" t="s">
        <v>31</v>
      </c>
      <c r="AW1235" s="13" t="s">
        <v>30</v>
      </c>
      <c r="AX1235" s="13" t="s">
        <v>76</v>
      </c>
      <c r="AY1235" s="270" t="s">
        <v>242</v>
      </c>
    </row>
    <row r="1236" s="14" customFormat="1">
      <c r="A1236" s="14"/>
      <c r="B1236" s="271"/>
      <c r="C1236" s="272"/>
      <c r="D1236" s="262" t="s">
        <v>251</v>
      </c>
      <c r="E1236" s="273" t="s">
        <v>1</v>
      </c>
      <c r="F1236" s="274" t="s">
        <v>1196</v>
      </c>
      <c r="G1236" s="272"/>
      <c r="H1236" s="275">
        <v>42</v>
      </c>
      <c r="I1236" s="276"/>
      <c r="J1236" s="272"/>
      <c r="K1236" s="272"/>
      <c r="L1236" s="277"/>
      <c r="M1236" s="278"/>
      <c r="N1236" s="279"/>
      <c r="O1236" s="279"/>
      <c r="P1236" s="279"/>
      <c r="Q1236" s="279"/>
      <c r="R1236" s="279"/>
      <c r="S1236" s="279"/>
      <c r="T1236" s="280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T1236" s="281" t="s">
        <v>251</v>
      </c>
      <c r="AU1236" s="281" t="s">
        <v>113</v>
      </c>
      <c r="AV1236" s="14" t="s">
        <v>85</v>
      </c>
      <c r="AW1236" s="14" t="s">
        <v>30</v>
      </c>
      <c r="AX1236" s="14" t="s">
        <v>76</v>
      </c>
      <c r="AY1236" s="281" t="s">
        <v>242</v>
      </c>
    </row>
    <row r="1237" s="13" customFormat="1">
      <c r="A1237" s="13"/>
      <c r="B1237" s="260"/>
      <c r="C1237" s="261"/>
      <c r="D1237" s="262" t="s">
        <v>251</v>
      </c>
      <c r="E1237" s="263" t="s">
        <v>1</v>
      </c>
      <c r="F1237" s="264" t="s">
        <v>428</v>
      </c>
      <c r="G1237" s="261"/>
      <c r="H1237" s="263" t="s">
        <v>1</v>
      </c>
      <c r="I1237" s="265"/>
      <c r="J1237" s="261"/>
      <c r="K1237" s="261"/>
      <c r="L1237" s="266"/>
      <c r="M1237" s="267"/>
      <c r="N1237" s="268"/>
      <c r="O1237" s="268"/>
      <c r="P1237" s="268"/>
      <c r="Q1237" s="268"/>
      <c r="R1237" s="268"/>
      <c r="S1237" s="268"/>
      <c r="T1237" s="269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T1237" s="270" t="s">
        <v>251</v>
      </c>
      <c r="AU1237" s="270" t="s">
        <v>113</v>
      </c>
      <c r="AV1237" s="13" t="s">
        <v>31</v>
      </c>
      <c r="AW1237" s="13" t="s">
        <v>30</v>
      </c>
      <c r="AX1237" s="13" t="s">
        <v>76</v>
      </c>
      <c r="AY1237" s="270" t="s">
        <v>242</v>
      </c>
    </row>
    <row r="1238" s="14" customFormat="1">
      <c r="A1238" s="14"/>
      <c r="B1238" s="271"/>
      <c r="C1238" s="272"/>
      <c r="D1238" s="262" t="s">
        <v>251</v>
      </c>
      <c r="E1238" s="273" t="s">
        <v>1</v>
      </c>
      <c r="F1238" s="274" t="s">
        <v>1197</v>
      </c>
      <c r="G1238" s="272"/>
      <c r="H1238" s="275">
        <v>9</v>
      </c>
      <c r="I1238" s="276"/>
      <c r="J1238" s="272"/>
      <c r="K1238" s="272"/>
      <c r="L1238" s="277"/>
      <c r="M1238" s="278"/>
      <c r="N1238" s="279"/>
      <c r="O1238" s="279"/>
      <c r="P1238" s="279"/>
      <c r="Q1238" s="279"/>
      <c r="R1238" s="279"/>
      <c r="S1238" s="279"/>
      <c r="T1238" s="280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T1238" s="281" t="s">
        <v>251</v>
      </c>
      <c r="AU1238" s="281" t="s">
        <v>113</v>
      </c>
      <c r="AV1238" s="14" t="s">
        <v>85</v>
      </c>
      <c r="AW1238" s="14" t="s">
        <v>30</v>
      </c>
      <c r="AX1238" s="14" t="s">
        <v>76</v>
      </c>
      <c r="AY1238" s="281" t="s">
        <v>242</v>
      </c>
    </row>
    <row r="1239" s="13" customFormat="1">
      <c r="A1239" s="13"/>
      <c r="B1239" s="260"/>
      <c r="C1239" s="261"/>
      <c r="D1239" s="262" t="s">
        <v>251</v>
      </c>
      <c r="E1239" s="263" t="s">
        <v>1</v>
      </c>
      <c r="F1239" s="264" t="s">
        <v>430</v>
      </c>
      <c r="G1239" s="261"/>
      <c r="H1239" s="263" t="s">
        <v>1</v>
      </c>
      <c r="I1239" s="265"/>
      <c r="J1239" s="261"/>
      <c r="K1239" s="261"/>
      <c r="L1239" s="266"/>
      <c r="M1239" s="267"/>
      <c r="N1239" s="268"/>
      <c r="O1239" s="268"/>
      <c r="P1239" s="268"/>
      <c r="Q1239" s="268"/>
      <c r="R1239" s="268"/>
      <c r="S1239" s="268"/>
      <c r="T1239" s="269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T1239" s="270" t="s">
        <v>251</v>
      </c>
      <c r="AU1239" s="270" t="s">
        <v>113</v>
      </c>
      <c r="AV1239" s="13" t="s">
        <v>31</v>
      </c>
      <c r="AW1239" s="13" t="s">
        <v>30</v>
      </c>
      <c r="AX1239" s="13" t="s">
        <v>76</v>
      </c>
      <c r="AY1239" s="270" t="s">
        <v>242</v>
      </c>
    </row>
    <row r="1240" s="14" customFormat="1">
      <c r="A1240" s="14"/>
      <c r="B1240" s="271"/>
      <c r="C1240" s="272"/>
      <c r="D1240" s="262" t="s">
        <v>251</v>
      </c>
      <c r="E1240" s="273" t="s">
        <v>1</v>
      </c>
      <c r="F1240" s="274" t="s">
        <v>1198</v>
      </c>
      <c r="G1240" s="272"/>
      <c r="H1240" s="275">
        <v>3</v>
      </c>
      <c r="I1240" s="276"/>
      <c r="J1240" s="272"/>
      <c r="K1240" s="272"/>
      <c r="L1240" s="277"/>
      <c r="M1240" s="278"/>
      <c r="N1240" s="279"/>
      <c r="O1240" s="279"/>
      <c r="P1240" s="279"/>
      <c r="Q1240" s="279"/>
      <c r="R1240" s="279"/>
      <c r="S1240" s="279"/>
      <c r="T1240" s="280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T1240" s="281" t="s">
        <v>251</v>
      </c>
      <c r="AU1240" s="281" t="s">
        <v>113</v>
      </c>
      <c r="AV1240" s="14" t="s">
        <v>85</v>
      </c>
      <c r="AW1240" s="14" t="s">
        <v>30</v>
      </c>
      <c r="AX1240" s="14" t="s">
        <v>76</v>
      </c>
      <c r="AY1240" s="281" t="s">
        <v>242</v>
      </c>
    </row>
    <row r="1241" s="15" customFormat="1">
      <c r="A1241" s="15"/>
      <c r="B1241" s="282"/>
      <c r="C1241" s="283"/>
      <c r="D1241" s="262" t="s">
        <v>251</v>
      </c>
      <c r="E1241" s="284" t="s">
        <v>1</v>
      </c>
      <c r="F1241" s="285" t="s">
        <v>256</v>
      </c>
      <c r="G1241" s="283"/>
      <c r="H1241" s="286">
        <v>54</v>
      </c>
      <c r="I1241" s="287"/>
      <c r="J1241" s="283"/>
      <c r="K1241" s="283"/>
      <c r="L1241" s="288"/>
      <c r="M1241" s="289"/>
      <c r="N1241" s="290"/>
      <c r="O1241" s="290"/>
      <c r="P1241" s="290"/>
      <c r="Q1241" s="290"/>
      <c r="R1241" s="290"/>
      <c r="S1241" s="290"/>
      <c r="T1241" s="291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T1241" s="292" t="s">
        <v>251</v>
      </c>
      <c r="AU1241" s="292" t="s">
        <v>113</v>
      </c>
      <c r="AV1241" s="15" t="s">
        <v>249</v>
      </c>
      <c r="AW1241" s="15" t="s">
        <v>30</v>
      </c>
      <c r="AX1241" s="15" t="s">
        <v>31</v>
      </c>
      <c r="AY1241" s="292" t="s">
        <v>242</v>
      </c>
    </row>
    <row r="1242" s="2" customFormat="1" ht="24.15" customHeight="1">
      <c r="A1242" s="41"/>
      <c r="B1242" s="42"/>
      <c r="C1242" s="247" t="s">
        <v>1199</v>
      </c>
      <c r="D1242" s="247" t="s">
        <v>245</v>
      </c>
      <c r="E1242" s="248" t="s">
        <v>1200</v>
      </c>
      <c r="F1242" s="249" t="s">
        <v>1201</v>
      </c>
      <c r="G1242" s="250" t="s">
        <v>465</v>
      </c>
      <c r="H1242" s="251">
        <v>51</v>
      </c>
      <c r="I1242" s="252"/>
      <c r="J1242" s="251">
        <f>ROUND(I1242*H1242,3)</f>
        <v>0</v>
      </c>
      <c r="K1242" s="253"/>
      <c r="L1242" s="44"/>
      <c r="M1242" s="254" t="s">
        <v>1</v>
      </c>
      <c r="N1242" s="255" t="s">
        <v>41</v>
      </c>
      <c r="O1242" s="94"/>
      <c r="P1242" s="256">
        <f>O1242*H1242</f>
        <v>0</v>
      </c>
      <c r="Q1242" s="256">
        <v>0</v>
      </c>
      <c r="R1242" s="256">
        <f>Q1242*H1242</f>
        <v>0</v>
      </c>
      <c r="S1242" s="256">
        <v>0.0089999999999999993</v>
      </c>
      <c r="T1242" s="257">
        <f>S1242*H1242</f>
        <v>0.45899999999999996</v>
      </c>
      <c r="U1242" s="41"/>
      <c r="V1242" s="41"/>
      <c r="W1242" s="41"/>
      <c r="X1242" s="41"/>
      <c r="Y1242" s="41"/>
      <c r="Z1242" s="41"/>
      <c r="AA1242" s="41"/>
      <c r="AB1242" s="41"/>
      <c r="AC1242" s="41"/>
      <c r="AD1242" s="41"/>
      <c r="AE1242" s="41"/>
      <c r="AR1242" s="258" t="s">
        <v>249</v>
      </c>
      <c r="AT1242" s="258" t="s">
        <v>245</v>
      </c>
      <c r="AU1242" s="258" t="s">
        <v>113</v>
      </c>
      <c r="AY1242" s="18" t="s">
        <v>242</v>
      </c>
      <c r="BE1242" s="146">
        <f>IF(N1242="základní",J1242,0)</f>
        <v>0</v>
      </c>
      <c r="BF1242" s="146">
        <f>IF(N1242="snížená",J1242,0)</f>
        <v>0</v>
      </c>
      <c r="BG1242" s="146">
        <f>IF(N1242="zákl. přenesená",J1242,0)</f>
        <v>0</v>
      </c>
      <c r="BH1242" s="146">
        <f>IF(N1242="sníž. přenesená",J1242,0)</f>
        <v>0</v>
      </c>
      <c r="BI1242" s="146">
        <f>IF(N1242="nulová",J1242,0)</f>
        <v>0</v>
      </c>
      <c r="BJ1242" s="18" t="s">
        <v>31</v>
      </c>
      <c r="BK1242" s="259">
        <f>ROUND(I1242*H1242,3)</f>
        <v>0</v>
      </c>
      <c r="BL1242" s="18" t="s">
        <v>249</v>
      </c>
      <c r="BM1242" s="258" t="s">
        <v>1202</v>
      </c>
    </row>
    <row r="1243" s="14" customFormat="1">
      <c r="A1243" s="14"/>
      <c r="B1243" s="271"/>
      <c r="C1243" s="272"/>
      <c r="D1243" s="262" t="s">
        <v>251</v>
      </c>
      <c r="E1243" s="273" t="s">
        <v>1</v>
      </c>
      <c r="F1243" s="274" t="s">
        <v>633</v>
      </c>
      <c r="G1243" s="272"/>
      <c r="H1243" s="275">
        <v>0</v>
      </c>
      <c r="I1243" s="276"/>
      <c r="J1243" s="272"/>
      <c r="K1243" s="272"/>
      <c r="L1243" s="277"/>
      <c r="M1243" s="278"/>
      <c r="N1243" s="279"/>
      <c r="O1243" s="279"/>
      <c r="P1243" s="279"/>
      <c r="Q1243" s="279"/>
      <c r="R1243" s="279"/>
      <c r="S1243" s="279"/>
      <c r="T1243" s="280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T1243" s="281" t="s">
        <v>251</v>
      </c>
      <c r="AU1243" s="281" t="s">
        <v>113</v>
      </c>
      <c r="AV1243" s="14" t="s">
        <v>85</v>
      </c>
      <c r="AW1243" s="14" t="s">
        <v>30</v>
      </c>
      <c r="AX1243" s="14" t="s">
        <v>76</v>
      </c>
      <c r="AY1243" s="281" t="s">
        <v>242</v>
      </c>
    </row>
    <row r="1244" s="14" customFormat="1">
      <c r="A1244" s="14"/>
      <c r="B1244" s="271"/>
      <c r="C1244" s="272"/>
      <c r="D1244" s="262" t="s">
        <v>251</v>
      </c>
      <c r="E1244" s="273" t="s">
        <v>1</v>
      </c>
      <c r="F1244" s="274" t="s">
        <v>1203</v>
      </c>
      <c r="G1244" s="272"/>
      <c r="H1244" s="275">
        <v>33</v>
      </c>
      <c r="I1244" s="276"/>
      <c r="J1244" s="272"/>
      <c r="K1244" s="272"/>
      <c r="L1244" s="277"/>
      <c r="M1244" s="278"/>
      <c r="N1244" s="279"/>
      <c r="O1244" s="279"/>
      <c r="P1244" s="279"/>
      <c r="Q1244" s="279"/>
      <c r="R1244" s="279"/>
      <c r="S1244" s="279"/>
      <c r="T1244" s="280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T1244" s="281" t="s">
        <v>251</v>
      </c>
      <c r="AU1244" s="281" t="s">
        <v>113</v>
      </c>
      <c r="AV1244" s="14" t="s">
        <v>85</v>
      </c>
      <c r="AW1244" s="14" t="s">
        <v>30</v>
      </c>
      <c r="AX1244" s="14" t="s">
        <v>76</v>
      </c>
      <c r="AY1244" s="281" t="s">
        <v>242</v>
      </c>
    </row>
    <row r="1245" s="14" customFormat="1">
      <c r="A1245" s="14"/>
      <c r="B1245" s="271"/>
      <c r="C1245" s="272"/>
      <c r="D1245" s="262" t="s">
        <v>251</v>
      </c>
      <c r="E1245" s="273" t="s">
        <v>1</v>
      </c>
      <c r="F1245" s="274" t="s">
        <v>1204</v>
      </c>
      <c r="G1245" s="272"/>
      <c r="H1245" s="275">
        <v>18</v>
      </c>
      <c r="I1245" s="276"/>
      <c r="J1245" s="272"/>
      <c r="K1245" s="272"/>
      <c r="L1245" s="277"/>
      <c r="M1245" s="278"/>
      <c r="N1245" s="279"/>
      <c r="O1245" s="279"/>
      <c r="P1245" s="279"/>
      <c r="Q1245" s="279"/>
      <c r="R1245" s="279"/>
      <c r="S1245" s="279"/>
      <c r="T1245" s="280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T1245" s="281" t="s">
        <v>251</v>
      </c>
      <c r="AU1245" s="281" t="s">
        <v>113</v>
      </c>
      <c r="AV1245" s="14" t="s">
        <v>85</v>
      </c>
      <c r="AW1245" s="14" t="s">
        <v>30</v>
      </c>
      <c r="AX1245" s="14" t="s">
        <v>76</v>
      </c>
      <c r="AY1245" s="281" t="s">
        <v>242</v>
      </c>
    </row>
    <row r="1246" s="15" customFormat="1">
      <c r="A1246" s="15"/>
      <c r="B1246" s="282"/>
      <c r="C1246" s="283"/>
      <c r="D1246" s="262" t="s">
        <v>251</v>
      </c>
      <c r="E1246" s="284" t="s">
        <v>1</v>
      </c>
      <c r="F1246" s="285" t="s">
        <v>256</v>
      </c>
      <c r="G1246" s="283"/>
      <c r="H1246" s="286">
        <v>51</v>
      </c>
      <c r="I1246" s="287"/>
      <c r="J1246" s="283"/>
      <c r="K1246" s="283"/>
      <c r="L1246" s="288"/>
      <c r="M1246" s="289"/>
      <c r="N1246" s="290"/>
      <c r="O1246" s="290"/>
      <c r="P1246" s="290"/>
      <c r="Q1246" s="290"/>
      <c r="R1246" s="290"/>
      <c r="S1246" s="290"/>
      <c r="T1246" s="291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T1246" s="292" t="s">
        <v>251</v>
      </c>
      <c r="AU1246" s="292" t="s">
        <v>113</v>
      </c>
      <c r="AV1246" s="15" t="s">
        <v>249</v>
      </c>
      <c r="AW1246" s="15" t="s">
        <v>30</v>
      </c>
      <c r="AX1246" s="15" t="s">
        <v>31</v>
      </c>
      <c r="AY1246" s="292" t="s">
        <v>242</v>
      </c>
    </row>
    <row r="1247" s="2" customFormat="1" ht="24.15" customHeight="1">
      <c r="A1247" s="41"/>
      <c r="B1247" s="42"/>
      <c r="C1247" s="247" t="s">
        <v>1205</v>
      </c>
      <c r="D1247" s="247" t="s">
        <v>245</v>
      </c>
      <c r="E1247" s="248" t="s">
        <v>1206</v>
      </c>
      <c r="F1247" s="249" t="s">
        <v>1207</v>
      </c>
      <c r="G1247" s="250" t="s">
        <v>465</v>
      </c>
      <c r="H1247" s="251">
        <v>33.659999999999997</v>
      </c>
      <c r="I1247" s="252"/>
      <c r="J1247" s="251">
        <f>ROUND(I1247*H1247,3)</f>
        <v>0</v>
      </c>
      <c r="K1247" s="253"/>
      <c r="L1247" s="44"/>
      <c r="M1247" s="254" t="s">
        <v>1</v>
      </c>
      <c r="N1247" s="255" t="s">
        <v>41</v>
      </c>
      <c r="O1247" s="94"/>
      <c r="P1247" s="256">
        <f>O1247*H1247</f>
        <v>0</v>
      </c>
      <c r="Q1247" s="256">
        <v>0</v>
      </c>
      <c r="R1247" s="256">
        <f>Q1247*H1247</f>
        <v>0</v>
      </c>
      <c r="S1247" s="256">
        <v>0.014999999999999999</v>
      </c>
      <c r="T1247" s="257">
        <f>S1247*H1247</f>
        <v>0.5048999999999999</v>
      </c>
      <c r="U1247" s="41"/>
      <c r="V1247" s="41"/>
      <c r="W1247" s="41"/>
      <c r="X1247" s="41"/>
      <c r="Y1247" s="41"/>
      <c r="Z1247" s="41"/>
      <c r="AA1247" s="41"/>
      <c r="AB1247" s="41"/>
      <c r="AC1247" s="41"/>
      <c r="AD1247" s="41"/>
      <c r="AE1247" s="41"/>
      <c r="AR1247" s="258" t="s">
        <v>249</v>
      </c>
      <c r="AT1247" s="258" t="s">
        <v>245</v>
      </c>
      <c r="AU1247" s="258" t="s">
        <v>113</v>
      </c>
      <c r="AY1247" s="18" t="s">
        <v>242</v>
      </c>
      <c r="BE1247" s="146">
        <f>IF(N1247="základní",J1247,0)</f>
        <v>0</v>
      </c>
      <c r="BF1247" s="146">
        <f>IF(N1247="snížená",J1247,0)</f>
        <v>0</v>
      </c>
      <c r="BG1247" s="146">
        <f>IF(N1247="zákl. přenesená",J1247,0)</f>
        <v>0</v>
      </c>
      <c r="BH1247" s="146">
        <f>IF(N1247="sníž. přenesená",J1247,0)</f>
        <v>0</v>
      </c>
      <c r="BI1247" s="146">
        <f>IF(N1247="nulová",J1247,0)</f>
        <v>0</v>
      </c>
      <c r="BJ1247" s="18" t="s">
        <v>31</v>
      </c>
      <c r="BK1247" s="259">
        <f>ROUND(I1247*H1247,3)</f>
        <v>0</v>
      </c>
      <c r="BL1247" s="18" t="s">
        <v>249</v>
      </c>
      <c r="BM1247" s="258" t="s">
        <v>1208</v>
      </c>
    </row>
    <row r="1248" s="14" customFormat="1">
      <c r="A1248" s="14"/>
      <c r="B1248" s="271"/>
      <c r="C1248" s="272"/>
      <c r="D1248" s="262" t="s">
        <v>251</v>
      </c>
      <c r="E1248" s="273" t="s">
        <v>1</v>
      </c>
      <c r="F1248" s="274" t="s">
        <v>1209</v>
      </c>
      <c r="G1248" s="272"/>
      <c r="H1248" s="275">
        <v>9.6600000000000001</v>
      </c>
      <c r="I1248" s="276"/>
      <c r="J1248" s="272"/>
      <c r="K1248" s="272"/>
      <c r="L1248" s="277"/>
      <c r="M1248" s="278"/>
      <c r="N1248" s="279"/>
      <c r="O1248" s="279"/>
      <c r="P1248" s="279"/>
      <c r="Q1248" s="279"/>
      <c r="R1248" s="279"/>
      <c r="S1248" s="279"/>
      <c r="T1248" s="280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T1248" s="281" t="s">
        <v>251</v>
      </c>
      <c r="AU1248" s="281" t="s">
        <v>113</v>
      </c>
      <c r="AV1248" s="14" t="s">
        <v>85</v>
      </c>
      <c r="AW1248" s="14" t="s">
        <v>30</v>
      </c>
      <c r="AX1248" s="14" t="s">
        <v>76</v>
      </c>
      <c r="AY1248" s="281" t="s">
        <v>242</v>
      </c>
    </row>
    <row r="1249" s="14" customFormat="1">
      <c r="A1249" s="14"/>
      <c r="B1249" s="271"/>
      <c r="C1249" s="272"/>
      <c r="D1249" s="262" t="s">
        <v>251</v>
      </c>
      <c r="E1249" s="273" t="s">
        <v>1</v>
      </c>
      <c r="F1249" s="274" t="s">
        <v>1210</v>
      </c>
      <c r="G1249" s="272"/>
      <c r="H1249" s="275">
        <v>12</v>
      </c>
      <c r="I1249" s="276"/>
      <c r="J1249" s="272"/>
      <c r="K1249" s="272"/>
      <c r="L1249" s="277"/>
      <c r="M1249" s="278"/>
      <c r="N1249" s="279"/>
      <c r="O1249" s="279"/>
      <c r="P1249" s="279"/>
      <c r="Q1249" s="279"/>
      <c r="R1249" s="279"/>
      <c r="S1249" s="279"/>
      <c r="T1249" s="280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T1249" s="281" t="s">
        <v>251</v>
      </c>
      <c r="AU1249" s="281" t="s">
        <v>113</v>
      </c>
      <c r="AV1249" s="14" t="s">
        <v>85</v>
      </c>
      <c r="AW1249" s="14" t="s">
        <v>30</v>
      </c>
      <c r="AX1249" s="14" t="s">
        <v>76</v>
      </c>
      <c r="AY1249" s="281" t="s">
        <v>242</v>
      </c>
    </row>
    <row r="1250" s="14" customFormat="1">
      <c r="A1250" s="14"/>
      <c r="B1250" s="271"/>
      <c r="C1250" s="272"/>
      <c r="D1250" s="262" t="s">
        <v>251</v>
      </c>
      <c r="E1250" s="273" t="s">
        <v>1</v>
      </c>
      <c r="F1250" s="274" t="s">
        <v>1211</v>
      </c>
      <c r="G1250" s="272"/>
      <c r="H1250" s="275">
        <v>12</v>
      </c>
      <c r="I1250" s="276"/>
      <c r="J1250" s="272"/>
      <c r="K1250" s="272"/>
      <c r="L1250" s="277"/>
      <c r="M1250" s="278"/>
      <c r="N1250" s="279"/>
      <c r="O1250" s="279"/>
      <c r="P1250" s="279"/>
      <c r="Q1250" s="279"/>
      <c r="R1250" s="279"/>
      <c r="S1250" s="279"/>
      <c r="T1250" s="280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T1250" s="281" t="s">
        <v>251</v>
      </c>
      <c r="AU1250" s="281" t="s">
        <v>113</v>
      </c>
      <c r="AV1250" s="14" t="s">
        <v>85</v>
      </c>
      <c r="AW1250" s="14" t="s">
        <v>30</v>
      </c>
      <c r="AX1250" s="14" t="s">
        <v>76</v>
      </c>
      <c r="AY1250" s="281" t="s">
        <v>242</v>
      </c>
    </row>
    <row r="1251" s="15" customFormat="1">
      <c r="A1251" s="15"/>
      <c r="B1251" s="282"/>
      <c r="C1251" s="283"/>
      <c r="D1251" s="262" t="s">
        <v>251</v>
      </c>
      <c r="E1251" s="284" t="s">
        <v>1</v>
      </c>
      <c r="F1251" s="285" t="s">
        <v>256</v>
      </c>
      <c r="G1251" s="283"/>
      <c r="H1251" s="286">
        <v>33.659999999999997</v>
      </c>
      <c r="I1251" s="287"/>
      <c r="J1251" s="283"/>
      <c r="K1251" s="283"/>
      <c r="L1251" s="288"/>
      <c r="M1251" s="289"/>
      <c r="N1251" s="290"/>
      <c r="O1251" s="290"/>
      <c r="P1251" s="290"/>
      <c r="Q1251" s="290"/>
      <c r="R1251" s="290"/>
      <c r="S1251" s="290"/>
      <c r="T1251" s="291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T1251" s="292" t="s">
        <v>251</v>
      </c>
      <c r="AU1251" s="292" t="s">
        <v>113</v>
      </c>
      <c r="AV1251" s="15" t="s">
        <v>249</v>
      </c>
      <c r="AW1251" s="15" t="s">
        <v>30</v>
      </c>
      <c r="AX1251" s="15" t="s">
        <v>31</v>
      </c>
      <c r="AY1251" s="292" t="s">
        <v>242</v>
      </c>
    </row>
    <row r="1252" s="2" customFormat="1" ht="24.15" customHeight="1">
      <c r="A1252" s="41"/>
      <c r="B1252" s="42"/>
      <c r="C1252" s="247" t="s">
        <v>1212</v>
      </c>
      <c r="D1252" s="247" t="s">
        <v>245</v>
      </c>
      <c r="E1252" s="248" t="s">
        <v>1213</v>
      </c>
      <c r="F1252" s="249" t="s">
        <v>1214</v>
      </c>
      <c r="G1252" s="250" t="s">
        <v>465</v>
      </c>
      <c r="H1252" s="251">
        <v>44.359999999999999</v>
      </c>
      <c r="I1252" s="252"/>
      <c r="J1252" s="251">
        <f>ROUND(I1252*H1252,3)</f>
        <v>0</v>
      </c>
      <c r="K1252" s="253"/>
      <c r="L1252" s="44"/>
      <c r="M1252" s="254" t="s">
        <v>1</v>
      </c>
      <c r="N1252" s="255" t="s">
        <v>41</v>
      </c>
      <c r="O1252" s="94"/>
      <c r="P1252" s="256">
        <f>O1252*H1252</f>
        <v>0</v>
      </c>
      <c r="Q1252" s="256">
        <v>0</v>
      </c>
      <c r="R1252" s="256">
        <f>Q1252*H1252</f>
        <v>0</v>
      </c>
      <c r="S1252" s="256">
        <v>0.053999999999999999</v>
      </c>
      <c r="T1252" s="257">
        <f>S1252*H1252</f>
        <v>2.3954399999999998</v>
      </c>
      <c r="U1252" s="41"/>
      <c r="V1252" s="41"/>
      <c r="W1252" s="41"/>
      <c r="X1252" s="41"/>
      <c r="Y1252" s="41"/>
      <c r="Z1252" s="41"/>
      <c r="AA1252" s="41"/>
      <c r="AB1252" s="41"/>
      <c r="AC1252" s="41"/>
      <c r="AD1252" s="41"/>
      <c r="AE1252" s="41"/>
      <c r="AR1252" s="258" t="s">
        <v>249</v>
      </c>
      <c r="AT1252" s="258" t="s">
        <v>245</v>
      </c>
      <c r="AU1252" s="258" t="s">
        <v>113</v>
      </c>
      <c r="AY1252" s="18" t="s">
        <v>242</v>
      </c>
      <c r="BE1252" s="146">
        <f>IF(N1252="základní",J1252,0)</f>
        <v>0</v>
      </c>
      <c r="BF1252" s="146">
        <f>IF(N1252="snížená",J1252,0)</f>
        <v>0</v>
      </c>
      <c r="BG1252" s="146">
        <f>IF(N1252="zákl. přenesená",J1252,0)</f>
        <v>0</v>
      </c>
      <c r="BH1252" s="146">
        <f>IF(N1252="sníž. přenesená",J1252,0)</f>
        <v>0</v>
      </c>
      <c r="BI1252" s="146">
        <f>IF(N1252="nulová",J1252,0)</f>
        <v>0</v>
      </c>
      <c r="BJ1252" s="18" t="s">
        <v>31</v>
      </c>
      <c r="BK1252" s="259">
        <f>ROUND(I1252*H1252,3)</f>
        <v>0</v>
      </c>
      <c r="BL1252" s="18" t="s">
        <v>249</v>
      </c>
      <c r="BM1252" s="258" t="s">
        <v>1215</v>
      </c>
    </row>
    <row r="1253" s="13" customFormat="1">
      <c r="A1253" s="13"/>
      <c r="B1253" s="260"/>
      <c r="C1253" s="261"/>
      <c r="D1253" s="262" t="s">
        <v>251</v>
      </c>
      <c r="E1253" s="263" t="s">
        <v>1</v>
      </c>
      <c r="F1253" s="264" t="s">
        <v>1216</v>
      </c>
      <c r="G1253" s="261"/>
      <c r="H1253" s="263" t="s">
        <v>1</v>
      </c>
      <c r="I1253" s="265"/>
      <c r="J1253" s="261"/>
      <c r="K1253" s="261"/>
      <c r="L1253" s="266"/>
      <c r="M1253" s="267"/>
      <c r="N1253" s="268"/>
      <c r="O1253" s="268"/>
      <c r="P1253" s="268"/>
      <c r="Q1253" s="268"/>
      <c r="R1253" s="268"/>
      <c r="S1253" s="268"/>
      <c r="T1253" s="269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T1253" s="270" t="s">
        <v>251</v>
      </c>
      <c r="AU1253" s="270" t="s">
        <v>113</v>
      </c>
      <c r="AV1253" s="13" t="s">
        <v>31</v>
      </c>
      <c r="AW1253" s="13" t="s">
        <v>30</v>
      </c>
      <c r="AX1253" s="13" t="s">
        <v>76</v>
      </c>
      <c r="AY1253" s="270" t="s">
        <v>242</v>
      </c>
    </row>
    <row r="1254" s="13" customFormat="1">
      <c r="A1254" s="13"/>
      <c r="B1254" s="260"/>
      <c r="C1254" s="261"/>
      <c r="D1254" s="262" t="s">
        <v>251</v>
      </c>
      <c r="E1254" s="263" t="s">
        <v>1</v>
      </c>
      <c r="F1254" s="264" t="s">
        <v>480</v>
      </c>
      <c r="G1254" s="261"/>
      <c r="H1254" s="263" t="s">
        <v>1</v>
      </c>
      <c r="I1254" s="265"/>
      <c r="J1254" s="261"/>
      <c r="K1254" s="261"/>
      <c r="L1254" s="266"/>
      <c r="M1254" s="267"/>
      <c r="N1254" s="268"/>
      <c r="O1254" s="268"/>
      <c r="P1254" s="268"/>
      <c r="Q1254" s="268"/>
      <c r="R1254" s="268"/>
      <c r="S1254" s="268"/>
      <c r="T1254" s="269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T1254" s="270" t="s">
        <v>251</v>
      </c>
      <c r="AU1254" s="270" t="s">
        <v>113</v>
      </c>
      <c r="AV1254" s="13" t="s">
        <v>31</v>
      </c>
      <c r="AW1254" s="13" t="s">
        <v>30</v>
      </c>
      <c r="AX1254" s="13" t="s">
        <v>76</v>
      </c>
      <c r="AY1254" s="270" t="s">
        <v>242</v>
      </c>
    </row>
    <row r="1255" s="14" customFormat="1">
      <c r="A1255" s="14"/>
      <c r="B1255" s="271"/>
      <c r="C1255" s="272"/>
      <c r="D1255" s="262" t="s">
        <v>251</v>
      </c>
      <c r="E1255" s="273" t="s">
        <v>1</v>
      </c>
      <c r="F1255" s="274" t="s">
        <v>1217</v>
      </c>
      <c r="G1255" s="272"/>
      <c r="H1255" s="275">
        <v>2.5</v>
      </c>
      <c r="I1255" s="276"/>
      <c r="J1255" s="272"/>
      <c r="K1255" s="272"/>
      <c r="L1255" s="277"/>
      <c r="M1255" s="278"/>
      <c r="N1255" s="279"/>
      <c r="O1255" s="279"/>
      <c r="P1255" s="279"/>
      <c r="Q1255" s="279"/>
      <c r="R1255" s="279"/>
      <c r="S1255" s="279"/>
      <c r="T1255" s="280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T1255" s="281" t="s">
        <v>251</v>
      </c>
      <c r="AU1255" s="281" t="s">
        <v>113</v>
      </c>
      <c r="AV1255" s="14" t="s">
        <v>85</v>
      </c>
      <c r="AW1255" s="14" t="s">
        <v>30</v>
      </c>
      <c r="AX1255" s="14" t="s">
        <v>76</v>
      </c>
      <c r="AY1255" s="281" t="s">
        <v>242</v>
      </c>
    </row>
    <row r="1256" s="14" customFormat="1">
      <c r="A1256" s="14"/>
      <c r="B1256" s="271"/>
      <c r="C1256" s="272"/>
      <c r="D1256" s="262" t="s">
        <v>251</v>
      </c>
      <c r="E1256" s="273" t="s">
        <v>1</v>
      </c>
      <c r="F1256" s="274" t="s">
        <v>1217</v>
      </c>
      <c r="G1256" s="272"/>
      <c r="H1256" s="275">
        <v>2.5</v>
      </c>
      <c r="I1256" s="276"/>
      <c r="J1256" s="272"/>
      <c r="K1256" s="272"/>
      <c r="L1256" s="277"/>
      <c r="M1256" s="278"/>
      <c r="N1256" s="279"/>
      <c r="O1256" s="279"/>
      <c r="P1256" s="279"/>
      <c r="Q1256" s="279"/>
      <c r="R1256" s="279"/>
      <c r="S1256" s="279"/>
      <c r="T1256" s="280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T1256" s="281" t="s">
        <v>251</v>
      </c>
      <c r="AU1256" s="281" t="s">
        <v>113</v>
      </c>
      <c r="AV1256" s="14" t="s">
        <v>85</v>
      </c>
      <c r="AW1256" s="14" t="s">
        <v>30</v>
      </c>
      <c r="AX1256" s="14" t="s">
        <v>76</v>
      </c>
      <c r="AY1256" s="281" t="s">
        <v>242</v>
      </c>
    </row>
    <row r="1257" s="14" customFormat="1">
      <c r="A1257" s="14"/>
      <c r="B1257" s="271"/>
      <c r="C1257" s="272"/>
      <c r="D1257" s="262" t="s">
        <v>251</v>
      </c>
      <c r="E1257" s="273" t="s">
        <v>1</v>
      </c>
      <c r="F1257" s="274" t="s">
        <v>85</v>
      </c>
      <c r="G1257" s="272"/>
      <c r="H1257" s="275">
        <v>2</v>
      </c>
      <c r="I1257" s="276"/>
      <c r="J1257" s="272"/>
      <c r="K1257" s="272"/>
      <c r="L1257" s="277"/>
      <c r="M1257" s="278"/>
      <c r="N1257" s="279"/>
      <c r="O1257" s="279"/>
      <c r="P1257" s="279"/>
      <c r="Q1257" s="279"/>
      <c r="R1257" s="279"/>
      <c r="S1257" s="279"/>
      <c r="T1257" s="280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T1257" s="281" t="s">
        <v>251</v>
      </c>
      <c r="AU1257" s="281" t="s">
        <v>113</v>
      </c>
      <c r="AV1257" s="14" t="s">
        <v>85</v>
      </c>
      <c r="AW1257" s="14" t="s">
        <v>30</v>
      </c>
      <c r="AX1257" s="14" t="s">
        <v>76</v>
      </c>
      <c r="AY1257" s="281" t="s">
        <v>242</v>
      </c>
    </row>
    <row r="1258" s="14" customFormat="1">
      <c r="A1258" s="14"/>
      <c r="B1258" s="271"/>
      <c r="C1258" s="272"/>
      <c r="D1258" s="262" t="s">
        <v>251</v>
      </c>
      <c r="E1258" s="273" t="s">
        <v>1</v>
      </c>
      <c r="F1258" s="274" t="s">
        <v>85</v>
      </c>
      <c r="G1258" s="272"/>
      <c r="H1258" s="275">
        <v>2</v>
      </c>
      <c r="I1258" s="276"/>
      <c r="J1258" s="272"/>
      <c r="K1258" s="272"/>
      <c r="L1258" s="277"/>
      <c r="M1258" s="278"/>
      <c r="N1258" s="279"/>
      <c r="O1258" s="279"/>
      <c r="P1258" s="279"/>
      <c r="Q1258" s="279"/>
      <c r="R1258" s="279"/>
      <c r="S1258" s="279"/>
      <c r="T1258" s="280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T1258" s="281" t="s">
        <v>251</v>
      </c>
      <c r="AU1258" s="281" t="s">
        <v>113</v>
      </c>
      <c r="AV1258" s="14" t="s">
        <v>85</v>
      </c>
      <c r="AW1258" s="14" t="s">
        <v>30</v>
      </c>
      <c r="AX1258" s="14" t="s">
        <v>76</v>
      </c>
      <c r="AY1258" s="281" t="s">
        <v>242</v>
      </c>
    </row>
    <row r="1259" s="13" customFormat="1">
      <c r="A1259" s="13"/>
      <c r="B1259" s="260"/>
      <c r="C1259" s="261"/>
      <c r="D1259" s="262" t="s">
        <v>251</v>
      </c>
      <c r="E1259" s="263" t="s">
        <v>1</v>
      </c>
      <c r="F1259" s="264" t="s">
        <v>481</v>
      </c>
      <c r="G1259" s="261"/>
      <c r="H1259" s="263" t="s">
        <v>1</v>
      </c>
      <c r="I1259" s="265"/>
      <c r="J1259" s="261"/>
      <c r="K1259" s="261"/>
      <c r="L1259" s="266"/>
      <c r="M1259" s="267"/>
      <c r="N1259" s="268"/>
      <c r="O1259" s="268"/>
      <c r="P1259" s="268"/>
      <c r="Q1259" s="268"/>
      <c r="R1259" s="268"/>
      <c r="S1259" s="268"/>
      <c r="T1259" s="269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T1259" s="270" t="s">
        <v>251</v>
      </c>
      <c r="AU1259" s="270" t="s">
        <v>113</v>
      </c>
      <c r="AV1259" s="13" t="s">
        <v>31</v>
      </c>
      <c r="AW1259" s="13" t="s">
        <v>30</v>
      </c>
      <c r="AX1259" s="13" t="s">
        <v>76</v>
      </c>
      <c r="AY1259" s="270" t="s">
        <v>242</v>
      </c>
    </row>
    <row r="1260" s="14" customFormat="1">
      <c r="A1260" s="14"/>
      <c r="B1260" s="271"/>
      <c r="C1260" s="272"/>
      <c r="D1260" s="262" t="s">
        <v>251</v>
      </c>
      <c r="E1260" s="273" t="s">
        <v>1</v>
      </c>
      <c r="F1260" s="274" t="s">
        <v>113</v>
      </c>
      <c r="G1260" s="272"/>
      <c r="H1260" s="275">
        <v>3</v>
      </c>
      <c r="I1260" s="276"/>
      <c r="J1260" s="272"/>
      <c r="K1260" s="272"/>
      <c r="L1260" s="277"/>
      <c r="M1260" s="278"/>
      <c r="N1260" s="279"/>
      <c r="O1260" s="279"/>
      <c r="P1260" s="279"/>
      <c r="Q1260" s="279"/>
      <c r="R1260" s="279"/>
      <c r="S1260" s="279"/>
      <c r="T1260" s="280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T1260" s="281" t="s">
        <v>251</v>
      </c>
      <c r="AU1260" s="281" t="s">
        <v>113</v>
      </c>
      <c r="AV1260" s="14" t="s">
        <v>85</v>
      </c>
      <c r="AW1260" s="14" t="s">
        <v>30</v>
      </c>
      <c r="AX1260" s="14" t="s">
        <v>76</v>
      </c>
      <c r="AY1260" s="281" t="s">
        <v>242</v>
      </c>
    </row>
    <row r="1261" s="14" customFormat="1">
      <c r="A1261" s="14"/>
      <c r="B1261" s="271"/>
      <c r="C1261" s="272"/>
      <c r="D1261" s="262" t="s">
        <v>251</v>
      </c>
      <c r="E1261" s="273" t="s">
        <v>1</v>
      </c>
      <c r="F1261" s="274" t="s">
        <v>85</v>
      </c>
      <c r="G1261" s="272"/>
      <c r="H1261" s="275">
        <v>2</v>
      </c>
      <c r="I1261" s="276"/>
      <c r="J1261" s="272"/>
      <c r="K1261" s="272"/>
      <c r="L1261" s="277"/>
      <c r="M1261" s="278"/>
      <c r="N1261" s="279"/>
      <c r="O1261" s="279"/>
      <c r="P1261" s="279"/>
      <c r="Q1261" s="279"/>
      <c r="R1261" s="279"/>
      <c r="S1261" s="279"/>
      <c r="T1261" s="280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T1261" s="281" t="s">
        <v>251</v>
      </c>
      <c r="AU1261" s="281" t="s">
        <v>113</v>
      </c>
      <c r="AV1261" s="14" t="s">
        <v>85</v>
      </c>
      <c r="AW1261" s="14" t="s">
        <v>30</v>
      </c>
      <c r="AX1261" s="14" t="s">
        <v>76</v>
      </c>
      <c r="AY1261" s="281" t="s">
        <v>242</v>
      </c>
    </row>
    <row r="1262" s="14" customFormat="1">
      <c r="A1262" s="14"/>
      <c r="B1262" s="271"/>
      <c r="C1262" s="272"/>
      <c r="D1262" s="262" t="s">
        <v>251</v>
      </c>
      <c r="E1262" s="273" t="s">
        <v>1</v>
      </c>
      <c r="F1262" s="274" t="s">
        <v>85</v>
      </c>
      <c r="G1262" s="272"/>
      <c r="H1262" s="275">
        <v>2</v>
      </c>
      <c r="I1262" s="276"/>
      <c r="J1262" s="272"/>
      <c r="K1262" s="272"/>
      <c r="L1262" s="277"/>
      <c r="M1262" s="278"/>
      <c r="N1262" s="279"/>
      <c r="O1262" s="279"/>
      <c r="P1262" s="279"/>
      <c r="Q1262" s="279"/>
      <c r="R1262" s="279"/>
      <c r="S1262" s="279"/>
      <c r="T1262" s="280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T1262" s="281" t="s">
        <v>251</v>
      </c>
      <c r="AU1262" s="281" t="s">
        <v>113</v>
      </c>
      <c r="AV1262" s="14" t="s">
        <v>85</v>
      </c>
      <c r="AW1262" s="14" t="s">
        <v>30</v>
      </c>
      <c r="AX1262" s="14" t="s">
        <v>76</v>
      </c>
      <c r="AY1262" s="281" t="s">
        <v>242</v>
      </c>
    </row>
    <row r="1263" s="13" customFormat="1">
      <c r="A1263" s="13"/>
      <c r="B1263" s="260"/>
      <c r="C1263" s="261"/>
      <c r="D1263" s="262" t="s">
        <v>251</v>
      </c>
      <c r="E1263" s="263" t="s">
        <v>1</v>
      </c>
      <c r="F1263" s="264" t="s">
        <v>482</v>
      </c>
      <c r="G1263" s="261"/>
      <c r="H1263" s="263" t="s">
        <v>1</v>
      </c>
      <c r="I1263" s="265"/>
      <c r="J1263" s="261"/>
      <c r="K1263" s="261"/>
      <c r="L1263" s="266"/>
      <c r="M1263" s="267"/>
      <c r="N1263" s="268"/>
      <c r="O1263" s="268"/>
      <c r="P1263" s="268"/>
      <c r="Q1263" s="268"/>
      <c r="R1263" s="268"/>
      <c r="S1263" s="268"/>
      <c r="T1263" s="269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T1263" s="270" t="s">
        <v>251</v>
      </c>
      <c r="AU1263" s="270" t="s">
        <v>113</v>
      </c>
      <c r="AV1263" s="13" t="s">
        <v>31</v>
      </c>
      <c r="AW1263" s="13" t="s">
        <v>30</v>
      </c>
      <c r="AX1263" s="13" t="s">
        <v>76</v>
      </c>
      <c r="AY1263" s="270" t="s">
        <v>242</v>
      </c>
    </row>
    <row r="1264" s="14" customFormat="1">
      <c r="A1264" s="14"/>
      <c r="B1264" s="271"/>
      <c r="C1264" s="272"/>
      <c r="D1264" s="262" t="s">
        <v>251</v>
      </c>
      <c r="E1264" s="273" t="s">
        <v>1</v>
      </c>
      <c r="F1264" s="274" t="s">
        <v>1218</v>
      </c>
      <c r="G1264" s="272"/>
      <c r="H1264" s="275">
        <v>5.5</v>
      </c>
      <c r="I1264" s="276"/>
      <c r="J1264" s="272"/>
      <c r="K1264" s="272"/>
      <c r="L1264" s="277"/>
      <c r="M1264" s="278"/>
      <c r="N1264" s="279"/>
      <c r="O1264" s="279"/>
      <c r="P1264" s="279"/>
      <c r="Q1264" s="279"/>
      <c r="R1264" s="279"/>
      <c r="S1264" s="279"/>
      <c r="T1264" s="280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T1264" s="281" t="s">
        <v>251</v>
      </c>
      <c r="AU1264" s="281" t="s">
        <v>113</v>
      </c>
      <c r="AV1264" s="14" t="s">
        <v>85</v>
      </c>
      <c r="AW1264" s="14" t="s">
        <v>30</v>
      </c>
      <c r="AX1264" s="14" t="s">
        <v>76</v>
      </c>
      <c r="AY1264" s="281" t="s">
        <v>242</v>
      </c>
    </row>
    <row r="1265" s="14" customFormat="1">
      <c r="A1265" s="14"/>
      <c r="B1265" s="271"/>
      <c r="C1265" s="272"/>
      <c r="D1265" s="262" t="s">
        <v>251</v>
      </c>
      <c r="E1265" s="273" t="s">
        <v>1</v>
      </c>
      <c r="F1265" s="274" t="s">
        <v>85</v>
      </c>
      <c r="G1265" s="272"/>
      <c r="H1265" s="275">
        <v>2</v>
      </c>
      <c r="I1265" s="276"/>
      <c r="J1265" s="272"/>
      <c r="K1265" s="272"/>
      <c r="L1265" s="277"/>
      <c r="M1265" s="278"/>
      <c r="N1265" s="279"/>
      <c r="O1265" s="279"/>
      <c r="P1265" s="279"/>
      <c r="Q1265" s="279"/>
      <c r="R1265" s="279"/>
      <c r="S1265" s="279"/>
      <c r="T1265" s="280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T1265" s="281" t="s">
        <v>251</v>
      </c>
      <c r="AU1265" s="281" t="s">
        <v>113</v>
      </c>
      <c r="AV1265" s="14" t="s">
        <v>85</v>
      </c>
      <c r="AW1265" s="14" t="s">
        <v>30</v>
      </c>
      <c r="AX1265" s="14" t="s">
        <v>76</v>
      </c>
      <c r="AY1265" s="281" t="s">
        <v>242</v>
      </c>
    </row>
    <row r="1266" s="14" customFormat="1">
      <c r="A1266" s="14"/>
      <c r="B1266" s="271"/>
      <c r="C1266" s="272"/>
      <c r="D1266" s="262" t="s">
        <v>251</v>
      </c>
      <c r="E1266" s="273" t="s">
        <v>1</v>
      </c>
      <c r="F1266" s="274" t="s">
        <v>1219</v>
      </c>
      <c r="G1266" s="272"/>
      <c r="H1266" s="275">
        <v>1.5</v>
      </c>
      <c r="I1266" s="276"/>
      <c r="J1266" s="272"/>
      <c r="K1266" s="272"/>
      <c r="L1266" s="277"/>
      <c r="M1266" s="278"/>
      <c r="N1266" s="279"/>
      <c r="O1266" s="279"/>
      <c r="P1266" s="279"/>
      <c r="Q1266" s="279"/>
      <c r="R1266" s="279"/>
      <c r="S1266" s="279"/>
      <c r="T1266" s="280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T1266" s="281" t="s">
        <v>251</v>
      </c>
      <c r="AU1266" s="281" t="s">
        <v>113</v>
      </c>
      <c r="AV1266" s="14" t="s">
        <v>85</v>
      </c>
      <c r="AW1266" s="14" t="s">
        <v>30</v>
      </c>
      <c r="AX1266" s="14" t="s">
        <v>76</v>
      </c>
      <c r="AY1266" s="281" t="s">
        <v>242</v>
      </c>
    </row>
    <row r="1267" s="16" customFormat="1">
      <c r="A1267" s="16"/>
      <c r="B1267" s="293"/>
      <c r="C1267" s="294"/>
      <c r="D1267" s="262" t="s">
        <v>251</v>
      </c>
      <c r="E1267" s="295" t="s">
        <v>1</v>
      </c>
      <c r="F1267" s="296" t="s">
        <v>293</v>
      </c>
      <c r="G1267" s="294"/>
      <c r="H1267" s="297">
        <v>25</v>
      </c>
      <c r="I1267" s="298"/>
      <c r="J1267" s="294"/>
      <c r="K1267" s="294"/>
      <c r="L1267" s="299"/>
      <c r="M1267" s="300"/>
      <c r="N1267" s="301"/>
      <c r="O1267" s="301"/>
      <c r="P1267" s="301"/>
      <c r="Q1267" s="301"/>
      <c r="R1267" s="301"/>
      <c r="S1267" s="301"/>
      <c r="T1267" s="302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T1267" s="303" t="s">
        <v>251</v>
      </c>
      <c r="AU1267" s="303" t="s">
        <v>113</v>
      </c>
      <c r="AV1267" s="16" t="s">
        <v>113</v>
      </c>
      <c r="AW1267" s="16" t="s">
        <v>30</v>
      </c>
      <c r="AX1267" s="16" t="s">
        <v>76</v>
      </c>
      <c r="AY1267" s="303" t="s">
        <v>242</v>
      </c>
    </row>
    <row r="1268" s="13" customFormat="1">
      <c r="A1268" s="13"/>
      <c r="B1268" s="260"/>
      <c r="C1268" s="261"/>
      <c r="D1268" s="262" t="s">
        <v>251</v>
      </c>
      <c r="E1268" s="263" t="s">
        <v>1</v>
      </c>
      <c r="F1268" s="264" t="s">
        <v>986</v>
      </c>
      <c r="G1268" s="261"/>
      <c r="H1268" s="263" t="s">
        <v>1</v>
      </c>
      <c r="I1268" s="265"/>
      <c r="J1268" s="261"/>
      <c r="K1268" s="261"/>
      <c r="L1268" s="266"/>
      <c r="M1268" s="267"/>
      <c r="N1268" s="268"/>
      <c r="O1268" s="268"/>
      <c r="P1268" s="268"/>
      <c r="Q1268" s="268"/>
      <c r="R1268" s="268"/>
      <c r="S1268" s="268"/>
      <c r="T1268" s="269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T1268" s="270" t="s">
        <v>251</v>
      </c>
      <c r="AU1268" s="270" t="s">
        <v>113</v>
      </c>
      <c r="AV1268" s="13" t="s">
        <v>31</v>
      </c>
      <c r="AW1268" s="13" t="s">
        <v>30</v>
      </c>
      <c r="AX1268" s="13" t="s">
        <v>76</v>
      </c>
      <c r="AY1268" s="270" t="s">
        <v>242</v>
      </c>
    </row>
    <row r="1269" s="13" customFormat="1">
      <c r="A1269" s="13"/>
      <c r="B1269" s="260"/>
      <c r="C1269" s="261"/>
      <c r="D1269" s="262" t="s">
        <v>251</v>
      </c>
      <c r="E1269" s="263" t="s">
        <v>1</v>
      </c>
      <c r="F1269" s="264" t="s">
        <v>482</v>
      </c>
      <c r="G1269" s="261"/>
      <c r="H1269" s="263" t="s">
        <v>1</v>
      </c>
      <c r="I1269" s="265"/>
      <c r="J1269" s="261"/>
      <c r="K1269" s="261"/>
      <c r="L1269" s="266"/>
      <c r="M1269" s="267"/>
      <c r="N1269" s="268"/>
      <c r="O1269" s="268"/>
      <c r="P1269" s="268"/>
      <c r="Q1269" s="268"/>
      <c r="R1269" s="268"/>
      <c r="S1269" s="268"/>
      <c r="T1269" s="269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T1269" s="270" t="s">
        <v>251</v>
      </c>
      <c r="AU1269" s="270" t="s">
        <v>113</v>
      </c>
      <c r="AV1269" s="13" t="s">
        <v>31</v>
      </c>
      <c r="AW1269" s="13" t="s">
        <v>30</v>
      </c>
      <c r="AX1269" s="13" t="s">
        <v>76</v>
      </c>
      <c r="AY1269" s="270" t="s">
        <v>242</v>
      </c>
    </row>
    <row r="1270" s="14" customFormat="1">
      <c r="A1270" s="14"/>
      <c r="B1270" s="271"/>
      <c r="C1270" s="272"/>
      <c r="D1270" s="262" t="s">
        <v>251</v>
      </c>
      <c r="E1270" s="273" t="s">
        <v>1</v>
      </c>
      <c r="F1270" s="274" t="s">
        <v>1220</v>
      </c>
      <c r="G1270" s="272"/>
      <c r="H1270" s="275">
        <v>14.359999999999999</v>
      </c>
      <c r="I1270" s="276"/>
      <c r="J1270" s="272"/>
      <c r="K1270" s="272"/>
      <c r="L1270" s="277"/>
      <c r="M1270" s="278"/>
      <c r="N1270" s="279"/>
      <c r="O1270" s="279"/>
      <c r="P1270" s="279"/>
      <c r="Q1270" s="279"/>
      <c r="R1270" s="279"/>
      <c r="S1270" s="279"/>
      <c r="T1270" s="280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T1270" s="281" t="s">
        <v>251</v>
      </c>
      <c r="AU1270" s="281" t="s">
        <v>113</v>
      </c>
      <c r="AV1270" s="14" t="s">
        <v>85</v>
      </c>
      <c r="AW1270" s="14" t="s">
        <v>30</v>
      </c>
      <c r="AX1270" s="14" t="s">
        <v>76</v>
      </c>
      <c r="AY1270" s="281" t="s">
        <v>242</v>
      </c>
    </row>
    <row r="1271" s="14" customFormat="1">
      <c r="A1271" s="14"/>
      <c r="B1271" s="271"/>
      <c r="C1271" s="272"/>
      <c r="D1271" s="262" t="s">
        <v>251</v>
      </c>
      <c r="E1271" s="273" t="s">
        <v>1</v>
      </c>
      <c r="F1271" s="274" t="s">
        <v>1221</v>
      </c>
      <c r="G1271" s="272"/>
      <c r="H1271" s="275">
        <v>5</v>
      </c>
      <c r="I1271" s="276"/>
      <c r="J1271" s="272"/>
      <c r="K1271" s="272"/>
      <c r="L1271" s="277"/>
      <c r="M1271" s="278"/>
      <c r="N1271" s="279"/>
      <c r="O1271" s="279"/>
      <c r="P1271" s="279"/>
      <c r="Q1271" s="279"/>
      <c r="R1271" s="279"/>
      <c r="S1271" s="279"/>
      <c r="T1271" s="280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T1271" s="281" t="s">
        <v>251</v>
      </c>
      <c r="AU1271" s="281" t="s">
        <v>113</v>
      </c>
      <c r="AV1271" s="14" t="s">
        <v>85</v>
      </c>
      <c r="AW1271" s="14" t="s">
        <v>30</v>
      </c>
      <c r="AX1271" s="14" t="s">
        <v>76</v>
      </c>
      <c r="AY1271" s="281" t="s">
        <v>242</v>
      </c>
    </row>
    <row r="1272" s="16" customFormat="1">
      <c r="A1272" s="16"/>
      <c r="B1272" s="293"/>
      <c r="C1272" s="294"/>
      <c r="D1272" s="262" t="s">
        <v>251</v>
      </c>
      <c r="E1272" s="295" t="s">
        <v>1</v>
      </c>
      <c r="F1272" s="296" t="s">
        <v>293</v>
      </c>
      <c r="G1272" s="294"/>
      <c r="H1272" s="297">
        <v>19.359999999999999</v>
      </c>
      <c r="I1272" s="298"/>
      <c r="J1272" s="294"/>
      <c r="K1272" s="294"/>
      <c r="L1272" s="299"/>
      <c r="M1272" s="300"/>
      <c r="N1272" s="301"/>
      <c r="O1272" s="301"/>
      <c r="P1272" s="301"/>
      <c r="Q1272" s="301"/>
      <c r="R1272" s="301"/>
      <c r="S1272" s="301"/>
      <c r="T1272" s="302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T1272" s="303" t="s">
        <v>251</v>
      </c>
      <c r="AU1272" s="303" t="s">
        <v>113</v>
      </c>
      <c r="AV1272" s="16" t="s">
        <v>113</v>
      </c>
      <c r="AW1272" s="16" t="s">
        <v>30</v>
      </c>
      <c r="AX1272" s="16" t="s">
        <v>76</v>
      </c>
      <c r="AY1272" s="303" t="s">
        <v>242</v>
      </c>
    </row>
    <row r="1273" s="15" customFormat="1">
      <c r="A1273" s="15"/>
      <c r="B1273" s="282"/>
      <c r="C1273" s="283"/>
      <c r="D1273" s="262" t="s">
        <v>251</v>
      </c>
      <c r="E1273" s="284" t="s">
        <v>1</v>
      </c>
      <c r="F1273" s="285" t="s">
        <v>256</v>
      </c>
      <c r="G1273" s="283"/>
      <c r="H1273" s="286">
        <v>44.359999999999999</v>
      </c>
      <c r="I1273" s="287"/>
      <c r="J1273" s="283"/>
      <c r="K1273" s="283"/>
      <c r="L1273" s="288"/>
      <c r="M1273" s="289"/>
      <c r="N1273" s="290"/>
      <c r="O1273" s="290"/>
      <c r="P1273" s="290"/>
      <c r="Q1273" s="290"/>
      <c r="R1273" s="290"/>
      <c r="S1273" s="290"/>
      <c r="T1273" s="291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T1273" s="292" t="s">
        <v>251</v>
      </c>
      <c r="AU1273" s="292" t="s">
        <v>113</v>
      </c>
      <c r="AV1273" s="15" t="s">
        <v>249</v>
      </c>
      <c r="AW1273" s="15" t="s">
        <v>30</v>
      </c>
      <c r="AX1273" s="15" t="s">
        <v>31</v>
      </c>
      <c r="AY1273" s="292" t="s">
        <v>242</v>
      </c>
    </row>
    <row r="1274" s="2" customFormat="1" ht="24.15" customHeight="1">
      <c r="A1274" s="41"/>
      <c r="B1274" s="42"/>
      <c r="C1274" s="247" t="s">
        <v>1222</v>
      </c>
      <c r="D1274" s="247" t="s">
        <v>245</v>
      </c>
      <c r="E1274" s="248" t="s">
        <v>1223</v>
      </c>
      <c r="F1274" s="249" t="s">
        <v>1224</v>
      </c>
      <c r="G1274" s="250" t="s">
        <v>465</v>
      </c>
      <c r="H1274" s="251">
        <v>146.63</v>
      </c>
      <c r="I1274" s="252"/>
      <c r="J1274" s="251">
        <f>ROUND(I1274*H1274,3)</f>
        <v>0</v>
      </c>
      <c r="K1274" s="253"/>
      <c r="L1274" s="44"/>
      <c r="M1274" s="254" t="s">
        <v>1</v>
      </c>
      <c r="N1274" s="255" t="s">
        <v>41</v>
      </c>
      <c r="O1274" s="94"/>
      <c r="P1274" s="256">
        <f>O1274*H1274</f>
        <v>0</v>
      </c>
      <c r="Q1274" s="256">
        <v>0</v>
      </c>
      <c r="R1274" s="256">
        <f>Q1274*H1274</f>
        <v>0</v>
      </c>
      <c r="S1274" s="256">
        <v>0.040000000000000001</v>
      </c>
      <c r="T1274" s="257">
        <f>S1274*H1274</f>
        <v>5.8651999999999997</v>
      </c>
      <c r="U1274" s="41"/>
      <c r="V1274" s="41"/>
      <c r="W1274" s="41"/>
      <c r="X1274" s="41"/>
      <c r="Y1274" s="41"/>
      <c r="Z1274" s="41"/>
      <c r="AA1274" s="41"/>
      <c r="AB1274" s="41"/>
      <c r="AC1274" s="41"/>
      <c r="AD1274" s="41"/>
      <c r="AE1274" s="41"/>
      <c r="AR1274" s="258" t="s">
        <v>249</v>
      </c>
      <c r="AT1274" s="258" t="s">
        <v>245</v>
      </c>
      <c r="AU1274" s="258" t="s">
        <v>113</v>
      </c>
      <c r="AY1274" s="18" t="s">
        <v>242</v>
      </c>
      <c r="BE1274" s="146">
        <f>IF(N1274="základní",J1274,0)</f>
        <v>0</v>
      </c>
      <c r="BF1274" s="146">
        <f>IF(N1274="snížená",J1274,0)</f>
        <v>0</v>
      </c>
      <c r="BG1274" s="146">
        <f>IF(N1274="zákl. přenesená",J1274,0)</f>
        <v>0</v>
      </c>
      <c r="BH1274" s="146">
        <f>IF(N1274="sníž. přenesená",J1274,0)</f>
        <v>0</v>
      </c>
      <c r="BI1274" s="146">
        <f>IF(N1274="nulová",J1274,0)</f>
        <v>0</v>
      </c>
      <c r="BJ1274" s="18" t="s">
        <v>31</v>
      </c>
      <c r="BK1274" s="259">
        <f>ROUND(I1274*H1274,3)</f>
        <v>0</v>
      </c>
      <c r="BL1274" s="18" t="s">
        <v>249</v>
      </c>
      <c r="BM1274" s="258" t="s">
        <v>1225</v>
      </c>
    </row>
    <row r="1275" s="13" customFormat="1">
      <c r="A1275" s="13"/>
      <c r="B1275" s="260"/>
      <c r="C1275" s="261"/>
      <c r="D1275" s="262" t="s">
        <v>251</v>
      </c>
      <c r="E1275" s="263" t="s">
        <v>1</v>
      </c>
      <c r="F1275" s="264" t="s">
        <v>539</v>
      </c>
      <c r="G1275" s="261"/>
      <c r="H1275" s="263" t="s">
        <v>1</v>
      </c>
      <c r="I1275" s="265"/>
      <c r="J1275" s="261"/>
      <c r="K1275" s="261"/>
      <c r="L1275" s="266"/>
      <c r="M1275" s="267"/>
      <c r="N1275" s="268"/>
      <c r="O1275" s="268"/>
      <c r="P1275" s="268"/>
      <c r="Q1275" s="268"/>
      <c r="R1275" s="268"/>
      <c r="S1275" s="268"/>
      <c r="T1275" s="269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T1275" s="270" t="s">
        <v>251</v>
      </c>
      <c r="AU1275" s="270" t="s">
        <v>113</v>
      </c>
      <c r="AV1275" s="13" t="s">
        <v>31</v>
      </c>
      <c r="AW1275" s="13" t="s">
        <v>30</v>
      </c>
      <c r="AX1275" s="13" t="s">
        <v>76</v>
      </c>
      <c r="AY1275" s="270" t="s">
        <v>242</v>
      </c>
    </row>
    <row r="1276" s="13" customFormat="1">
      <c r="A1276" s="13"/>
      <c r="B1276" s="260"/>
      <c r="C1276" s="261"/>
      <c r="D1276" s="262" t="s">
        <v>251</v>
      </c>
      <c r="E1276" s="263" t="s">
        <v>1</v>
      </c>
      <c r="F1276" s="264" t="s">
        <v>480</v>
      </c>
      <c r="G1276" s="261"/>
      <c r="H1276" s="263" t="s">
        <v>1</v>
      </c>
      <c r="I1276" s="265"/>
      <c r="J1276" s="261"/>
      <c r="K1276" s="261"/>
      <c r="L1276" s="266"/>
      <c r="M1276" s="267"/>
      <c r="N1276" s="268"/>
      <c r="O1276" s="268"/>
      <c r="P1276" s="268"/>
      <c r="Q1276" s="268"/>
      <c r="R1276" s="268"/>
      <c r="S1276" s="268"/>
      <c r="T1276" s="269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T1276" s="270" t="s">
        <v>251</v>
      </c>
      <c r="AU1276" s="270" t="s">
        <v>113</v>
      </c>
      <c r="AV1276" s="13" t="s">
        <v>31</v>
      </c>
      <c r="AW1276" s="13" t="s">
        <v>30</v>
      </c>
      <c r="AX1276" s="13" t="s">
        <v>76</v>
      </c>
      <c r="AY1276" s="270" t="s">
        <v>242</v>
      </c>
    </row>
    <row r="1277" s="14" customFormat="1">
      <c r="A1277" s="14"/>
      <c r="B1277" s="271"/>
      <c r="C1277" s="272"/>
      <c r="D1277" s="262" t="s">
        <v>251</v>
      </c>
      <c r="E1277" s="273" t="s">
        <v>1</v>
      </c>
      <c r="F1277" s="274" t="s">
        <v>1226</v>
      </c>
      <c r="G1277" s="272"/>
      <c r="H1277" s="275">
        <v>10</v>
      </c>
      <c r="I1277" s="276"/>
      <c r="J1277" s="272"/>
      <c r="K1277" s="272"/>
      <c r="L1277" s="277"/>
      <c r="M1277" s="278"/>
      <c r="N1277" s="279"/>
      <c r="O1277" s="279"/>
      <c r="P1277" s="279"/>
      <c r="Q1277" s="279"/>
      <c r="R1277" s="279"/>
      <c r="S1277" s="279"/>
      <c r="T1277" s="280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T1277" s="281" t="s">
        <v>251</v>
      </c>
      <c r="AU1277" s="281" t="s">
        <v>113</v>
      </c>
      <c r="AV1277" s="14" t="s">
        <v>85</v>
      </c>
      <c r="AW1277" s="14" t="s">
        <v>30</v>
      </c>
      <c r="AX1277" s="14" t="s">
        <v>76</v>
      </c>
      <c r="AY1277" s="281" t="s">
        <v>242</v>
      </c>
    </row>
    <row r="1278" s="14" customFormat="1">
      <c r="A1278" s="14"/>
      <c r="B1278" s="271"/>
      <c r="C1278" s="272"/>
      <c r="D1278" s="262" t="s">
        <v>251</v>
      </c>
      <c r="E1278" s="273" t="s">
        <v>1</v>
      </c>
      <c r="F1278" s="274" t="s">
        <v>1226</v>
      </c>
      <c r="G1278" s="272"/>
      <c r="H1278" s="275">
        <v>10</v>
      </c>
      <c r="I1278" s="276"/>
      <c r="J1278" s="272"/>
      <c r="K1278" s="272"/>
      <c r="L1278" s="277"/>
      <c r="M1278" s="278"/>
      <c r="N1278" s="279"/>
      <c r="O1278" s="279"/>
      <c r="P1278" s="279"/>
      <c r="Q1278" s="279"/>
      <c r="R1278" s="279"/>
      <c r="S1278" s="279"/>
      <c r="T1278" s="280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T1278" s="281" t="s">
        <v>251</v>
      </c>
      <c r="AU1278" s="281" t="s">
        <v>113</v>
      </c>
      <c r="AV1278" s="14" t="s">
        <v>85</v>
      </c>
      <c r="AW1278" s="14" t="s">
        <v>30</v>
      </c>
      <c r="AX1278" s="14" t="s">
        <v>76</v>
      </c>
      <c r="AY1278" s="281" t="s">
        <v>242</v>
      </c>
    </row>
    <row r="1279" s="14" customFormat="1">
      <c r="A1279" s="14"/>
      <c r="B1279" s="271"/>
      <c r="C1279" s="272"/>
      <c r="D1279" s="262" t="s">
        <v>251</v>
      </c>
      <c r="E1279" s="273" t="s">
        <v>1</v>
      </c>
      <c r="F1279" s="274" t="s">
        <v>1002</v>
      </c>
      <c r="G1279" s="272"/>
      <c r="H1279" s="275">
        <v>8</v>
      </c>
      <c r="I1279" s="276"/>
      <c r="J1279" s="272"/>
      <c r="K1279" s="272"/>
      <c r="L1279" s="277"/>
      <c r="M1279" s="278"/>
      <c r="N1279" s="279"/>
      <c r="O1279" s="279"/>
      <c r="P1279" s="279"/>
      <c r="Q1279" s="279"/>
      <c r="R1279" s="279"/>
      <c r="S1279" s="279"/>
      <c r="T1279" s="280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T1279" s="281" t="s">
        <v>251</v>
      </c>
      <c r="AU1279" s="281" t="s">
        <v>113</v>
      </c>
      <c r="AV1279" s="14" t="s">
        <v>85</v>
      </c>
      <c r="AW1279" s="14" t="s">
        <v>30</v>
      </c>
      <c r="AX1279" s="14" t="s">
        <v>76</v>
      </c>
      <c r="AY1279" s="281" t="s">
        <v>242</v>
      </c>
    </row>
    <row r="1280" s="14" customFormat="1">
      <c r="A1280" s="14"/>
      <c r="B1280" s="271"/>
      <c r="C1280" s="272"/>
      <c r="D1280" s="262" t="s">
        <v>251</v>
      </c>
      <c r="E1280" s="273" t="s">
        <v>1</v>
      </c>
      <c r="F1280" s="274" t="s">
        <v>1002</v>
      </c>
      <c r="G1280" s="272"/>
      <c r="H1280" s="275">
        <v>8</v>
      </c>
      <c r="I1280" s="276"/>
      <c r="J1280" s="272"/>
      <c r="K1280" s="272"/>
      <c r="L1280" s="277"/>
      <c r="M1280" s="278"/>
      <c r="N1280" s="279"/>
      <c r="O1280" s="279"/>
      <c r="P1280" s="279"/>
      <c r="Q1280" s="279"/>
      <c r="R1280" s="279"/>
      <c r="S1280" s="279"/>
      <c r="T1280" s="280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T1280" s="281" t="s">
        <v>251</v>
      </c>
      <c r="AU1280" s="281" t="s">
        <v>113</v>
      </c>
      <c r="AV1280" s="14" t="s">
        <v>85</v>
      </c>
      <c r="AW1280" s="14" t="s">
        <v>30</v>
      </c>
      <c r="AX1280" s="14" t="s">
        <v>76</v>
      </c>
      <c r="AY1280" s="281" t="s">
        <v>242</v>
      </c>
    </row>
    <row r="1281" s="13" customFormat="1">
      <c r="A1281" s="13"/>
      <c r="B1281" s="260"/>
      <c r="C1281" s="261"/>
      <c r="D1281" s="262" t="s">
        <v>251</v>
      </c>
      <c r="E1281" s="263" t="s">
        <v>1</v>
      </c>
      <c r="F1281" s="264" t="s">
        <v>481</v>
      </c>
      <c r="G1281" s="261"/>
      <c r="H1281" s="263" t="s">
        <v>1</v>
      </c>
      <c r="I1281" s="265"/>
      <c r="J1281" s="261"/>
      <c r="K1281" s="261"/>
      <c r="L1281" s="266"/>
      <c r="M1281" s="267"/>
      <c r="N1281" s="268"/>
      <c r="O1281" s="268"/>
      <c r="P1281" s="268"/>
      <c r="Q1281" s="268"/>
      <c r="R1281" s="268"/>
      <c r="S1281" s="268"/>
      <c r="T1281" s="269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T1281" s="270" t="s">
        <v>251</v>
      </c>
      <c r="AU1281" s="270" t="s">
        <v>113</v>
      </c>
      <c r="AV1281" s="13" t="s">
        <v>31</v>
      </c>
      <c r="AW1281" s="13" t="s">
        <v>30</v>
      </c>
      <c r="AX1281" s="13" t="s">
        <v>76</v>
      </c>
      <c r="AY1281" s="270" t="s">
        <v>242</v>
      </c>
    </row>
    <row r="1282" s="14" customFormat="1">
      <c r="A1282" s="14"/>
      <c r="B1282" s="271"/>
      <c r="C1282" s="272"/>
      <c r="D1282" s="262" t="s">
        <v>251</v>
      </c>
      <c r="E1282" s="273" t="s">
        <v>1</v>
      </c>
      <c r="F1282" s="274" t="s">
        <v>844</v>
      </c>
      <c r="G1282" s="272"/>
      <c r="H1282" s="275">
        <v>12</v>
      </c>
      <c r="I1282" s="276"/>
      <c r="J1282" s="272"/>
      <c r="K1282" s="272"/>
      <c r="L1282" s="277"/>
      <c r="M1282" s="278"/>
      <c r="N1282" s="279"/>
      <c r="O1282" s="279"/>
      <c r="P1282" s="279"/>
      <c r="Q1282" s="279"/>
      <c r="R1282" s="279"/>
      <c r="S1282" s="279"/>
      <c r="T1282" s="280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T1282" s="281" t="s">
        <v>251</v>
      </c>
      <c r="AU1282" s="281" t="s">
        <v>113</v>
      </c>
      <c r="AV1282" s="14" t="s">
        <v>85</v>
      </c>
      <c r="AW1282" s="14" t="s">
        <v>30</v>
      </c>
      <c r="AX1282" s="14" t="s">
        <v>76</v>
      </c>
      <c r="AY1282" s="281" t="s">
        <v>242</v>
      </c>
    </row>
    <row r="1283" s="14" customFormat="1">
      <c r="A1283" s="14"/>
      <c r="B1283" s="271"/>
      <c r="C1283" s="272"/>
      <c r="D1283" s="262" t="s">
        <v>251</v>
      </c>
      <c r="E1283" s="273" t="s">
        <v>1</v>
      </c>
      <c r="F1283" s="274" t="s">
        <v>1002</v>
      </c>
      <c r="G1283" s="272"/>
      <c r="H1283" s="275">
        <v>8</v>
      </c>
      <c r="I1283" s="276"/>
      <c r="J1283" s="272"/>
      <c r="K1283" s="272"/>
      <c r="L1283" s="277"/>
      <c r="M1283" s="278"/>
      <c r="N1283" s="279"/>
      <c r="O1283" s="279"/>
      <c r="P1283" s="279"/>
      <c r="Q1283" s="279"/>
      <c r="R1283" s="279"/>
      <c r="S1283" s="279"/>
      <c r="T1283" s="280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T1283" s="281" t="s">
        <v>251</v>
      </c>
      <c r="AU1283" s="281" t="s">
        <v>113</v>
      </c>
      <c r="AV1283" s="14" t="s">
        <v>85</v>
      </c>
      <c r="AW1283" s="14" t="s">
        <v>30</v>
      </c>
      <c r="AX1283" s="14" t="s">
        <v>76</v>
      </c>
      <c r="AY1283" s="281" t="s">
        <v>242</v>
      </c>
    </row>
    <row r="1284" s="14" customFormat="1">
      <c r="A1284" s="14"/>
      <c r="B1284" s="271"/>
      <c r="C1284" s="272"/>
      <c r="D1284" s="262" t="s">
        <v>251</v>
      </c>
      <c r="E1284" s="273" t="s">
        <v>1</v>
      </c>
      <c r="F1284" s="274" t="s">
        <v>1002</v>
      </c>
      <c r="G1284" s="272"/>
      <c r="H1284" s="275">
        <v>8</v>
      </c>
      <c r="I1284" s="276"/>
      <c r="J1284" s="272"/>
      <c r="K1284" s="272"/>
      <c r="L1284" s="277"/>
      <c r="M1284" s="278"/>
      <c r="N1284" s="279"/>
      <c r="O1284" s="279"/>
      <c r="P1284" s="279"/>
      <c r="Q1284" s="279"/>
      <c r="R1284" s="279"/>
      <c r="S1284" s="279"/>
      <c r="T1284" s="280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T1284" s="281" t="s">
        <v>251</v>
      </c>
      <c r="AU1284" s="281" t="s">
        <v>113</v>
      </c>
      <c r="AV1284" s="14" t="s">
        <v>85</v>
      </c>
      <c r="AW1284" s="14" t="s">
        <v>30</v>
      </c>
      <c r="AX1284" s="14" t="s">
        <v>76</v>
      </c>
      <c r="AY1284" s="281" t="s">
        <v>242</v>
      </c>
    </row>
    <row r="1285" s="13" customFormat="1">
      <c r="A1285" s="13"/>
      <c r="B1285" s="260"/>
      <c r="C1285" s="261"/>
      <c r="D1285" s="262" t="s">
        <v>251</v>
      </c>
      <c r="E1285" s="263" t="s">
        <v>1</v>
      </c>
      <c r="F1285" s="264" t="s">
        <v>482</v>
      </c>
      <c r="G1285" s="261"/>
      <c r="H1285" s="263" t="s">
        <v>1</v>
      </c>
      <c r="I1285" s="265"/>
      <c r="J1285" s="261"/>
      <c r="K1285" s="261"/>
      <c r="L1285" s="266"/>
      <c r="M1285" s="267"/>
      <c r="N1285" s="268"/>
      <c r="O1285" s="268"/>
      <c r="P1285" s="268"/>
      <c r="Q1285" s="268"/>
      <c r="R1285" s="268"/>
      <c r="S1285" s="268"/>
      <c r="T1285" s="269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T1285" s="270" t="s">
        <v>251</v>
      </c>
      <c r="AU1285" s="270" t="s">
        <v>113</v>
      </c>
      <c r="AV1285" s="13" t="s">
        <v>31</v>
      </c>
      <c r="AW1285" s="13" t="s">
        <v>30</v>
      </c>
      <c r="AX1285" s="13" t="s">
        <v>76</v>
      </c>
      <c r="AY1285" s="270" t="s">
        <v>242</v>
      </c>
    </row>
    <row r="1286" s="14" customFormat="1">
      <c r="A1286" s="14"/>
      <c r="B1286" s="271"/>
      <c r="C1286" s="272"/>
      <c r="D1286" s="262" t="s">
        <v>251</v>
      </c>
      <c r="E1286" s="273" t="s">
        <v>1</v>
      </c>
      <c r="F1286" s="274" t="s">
        <v>1227</v>
      </c>
      <c r="G1286" s="272"/>
      <c r="H1286" s="275">
        <v>22</v>
      </c>
      <c r="I1286" s="276"/>
      <c r="J1286" s="272"/>
      <c r="K1286" s="272"/>
      <c r="L1286" s="277"/>
      <c r="M1286" s="278"/>
      <c r="N1286" s="279"/>
      <c r="O1286" s="279"/>
      <c r="P1286" s="279"/>
      <c r="Q1286" s="279"/>
      <c r="R1286" s="279"/>
      <c r="S1286" s="279"/>
      <c r="T1286" s="280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T1286" s="281" t="s">
        <v>251</v>
      </c>
      <c r="AU1286" s="281" t="s">
        <v>113</v>
      </c>
      <c r="AV1286" s="14" t="s">
        <v>85</v>
      </c>
      <c r="AW1286" s="14" t="s">
        <v>30</v>
      </c>
      <c r="AX1286" s="14" t="s">
        <v>76</v>
      </c>
      <c r="AY1286" s="281" t="s">
        <v>242</v>
      </c>
    </row>
    <row r="1287" s="14" customFormat="1">
      <c r="A1287" s="14"/>
      <c r="B1287" s="271"/>
      <c r="C1287" s="272"/>
      <c r="D1287" s="262" t="s">
        <v>251</v>
      </c>
      <c r="E1287" s="273" t="s">
        <v>1</v>
      </c>
      <c r="F1287" s="274" t="s">
        <v>1228</v>
      </c>
      <c r="G1287" s="272"/>
      <c r="H1287" s="275">
        <v>6</v>
      </c>
      <c r="I1287" s="276"/>
      <c r="J1287" s="272"/>
      <c r="K1287" s="272"/>
      <c r="L1287" s="277"/>
      <c r="M1287" s="278"/>
      <c r="N1287" s="279"/>
      <c r="O1287" s="279"/>
      <c r="P1287" s="279"/>
      <c r="Q1287" s="279"/>
      <c r="R1287" s="279"/>
      <c r="S1287" s="279"/>
      <c r="T1287" s="280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T1287" s="281" t="s">
        <v>251</v>
      </c>
      <c r="AU1287" s="281" t="s">
        <v>113</v>
      </c>
      <c r="AV1287" s="14" t="s">
        <v>85</v>
      </c>
      <c r="AW1287" s="14" t="s">
        <v>30</v>
      </c>
      <c r="AX1287" s="14" t="s">
        <v>76</v>
      </c>
      <c r="AY1287" s="281" t="s">
        <v>242</v>
      </c>
    </row>
    <row r="1288" s="14" customFormat="1">
      <c r="A1288" s="14"/>
      <c r="B1288" s="271"/>
      <c r="C1288" s="272"/>
      <c r="D1288" s="262" t="s">
        <v>251</v>
      </c>
      <c r="E1288" s="273" t="s">
        <v>1</v>
      </c>
      <c r="F1288" s="274" t="s">
        <v>1228</v>
      </c>
      <c r="G1288" s="272"/>
      <c r="H1288" s="275">
        <v>6</v>
      </c>
      <c r="I1288" s="276"/>
      <c r="J1288" s="272"/>
      <c r="K1288" s="272"/>
      <c r="L1288" s="277"/>
      <c r="M1288" s="278"/>
      <c r="N1288" s="279"/>
      <c r="O1288" s="279"/>
      <c r="P1288" s="279"/>
      <c r="Q1288" s="279"/>
      <c r="R1288" s="279"/>
      <c r="S1288" s="279"/>
      <c r="T1288" s="280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T1288" s="281" t="s">
        <v>251</v>
      </c>
      <c r="AU1288" s="281" t="s">
        <v>113</v>
      </c>
      <c r="AV1288" s="14" t="s">
        <v>85</v>
      </c>
      <c r="AW1288" s="14" t="s">
        <v>30</v>
      </c>
      <c r="AX1288" s="14" t="s">
        <v>76</v>
      </c>
      <c r="AY1288" s="281" t="s">
        <v>242</v>
      </c>
    </row>
    <row r="1289" s="16" customFormat="1">
      <c r="A1289" s="16"/>
      <c r="B1289" s="293"/>
      <c r="C1289" s="294"/>
      <c r="D1289" s="262" t="s">
        <v>251</v>
      </c>
      <c r="E1289" s="295" t="s">
        <v>1</v>
      </c>
      <c r="F1289" s="296" t="s">
        <v>293</v>
      </c>
      <c r="G1289" s="294"/>
      <c r="H1289" s="297">
        <v>98</v>
      </c>
      <c r="I1289" s="298"/>
      <c r="J1289" s="294"/>
      <c r="K1289" s="294"/>
      <c r="L1289" s="299"/>
      <c r="M1289" s="300"/>
      <c r="N1289" s="301"/>
      <c r="O1289" s="301"/>
      <c r="P1289" s="301"/>
      <c r="Q1289" s="301"/>
      <c r="R1289" s="301"/>
      <c r="S1289" s="301"/>
      <c r="T1289" s="302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T1289" s="303" t="s">
        <v>251</v>
      </c>
      <c r="AU1289" s="303" t="s">
        <v>113</v>
      </c>
      <c r="AV1289" s="16" t="s">
        <v>113</v>
      </c>
      <c r="AW1289" s="16" t="s">
        <v>30</v>
      </c>
      <c r="AX1289" s="16" t="s">
        <v>76</v>
      </c>
      <c r="AY1289" s="303" t="s">
        <v>242</v>
      </c>
    </row>
    <row r="1290" s="13" customFormat="1">
      <c r="A1290" s="13"/>
      <c r="B1290" s="260"/>
      <c r="C1290" s="261"/>
      <c r="D1290" s="262" t="s">
        <v>251</v>
      </c>
      <c r="E1290" s="263" t="s">
        <v>1</v>
      </c>
      <c r="F1290" s="264" t="s">
        <v>1229</v>
      </c>
      <c r="G1290" s="261"/>
      <c r="H1290" s="263" t="s">
        <v>1</v>
      </c>
      <c r="I1290" s="265"/>
      <c r="J1290" s="261"/>
      <c r="K1290" s="261"/>
      <c r="L1290" s="266"/>
      <c r="M1290" s="267"/>
      <c r="N1290" s="268"/>
      <c r="O1290" s="268"/>
      <c r="P1290" s="268"/>
      <c r="Q1290" s="268"/>
      <c r="R1290" s="268"/>
      <c r="S1290" s="268"/>
      <c r="T1290" s="269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T1290" s="270" t="s">
        <v>251</v>
      </c>
      <c r="AU1290" s="270" t="s">
        <v>113</v>
      </c>
      <c r="AV1290" s="13" t="s">
        <v>31</v>
      </c>
      <c r="AW1290" s="13" t="s">
        <v>30</v>
      </c>
      <c r="AX1290" s="13" t="s">
        <v>76</v>
      </c>
      <c r="AY1290" s="270" t="s">
        <v>242</v>
      </c>
    </row>
    <row r="1291" s="13" customFormat="1">
      <c r="A1291" s="13"/>
      <c r="B1291" s="260"/>
      <c r="C1291" s="261"/>
      <c r="D1291" s="262" t="s">
        <v>251</v>
      </c>
      <c r="E1291" s="263" t="s">
        <v>1</v>
      </c>
      <c r="F1291" s="264" t="s">
        <v>482</v>
      </c>
      <c r="G1291" s="261"/>
      <c r="H1291" s="263" t="s">
        <v>1</v>
      </c>
      <c r="I1291" s="265"/>
      <c r="J1291" s="261"/>
      <c r="K1291" s="261"/>
      <c r="L1291" s="266"/>
      <c r="M1291" s="267"/>
      <c r="N1291" s="268"/>
      <c r="O1291" s="268"/>
      <c r="P1291" s="268"/>
      <c r="Q1291" s="268"/>
      <c r="R1291" s="268"/>
      <c r="S1291" s="268"/>
      <c r="T1291" s="269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T1291" s="270" t="s">
        <v>251</v>
      </c>
      <c r="AU1291" s="270" t="s">
        <v>113</v>
      </c>
      <c r="AV1291" s="13" t="s">
        <v>31</v>
      </c>
      <c r="AW1291" s="13" t="s">
        <v>30</v>
      </c>
      <c r="AX1291" s="13" t="s">
        <v>76</v>
      </c>
      <c r="AY1291" s="270" t="s">
        <v>242</v>
      </c>
    </row>
    <row r="1292" s="14" customFormat="1">
      <c r="A1292" s="14"/>
      <c r="B1292" s="271"/>
      <c r="C1292" s="272"/>
      <c r="D1292" s="262" t="s">
        <v>251</v>
      </c>
      <c r="E1292" s="273" t="s">
        <v>1</v>
      </c>
      <c r="F1292" s="274" t="s">
        <v>1230</v>
      </c>
      <c r="G1292" s="272"/>
      <c r="H1292" s="275">
        <v>28.629999999999999</v>
      </c>
      <c r="I1292" s="276"/>
      <c r="J1292" s="272"/>
      <c r="K1292" s="272"/>
      <c r="L1292" s="277"/>
      <c r="M1292" s="278"/>
      <c r="N1292" s="279"/>
      <c r="O1292" s="279"/>
      <c r="P1292" s="279"/>
      <c r="Q1292" s="279"/>
      <c r="R1292" s="279"/>
      <c r="S1292" s="279"/>
      <c r="T1292" s="280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T1292" s="281" t="s">
        <v>251</v>
      </c>
      <c r="AU1292" s="281" t="s">
        <v>113</v>
      </c>
      <c r="AV1292" s="14" t="s">
        <v>85</v>
      </c>
      <c r="AW1292" s="14" t="s">
        <v>30</v>
      </c>
      <c r="AX1292" s="14" t="s">
        <v>76</v>
      </c>
      <c r="AY1292" s="281" t="s">
        <v>242</v>
      </c>
    </row>
    <row r="1293" s="14" customFormat="1">
      <c r="A1293" s="14"/>
      <c r="B1293" s="271"/>
      <c r="C1293" s="272"/>
      <c r="D1293" s="262" t="s">
        <v>251</v>
      </c>
      <c r="E1293" s="273" t="s">
        <v>1</v>
      </c>
      <c r="F1293" s="274" t="s">
        <v>843</v>
      </c>
      <c r="G1293" s="272"/>
      <c r="H1293" s="275">
        <v>20</v>
      </c>
      <c r="I1293" s="276"/>
      <c r="J1293" s="272"/>
      <c r="K1293" s="272"/>
      <c r="L1293" s="277"/>
      <c r="M1293" s="278"/>
      <c r="N1293" s="279"/>
      <c r="O1293" s="279"/>
      <c r="P1293" s="279"/>
      <c r="Q1293" s="279"/>
      <c r="R1293" s="279"/>
      <c r="S1293" s="279"/>
      <c r="T1293" s="280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T1293" s="281" t="s">
        <v>251</v>
      </c>
      <c r="AU1293" s="281" t="s">
        <v>113</v>
      </c>
      <c r="AV1293" s="14" t="s">
        <v>85</v>
      </c>
      <c r="AW1293" s="14" t="s">
        <v>30</v>
      </c>
      <c r="AX1293" s="14" t="s">
        <v>76</v>
      </c>
      <c r="AY1293" s="281" t="s">
        <v>242</v>
      </c>
    </row>
    <row r="1294" s="16" customFormat="1">
      <c r="A1294" s="16"/>
      <c r="B1294" s="293"/>
      <c r="C1294" s="294"/>
      <c r="D1294" s="262" t="s">
        <v>251</v>
      </c>
      <c r="E1294" s="295" t="s">
        <v>1</v>
      </c>
      <c r="F1294" s="296" t="s">
        <v>293</v>
      </c>
      <c r="G1294" s="294"/>
      <c r="H1294" s="297">
        <v>48.630000000000003</v>
      </c>
      <c r="I1294" s="298"/>
      <c r="J1294" s="294"/>
      <c r="K1294" s="294"/>
      <c r="L1294" s="299"/>
      <c r="M1294" s="300"/>
      <c r="N1294" s="301"/>
      <c r="O1294" s="301"/>
      <c r="P1294" s="301"/>
      <c r="Q1294" s="301"/>
      <c r="R1294" s="301"/>
      <c r="S1294" s="301"/>
      <c r="T1294" s="302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T1294" s="303" t="s">
        <v>251</v>
      </c>
      <c r="AU1294" s="303" t="s">
        <v>113</v>
      </c>
      <c r="AV1294" s="16" t="s">
        <v>113</v>
      </c>
      <c r="AW1294" s="16" t="s">
        <v>30</v>
      </c>
      <c r="AX1294" s="16" t="s">
        <v>76</v>
      </c>
      <c r="AY1294" s="303" t="s">
        <v>242</v>
      </c>
    </row>
    <row r="1295" s="15" customFormat="1">
      <c r="A1295" s="15"/>
      <c r="B1295" s="282"/>
      <c r="C1295" s="283"/>
      <c r="D1295" s="262" t="s">
        <v>251</v>
      </c>
      <c r="E1295" s="284" t="s">
        <v>1</v>
      </c>
      <c r="F1295" s="285" t="s">
        <v>256</v>
      </c>
      <c r="G1295" s="283"/>
      <c r="H1295" s="286">
        <v>146.63</v>
      </c>
      <c r="I1295" s="287"/>
      <c r="J1295" s="283"/>
      <c r="K1295" s="283"/>
      <c r="L1295" s="288"/>
      <c r="M1295" s="289"/>
      <c r="N1295" s="290"/>
      <c r="O1295" s="290"/>
      <c r="P1295" s="290"/>
      <c r="Q1295" s="290"/>
      <c r="R1295" s="290"/>
      <c r="S1295" s="290"/>
      <c r="T1295" s="291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T1295" s="292" t="s">
        <v>251</v>
      </c>
      <c r="AU1295" s="292" t="s">
        <v>113</v>
      </c>
      <c r="AV1295" s="15" t="s">
        <v>249</v>
      </c>
      <c r="AW1295" s="15" t="s">
        <v>30</v>
      </c>
      <c r="AX1295" s="15" t="s">
        <v>31</v>
      </c>
      <c r="AY1295" s="292" t="s">
        <v>242</v>
      </c>
    </row>
    <row r="1296" s="2" customFormat="1" ht="33" customHeight="1">
      <c r="A1296" s="41"/>
      <c r="B1296" s="42"/>
      <c r="C1296" s="247" t="s">
        <v>1231</v>
      </c>
      <c r="D1296" s="247" t="s">
        <v>245</v>
      </c>
      <c r="E1296" s="248" t="s">
        <v>1232</v>
      </c>
      <c r="F1296" s="249" t="s">
        <v>1233</v>
      </c>
      <c r="G1296" s="250" t="s">
        <v>465</v>
      </c>
      <c r="H1296" s="251">
        <v>23</v>
      </c>
      <c r="I1296" s="252"/>
      <c r="J1296" s="251">
        <f>ROUND(I1296*H1296,3)</f>
        <v>0</v>
      </c>
      <c r="K1296" s="253"/>
      <c r="L1296" s="44"/>
      <c r="M1296" s="254" t="s">
        <v>1</v>
      </c>
      <c r="N1296" s="255" t="s">
        <v>41</v>
      </c>
      <c r="O1296" s="94"/>
      <c r="P1296" s="256">
        <f>O1296*H1296</f>
        <v>0</v>
      </c>
      <c r="Q1296" s="256">
        <v>0.023619999999999999</v>
      </c>
      <c r="R1296" s="256">
        <f>Q1296*H1296</f>
        <v>0.54325999999999997</v>
      </c>
      <c r="S1296" s="256">
        <v>0</v>
      </c>
      <c r="T1296" s="257">
        <f>S1296*H1296</f>
        <v>0</v>
      </c>
      <c r="U1296" s="41"/>
      <c r="V1296" s="41"/>
      <c r="W1296" s="41"/>
      <c r="X1296" s="41"/>
      <c r="Y1296" s="41"/>
      <c r="Z1296" s="41"/>
      <c r="AA1296" s="41"/>
      <c r="AB1296" s="41"/>
      <c r="AC1296" s="41"/>
      <c r="AD1296" s="41"/>
      <c r="AE1296" s="41"/>
      <c r="AR1296" s="258" t="s">
        <v>249</v>
      </c>
      <c r="AT1296" s="258" t="s">
        <v>245</v>
      </c>
      <c r="AU1296" s="258" t="s">
        <v>113</v>
      </c>
      <c r="AY1296" s="18" t="s">
        <v>242</v>
      </c>
      <c r="BE1296" s="146">
        <f>IF(N1296="základní",J1296,0)</f>
        <v>0</v>
      </c>
      <c r="BF1296" s="146">
        <f>IF(N1296="snížená",J1296,0)</f>
        <v>0</v>
      </c>
      <c r="BG1296" s="146">
        <f>IF(N1296="zákl. přenesená",J1296,0)</f>
        <v>0</v>
      </c>
      <c r="BH1296" s="146">
        <f>IF(N1296="sníž. přenesená",J1296,0)</f>
        <v>0</v>
      </c>
      <c r="BI1296" s="146">
        <f>IF(N1296="nulová",J1296,0)</f>
        <v>0</v>
      </c>
      <c r="BJ1296" s="18" t="s">
        <v>31</v>
      </c>
      <c r="BK1296" s="259">
        <f>ROUND(I1296*H1296,3)</f>
        <v>0</v>
      </c>
      <c r="BL1296" s="18" t="s">
        <v>249</v>
      </c>
      <c r="BM1296" s="258" t="s">
        <v>1234</v>
      </c>
    </row>
    <row r="1297" s="13" customFormat="1">
      <c r="A1297" s="13"/>
      <c r="B1297" s="260"/>
      <c r="C1297" s="261"/>
      <c r="D1297" s="262" t="s">
        <v>251</v>
      </c>
      <c r="E1297" s="263" t="s">
        <v>1</v>
      </c>
      <c r="F1297" s="264" t="s">
        <v>1235</v>
      </c>
      <c r="G1297" s="261"/>
      <c r="H1297" s="263" t="s">
        <v>1</v>
      </c>
      <c r="I1297" s="265"/>
      <c r="J1297" s="261"/>
      <c r="K1297" s="261"/>
      <c r="L1297" s="266"/>
      <c r="M1297" s="267"/>
      <c r="N1297" s="268"/>
      <c r="O1297" s="268"/>
      <c r="P1297" s="268"/>
      <c r="Q1297" s="268"/>
      <c r="R1297" s="268"/>
      <c r="S1297" s="268"/>
      <c r="T1297" s="269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T1297" s="270" t="s">
        <v>251</v>
      </c>
      <c r="AU1297" s="270" t="s">
        <v>113</v>
      </c>
      <c r="AV1297" s="13" t="s">
        <v>31</v>
      </c>
      <c r="AW1297" s="13" t="s">
        <v>30</v>
      </c>
      <c r="AX1297" s="13" t="s">
        <v>76</v>
      </c>
      <c r="AY1297" s="270" t="s">
        <v>242</v>
      </c>
    </row>
    <row r="1298" s="13" customFormat="1">
      <c r="A1298" s="13"/>
      <c r="B1298" s="260"/>
      <c r="C1298" s="261"/>
      <c r="D1298" s="262" t="s">
        <v>251</v>
      </c>
      <c r="E1298" s="263" t="s">
        <v>1</v>
      </c>
      <c r="F1298" s="264" t="s">
        <v>480</v>
      </c>
      <c r="G1298" s="261"/>
      <c r="H1298" s="263" t="s">
        <v>1</v>
      </c>
      <c r="I1298" s="265"/>
      <c r="J1298" s="261"/>
      <c r="K1298" s="261"/>
      <c r="L1298" s="266"/>
      <c r="M1298" s="267"/>
      <c r="N1298" s="268"/>
      <c r="O1298" s="268"/>
      <c r="P1298" s="268"/>
      <c r="Q1298" s="268"/>
      <c r="R1298" s="268"/>
      <c r="S1298" s="268"/>
      <c r="T1298" s="269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T1298" s="270" t="s">
        <v>251</v>
      </c>
      <c r="AU1298" s="270" t="s">
        <v>113</v>
      </c>
      <c r="AV1298" s="13" t="s">
        <v>31</v>
      </c>
      <c r="AW1298" s="13" t="s">
        <v>30</v>
      </c>
      <c r="AX1298" s="13" t="s">
        <v>76</v>
      </c>
      <c r="AY1298" s="270" t="s">
        <v>242</v>
      </c>
    </row>
    <row r="1299" s="14" customFormat="1">
      <c r="A1299" s="14"/>
      <c r="B1299" s="271"/>
      <c r="C1299" s="272"/>
      <c r="D1299" s="262" t="s">
        <v>251</v>
      </c>
      <c r="E1299" s="273" t="s">
        <v>1</v>
      </c>
      <c r="F1299" s="274" t="s">
        <v>575</v>
      </c>
      <c r="G1299" s="272"/>
      <c r="H1299" s="275">
        <v>5</v>
      </c>
      <c r="I1299" s="276"/>
      <c r="J1299" s="272"/>
      <c r="K1299" s="272"/>
      <c r="L1299" s="277"/>
      <c r="M1299" s="278"/>
      <c r="N1299" s="279"/>
      <c r="O1299" s="279"/>
      <c r="P1299" s="279"/>
      <c r="Q1299" s="279"/>
      <c r="R1299" s="279"/>
      <c r="S1299" s="279"/>
      <c r="T1299" s="280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T1299" s="281" t="s">
        <v>251</v>
      </c>
      <c r="AU1299" s="281" t="s">
        <v>113</v>
      </c>
      <c r="AV1299" s="14" t="s">
        <v>85</v>
      </c>
      <c r="AW1299" s="14" t="s">
        <v>30</v>
      </c>
      <c r="AX1299" s="14" t="s">
        <v>76</v>
      </c>
      <c r="AY1299" s="281" t="s">
        <v>242</v>
      </c>
    </row>
    <row r="1300" s="14" customFormat="1">
      <c r="A1300" s="14"/>
      <c r="B1300" s="271"/>
      <c r="C1300" s="272"/>
      <c r="D1300" s="262" t="s">
        <v>251</v>
      </c>
      <c r="E1300" s="273" t="s">
        <v>1</v>
      </c>
      <c r="F1300" s="274" t="s">
        <v>85</v>
      </c>
      <c r="G1300" s="272"/>
      <c r="H1300" s="275">
        <v>2</v>
      </c>
      <c r="I1300" s="276"/>
      <c r="J1300" s="272"/>
      <c r="K1300" s="272"/>
      <c r="L1300" s="277"/>
      <c r="M1300" s="278"/>
      <c r="N1300" s="279"/>
      <c r="O1300" s="279"/>
      <c r="P1300" s="279"/>
      <c r="Q1300" s="279"/>
      <c r="R1300" s="279"/>
      <c r="S1300" s="279"/>
      <c r="T1300" s="280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T1300" s="281" t="s">
        <v>251</v>
      </c>
      <c r="AU1300" s="281" t="s">
        <v>113</v>
      </c>
      <c r="AV1300" s="14" t="s">
        <v>85</v>
      </c>
      <c r="AW1300" s="14" t="s">
        <v>30</v>
      </c>
      <c r="AX1300" s="14" t="s">
        <v>76</v>
      </c>
      <c r="AY1300" s="281" t="s">
        <v>242</v>
      </c>
    </row>
    <row r="1301" s="14" customFormat="1">
      <c r="A1301" s="14"/>
      <c r="B1301" s="271"/>
      <c r="C1301" s="272"/>
      <c r="D1301" s="262" t="s">
        <v>251</v>
      </c>
      <c r="E1301" s="273" t="s">
        <v>1</v>
      </c>
      <c r="F1301" s="274" t="s">
        <v>85</v>
      </c>
      <c r="G1301" s="272"/>
      <c r="H1301" s="275">
        <v>2</v>
      </c>
      <c r="I1301" s="276"/>
      <c r="J1301" s="272"/>
      <c r="K1301" s="272"/>
      <c r="L1301" s="277"/>
      <c r="M1301" s="278"/>
      <c r="N1301" s="279"/>
      <c r="O1301" s="279"/>
      <c r="P1301" s="279"/>
      <c r="Q1301" s="279"/>
      <c r="R1301" s="279"/>
      <c r="S1301" s="279"/>
      <c r="T1301" s="280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T1301" s="281" t="s">
        <v>251</v>
      </c>
      <c r="AU1301" s="281" t="s">
        <v>113</v>
      </c>
      <c r="AV1301" s="14" t="s">
        <v>85</v>
      </c>
      <c r="AW1301" s="14" t="s">
        <v>30</v>
      </c>
      <c r="AX1301" s="14" t="s">
        <v>76</v>
      </c>
      <c r="AY1301" s="281" t="s">
        <v>242</v>
      </c>
    </row>
    <row r="1302" s="13" customFormat="1">
      <c r="A1302" s="13"/>
      <c r="B1302" s="260"/>
      <c r="C1302" s="261"/>
      <c r="D1302" s="262" t="s">
        <v>251</v>
      </c>
      <c r="E1302" s="263" t="s">
        <v>1</v>
      </c>
      <c r="F1302" s="264" t="s">
        <v>481</v>
      </c>
      <c r="G1302" s="261"/>
      <c r="H1302" s="263" t="s">
        <v>1</v>
      </c>
      <c r="I1302" s="265"/>
      <c r="J1302" s="261"/>
      <c r="K1302" s="261"/>
      <c r="L1302" s="266"/>
      <c r="M1302" s="267"/>
      <c r="N1302" s="268"/>
      <c r="O1302" s="268"/>
      <c r="P1302" s="268"/>
      <c r="Q1302" s="268"/>
      <c r="R1302" s="268"/>
      <c r="S1302" s="268"/>
      <c r="T1302" s="269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T1302" s="270" t="s">
        <v>251</v>
      </c>
      <c r="AU1302" s="270" t="s">
        <v>113</v>
      </c>
      <c r="AV1302" s="13" t="s">
        <v>31</v>
      </c>
      <c r="AW1302" s="13" t="s">
        <v>30</v>
      </c>
      <c r="AX1302" s="13" t="s">
        <v>76</v>
      </c>
      <c r="AY1302" s="270" t="s">
        <v>242</v>
      </c>
    </row>
    <row r="1303" s="14" customFormat="1">
      <c r="A1303" s="14"/>
      <c r="B1303" s="271"/>
      <c r="C1303" s="272"/>
      <c r="D1303" s="262" t="s">
        <v>251</v>
      </c>
      <c r="E1303" s="273" t="s">
        <v>1</v>
      </c>
      <c r="F1303" s="274" t="s">
        <v>113</v>
      </c>
      <c r="G1303" s="272"/>
      <c r="H1303" s="275">
        <v>3</v>
      </c>
      <c r="I1303" s="276"/>
      <c r="J1303" s="272"/>
      <c r="K1303" s="272"/>
      <c r="L1303" s="277"/>
      <c r="M1303" s="278"/>
      <c r="N1303" s="279"/>
      <c r="O1303" s="279"/>
      <c r="P1303" s="279"/>
      <c r="Q1303" s="279"/>
      <c r="R1303" s="279"/>
      <c r="S1303" s="279"/>
      <c r="T1303" s="280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T1303" s="281" t="s">
        <v>251</v>
      </c>
      <c r="AU1303" s="281" t="s">
        <v>113</v>
      </c>
      <c r="AV1303" s="14" t="s">
        <v>85</v>
      </c>
      <c r="AW1303" s="14" t="s">
        <v>30</v>
      </c>
      <c r="AX1303" s="14" t="s">
        <v>76</v>
      </c>
      <c r="AY1303" s="281" t="s">
        <v>242</v>
      </c>
    </row>
    <row r="1304" s="14" customFormat="1">
      <c r="A1304" s="14"/>
      <c r="B1304" s="271"/>
      <c r="C1304" s="272"/>
      <c r="D1304" s="262" t="s">
        <v>251</v>
      </c>
      <c r="E1304" s="273" t="s">
        <v>1</v>
      </c>
      <c r="F1304" s="274" t="s">
        <v>85</v>
      </c>
      <c r="G1304" s="272"/>
      <c r="H1304" s="275">
        <v>2</v>
      </c>
      <c r="I1304" s="276"/>
      <c r="J1304" s="272"/>
      <c r="K1304" s="272"/>
      <c r="L1304" s="277"/>
      <c r="M1304" s="278"/>
      <c r="N1304" s="279"/>
      <c r="O1304" s="279"/>
      <c r="P1304" s="279"/>
      <c r="Q1304" s="279"/>
      <c r="R1304" s="279"/>
      <c r="S1304" s="279"/>
      <c r="T1304" s="280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T1304" s="281" t="s">
        <v>251</v>
      </c>
      <c r="AU1304" s="281" t="s">
        <v>113</v>
      </c>
      <c r="AV1304" s="14" t="s">
        <v>85</v>
      </c>
      <c r="AW1304" s="14" t="s">
        <v>30</v>
      </c>
      <c r="AX1304" s="14" t="s">
        <v>76</v>
      </c>
      <c r="AY1304" s="281" t="s">
        <v>242</v>
      </c>
    </row>
    <row r="1305" s="14" customFormat="1">
      <c r="A1305" s="14"/>
      <c r="B1305" s="271"/>
      <c r="C1305" s="272"/>
      <c r="D1305" s="262" t="s">
        <v>251</v>
      </c>
      <c r="E1305" s="273" t="s">
        <v>1</v>
      </c>
      <c r="F1305" s="274" t="s">
        <v>85</v>
      </c>
      <c r="G1305" s="272"/>
      <c r="H1305" s="275">
        <v>2</v>
      </c>
      <c r="I1305" s="276"/>
      <c r="J1305" s="272"/>
      <c r="K1305" s="272"/>
      <c r="L1305" s="277"/>
      <c r="M1305" s="278"/>
      <c r="N1305" s="279"/>
      <c r="O1305" s="279"/>
      <c r="P1305" s="279"/>
      <c r="Q1305" s="279"/>
      <c r="R1305" s="279"/>
      <c r="S1305" s="279"/>
      <c r="T1305" s="280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T1305" s="281" t="s">
        <v>251</v>
      </c>
      <c r="AU1305" s="281" t="s">
        <v>113</v>
      </c>
      <c r="AV1305" s="14" t="s">
        <v>85</v>
      </c>
      <c r="AW1305" s="14" t="s">
        <v>30</v>
      </c>
      <c r="AX1305" s="14" t="s">
        <v>76</v>
      </c>
      <c r="AY1305" s="281" t="s">
        <v>242</v>
      </c>
    </row>
    <row r="1306" s="13" customFormat="1">
      <c r="A1306" s="13"/>
      <c r="B1306" s="260"/>
      <c r="C1306" s="261"/>
      <c r="D1306" s="262" t="s">
        <v>251</v>
      </c>
      <c r="E1306" s="263" t="s">
        <v>1</v>
      </c>
      <c r="F1306" s="264" t="s">
        <v>482</v>
      </c>
      <c r="G1306" s="261"/>
      <c r="H1306" s="263" t="s">
        <v>1</v>
      </c>
      <c r="I1306" s="265"/>
      <c r="J1306" s="261"/>
      <c r="K1306" s="261"/>
      <c r="L1306" s="266"/>
      <c r="M1306" s="267"/>
      <c r="N1306" s="268"/>
      <c r="O1306" s="268"/>
      <c r="P1306" s="268"/>
      <c r="Q1306" s="268"/>
      <c r="R1306" s="268"/>
      <c r="S1306" s="268"/>
      <c r="T1306" s="269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T1306" s="270" t="s">
        <v>251</v>
      </c>
      <c r="AU1306" s="270" t="s">
        <v>113</v>
      </c>
      <c r="AV1306" s="13" t="s">
        <v>31</v>
      </c>
      <c r="AW1306" s="13" t="s">
        <v>30</v>
      </c>
      <c r="AX1306" s="13" t="s">
        <v>76</v>
      </c>
      <c r="AY1306" s="270" t="s">
        <v>242</v>
      </c>
    </row>
    <row r="1307" s="14" customFormat="1">
      <c r="A1307" s="14"/>
      <c r="B1307" s="271"/>
      <c r="C1307" s="272"/>
      <c r="D1307" s="262" t="s">
        <v>251</v>
      </c>
      <c r="E1307" s="273" t="s">
        <v>1</v>
      </c>
      <c r="F1307" s="274" t="s">
        <v>1221</v>
      </c>
      <c r="G1307" s="272"/>
      <c r="H1307" s="275">
        <v>5</v>
      </c>
      <c r="I1307" s="276"/>
      <c r="J1307" s="272"/>
      <c r="K1307" s="272"/>
      <c r="L1307" s="277"/>
      <c r="M1307" s="278"/>
      <c r="N1307" s="279"/>
      <c r="O1307" s="279"/>
      <c r="P1307" s="279"/>
      <c r="Q1307" s="279"/>
      <c r="R1307" s="279"/>
      <c r="S1307" s="279"/>
      <c r="T1307" s="280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T1307" s="281" t="s">
        <v>251</v>
      </c>
      <c r="AU1307" s="281" t="s">
        <v>113</v>
      </c>
      <c r="AV1307" s="14" t="s">
        <v>85</v>
      </c>
      <c r="AW1307" s="14" t="s">
        <v>30</v>
      </c>
      <c r="AX1307" s="14" t="s">
        <v>76</v>
      </c>
      <c r="AY1307" s="281" t="s">
        <v>242</v>
      </c>
    </row>
    <row r="1308" s="14" customFormat="1">
      <c r="A1308" s="14"/>
      <c r="B1308" s="271"/>
      <c r="C1308" s="272"/>
      <c r="D1308" s="262" t="s">
        <v>251</v>
      </c>
      <c r="E1308" s="273" t="s">
        <v>1</v>
      </c>
      <c r="F1308" s="274" t="s">
        <v>85</v>
      </c>
      <c r="G1308" s="272"/>
      <c r="H1308" s="275">
        <v>2</v>
      </c>
      <c r="I1308" s="276"/>
      <c r="J1308" s="272"/>
      <c r="K1308" s="272"/>
      <c r="L1308" s="277"/>
      <c r="M1308" s="278"/>
      <c r="N1308" s="279"/>
      <c r="O1308" s="279"/>
      <c r="P1308" s="279"/>
      <c r="Q1308" s="279"/>
      <c r="R1308" s="279"/>
      <c r="S1308" s="279"/>
      <c r="T1308" s="280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T1308" s="281" t="s">
        <v>251</v>
      </c>
      <c r="AU1308" s="281" t="s">
        <v>113</v>
      </c>
      <c r="AV1308" s="14" t="s">
        <v>85</v>
      </c>
      <c r="AW1308" s="14" t="s">
        <v>30</v>
      </c>
      <c r="AX1308" s="14" t="s">
        <v>76</v>
      </c>
      <c r="AY1308" s="281" t="s">
        <v>242</v>
      </c>
    </row>
    <row r="1309" s="15" customFormat="1">
      <c r="A1309" s="15"/>
      <c r="B1309" s="282"/>
      <c r="C1309" s="283"/>
      <c r="D1309" s="262" t="s">
        <v>251</v>
      </c>
      <c r="E1309" s="284" t="s">
        <v>1</v>
      </c>
      <c r="F1309" s="285" t="s">
        <v>256</v>
      </c>
      <c r="G1309" s="283"/>
      <c r="H1309" s="286">
        <v>23</v>
      </c>
      <c r="I1309" s="287"/>
      <c r="J1309" s="283"/>
      <c r="K1309" s="283"/>
      <c r="L1309" s="288"/>
      <c r="M1309" s="289"/>
      <c r="N1309" s="290"/>
      <c r="O1309" s="290"/>
      <c r="P1309" s="290"/>
      <c r="Q1309" s="290"/>
      <c r="R1309" s="290"/>
      <c r="S1309" s="290"/>
      <c r="T1309" s="291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T1309" s="292" t="s">
        <v>251</v>
      </c>
      <c r="AU1309" s="292" t="s">
        <v>113</v>
      </c>
      <c r="AV1309" s="15" t="s">
        <v>249</v>
      </c>
      <c r="AW1309" s="15" t="s">
        <v>30</v>
      </c>
      <c r="AX1309" s="15" t="s">
        <v>31</v>
      </c>
      <c r="AY1309" s="292" t="s">
        <v>242</v>
      </c>
    </row>
    <row r="1310" s="2" customFormat="1" ht="24.15" customHeight="1">
      <c r="A1310" s="41"/>
      <c r="B1310" s="42"/>
      <c r="C1310" s="247" t="s">
        <v>1236</v>
      </c>
      <c r="D1310" s="247" t="s">
        <v>245</v>
      </c>
      <c r="E1310" s="248" t="s">
        <v>1237</v>
      </c>
      <c r="F1310" s="249" t="s">
        <v>1238</v>
      </c>
      <c r="G1310" s="250" t="s">
        <v>465</v>
      </c>
      <c r="H1310" s="251">
        <v>204.22</v>
      </c>
      <c r="I1310" s="252"/>
      <c r="J1310" s="251">
        <f>ROUND(I1310*H1310,3)</f>
        <v>0</v>
      </c>
      <c r="K1310" s="253"/>
      <c r="L1310" s="44"/>
      <c r="M1310" s="254" t="s">
        <v>1</v>
      </c>
      <c r="N1310" s="255" t="s">
        <v>41</v>
      </c>
      <c r="O1310" s="94"/>
      <c r="P1310" s="256">
        <f>O1310*H1310</f>
        <v>0</v>
      </c>
      <c r="Q1310" s="256">
        <v>1.0000000000000001E-05</v>
      </c>
      <c r="R1310" s="256">
        <f>Q1310*H1310</f>
        <v>0.0020422000000000001</v>
      </c>
      <c r="S1310" s="256">
        <v>0</v>
      </c>
      <c r="T1310" s="257">
        <f>S1310*H1310</f>
        <v>0</v>
      </c>
      <c r="U1310" s="41"/>
      <c r="V1310" s="41"/>
      <c r="W1310" s="41"/>
      <c r="X1310" s="41"/>
      <c r="Y1310" s="41"/>
      <c r="Z1310" s="41"/>
      <c r="AA1310" s="41"/>
      <c r="AB1310" s="41"/>
      <c r="AC1310" s="41"/>
      <c r="AD1310" s="41"/>
      <c r="AE1310" s="41"/>
      <c r="AR1310" s="258" t="s">
        <v>249</v>
      </c>
      <c r="AT1310" s="258" t="s">
        <v>245</v>
      </c>
      <c r="AU1310" s="258" t="s">
        <v>113</v>
      </c>
      <c r="AY1310" s="18" t="s">
        <v>242</v>
      </c>
      <c r="BE1310" s="146">
        <f>IF(N1310="základní",J1310,0)</f>
        <v>0</v>
      </c>
      <c r="BF1310" s="146">
        <f>IF(N1310="snížená",J1310,0)</f>
        <v>0</v>
      </c>
      <c r="BG1310" s="146">
        <f>IF(N1310="zákl. přenesená",J1310,0)</f>
        <v>0</v>
      </c>
      <c r="BH1310" s="146">
        <f>IF(N1310="sníž. přenesená",J1310,0)</f>
        <v>0</v>
      </c>
      <c r="BI1310" s="146">
        <f>IF(N1310="nulová",J1310,0)</f>
        <v>0</v>
      </c>
      <c r="BJ1310" s="18" t="s">
        <v>31</v>
      </c>
      <c r="BK1310" s="259">
        <f>ROUND(I1310*H1310,3)</f>
        <v>0</v>
      </c>
      <c r="BL1310" s="18" t="s">
        <v>249</v>
      </c>
      <c r="BM1310" s="258" t="s">
        <v>1239</v>
      </c>
    </row>
    <row r="1311" s="13" customFormat="1">
      <c r="A1311" s="13"/>
      <c r="B1311" s="260"/>
      <c r="C1311" s="261"/>
      <c r="D1311" s="262" t="s">
        <v>251</v>
      </c>
      <c r="E1311" s="263" t="s">
        <v>1</v>
      </c>
      <c r="F1311" s="264" t="s">
        <v>1240</v>
      </c>
      <c r="G1311" s="261"/>
      <c r="H1311" s="263" t="s">
        <v>1</v>
      </c>
      <c r="I1311" s="265"/>
      <c r="J1311" s="261"/>
      <c r="K1311" s="261"/>
      <c r="L1311" s="266"/>
      <c r="M1311" s="267"/>
      <c r="N1311" s="268"/>
      <c r="O1311" s="268"/>
      <c r="P1311" s="268"/>
      <c r="Q1311" s="268"/>
      <c r="R1311" s="268"/>
      <c r="S1311" s="268"/>
      <c r="T1311" s="269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T1311" s="270" t="s">
        <v>251</v>
      </c>
      <c r="AU1311" s="270" t="s">
        <v>113</v>
      </c>
      <c r="AV1311" s="13" t="s">
        <v>31</v>
      </c>
      <c r="AW1311" s="13" t="s">
        <v>30</v>
      </c>
      <c r="AX1311" s="13" t="s">
        <v>76</v>
      </c>
      <c r="AY1311" s="270" t="s">
        <v>242</v>
      </c>
    </row>
    <row r="1312" s="13" customFormat="1">
      <c r="A1312" s="13"/>
      <c r="B1312" s="260"/>
      <c r="C1312" s="261"/>
      <c r="D1312" s="262" t="s">
        <v>251</v>
      </c>
      <c r="E1312" s="263" t="s">
        <v>1</v>
      </c>
      <c r="F1312" s="264" t="s">
        <v>772</v>
      </c>
      <c r="G1312" s="261"/>
      <c r="H1312" s="263" t="s">
        <v>1</v>
      </c>
      <c r="I1312" s="265"/>
      <c r="J1312" s="261"/>
      <c r="K1312" s="261"/>
      <c r="L1312" s="266"/>
      <c r="M1312" s="267"/>
      <c r="N1312" s="268"/>
      <c r="O1312" s="268"/>
      <c r="P1312" s="268"/>
      <c r="Q1312" s="268"/>
      <c r="R1312" s="268"/>
      <c r="S1312" s="268"/>
      <c r="T1312" s="269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T1312" s="270" t="s">
        <v>251</v>
      </c>
      <c r="AU1312" s="270" t="s">
        <v>113</v>
      </c>
      <c r="AV1312" s="13" t="s">
        <v>31</v>
      </c>
      <c r="AW1312" s="13" t="s">
        <v>30</v>
      </c>
      <c r="AX1312" s="13" t="s">
        <v>76</v>
      </c>
      <c r="AY1312" s="270" t="s">
        <v>242</v>
      </c>
    </row>
    <row r="1313" s="14" customFormat="1">
      <c r="A1313" s="14"/>
      <c r="B1313" s="271"/>
      <c r="C1313" s="272"/>
      <c r="D1313" s="262" t="s">
        <v>251</v>
      </c>
      <c r="E1313" s="273" t="s">
        <v>1</v>
      </c>
      <c r="F1313" s="274" t="s">
        <v>1241</v>
      </c>
      <c r="G1313" s="272"/>
      <c r="H1313" s="275">
        <v>10.220000000000001</v>
      </c>
      <c r="I1313" s="276"/>
      <c r="J1313" s="272"/>
      <c r="K1313" s="272"/>
      <c r="L1313" s="277"/>
      <c r="M1313" s="278"/>
      <c r="N1313" s="279"/>
      <c r="O1313" s="279"/>
      <c r="P1313" s="279"/>
      <c r="Q1313" s="279"/>
      <c r="R1313" s="279"/>
      <c r="S1313" s="279"/>
      <c r="T1313" s="280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T1313" s="281" t="s">
        <v>251</v>
      </c>
      <c r="AU1313" s="281" t="s">
        <v>113</v>
      </c>
      <c r="AV1313" s="14" t="s">
        <v>85</v>
      </c>
      <c r="AW1313" s="14" t="s">
        <v>30</v>
      </c>
      <c r="AX1313" s="14" t="s">
        <v>76</v>
      </c>
      <c r="AY1313" s="281" t="s">
        <v>242</v>
      </c>
    </row>
    <row r="1314" s="14" customFormat="1">
      <c r="A1314" s="14"/>
      <c r="B1314" s="271"/>
      <c r="C1314" s="272"/>
      <c r="D1314" s="262" t="s">
        <v>251</v>
      </c>
      <c r="E1314" s="273" t="s">
        <v>1</v>
      </c>
      <c r="F1314" s="274" t="s">
        <v>1242</v>
      </c>
      <c r="G1314" s="272"/>
      <c r="H1314" s="275">
        <v>10.220000000000001</v>
      </c>
      <c r="I1314" s="276"/>
      <c r="J1314" s="272"/>
      <c r="K1314" s="272"/>
      <c r="L1314" s="277"/>
      <c r="M1314" s="278"/>
      <c r="N1314" s="279"/>
      <c r="O1314" s="279"/>
      <c r="P1314" s="279"/>
      <c r="Q1314" s="279"/>
      <c r="R1314" s="279"/>
      <c r="S1314" s="279"/>
      <c r="T1314" s="280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T1314" s="281" t="s">
        <v>251</v>
      </c>
      <c r="AU1314" s="281" t="s">
        <v>113</v>
      </c>
      <c r="AV1314" s="14" t="s">
        <v>85</v>
      </c>
      <c r="AW1314" s="14" t="s">
        <v>30</v>
      </c>
      <c r="AX1314" s="14" t="s">
        <v>76</v>
      </c>
      <c r="AY1314" s="281" t="s">
        <v>242</v>
      </c>
    </row>
    <row r="1315" s="14" customFormat="1">
      <c r="A1315" s="14"/>
      <c r="B1315" s="271"/>
      <c r="C1315" s="272"/>
      <c r="D1315" s="262" t="s">
        <v>251</v>
      </c>
      <c r="E1315" s="273" t="s">
        <v>1</v>
      </c>
      <c r="F1315" s="274" t="s">
        <v>1243</v>
      </c>
      <c r="G1315" s="272"/>
      <c r="H1315" s="275">
        <v>11</v>
      </c>
      <c r="I1315" s="276"/>
      <c r="J1315" s="272"/>
      <c r="K1315" s="272"/>
      <c r="L1315" s="277"/>
      <c r="M1315" s="278"/>
      <c r="N1315" s="279"/>
      <c r="O1315" s="279"/>
      <c r="P1315" s="279"/>
      <c r="Q1315" s="279"/>
      <c r="R1315" s="279"/>
      <c r="S1315" s="279"/>
      <c r="T1315" s="280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T1315" s="281" t="s">
        <v>251</v>
      </c>
      <c r="AU1315" s="281" t="s">
        <v>113</v>
      </c>
      <c r="AV1315" s="14" t="s">
        <v>85</v>
      </c>
      <c r="AW1315" s="14" t="s">
        <v>30</v>
      </c>
      <c r="AX1315" s="14" t="s">
        <v>76</v>
      </c>
      <c r="AY1315" s="281" t="s">
        <v>242</v>
      </c>
    </row>
    <row r="1316" s="14" customFormat="1">
      <c r="A1316" s="14"/>
      <c r="B1316" s="271"/>
      <c r="C1316" s="272"/>
      <c r="D1316" s="262" t="s">
        <v>251</v>
      </c>
      <c r="E1316" s="273" t="s">
        <v>1</v>
      </c>
      <c r="F1316" s="274" t="s">
        <v>1244</v>
      </c>
      <c r="G1316" s="272"/>
      <c r="H1316" s="275">
        <v>12</v>
      </c>
      <c r="I1316" s="276"/>
      <c r="J1316" s="272"/>
      <c r="K1316" s="272"/>
      <c r="L1316" s="277"/>
      <c r="M1316" s="278"/>
      <c r="N1316" s="279"/>
      <c r="O1316" s="279"/>
      <c r="P1316" s="279"/>
      <c r="Q1316" s="279"/>
      <c r="R1316" s="279"/>
      <c r="S1316" s="279"/>
      <c r="T1316" s="280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T1316" s="281" t="s">
        <v>251</v>
      </c>
      <c r="AU1316" s="281" t="s">
        <v>113</v>
      </c>
      <c r="AV1316" s="14" t="s">
        <v>85</v>
      </c>
      <c r="AW1316" s="14" t="s">
        <v>30</v>
      </c>
      <c r="AX1316" s="14" t="s">
        <v>76</v>
      </c>
      <c r="AY1316" s="281" t="s">
        <v>242</v>
      </c>
    </row>
    <row r="1317" s="13" customFormat="1">
      <c r="A1317" s="13"/>
      <c r="B1317" s="260"/>
      <c r="C1317" s="261"/>
      <c r="D1317" s="262" t="s">
        <v>251</v>
      </c>
      <c r="E1317" s="263" t="s">
        <v>1</v>
      </c>
      <c r="F1317" s="264" t="s">
        <v>426</v>
      </c>
      <c r="G1317" s="261"/>
      <c r="H1317" s="263" t="s">
        <v>1</v>
      </c>
      <c r="I1317" s="265"/>
      <c r="J1317" s="261"/>
      <c r="K1317" s="261"/>
      <c r="L1317" s="266"/>
      <c r="M1317" s="267"/>
      <c r="N1317" s="268"/>
      <c r="O1317" s="268"/>
      <c r="P1317" s="268"/>
      <c r="Q1317" s="268"/>
      <c r="R1317" s="268"/>
      <c r="S1317" s="268"/>
      <c r="T1317" s="269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T1317" s="270" t="s">
        <v>251</v>
      </c>
      <c r="AU1317" s="270" t="s">
        <v>113</v>
      </c>
      <c r="AV1317" s="13" t="s">
        <v>31</v>
      </c>
      <c r="AW1317" s="13" t="s">
        <v>30</v>
      </c>
      <c r="AX1317" s="13" t="s">
        <v>76</v>
      </c>
      <c r="AY1317" s="270" t="s">
        <v>242</v>
      </c>
    </row>
    <row r="1318" s="14" customFormat="1">
      <c r="A1318" s="14"/>
      <c r="B1318" s="271"/>
      <c r="C1318" s="272"/>
      <c r="D1318" s="262" t="s">
        <v>251</v>
      </c>
      <c r="E1318" s="273" t="s">
        <v>1</v>
      </c>
      <c r="F1318" s="274" t="s">
        <v>1245</v>
      </c>
      <c r="G1318" s="272"/>
      <c r="H1318" s="275">
        <v>15.32</v>
      </c>
      <c r="I1318" s="276"/>
      <c r="J1318" s="272"/>
      <c r="K1318" s="272"/>
      <c r="L1318" s="277"/>
      <c r="M1318" s="278"/>
      <c r="N1318" s="279"/>
      <c r="O1318" s="279"/>
      <c r="P1318" s="279"/>
      <c r="Q1318" s="279"/>
      <c r="R1318" s="279"/>
      <c r="S1318" s="279"/>
      <c r="T1318" s="280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T1318" s="281" t="s">
        <v>251</v>
      </c>
      <c r="AU1318" s="281" t="s">
        <v>113</v>
      </c>
      <c r="AV1318" s="14" t="s">
        <v>85</v>
      </c>
      <c r="AW1318" s="14" t="s">
        <v>30</v>
      </c>
      <c r="AX1318" s="14" t="s">
        <v>76</v>
      </c>
      <c r="AY1318" s="281" t="s">
        <v>242</v>
      </c>
    </row>
    <row r="1319" s="14" customFormat="1">
      <c r="A1319" s="14"/>
      <c r="B1319" s="271"/>
      <c r="C1319" s="272"/>
      <c r="D1319" s="262" t="s">
        <v>251</v>
      </c>
      <c r="E1319" s="273" t="s">
        <v>1</v>
      </c>
      <c r="F1319" s="274" t="s">
        <v>1246</v>
      </c>
      <c r="G1319" s="272"/>
      <c r="H1319" s="275">
        <v>11.119999999999999</v>
      </c>
      <c r="I1319" s="276"/>
      <c r="J1319" s="272"/>
      <c r="K1319" s="272"/>
      <c r="L1319" s="277"/>
      <c r="M1319" s="278"/>
      <c r="N1319" s="279"/>
      <c r="O1319" s="279"/>
      <c r="P1319" s="279"/>
      <c r="Q1319" s="279"/>
      <c r="R1319" s="279"/>
      <c r="S1319" s="279"/>
      <c r="T1319" s="280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T1319" s="281" t="s">
        <v>251</v>
      </c>
      <c r="AU1319" s="281" t="s">
        <v>113</v>
      </c>
      <c r="AV1319" s="14" t="s">
        <v>85</v>
      </c>
      <c r="AW1319" s="14" t="s">
        <v>30</v>
      </c>
      <c r="AX1319" s="14" t="s">
        <v>76</v>
      </c>
      <c r="AY1319" s="281" t="s">
        <v>242</v>
      </c>
    </row>
    <row r="1320" s="14" customFormat="1">
      <c r="A1320" s="14"/>
      <c r="B1320" s="271"/>
      <c r="C1320" s="272"/>
      <c r="D1320" s="262" t="s">
        <v>251</v>
      </c>
      <c r="E1320" s="273" t="s">
        <v>1</v>
      </c>
      <c r="F1320" s="274" t="s">
        <v>1246</v>
      </c>
      <c r="G1320" s="272"/>
      <c r="H1320" s="275">
        <v>11.119999999999999</v>
      </c>
      <c r="I1320" s="276"/>
      <c r="J1320" s="272"/>
      <c r="K1320" s="272"/>
      <c r="L1320" s="277"/>
      <c r="M1320" s="278"/>
      <c r="N1320" s="279"/>
      <c r="O1320" s="279"/>
      <c r="P1320" s="279"/>
      <c r="Q1320" s="279"/>
      <c r="R1320" s="279"/>
      <c r="S1320" s="279"/>
      <c r="T1320" s="280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T1320" s="281" t="s">
        <v>251</v>
      </c>
      <c r="AU1320" s="281" t="s">
        <v>113</v>
      </c>
      <c r="AV1320" s="14" t="s">
        <v>85</v>
      </c>
      <c r="AW1320" s="14" t="s">
        <v>30</v>
      </c>
      <c r="AX1320" s="14" t="s">
        <v>76</v>
      </c>
      <c r="AY1320" s="281" t="s">
        <v>242</v>
      </c>
    </row>
    <row r="1321" s="14" customFormat="1">
      <c r="A1321" s="14"/>
      <c r="B1321" s="271"/>
      <c r="C1321" s="272"/>
      <c r="D1321" s="262" t="s">
        <v>251</v>
      </c>
      <c r="E1321" s="273" t="s">
        <v>1</v>
      </c>
      <c r="F1321" s="274" t="s">
        <v>1247</v>
      </c>
      <c r="G1321" s="272"/>
      <c r="H1321" s="275">
        <v>96</v>
      </c>
      <c r="I1321" s="276"/>
      <c r="J1321" s="272"/>
      <c r="K1321" s="272"/>
      <c r="L1321" s="277"/>
      <c r="M1321" s="278"/>
      <c r="N1321" s="279"/>
      <c r="O1321" s="279"/>
      <c r="P1321" s="279"/>
      <c r="Q1321" s="279"/>
      <c r="R1321" s="279"/>
      <c r="S1321" s="279"/>
      <c r="T1321" s="280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T1321" s="281" t="s">
        <v>251</v>
      </c>
      <c r="AU1321" s="281" t="s">
        <v>113</v>
      </c>
      <c r="AV1321" s="14" t="s">
        <v>85</v>
      </c>
      <c r="AW1321" s="14" t="s">
        <v>30</v>
      </c>
      <c r="AX1321" s="14" t="s">
        <v>76</v>
      </c>
      <c r="AY1321" s="281" t="s">
        <v>242</v>
      </c>
    </row>
    <row r="1322" s="13" customFormat="1">
      <c r="A1322" s="13"/>
      <c r="B1322" s="260"/>
      <c r="C1322" s="261"/>
      <c r="D1322" s="262" t="s">
        <v>251</v>
      </c>
      <c r="E1322" s="263" t="s">
        <v>1</v>
      </c>
      <c r="F1322" s="264" t="s">
        <v>428</v>
      </c>
      <c r="G1322" s="261"/>
      <c r="H1322" s="263" t="s">
        <v>1</v>
      </c>
      <c r="I1322" s="265"/>
      <c r="J1322" s="261"/>
      <c r="K1322" s="261"/>
      <c r="L1322" s="266"/>
      <c r="M1322" s="267"/>
      <c r="N1322" s="268"/>
      <c r="O1322" s="268"/>
      <c r="P1322" s="268"/>
      <c r="Q1322" s="268"/>
      <c r="R1322" s="268"/>
      <c r="S1322" s="268"/>
      <c r="T1322" s="269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T1322" s="270" t="s">
        <v>251</v>
      </c>
      <c r="AU1322" s="270" t="s">
        <v>113</v>
      </c>
      <c r="AV1322" s="13" t="s">
        <v>31</v>
      </c>
      <c r="AW1322" s="13" t="s">
        <v>30</v>
      </c>
      <c r="AX1322" s="13" t="s">
        <v>76</v>
      </c>
      <c r="AY1322" s="270" t="s">
        <v>242</v>
      </c>
    </row>
    <row r="1323" s="14" customFormat="1">
      <c r="A1323" s="14"/>
      <c r="B1323" s="271"/>
      <c r="C1323" s="272"/>
      <c r="D1323" s="262" t="s">
        <v>251</v>
      </c>
      <c r="E1323" s="273" t="s">
        <v>1</v>
      </c>
      <c r="F1323" s="274" t="s">
        <v>1248</v>
      </c>
      <c r="G1323" s="272"/>
      <c r="H1323" s="275">
        <v>12</v>
      </c>
      <c r="I1323" s="276"/>
      <c r="J1323" s="272"/>
      <c r="K1323" s="272"/>
      <c r="L1323" s="277"/>
      <c r="M1323" s="278"/>
      <c r="N1323" s="279"/>
      <c r="O1323" s="279"/>
      <c r="P1323" s="279"/>
      <c r="Q1323" s="279"/>
      <c r="R1323" s="279"/>
      <c r="S1323" s="279"/>
      <c r="T1323" s="280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T1323" s="281" t="s">
        <v>251</v>
      </c>
      <c r="AU1323" s="281" t="s">
        <v>113</v>
      </c>
      <c r="AV1323" s="14" t="s">
        <v>85</v>
      </c>
      <c r="AW1323" s="14" t="s">
        <v>30</v>
      </c>
      <c r="AX1323" s="14" t="s">
        <v>76</v>
      </c>
      <c r="AY1323" s="281" t="s">
        <v>242</v>
      </c>
    </row>
    <row r="1324" s="14" customFormat="1">
      <c r="A1324" s="14"/>
      <c r="B1324" s="271"/>
      <c r="C1324" s="272"/>
      <c r="D1324" s="262" t="s">
        <v>251</v>
      </c>
      <c r="E1324" s="273" t="s">
        <v>1</v>
      </c>
      <c r="F1324" s="274" t="s">
        <v>1249</v>
      </c>
      <c r="G1324" s="272"/>
      <c r="H1324" s="275">
        <v>5.2199999999999998</v>
      </c>
      <c r="I1324" s="276"/>
      <c r="J1324" s="272"/>
      <c r="K1324" s="272"/>
      <c r="L1324" s="277"/>
      <c r="M1324" s="278"/>
      <c r="N1324" s="279"/>
      <c r="O1324" s="279"/>
      <c r="P1324" s="279"/>
      <c r="Q1324" s="279"/>
      <c r="R1324" s="279"/>
      <c r="S1324" s="279"/>
      <c r="T1324" s="280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T1324" s="281" t="s">
        <v>251</v>
      </c>
      <c r="AU1324" s="281" t="s">
        <v>113</v>
      </c>
      <c r="AV1324" s="14" t="s">
        <v>85</v>
      </c>
      <c r="AW1324" s="14" t="s">
        <v>30</v>
      </c>
      <c r="AX1324" s="14" t="s">
        <v>76</v>
      </c>
      <c r="AY1324" s="281" t="s">
        <v>242</v>
      </c>
    </row>
    <row r="1325" s="14" customFormat="1">
      <c r="A1325" s="14"/>
      <c r="B1325" s="271"/>
      <c r="C1325" s="272"/>
      <c r="D1325" s="262" t="s">
        <v>251</v>
      </c>
      <c r="E1325" s="273" t="s">
        <v>1</v>
      </c>
      <c r="F1325" s="274" t="s">
        <v>1250</v>
      </c>
      <c r="G1325" s="272"/>
      <c r="H1325" s="275">
        <v>10</v>
      </c>
      <c r="I1325" s="276"/>
      <c r="J1325" s="272"/>
      <c r="K1325" s="272"/>
      <c r="L1325" s="277"/>
      <c r="M1325" s="278"/>
      <c r="N1325" s="279"/>
      <c r="O1325" s="279"/>
      <c r="P1325" s="279"/>
      <c r="Q1325" s="279"/>
      <c r="R1325" s="279"/>
      <c r="S1325" s="279"/>
      <c r="T1325" s="280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T1325" s="281" t="s">
        <v>251</v>
      </c>
      <c r="AU1325" s="281" t="s">
        <v>113</v>
      </c>
      <c r="AV1325" s="14" t="s">
        <v>85</v>
      </c>
      <c r="AW1325" s="14" t="s">
        <v>30</v>
      </c>
      <c r="AX1325" s="14" t="s">
        <v>76</v>
      </c>
      <c r="AY1325" s="281" t="s">
        <v>242</v>
      </c>
    </row>
    <row r="1326" s="15" customFormat="1">
      <c r="A1326" s="15"/>
      <c r="B1326" s="282"/>
      <c r="C1326" s="283"/>
      <c r="D1326" s="262" t="s">
        <v>251</v>
      </c>
      <c r="E1326" s="284" t="s">
        <v>1</v>
      </c>
      <c r="F1326" s="285" t="s">
        <v>256</v>
      </c>
      <c r="G1326" s="283"/>
      <c r="H1326" s="286">
        <v>204.22</v>
      </c>
      <c r="I1326" s="287"/>
      <c r="J1326" s="283"/>
      <c r="K1326" s="283"/>
      <c r="L1326" s="288"/>
      <c r="M1326" s="289"/>
      <c r="N1326" s="290"/>
      <c r="O1326" s="290"/>
      <c r="P1326" s="290"/>
      <c r="Q1326" s="290"/>
      <c r="R1326" s="290"/>
      <c r="S1326" s="290"/>
      <c r="T1326" s="291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T1326" s="292" t="s">
        <v>251</v>
      </c>
      <c r="AU1326" s="292" t="s">
        <v>113</v>
      </c>
      <c r="AV1326" s="15" t="s">
        <v>249</v>
      </c>
      <c r="AW1326" s="15" t="s">
        <v>30</v>
      </c>
      <c r="AX1326" s="15" t="s">
        <v>31</v>
      </c>
      <c r="AY1326" s="292" t="s">
        <v>242</v>
      </c>
    </row>
    <row r="1327" s="2" customFormat="1" ht="24.15" customHeight="1">
      <c r="A1327" s="41"/>
      <c r="B1327" s="42"/>
      <c r="C1327" s="247" t="s">
        <v>1251</v>
      </c>
      <c r="D1327" s="247" t="s">
        <v>245</v>
      </c>
      <c r="E1327" s="248" t="s">
        <v>1252</v>
      </c>
      <c r="F1327" s="249" t="s">
        <v>1253</v>
      </c>
      <c r="G1327" s="250" t="s">
        <v>465</v>
      </c>
      <c r="H1327" s="251">
        <v>257.55000000000001</v>
      </c>
      <c r="I1327" s="252"/>
      <c r="J1327" s="251">
        <f>ROUND(I1327*H1327,3)</f>
        <v>0</v>
      </c>
      <c r="K1327" s="253"/>
      <c r="L1327" s="44"/>
      <c r="M1327" s="254" t="s">
        <v>1</v>
      </c>
      <c r="N1327" s="255" t="s">
        <v>41</v>
      </c>
      <c r="O1327" s="94"/>
      <c r="P1327" s="256">
        <f>O1327*H1327</f>
        <v>0</v>
      </c>
      <c r="Q1327" s="256">
        <v>1.0000000000000001E-05</v>
      </c>
      <c r="R1327" s="256">
        <f>Q1327*H1327</f>
        <v>0.0025755000000000005</v>
      </c>
      <c r="S1327" s="256">
        <v>0</v>
      </c>
      <c r="T1327" s="257">
        <f>S1327*H1327</f>
        <v>0</v>
      </c>
      <c r="U1327" s="41"/>
      <c r="V1327" s="41"/>
      <c r="W1327" s="41"/>
      <c r="X1327" s="41"/>
      <c r="Y1327" s="41"/>
      <c r="Z1327" s="41"/>
      <c r="AA1327" s="41"/>
      <c r="AB1327" s="41"/>
      <c r="AC1327" s="41"/>
      <c r="AD1327" s="41"/>
      <c r="AE1327" s="41"/>
      <c r="AR1327" s="258" t="s">
        <v>249</v>
      </c>
      <c r="AT1327" s="258" t="s">
        <v>245</v>
      </c>
      <c r="AU1327" s="258" t="s">
        <v>113</v>
      </c>
      <c r="AY1327" s="18" t="s">
        <v>242</v>
      </c>
      <c r="BE1327" s="146">
        <f>IF(N1327="základní",J1327,0)</f>
        <v>0</v>
      </c>
      <c r="BF1327" s="146">
        <f>IF(N1327="snížená",J1327,0)</f>
        <v>0</v>
      </c>
      <c r="BG1327" s="146">
        <f>IF(N1327="zákl. přenesená",J1327,0)</f>
        <v>0</v>
      </c>
      <c r="BH1327" s="146">
        <f>IF(N1327="sníž. přenesená",J1327,0)</f>
        <v>0</v>
      </c>
      <c r="BI1327" s="146">
        <f>IF(N1327="nulová",J1327,0)</f>
        <v>0</v>
      </c>
      <c r="BJ1327" s="18" t="s">
        <v>31</v>
      </c>
      <c r="BK1327" s="259">
        <f>ROUND(I1327*H1327,3)</f>
        <v>0</v>
      </c>
      <c r="BL1327" s="18" t="s">
        <v>249</v>
      </c>
      <c r="BM1327" s="258" t="s">
        <v>1254</v>
      </c>
    </row>
    <row r="1328" s="13" customFormat="1">
      <c r="A1328" s="13"/>
      <c r="B1328" s="260"/>
      <c r="C1328" s="261"/>
      <c r="D1328" s="262" t="s">
        <v>251</v>
      </c>
      <c r="E1328" s="263" t="s">
        <v>1</v>
      </c>
      <c r="F1328" s="264" t="s">
        <v>585</v>
      </c>
      <c r="G1328" s="261"/>
      <c r="H1328" s="263" t="s">
        <v>1</v>
      </c>
      <c r="I1328" s="265"/>
      <c r="J1328" s="261"/>
      <c r="K1328" s="261"/>
      <c r="L1328" s="266"/>
      <c r="M1328" s="267"/>
      <c r="N1328" s="268"/>
      <c r="O1328" s="268"/>
      <c r="P1328" s="268"/>
      <c r="Q1328" s="268"/>
      <c r="R1328" s="268"/>
      <c r="S1328" s="268"/>
      <c r="T1328" s="269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T1328" s="270" t="s">
        <v>251</v>
      </c>
      <c r="AU1328" s="270" t="s">
        <v>113</v>
      </c>
      <c r="AV1328" s="13" t="s">
        <v>31</v>
      </c>
      <c r="AW1328" s="13" t="s">
        <v>30</v>
      </c>
      <c r="AX1328" s="13" t="s">
        <v>76</v>
      </c>
      <c r="AY1328" s="270" t="s">
        <v>242</v>
      </c>
    </row>
    <row r="1329" s="13" customFormat="1">
      <c r="A1329" s="13"/>
      <c r="B1329" s="260"/>
      <c r="C1329" s="261"/>
      <c r="D1329" s="262" t="s">
        <v>251</v>
      </c>
      <c r="E1329" s="263" t="s">
        <v>1</v>
      </c>
      <c r="F1329" s="264" t="s">
        <v>1255</v>
      </c>
      <c r="G1329" s="261"/>
      <c r="H1329" s="263" t="s">
        <v>1</v>
      </c>
      <c r="I1329" s="265"/>
      <c r="J1329" s="261"/>
      <c r="K1329" s="261"/>
      <c r="L1329" s="266"/>
      <c r="M1329" s="267"/>
      <c r="N1329" s="268"/>
      <c r="O1329" s="268"/>
      <c r="P1329" s="268"/>
      <c r="Q1329" s="268"/>
      <c r="R1329" s="268"/>
      <c r="S1329" s="268"/>
      <c r="T1329" s="269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T1329" s="270" t="s">
        <v>251</v>
      </c>
      <c r="AU1329" s="270" t="s">
        <v>113</v>
      </c>
      <c r="AV1329" s="13" t="s">
        <v>31</v>
      </c>
      <c r="AW1329" s="13" t="s">
        <v>30</v>
      </c>
      <c r="AX1329" s="13" t="s">
        <v>76</v>
      </c>
      <c r="AY1329" s="270" t="s">
        <v>242</v>
      </c>
    </row>
    <row r="1330" s="13" customFormat="1">
      <c r="A1330" s="13"/>
      <c r="B1330" s="260"/>
      <c r="C1330" s="261"/>
      <c r="D1330" s="262" t="s">
        <v>251</v>
      </c>
      <c r="E1330" s="263" t="s">
        <v>1</v>
      </c>
      <c r="F1330" s="264" t="s">
        <v>1256</v>
      </c>
      <c r="G1330" s="261"/>
      <c r="H1330" s="263" t="s">
        <v>1</v>
      </c>
      <c r="I1330" s="265"/>
      <c r="J1330" s="261"/>
      <c r="K1330" s="261"/>
      <c r="L1330" s="266"/>
      <c r="M1330" s="267"/>
      <c r="N1330" s="268"/>
      <c r="O1330" s="268"/>
      <c r="P1330" s="268"/>
      <c r="Q1330" s="268"/>
      <c r="R1330" s="268"/>
      <c r="S1330" s="268"/>
      <c r="T1330" s="269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T1330" s="270" t="s">
        <v>251</v>
      </c>
      <c r="AU1330" s="270" t="s">
        <v>113</v>
      </c>
      <c r="AV1330" s="13" t="s">
        <v>31</v>
      </c>
      <c r="AW1330" s="13" t="s">
        <v>30</v>
      </c>
      <c r="AX1330" s="13" t="s">
        <v>76</v>
      </c>
      <c r="AY1330" s="270" t="s">
        <v>242</v>
      </c>
    </row>
    <row r="1331" s="13" customFormat="1">
      <c r="A1331" s="13"/>
      <c r="B1331" s="260"/>
      <c r="C1331" s="261"/>
      <c r="D1331" s="262" t="s">
        <v>251</v>
      </c>
      <c r="E1331" s="263" t="s">
        <v>1</v>
      </c>
      <c r="F1331" s="264" t="s">
        <v>1257</v>
      </c>
      <c r="G1331" s="261"/>
      <c r="H1331" s="263" t="s">
        <v>1</v>
      </c>
      <c r="I1331" s="265"/>
      <c r="J1331" s="261"/>
      <c r="K1331" s="261"/>
      <c r="L1331" s="266"/>
      <c r="M1331" s="267"/>
      <c r="N1331" s="268"/>
      <c r="O1331" s="268"/>
      <c r="P1331" s="268"/>
      <c r="Q1331" s="268"/>
      <c r="R1331" s="268"/>
      <c r="S1331" s="268"/>
      <c r="T1331" s="269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T1331" s="270" t="s">
        <v>251</v>
      </c>
      <c r="AU1331" s="270" t="s">
        <v>113</v>
      </c>
      <c r="AV1331" s="13" t="s">
        <v>31</v>
      </c>
      <c r="AW1331" s="13" t="s">
        <v>30</v>
      </c>
      <c r="AX1331" s="13" t="s">
        <v>76</v>
      </c>
      <c r="AY1331" s="270" t="s">
        <v>242</v>
      </c>
    </row>
    <row r="1332" s="13" customFormat="1">
      <c r="A1332" s="13"/>
      <c r="B1332" s="260"/>
      <c r="C1332" s="261"/>
      <c r="D1332" s="262" t="s">
        <v>251</v>
      </c>
      <c r="E1332" s="263" t="s">
        <v>1</v>
      </c>
      <c r="F1332" s="264" t="s">
        <v>1258</v>
      </c>
      <c r="G1332" s="261"/>
      <c r="H1332" s="263" t="s">
        <v>1</v>
      </c>
      <c r="I1332" s="265"/>
      <c r="J1332" s="261"/>
      <c r="K1332" s="261"/>
      <c r="L1332" s="266"/>
      <c r="M1332" s="267"/>
      <c r="N1332" s="268"/>
      <c r="O1332" s="268"/>
      <c r="P1332" s="268"/>
      <c r="Q1332" s="268"/>
      <c r="R1332" s="268"/>
      <c r="S1332" s="268"/>
      <c r="T1332" s="269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T1332" s="270" t="s">
        <v>251</v>
      </c>
      <c r="AU1332" s="270" t="s">
        <v>113</v>
      </c>
      <c r="AV1332" s="13" t="s">
        <v>31</v>
      </c>
      <c r="AW1332" s="13" t="s">
        <v>30</v>
      </c>
      <c r="AX1332" s="13" t="s">
        <v>76</v>
      </c>
      <c r="AY1332" s="270" t="s">
        <v>242</v>
      </c>
    </row>
    <row r="1333" s="13" customFormat="1">
      <c r="A1333" s="13"/>
      <c r="B1333" s="260"/>
      <c r="C1333" s="261"/>
      <c r="D1333" s="262" t="s">
        <v>251</v>
      </c>
      <c r="E1333" s="263" t="s">
        <v>1</v>
      </c>
      <c r="F1333" s="264" t="s">
        <v>1259</v>
      </c>
      <c r="G1333" s="261"/>
      <c r="H1333" s="263" t="s">
        <v>1</v>
      </c>
      <c r="I1333" s="265"/>
      <c r="J1333" s="261"/>
      <c r="K1333" s="261"/>
      <c r="L1333" s="266"/>
      <c r="M1333" s="267"/>
      <c r="N1333" s="268"/>
      <c r="O1333" s="268"/>
      <c r="P1333" s="268"/>
      <c r="Q1333" s="268"/>
      <c r="R1333" s="268"/>
      <c r="S1333" s="268"/>
      <c r="T1333" s="269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T1333" s="270" t="s">
        <v>251</v>
      </c>
      <c r="AU1333" s="270" t="s">
        <v>113</v>
      </c>
      <c r="AV1333" s="13" t="s">
        <v>31</v>
      </c>
      <c r="AW1333" s="13" t="s">
        <v>30</v>
      </c>
      <c r="AX1333" s="13" t="s">
        <v>76</v>
      </c>
      <c r="AY1333" s="270" t="s">
        <v>242</v>
      </c>
    </row>
    <row r="1334" s="13" customFormat="1">
      <c r="A1334" s="13"/>
      <c r="B1334" s="260"/>
      <c r="C1334" s="261"/>
      <c r="D1334" s="262" t="s">
        <v>251</v>
      </c>
      <c r="E1334" s="263" t="s">
        <v>1</v>
      </c>
      <c r="F1334" s="264" t="s">
        <v>1260</v>
      </c>
      <c r="G1334" s="261"/>
      <c r="H1334" s="263" t="s">
        <v>1</v>
      </c>
      <c r="I1334" s="265"/>
      <c r="J1334" s="261"/>
      <c r="K1334" s="261"/>
      <c r="L1334" s="266"/>
      <c r="M1334" s="267"/>
      <c r="N1334" s="268"/>
      <c r="O1334" s="268"/>
      <c r="P1334" s="268"/>
      <c r="Q1334" s="268"/>
      <c r="R1334" s="268"/>
      <c r="S1334" s="268"/>
      <c r="T1334" s="269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T1334" s="270" t="s">
        <v>251</v>
      </c>
      <c r="AU1334" s="270" t="s">
        <v>113</v>
      </c>
      <c r="AV1334" s="13" t="s">
        <v>31</v>
      </c>
      <c r="AW1334" s="13" t="s">
        <v>30</v>
      </c>
      <c r="AX1334" s="13" t="s">
        <v>76</v>
      </c>
      <c r="AY1334" s="270" t="s">
        <v>242</v>
      </c>
    </row>
    <row r="1335" s="13" customFormat="1">
      <c r="A1335" s="13"/>
      <c r="B1335" s="260"/>
      <c r="C1335" s="261"/>
      <c r="D1335" s="262" t="s">
        <v>251</v>
      </c>
      <c r="E1335" s="263" t="s">
        <v>1</v>
      </c>
      <c r="F1335" s="264" t="s">
        <v>1261</v>
      </c>
      <c r="G1335" s="261"/>
      <c r="H1335" s="263" t="s">
        <v>1</v>
      </c>
      <c r="I1335" s="265"/>
      <c r="J1335" s="261"/>
      <c r="K1335" s="261"/>
      <c r="L1335" s="266"/>
      <c r="M1335" s="267"/>
      <c r="N1335" s="268"/>
      <c r="O1335" s="268"/>
      <c r="P1335" s="268"/>
      <c r="Q1335" s="268"/>
      <c r="R1335" s="268"/>
      <c r="S1335" s="268"/>
      <c r="T1335" s="269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T1335" s="270" t="s">
        <v>251</v>
      </c>
      <c r="AU1335" s="270" t="s">
        <v>113</v>
      </c>
      <c r="AV1335" s="13" t="s">
        <v>31</v>
      </c>
      <c r="AW1335" s="13" t="s">
        <v>30</v>
      </c>
      <c r="AX1335" s="13" t="s">
        <v>76</v>
      </c>
      <c r="AY1335" s="270" t="s">
        <v>242</v>
      </c>
    </row>
    <row r="1336" s="13" customFormat="1">
      <c r="A1336" s="13"/>
      <c r="B1336" s="260"/>
      <c r="C1336" s="261"/>
      <c r="D1336" s="262" t="s">
        <v>251</v>
      </c>
      <c r="E1336" s="263" t="s">
        <v>1</v>
      </c>
      <c r="F1336" s="264" t="s">
        <v>1262</v>
      </c>
      <c r="G1336" s="261"/>
      <c r="H1336" s="263" t="s">
        <v>1</v>
      </c>
      <c r="I1336" s="265"/>
      <c r="J1336" s="261"/>
      <c r="K1336" s="261"/>
      <c r="L1336" s="266"/>
      <c r="M1336" s="267"/>
      <c r="N1336" s="268"/>
      <c r="O1336" s="268"/>
      <c r="P1336" s="268"/>
      <c r="Q1336" s="268"/>
      <c r="R1336" s="268"/>
      <c r="S1336" s="268"/>
      <c r="T1336" s="269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T1336" s="270" t="s">
        <v>251</v>
      </c>
      <c r="AU1336" s="270" t="s">
        <v>113</v>
      </c>
      <c r="AV1336" s="13" t="s">
        <v>31</v>
      </c>
      <c r="AW1336" s="13" t="s">
        <v>30</v>
      </c>
      <c r="AX1336" s="13" t="s">
        <v>76</v>
      </c>
      <c r="AY1336" s="270" t="s">
        <v>242</v>
      </c>
    </row>
    <row r="1337" s="13" customFormat="1">
      <c r="A1337" s="13"/>
      <c r="B1337" s="260"/>
      <c r="C1337" s="261"/>
      <c r="D1337" s="262" t="s">
        <v>251</v>
      </c>
      <c r="E1337" s="263" t="s">
        <v>1</v>
      </c>
      <c r="F1337" s="264" t="s">
        <v>1263</v>
      </c>
      <c r="G1337" s="261"/>
      <c r="H1337" s="263" t="s">
        <v>1</v>
      </c>
      <c r="I1337" s="265"/>
      <c r="J1337" s="261"/>
      <c r="K1337" s="261"/>
      <c r="L1337" s="266"/>
      <c r="M1337" s="267"/>
      <c r="N1337" s="268"/>
      <c r="O1337" s="268"/>
      <c r="P1337" s="268"/>
      <c r="Q1337" s="268"/>
      <c r="R1337" s="268"/>
      <c r="S1337" s="268"/>
      <c r="T1337" s="269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T1337" s="270" t="s">
        <v>251</v>
      </c>
      <c r="AU1337" s="270" t="s">
        <v>113</v>
      </c>
      <c r="AV1337" s="13" t="s">
        <v>31</v>
      </c>
      <c r="AW1337" s="13" t="s">
        <v>30</v>
      </c>
      <c r="AX1337" s="13" t="s">
        <v>76</v>
      </c>
      <c r="AY1337" s="270" t="s">
        <v>242</v>
      </c>
    </row>
    <row r="1338" s="13" customFormat="1">
      <c r="A1338" s="13"/>
      <c r="B1338" s="260"/>
      <c r="C1338" s="261"/>
      <c r="D1338" s="262" t="s">
        <v>251</v>
      </c>
      <c r="E1338" s="263" t="s">
        <v>1</v>
      </c>
      <c r="F1338" s="264" t="s">
        <v>1264</v>
      </c>
      <c r="G1338" s="261"/>
      <c r="H1338" s="263" t="s">
        <v>1</v>
      </c>
      <c r="I1338" s="265"/>
      <c r="J1338" s="261"/>
      <c r="K1338" s="261"/>
      <c r="L1338" s="266"/>
      <c r="M1338" s="267"/>
      <c r="N1338" s="268"/>
      <c r="O1338" s="268"/>
      <c r="P1338" s="268"/>
      <c r="Q1338" s="268"/>
      <c r="R1338" s="268"/>
      <c r="S1338" s="268"/>
      <c r="T1338" s="269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T1338" s="270" t="s">
        <v>251</v>
      </c>
      <c r="AU1338" s="270" t="s">
        <v>113</v>
      </c>
      <c r="AV1338" s="13" t="s">
        <v>31</v>
      </c>
      <c r="AW1338" s="13" t="s">
        <v>30</v>
      </c>
      <c r="AX1338" s="13" t="s">
        <v>76</v>
      </c>
      <c r="AY1338" s="270" t="s">
        <v>242</v>
      </c>
    </row>
    <row r="1339" s="13" customFormat="1">
      <c r="A1339" s="13"/>
      <c r="B1339" s="260"/>
      <c r="C1339" s="261"/>
      <c r="D1339" s="262" t="s">
        <v>251</v>
      </c>
      <c r="E1339" s="263" t="s">
        <v>1</v>
      </c>
      <c r="F1339" s="264" t="s">
        <v>1265</v>
      </c>
      <c r="G1339" s="261"/>
      <c r="H1339" s="263" t="s">
        <v>1</v>
      </c>
      <c r="I1339" s="265"/>
      <c r="J1339" s="261"/>
      <c r="K1339" s="261"/>
      <c r="L1339" s="266"/>
      <c r="M1339" s="267"/>
      <c r="N1339" s="268"/>
      <c r="O1339" s="268"/>
      <c r="P1339" s="268"/>
      <c r="Q1339" s="268"/>
      <c r="R1339" s="268"/>
      <c r="S1339" s="268"/>
      <c r="T1339" s="269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T1339" s="270" t="s">
        <v>251</v>
      </c>
      <c r="AU1339" s="270" t="s">
        <v>113</v>
      </c>
      <c r="AV1339" s="13" t="s">
        <v>31</v>
      </c>
      <c r="AW1339" s="13" t="s">
        <v>30</v>
      </c>
      <c r="AX1339" s="13" t="s">
        <v>76</v>
      </c>
      <c r="AY1339" s="270" t="s">
        <v>242</v>
      </c>
    </row>
    <row r="1340" s="13" customFormat="1">
      <c r="A1340" s="13"/>
      <c r="B1340" s="260"/>
      <c r="C1340" s="261"/>
      <c r="D1340" s="262" t="s">
        <v>251</v>
      </c>
      <c r="E1340" s="263" t="s">
        <v>1</v>
      </c>
      <c r="F1340" s="264" t="s">
        <v>1266</v>
      </c>
      <c r="G1340" s="261"/>
      <c r="H1340" s="263" t="s">
        <v>1</v>
      </c>
      <c r="I1340" s="265"/>
      <c r="J1340" s="261"/>
      <c r="K1340" s="261"/>
      <c r="L1340" s="266"/>
      <c r="M1340" s="267"/>
      <c r="N1340" s="268"/>
      <c r="O1340" s="268"/>
      <c r="P1340" s="268"/>
      <c r="Q1340" s="268"/>
      <c r="R1340" s="268"/>
      <c r="S1340" s="268"/>
      <c r="T1340" s="269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T1340" s="270" t="s">
        <v>251</v>
      </c>
      <c r="AU1340" s="270" t="s">
        <v>113</v>
      </c>
      <c r="AV1340" s="13" t="s">
        <v>31</v>
      </c>
      <c r="AW1340" s="13" t="s">
        <v>30</v>
      </c>
      <c r="AX1340" s="13" t="s">
        <v>76</v>
      </c>
      <c r="AY1340" s="270" t="s">
        <v>242</v>
      </c>
    </row>
    <row r="1341" s="13" customFormat="1">
      <c r="A1341" s="13"/>
      <c r="B1341" s="260"/>
      <c r="C1341" s="261"/>
      <c r="D1341" s="262" t="s">
        <v>251</v>
      </c>
      <c r="E1341" s="263" t="s">
        <v>1</v>
      </c>
      <c r="F1341" s="264" t="s">
        <v>1267</v>
      </c>
      <c r="G1341" s="261"/>
      <c r="H1341" s="263" t="s">
        <v>1</v>
      </c>
      <c r="I1341" s="265"/>
      <c r="J1341" s="261"/>
      <c r="K1341" s="261"/>
      <c r="L1341" s="266"/>
      <c r="M1341" s="267"/>
      <c r="N1341" s="268"/>
      <c r="O1341" s="268"/>
      <c r="P1341" s="268"/>
      <c r="Q1341" s="268"/>
      <c r="R1341" s="268"/>
      <c r="S1341" s="268"/>
      <c r="T1341" s="269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T1341" s="270" t="s">
        <v>251</v>
      </c>
      <c r="AU1341" s="270" t="s">
        <v>113</v>
      </c>
      <c r="AV1341" s="13" t="s">
        <v>31</v>
      </c>
      <c r="AW1341" s="13" t="s">
        <v>30</v>
      </c>
      <c r="AX1341" s="13" t="s">
        <v>76</v>
      </c>
      <c r="AY1341" s="270" t="s">
        <v>242</v>
      </c>
    </row>
    <row r="1342" s="13" customFormat="1">
      <c r="A1342" s="13"/>
      <c r="B1342" s="260"/>
      <c r="C1342" s="261"/>
      <c r="D1342" s="262" t="s">
        <v>251</v>
      </c>
      <c r="E1342" s="263" t="s">
        <v>1</v>
      </c>
      <c r="F1342" s="264" t="s">
        <v>1268</v>
      </c>
      <c r="G1342" s="261"/>
      <c r="H1342" s="263" t="s">
        <v>1</v>
      </c>
      <c r="I1342" s="265"/>
      <c r="J1342" s="261"/>
      <c r="K1342" s="261"/>
      <c r="L1342" s="266"/>
      <c r="M1342" s="267"/>
      <c r="N1342" s="268"/>
      <c r="O1342" s="268"/>
      <c r="P1342" s="268"/>
      <c r="Q1342" s="268"/>
      <c r="R1342" s="268"/>
      <c r="S1342" s="268"/>
      <c r="T1342" s="269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T1342" s="270" t="s">
        <v>251</v>
      </c>
      <c r="AU1342" s="270" t="s">
        <v>113</v>
      </c>
      <c r="AV1342" s="13" t="s">
        <v>31</v>
      </c>
      <c r="AW1342" s="13" t="s">
        <v>30</v>
      </c>
      <c r="AX1342" s="13" t="s">
        <v>76</v>
      </c>
      <c r="AY1342" s="270" t="s">
        <v>242</v>
      </c>
    </row>
    <row r="1343" s="13" customFormat="1">
      <c r="A1343" s="13"/>
      <c r="B1343" s="260"/>
      <c r="C1343" s="261"/>
      <c r="D1343" s="262" t="s">
        <v>251</v>
      </c>
      <c r="E1343" s="263" t="s">
        <v>1</v>
      </c>
      <c r="F1343" s="264" t="s">
        <v>1269</v>
      </c>
      <c r="G1343" s="261"/>
      <c r="H1343" s="263" t="s">
        <v>1</v>
      </c>
      <c r="I1343" s="265"/>
      <c r="J1343" s="261"/>
      <c r="K1343" s="261"/>
      <c r="L1343" s="266"/>
      <c r="M1343" s="267"/>
      <c r="N1343" s="268"/>
      <c r="O1343" s="268"/>
      <c r="P1343" s="268"/>
      <c r="Q1343" s="268"/>
      <c r="R1343" s="268"/>
      <c r="S1343" s="268"/>
      <c r="T1343" s="269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T1343" s="270" t="s">
        <v>251</v>
      </c>
      <c r="AU1343" s="270" t="s">
        <v>113</v>
      </c>
      <c r="AV1343" s="13" t="s">
        <v>31</v>
      </c>
      <c r="AW1343" s="13" t="s">
        <v>30</v>
      </c>
      <c r="AX1343" s="13" t="s">
        <v>76</v>
      </c>
      <c r="AY1343" s="270" t="s">
        <v>242</v>
      </c>
    </row>
    <row r="1344" s="13" customFormat="1">
      <c r="A1344" s="13"/>
      <c r="B1344" s="260"/>
      <c r="C1344" s="261"/>
      <c r="D1344" s="262" t="s">
        <v>251</v>
      </c>
      <c r="E1344" s="263" t="s">
        <v>1</v>
      </c>
      <c r="F1344" s="264" t="s">
        <v>1270</v>
      </c>
      <c r="G1344" s="261"/>
      <c r="H1344" s="263" t="s">
        <v>1</v>
      </c>
      <c r="I1344" s="265"/>
      <c r="J1344" s="261"/>
      <c r="K1344" s="261"/>
      <c r="L1344" s="266"/>
      <c r="M1344" s="267"/>
      <c r="N1344" s="268"/>
      <c r="O1344" s="268"/>
      <c r="P1344" s="268"/>
      <c r="Q1344" s="268"/>
      <c r="R1344" s="268"/>
      <c r="S1344" s="268"/>
      <c r="T1344" s="269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T1344" s="270" t="s">
        <v>251</v>
      </c>
      <c r="AU1344" s="270" t="s">
        <v>113</v>
      </c>
      <c r="AV1344" s="13" t="s">
        <v>31</v>
      </c>
      <c r="AW1344" s="13" t="s">
        <v>30</v>
      </c>
      <c r="AX1344" s="13" t="s">
        <v>76</v>
      </c>
      <c r="AY1344" s="270" t="s">
        <v>242</v>
      </c>
    </row>
    <row r="1345" s="14" customFormat="1">
      <c r="A1345" s="14"/>
      <c r="B1345" s="271"/>
      <c r="C1345" s="272"/>
      <c r="D1345" s="262" t="s">
        <v>251</v>
      </c>
      <c r="E1345" s="273" t="s">
        <v>1</v>
      </c>
      <c r="F1345" s="274" t="s">
        <v>138</v>
      </c>
      <c r="G1345" s="272"/>
      <c r="H1345" s="275">
        <v>257.55000000000001</v>
      </c>
      <c r="I1345" s="276"/>
      <c r="J1345" s="272"/>
      <c r="K1345" s="272"/>
      <c r="L1345" s="277"/>
      <c r="M1345" s="278"/>
      <c r="N1345" s="279"/>
      <c r="O1345" s="279"/>
      <c r="P1345" s="279"/>
      <c r="Q1345" s="279"/>
      <c r="R1345" s="279"/>
      <c r="S1345" s="279"/>
      <c r="T1345" s="280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T1345" s="281" t="s">
        <v>251</v>
      </c>
      <c r="AU1345" s="281" t="s">
        <v>113</v>
      </c>
      <c r="AV1345" s="14" t="s">
        <v>85</v>
      </c>
      <c r="AW1345" s="14" t="s">
        <v>30</v>
      </c>
      <c r="AX1345" s="14" t="s">
        <v>31</v>
      </c>
      <c r="AY1345" s="281" t="s">
        <v>242</v>
      </c>
    </row>
    <row r="1346" s="2" customFormat="1" ht="24.15" customHeight="1">
      <c r="A1346" s="41"/>
      <c r="B1346" s="42"/>
      <c r="C1346" s="247" t="s">
        <v>1271</v>
      </c>
      <c r="D1346" s="247" t="s">
        <v>245</v>
      </c>
      <c r="E1346" s="248" t="s">
        <v>1272</v>
      </c>
      <c r="F1346" s="249" t="s">
        <v>1273</v>
      </c>
      <c r="G1346" s="250" t="s">
        <v>465</v>
      </c>
      <c r="H1346" s="251">
        <v>8.6799999999999997</v>
      </c>
      <c r="I1346" s="252"/>
      <c r="J1346" s="251">
        <f>ROUND(I1346*H1346,3)</f>
        <v>0</v>
      </c>
      <c r="K1346" s="253"/>
      <c r="L1346" s="44"/>
      <c r="M1346" s="254" t="s">
        <v>1</v>
      </c>
      <c r="N1346" s="255" t="s">
        <v>41</v>
      </c>
      <c r="O1346" s="94"/>
      <c r="P1346" s="256">
        <f>O1346*H1346</f>
        <v>0</v>
      </c>
      <c r="Q1346" s="256">
        <v>1.0000000000000001E-05</v>
      </c>
      <c r="R1346" s="256">
        <f>Q1346*H1346</f>
        <v>8.6800000000000009E-05</v>
      </c>
      <c r="S1346" s="256">
        <v>0</v>
      </c>
      <c r="T1346" s="257">
        <f>S1346*H1346</f>
        <v>0</v>
      </c>
      <c r="U1346" s="41"/>
      <c r="V1346" s="41"/>
      <c r="W1346" s="41"/>
      <c r="X1346" s="41"/>
      <c r="Y1346" s="41"/>
      <c r="Z1346" s="41"/>
      <c r="AA1346" s="41"/>
      <c r="AB1346" s="41"/>
      <c r="AC1346" s="41"/>
      <c r="AD1346" s="41"/>
      <c r="AE1346" s="41"/>
      <c r="AR1346" s="258" t="s">
        <v>249</v>
      </c>
      <c r="AT1346" s="258" t="s">
        <v>245</v>
      </c>
      <c r="AU1346" s="258" t="s">
        <v>113</v>
      </c>
      <c r="AY1346" s="18" t="s">
        <v>242</v>
      </c>
      <c r="BE1346" s="146">
        <f>IF(N1346="základní",J1346,0)</f>
        <v>0</v>
      </c>
      <c r="BF1346" s="146">
        <f>IF(N1346="snížená",J1346,0)</f>
        <v>0</v>
      </c>
      <c r="BG1346" s="146">
        <f>IF(N1346="zákl. přenesená",J1346,0)</f>
        <v>0</v>
      </c>
      <c r="BH1346" s="146">
        <f>IF(N1346="sníž. přenesená",J1346,0)</f>
        <v>0</v>
      </c>
      <c r="BI1346" s="146">
        <f>IF(N1346="nulová",J1346,0)</f>
        <v>0</v>
      </c>
      <c r="BJ1346" s="18" t="s">
        <v>31</v>
      </c>
      <c r="BK1346" s="259">
        <f>ROUND(I1346*H1346,3)</f>
        <v>0</v>
      </c>
      <c r="BL1346" s="18" t="s">
        <v>249</v>
      </c>
      <c r="BM1346" s="258" t="s">
        <v>1274</v>
      </c>
    </row>
    <row r="1347" s="13" customFormat="1">
      <c r="A1347" s="13"/>
      <c r="B1347" s="260"/>
      <c r="C1347" s="261"/>
      <c r="D1347" s="262" t="s">
        <v>251</v>
      </c>
      <c r="E1347" s="263" t="s">
        <v>1</v>
      </c>
      <c r="F1347" s="264" t="s">
        <v>772</v>
      </c>
      <c r="G1347" s="261"/>
      <c r="H1347" s="263" t="s">
        <v>1</v>
      </c>
      <c r="I1347" s="265"/>
      <c r="J1347" s="261"/>
      <c r="K1347" s="261"/>
      <c r="L1347" s="266"/>
      <c r="M1347" s="267"/>
      <c r="N1347" s="268"/>
      <c r="O1347" s="268"/>
      <c r="P1347" s="268"/>
      <c r="Q1347" s="268"/>
      <c r="R1347" s="268"/>
      <c r="S1347" s="268"/>
      <c r="T1347" s="269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T1347" s="270" t="s">
        <v>251</v>
      </c>
      <c r="AU1347" s="270" t="s">
        <v>113</v>
      </c>
      <c r="AV1347" s="13" t="s">
        <v>31</v>
      </c>
      <c r="AW1347" s="13" t="s">
        <v>30</v>
      </c>
      <c r="AX1347" s="13" t="s">
        <v>76</v>
      </c>
      <c r="AY1347" s="270" t="s">
        <v>242</v>
      </c>
    </row>
    <row r="1348" s="14" customFormat="1">
      <c r="A1348" s="14"/>
      <c r="B1348" s="271"/>
      <c r="C1348" s="272"/>
      <c r="D1348" s="262" t="s">
        <v>251</v>
      </c>
      <c r="E1348" s="273" t="s">
        <v>1</v>
      </c>
      <c r="F1348" s="274" t="s">
        <v>1275</v>
      </c>
      <c r="G1348" s="272"/>
      <c r="H1348" s="275">
        <v>8.6799999999999997</v>
      </c>
      <c r="I1348" s="276"/>
      <c r="J1348" s="272"/>
      <c r="K1348" s="272"/>
      <c r="L1348" s="277"/>
      <c r="M1348" s="278"/>
      <c r="N1348" s="279"/>
      <c r="O1348" s="279"/>
      <c r="P1348" s="279"/>
      <c r="Q1348" s="279"/>
      <c r="R1348" s="279"/>
      <c r="S1348" s="279"/>
      <c r="T1348" s="280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T1348" s="281" t="s">
        <v>251</v>
      </c>
      <c r="AU1348" s="281" t="s">
        <v>113</v>
      </c>
      <c r="AV1348" s="14" t="s">
        <v>85</v>
      </c>
      <c r="AW1348" s="14" t="s">
        <v>30</v>
      </c>
      <c r="AX1348" s="14" t="s">
        <v>76</v>
      </c>
      <c r="AY1348" s="281" t="s">
        <v>242</v>
      </c>
    </row>
    <row r="1349" s="15" customFormat="1">
      <c r="A1349" s="15"/>
      <c r="B1349" s="282"/>
      <c r="C1349" s="283"/>
      <c r="D1349" s="262" t="s">
        <v>251</v>
      </c>
      <c r="E1349" s="284" t="s">
        <v>1</v>
      </c>
      <c r="F1349" s="285" t="s">
        <v>256</v>
      </c>
      <c r="G1349" s="283"/>
      <c r="H1349" s="286">
        <v>8.6799999999999997</v>
      </c>
      <c r="I1349" s="287"/>
      <c r="J1349" s="283"/>
      <c r="K1349" s="283"/>
      <c r="L1349" s="288"/>
      <c r="M1349" s="289"/>
      <c r="N1349" s="290"/>
      <c r="O1349" s="290"/>
      <c r="P1349" s="290"/>
      <c r="Q1349" s="290"/>
      <c r="R1349" s="290"/>
      <c r="S1349" s="290"/>
      <c r="T1349" s="291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T1349" s="292" t="s">
        <v>251</v>
      </c>
      <c r="AU1349" s="292" t="s">
        <v>113</v>
      </c>
      <c r="AV1349" s="15" t="s">
        <v>249</v>
      </c>
      <c r="AW1349" s="15" t="s">
        <v>30</v>
      </c>
      <c r="AX1349" s="15" t="s">
        <v>31</v>
      </c>
      <c r="AY1349" s="292" t="s">
        <v>242</v>
      </c>
    </row>
    <row r="1350" s="12" customFormat="1" ht="22.8" customHeight="1">
      <c r="A1350" s="12"/>
      <c r="B1350" s="231"/>
      <c r="C1350" s="232"/>
      <c r="D1350" s="233" t="s">
        <v>75</v>
      </c>
      <c r="E1350" s="245" t="s">
        <v>1276</v>
      </c>
      <c r="F1350" s="245" t="s">
        <v>1277</v>
      </c>
      <c r="G1350" s="232"/>
      <c r="H1350" s="232"/>
      <c r="I1350" s="235"/>
      <c r="J1350" s="246">
        <f>BK1350</f>
        <v>0</v>
      </c>
      <c r="K1350" s="232"/>
      <c r="L1350" s="237"/>
      <c r="M1350" s="238"/>
      <c r="N1350" s="239"/>
      <c r="O1350" s="239"/>
      <c r="P1350" s="240">
        <f>SUM(P1351:P1359)</f>
        <v>0</v>
      </c>
      <c r="Q1350" s="239"/>
      <c r="R1350" s="240">
        <f>SUM(R1351:R1359)</f>
        <v>0</v>
      </c>
      <c r="S1350" s="239"/>
      <c r="T1350" s="241">
        <f>SUM(T1351:T1359)</f>
        <v>0</v>
      </c>
      <c r="U1350" s="12"/>
      <c r="V1350" s="12"/>
      <c r="W1350" s="12"/>
      <c r="X1350" s="12"/>
      <c r="Y1350" s="12"/>
      <c r="Z1350" s="12"/>
      <c r="AA1350" s="12"/>
      <c r="AB1350" s="12"/>
      <c r="AC1350" s="12"/>
      <c r="AD1350" s="12"/>
      <c r="AE1350" s="12"/>
      <c r="AR1350" s="242" t="s">
        <v>31</v>
      </c>
      <c r="AT1350" s="243" t="s">
        <v>75</v>
      </c>
      <c r="AU1350" s="243" t="s">
        <v>31</v>
      </c>
      <c r="AY1350" s="242" t="s">
        <v>242</v>
      </c>
      <c r="BK1350" s="244">
        <f>SUM(BK1351:BK1359)</f>
        <v>0</v>
      </c>
    </row>
    <row r="1351" s="2" customFormat="1" ht="24.15" customHeight="1">
      <c r="A1351" s="41"/>
      <c r="B1351" s="42"/>
      <c r="C1351" s="247" t="s">
        <v>1278</v>
      </c>
      <c r="D1351" s="247" t="s">
        <v>245</v>
      </c>
      <c r="E1351" s="248" t="s">
        <v>1279</v>
      </c>
      <c r="F1351" s="249" t="s">
        <v>1280</v>
      </c>
      <c r="G1351" s="250" t="s">
        <v>334</v>
      </c>
      <c r="H1351" s="251">
        <v>396.60199999999998</v>
      </c>
      <c r="I1351" s="252"/>
      <c r="J1351" s="251">
        <f>ROUND(I1351*H1351,3)</f>
        <v>0</v>
      </c>
      <c r="K1351" s="253"/>
      <c r="L1351" s="44"/>
      <c r="M1351" s="254" t="s">
        <v>1</v>
      </c>
      <c r="N1351" s="255" t="s">
        <v>41</v>
      </c>
      <c r="O1351" s="94"/>
      <c r="P1351" s="256">
        <f>O1351*H1351</f>
        <v>0</v>
      </c>
      <c r="Q1351" s="256">
        <v>0</v>
      </c>
      <c r="R1351" s="256">
        <f>Q1351*H1351</f>
        <v>0</v>
      </c>
      <c r="S1351" s="256">
        <v>0</v>
      </c>
      <c r="T1351" s="257">
        <f>S1351*H1351</f>
        <v>0</v>
      </c>
      <c r="U1351" s="41"/>
      <c r="V1351" s="41"/>
      <c r="W1351" s="41"/>
      <c r="X1351" s="41"/>
      <c r="Y1351" s="41"/>
      <c r="Z1351" s="41"/>
      <c r="AA1351" s="41"/>
      <c r="AB1351" s="41"/>
      <c r="AC1351" s="41"/>
      <c r="AD1351" s="41"/>
      <c r="AE1351" s="41"/>
      <c r="AR1351" s="258" t="s">
        <v>249</v>
      </c>
      <c r="AT1351" s="258" t="s">
        <v>245</v>
      </c>
      <c r="AU1351" s="258" t="s">
        <v>85</v>
      </c>
      <c r="AY1351" s="18" t="s">
        <v>242</v>
      </c>
      <c r="BE1351" s="146">
        <f>IF(N1351="základní",J1351,0)</f>
        <v>0</v>
      </c>
      <c r="BF1351" s="146">
        <f>IF(N1351="snížená",J1351,0)</f>
        <v>0</v>
      </c>
      <c r="BG1351" s="146">
        <f>IF(N1351="zákl. přenesená",J1351,0)</f>
        <v>0</v>
      </c>
      <c r="BH1351" s="146">
        <f>IF(N1351="sníž. přenesená",J1351,0)</f>
        <v>0</v>
      </c>
      <c r="BI1351" s="146">
        <f>IF(N1351="nulová",J1351,0)</f>
        <v>0</v>
      </c>
      <c r="BJ1351" s="18" t="s">
        <v>31</v>
      </c>
      <c r="BK1351" s="259">
        <f>ROUND(I1351*H1351,3)</f>
        <v>0</v>
      </c>
      <c r="BL1351" s="18" t="s">
        <v>249</v>
      </c>
      <c r="BM1351" s="258" t="s">
        <v>1281</v>
      </c>
    </row>
    <row r="1352" s="2" customFormat="1" ht="16.5" customHeight="1">
      <c r="A1352" s="41"/>
      <c r="B1352" s="42"/>
      <c r="C1352" s="247" t="s">
        <v>1282</v>
      </c>
      <c r="D1352" s="247" t="s">
        <v>245</v>
      </c>
      <c r="E1352" s="248" t="s">
        <v>1283</v>
      </c>
      <c r="F1352" s="249" t="s">
        <v>1284</v>
      </c>
      <c r="G1352" s="250" t="s">
        <v>465</v>
      </c>
      <c r="H1352" s="251">
        <v>8</v>
      </c>
      <c r="I1352" s="252"/>
      <c r="J1352" s="251">
        <f>ROUND(I1352*H1352,3)</f>
        <v>0</v>
      </c>
      <c r="K1352" s="253"/>
      <c r="L1352" s="44"/>
      <c r="M1352" s="254" t="s">
        <v>1</v>
      </c>
      <c r="N1352" s="255" t="s">
        <v>41</v>
      </c>
      <c r="O1352" s="94"/>
      <c r="P1352" s="256">
        <f>O1352*H1352</f>
        <v>0</v>
      </c>
      <c r="Q1352" s="256">
        <v>0</v>
      </c>
      <c r="R1352" s="256">
        <f>Q1352*H1352</f>
        <v>0</v>
      </c>
      <c r="S1352" s="256">
        <v>0</v>
      </c>
      <c r="T1352" s="257">
        <f>S1352*H1352</f>
        <v>0</v>
      </c>
      <c r="U1352" s="41"/>
      <c r="V1352" s="41"/>
      <c r="W1352" s="41"/>
      <c r="X1352" s="41"/>
      <c r="Y1352" s="41"/>
      <c r="Z1352" s="41"/>
      <c r="AA1352" s="41"/>
      <c r="AB1352" s="41"/>
      <c r="AC1352" s="41"/>
      <c r="AD1352" s="41"/>
      <c r="AE1352" s="41"/>
      <c r="AR1352" s="258" t="s">
        <v>249</v>
      </c>
      <c r="AT1352" s="258" t="s">
        <v>245</v>
      </c>
      <c r="AU1352" s="258" t="s">
        <v>85</v>
      </c>
      <c r="AY1352" s="18" t="s">
        <v>242</v>
      </c>
      <c r="BE1352" s="146">
        <f>IF(N1352="základní",J1352,0)</f>
        <v>0</v>
      </c>
      <c r="BF1352" s="146">
        <f>IF(N1352="snížená",J1352,0)</f>
        <v>0</v>
      </c>
      <c r="BG1352" s="146">
        <f>IF(N1352="zákl. přenesená",J1352,0)</f>
        <v>0</v>
      </c>
      <c r="BH1352" s="146">
        <f>IF(N1352="sníž. přenesená",J1352,0)</f>
        <v>0</v>
      </c>
      <c r="BI1352" s="146">
        <f>IF(N1352="nulová",J1352,0)</f>
        <v>0</v>
      </c>
      <c r="BJ1352" s="18" t="s">
        <v>31</v>
      </c>
      <c r="BK1352" s="259">
        <f>ROUND(I1352*H1352,3)</f>
        <v>0</v>
      </c>
      <c r="BL1352" s="18" t="s">
        <v>249</v>
      </c>
      <c r="BM1352" s="258" t="s">
        <v>1285</v>
      </c>
    </row>
    <row r="1353" s="2" customFormat="1" ht="24.15" customHeight="1">
      <c r="A1353" s="41"/>
      <c r="B1353" s="42"/>
      <c r="C1353" s="247" t="s">
        <v>1286</v>
      </c>
      <c r="D1353" s="247" t="s">
        <v>245</v>
      </c>
      <c r="E1353" s="248" t="s">
        <v>1287</v>
      </c>
      <c r="F1353" s="249" t="s">
        <v>1288</v>
      </c>
      <c r="G1353" s="250" t="s">
        <v>465</v>
      </c>
      <c r="H1353" s="251">
        <v>480</v>
      </c>
      <c r="I1353" s="252"/>
      <c r="J1353" s="251">
        <f>ROUND(I1353*H1353,3)</f>
        <v>0</v>
      </c>
      <c r="K1353" s="253"/>
      <c r="L1353" s="44"/>
      <c r="M1353" s="254" t="s">
        <v>1</v>
      </c>
      <c r="N1353" s="255" t="s">
        <v>41</v>
      </c>
      <c r="O1353" s="94"/>
      <c r="P1353" s="256">
        <f>O1353*H1353</f>
        <v>0</v>
      </c>
      <c r="Q1353" s="256">
        <v>0</v>
      </c>
      <c r="R1353" s="256">
        <f>Q1353*H1353</f>
        <v>0</v>
      </c>
      <c r="S1353" s="256">
        <v>0</v>
      </c>
      <c r="T1353" s="257">
        <f>S1353*H1353</f>
        <v>0</v>
      </c>
      <c r="U1353" s="41"/>
      <c r="V1353" s="41"/>
      <c r="W1353" s="41"/>
      <c r="X1353" s="41"/>
      <c r="Y1353" s="41"/>
      <c r="Z1353" s="41"/>
      <c r="AA1353" s="41"/>
      <c r="AB1353" s="41"/>
      <c r="AC1353" s="41"/>
      <c r="AD1353" s="41"/>
      <c r="AE1353" s="41"/>
      <c r="AR1353" s="258" t="s">
        <v>249</v>
      </c>
      <c r="AT1353" s="258" t="s">
        <v>245</v>
      </c>
      <c r="AU1353" s="258" t="s">
        <v>85</v>
      </c>
      <c r="AY1353" s="18" t="s">
        <v>242</v>
      </c>
      <c r="BE1353" s="146">
        <f>IF(N1353="základní",J1353,0)</f>
        <v>0</v>
      </c>
      <c r="BF1353" s="146">
        <f>IF(N1353="snížená",J1353,0)</f>
        <v>0</v>
      </c>
      <c r="BG1353" s="146">
        <f>IF(N1353="zákl. přenesená",J1353,0)</f>
        <v>0</v>
      </c>
      <c r="BH1353" s="146">
        <f>IF(N1353="sníž. přenesená",J1353,0)</f>
        <v>0</v>
      </c>
      <c r="BI1353" s="146">
        <f>IF(N1353="nulová",J1353,0)</f>
        <v>0</v>
      </c>
      <c r="BJ1353" s="18" t="s">
        <v>31</v>
      </c>
      <c r="BK1353" s="259">
        <f>ROUND(I1353*H1353,3)</f>
        <v>0</v>
      </c>
      <c r="BL1353" s="18" t="s">
        <v>249</v>
      </c>
      <c r="BM1353" s="258" t="s">
        <v>1289</v>
      </c>
    </row>
    <row r="1354" s="14" customFormat="1">
      <c r="A1354" s="14"/>
      <c r="B1354" s="271"/>
      <c r="C1354" s="272"/>
      <c r="D1354" s="262" t="s">
        <v>251</v>
      </c>
      <c r="E1354" s="273" t="s">
        <v>1</v>
      </c>
      <c r="F1354" s="274" t="s">
        <v>1290</v>
      </c>
      <c r="G1354" s="272"/>
      <c r="H1354" s="275">
        <v>480</v>
      </c>
      <c r="I1354" s="276"/>
      <c r="J1354" s="272"/>
      <c r="K1354" s="272"/>
      <c r="L1354" s="277"/>
      <c r="M1354" s="278"/>
      <c r="N1354" s="279"/>
      <c r="O1354" s="279"/>
      <c r="P1354" s="279"/>
      <c r="Q1354" s="279"/>
      <c r="R1354" s="279"/>
      <c r="S1354" s="279"/>
      <c r="T1354" s="280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T1354" s="281" t="s">
        <v>251</v>
      </c>
      <c r="AU1354" s="281" t="s">
        <v>85</v>
      </c>
      <c r="AV1354" s="14" t="s">
        <v>85</v>
      </c>
      <c r="AW1354" s="14" t="s">
        <v>30</v>
      </c>
      <c r="AX1354" s="14" t="s">
        <v>31</v>
      </c>
      <c r="AY1354" s="281" t="s">
        <v>242</v>
      </c>
    </row>
    <row r="1355" s="2" customFormat="1" ht="24.15" customHeight="1">
      <c r="A1355" s="41"/>
      <c r="B1355" s="42"/>
      <c r="C1355" s="247" t="s">
        <v>1291</v>
      </c>
      <c r="D1355" s="247" t="s">
        <v>245</v>
      </c>
      <c r="E1355" s="248" t="s">
        <v>1292</v>
      </c>
      <c r="F1355" s="249" t="s">
        <v>1293</v>
      </c>
      <c r="G1355" s="250" t="s">
        <v>334</v>
      </c>
      <c r="H1355" s="251">
        <v>396.60199999999998</v>
      </c>
      <c r="I1355" s="252"/>
      <c r="J1355" s="251">
        <f>ROUND(I1355*H1355,3)</f>
        <v>0</v>
      </c>
      <c r="K1355" s="253"/>
      <c r="L1355" s="44"/>
      <c r="M1355" s="254" t="s">
        <v>1</v>
      </c>
      <c r="N1355" s="255" t="s">
        <v>41</v>
      </c>
      <c r="O1355" s="94"/>
      <c r="P1355" s="256">
        <f>O1355*H1355</f>
        <v>0</v>
      </c>
      <c r="Q1355" s="256">
        <v>0</v>
      </c>
      <c r="R1355" s="256">
        <f>Q1355*H1355</f>
        <v>0</v>
      </c>
      <c r="S1355" s="256">
        <v>0</v>
      </c>
      <c r="T1355" s="257">
        <f>S1355*H1355</f>
        <v>0</v>
      </c>
      <c r="U1355" s="41"/>
      <c r="V1355" s="41"/>
      <c r="W1355" s="41"/>
      <c r="X1355" s="41"/>
      <c r="Y1355" s="41"/>
      <c r="Z1355" s="41"/>
      <c r="AA1355" s="41"/>
      <c r="AB1355" s="41"/>
      <c r="AC1355" s="41"/>
      <c r="AD1355" s="41"/>
      <c r="AE1355" s="41"/>
      <c r="AR1355" s="258" t="s">
        <v>249</v>
      </c>
      <c r="AT1355" s="258" t="s">
        <v>245</v>
      </c>
      <c r="AU1355" s="258" t="s">
        <v>85</v>
      </c>
      <c r="AY1355" s="18" t="s">
        <v>242</v>
      </c>
      <c r="BE1355" s="146">
        <f>IF(N1355="základní",J1355,0)</f>
        <v>0</v>
      </c>
      <c r="BF1355" s="146">
        <f>IF(N1355="snížená",J1355,0)</f>
        <v>0</v>
      </c>
      <c r="BG1355" s="146">
        <f>IF(N1355="zákl. přenesená",J1355,0)</f>
        <v>0</v>
      </c>
      <c r="BH1355" s="146">
        <f>IF(N1355="sníž. přenesená",J1355,0)</f>
        <v>0</v>
      </c>
      <c r="BI1355" s="146">
        <f>IF(N1355="nulová",J1355,0)</f>
        <v>0</v>
      </c>
      <c r="BJ1355" s="18" t="s">
        <v>31</v>
      </c>
      <c r="BK1355" s="259">
        <f>ROUND(I1355*H1355,3)</f>
        <v>0</v>
      </c>
      <c r="BL1355" s="18" t="s">
        <v>249</v>
      </c>
      <c r="BM1355" s="258" t="s">
        <v>1294</v>
      </c>
    </row>
    <row r="1356" s="2" customFormat="1" ht="24.15" customHeight="1">
      <c r="A1356" s="41"/>
      <c r="B1356" s="42"/>
      <c r="C1356" s="247" t="s">
        <v>1295</v>
      </c>
      <c r="D1356" s="247" t="s">
        <v>245</v>
      </c>
      <c r="E1356" s="248" t="s">
        <v>1296</v>
      </c>
      <c r="F1356" s="249" t="s">
        <v>1297</v>
      </c>
      <c r="G1356" s="250" t="s">
        <v>334</v>
      </c>
      <c r="H1356" s="251">
        <v>7535.4380000000001</v>
      </c>
      <c r="I1356" s="252"/>
      <c r="J1356" s="251">
        <f>ROUND(I1356*H1356,3)</f>
        <v>0</v>
      </c>
      <c r="K1356" s="253"/>
      <c r="L1356" s="44"/>
      <c r="M1356" s="254" t="s">
        <v>1</v>
      </c>
      <c r="N1356" s="255" t="s">
        <v>41</v>
      </c>
      <c r="O1356" s="94"/>
      <c r="P1356" s="256">
        <f>O1356*H1356</f>
        <v>0</v>
      </c>
      <c r="Q1356" s="256">
        <v>0</v>
      </c>
      <c r="R1356" s="256">
        <f>Q1356*H1356</f>
        <v>0</v>
      </c>
      <c r="S1356" s="256">
        <v>0</v>
      </c>
      <c r="T1356" s="257">
        <f>S1356*H1356</f>
        <v>0</v>
      </c>
      <c r="U1356" s="41"/>
      <c r="V1356" s="41"/>
      <c r="W1356" s="41"/>
      <c r="X1356" s="41"/>
      <c r="Y1356" s="41"/>
      <c r="Z1356" s="41"/>
      <c r="AA1356" s="41"/>
      <c r="AB1356" s="41"/>
      <c r="AC1356" s="41"/>
      <c r="AD1356" s="41"/>
      <c r="AE1356" s="41"/>
      <c r="AR1356" s="258" t="s">
        <v>249</v>
      </c>
      <c r="AT1356" s="258" t="s">
        <v>245</v>
      </c>
      <c r="AU1356" s="258" t="s">
        <v>85</v>
      </c>
      <c r="AY1356" s="18" t="s">
        <v>242</v>
      </c>
      <c r="BE1356" s="146">
        <f>IF(N1356="základní",J1356,0)</f>
        <v>0</v>
      </c>
      <c r="BF1356" s="146">
        <f>IF(N1356="snížená",J1356,0)</f>
        <v>0</v>
      </c>
      <c r="BG1356" s="146">
        <f>IF(N1356="zákl. přenesená",J1356,0)</f>
        <v>0</v>
      </c>
      <c r="BH1356" s="146">
        <f>IF(N1356="sníž. přenesená",J1356,0)</f>
        <v>0</v>
      </c>
      <c r="BI1356" s="146">
        <f>IF(N1356="nulová",J1356,0)</f>
        <v>0</v>
      </c>
      <c r="BJ1356" s="18" t="s">
        <v>31</v>
      </c>
      <c r="BK1356" s="259">
        <f>ROUND(I1356*H1356,3)</f>
        <v>0</v>
      </c>
      <c r="BL1356" s="18" t="s">
        <v>249</v>
      </c>
      <c r="BM1356" s="258" t="s">
        <v>1298</v>
      </c>
    </row>
    <row r="1357" s="14" customFormat="1">
      <c r="A1357" s="14"/>
      <c r="B1357" s="271"/>
      <c r="C1357" s="272"/>
      <c r="D1357" s="262" t="s">
        <v>251</v>
      </c>
      <c r="E1357" s="272"/>
      <c r="F1357" s="274" t="s">
        <v>1299</v>
      </c>
      <c r="G1357" s="272"/>
      <c r="H1357" s="275">
        <v>7535.4380000000001</v>
      </c>
      <c r="I1357" s="276"/>
      <c r="J1357" s="272"/>
      <c r="K1357" s="272"/>
      <c r="L1357" s="277"/>
      <c r="M1357" s="278"/>
      <c r="N1357" s="279"/>
      <c r="O1357" s="279"/>
      <c r="P1357" s="279"/>
      <c r="Q1357" s="279"/>
      <c r="R1357" s="279"/>
      <c r="S1357" s="279"/>
      <c r="T1357" s="280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T1357" s="281" t="s">
        <v>251</v>
      </c>
      <c r="AU1357" s="281" t="s">
        <v>85</v>
      </c>
      <c r="AV1357" s="14" t="s">
        <v>85</v>
      </c>
      <c r="AW1357" s="14" t="s">
        <v>4</v>
      </c>
      <c r="AX1357" s="14" t="s">
        <v>31</v>
      </c>
      <c r="AY1357" s="281" t="s">
        <v>242</v>
      </c>
    </row>
    <row r="1358" s="2" customFormat="1" ht="33" customHeight="1">
      <c r="A1358" s="41"/>
      <c r="B1358" s="42"/>
      <c r="C1358" s="247" t="s">
        <v>1300</v>
      </c>
      <c r="D1358" s="247" t="s">
        <v>245</v>
      </c>
      <c r="E1358" s="248" t="s">
        <v>1301</v>
      </c>
      <c r="F1358" s="249" t="s">
        <v>1302</v>
      </c>
      <c r="G1358" s="250" t="s">
        <v>334</v>
      </c>
      <c r="H1358" s="251">
        <v>72.694999999999993</v>
      </c>
      <c r="I1358" s="252"/>
      <c r="J1358" s="251">
        <f>ROUND(I1358*H1358,3)</f>
        <v>0</v>
      </c>
      <c r="K1358" s="253"/>
      <c r="L1358" s="44"/>
      <c r="M1358" s="254" t="s">
        <v>1</v>
      </c>
      <c r="N1358" s="255" t="s">
        <v>41</v>
      </c>
      <c r="O1358" s="94"/>
      <c r="P1358" s="256">
        <f>O1358*H1358</f>
        <v>0</v>
      </c>
      <c r="Q1358" s="256">
        <v>0</v>
      </c>
      <c r="R1358" s="256">
        <f>Q1358*H1358</f>
        <v>0</v>
      </c>
      <c r="S1358" s="256">
        <v>0</v>
      </c>
      <c r="T1358" s="257">
        <f>S1358*H1358</f>
        <v>0</v>
      </c>
      <c r="U1358" s="41"/>
      <c r="V1358" s="41"/>
      <c r="W1358" s="41"/>
      <c r="X1358" s="41"/>
      <c r="Y1358" s="41"/>
      <c r="Z1358" s="41"/>
      <c r="AA1358" s="41"/>
      <c r="AB1358" s="41"/>
      <c r="AC1358" s="41"/>
      <c r="AD1358" s="41"/>
      <c r="AE1358" s="41"/>
      <c r="AR1358" s="258" t="s">
        <v>249</v>
      </c>
      <c r="AT1358" s="258" t="s">
        <v>245</v>
      </c>
      <c r="AU1358" s="258" t="s">
        <v>85</v>
      </c>
      <c r="AY1358" s="18" t="s">
        <v>242</v>
      </c>
      <c r="BE1358" s="146">
        <f>IF(N1358="základní",J1358,0)</f>
        <v>0</v>
      </c>
      <c r="BF1358" s="146">
        <f>IF(N1358="snížená",J1358,0)</f>
        <v>0</v>
      </c>
      <c r="BG1358" s="146">
        <f>IF(N1358="zákl. přenesená",J1358,0)</f>
        <v>0</v>
      </c>
      <c r="BH1358" s="146">
        <f>IF(N1358="sníž. přenesená",J1358,0)</f>
        <v>0</v>
      </c>
      <c r="BI1358" s="146">
        <f>IF(N1358="nulová",J1358,0)</f>
        <v>0</v>
      </c>
      <c r="BJ1358" s="18" t="s">
        <v>31</v>
      </c>
      <c r="BK1358" s="259">
        <f>ROUND(I1358*H1358,3)</f>
        <v>0</v>
      </c>
      <c r="BL1358" s="18" t="s">
        <v>249</v>
      </c>
      <c r="BM1358" s="258" t="s">
        <v>1303</v>
      </c>
    </row>
    <row r="1359" s="2" customFormat="1" ht="24.15" customHeight="1">
      <c r="A1359" s="41"/>
      <c r="B1359" s="42"/>
      <c r="C1359" s="247" t="s">
        <v>1304</v>
      </c>
      <c r="D1359" s="247" t="s">
        <v>245</v>
      </c>
      <c r="E1359" s="248" t="s">
        <v>1305</v>
      </c>
      <c r="F1359" s="249" t="s">
        <v>1306</v>
      </c>
      <c r="G1359" s="250" t="s">
        <v>334</v>
      </c>
      <c r="H1359" s="251">
        <v>323.90699999999998</v>
      </c>
      <c r="I1359" s="252"/>
      <c r="J1359" s="251">
        <f>ROUND(I1359*H1359,3)</f>
        <v>0</v>
      </c>
      <c r="K1359" s="253"/>
      <c r="L1359" s="44"/>
      <c r="M1359" s="254" t="s">
        <v>1</v>
      </c>
      <c r="N1359" s="255" t="s">
        <v>41</v>
      </c>
      <c r="O1359" s="94"/>
      <c r="P1359" s="256">
        <f>O1359*H1359</f>
        <v>0</v>
      </c>
      <c r="Q1359" s="256">
        <v>0</v>
      </c>
      <c r="R1359" s="256">
        <f>Q1359*H1359</f>
        <v>0</v>
      </c>
      <c r="S1359" s="256">
        <v>0</v>
      </c>
      <c r="T1359" s="257">
        <f>S1359*H1359</f>
        <v>0</v>
      </c>
      <c r="U1359" s="41"/>
      <c r="V1359" s="41"/>
      <c r="W1359" s="41"/>
      <c r="X1359" s="41"/>
      <c r="Y1359" s="41"/>
      <c r="Z1359" s="41"/>
      <c r="AA1359" s="41"/>
      <c r="AB1359" s="41"/>
      <c r="AC1359" s="41"/>
      <c r="AD1359" s="41"/>
      <c r="AE1359" s="41"/>
      <c r="AR1359" s="258" t="s">
        <v>249</v>
      </c>
      <c r="AT1359" s="258" t="s">
        <v>245</v>
      </c>
      <c r="AU1359" s="258" t="s">
        <v>85</v>
      </c>
      <c r="AY1359" s="18" t="s">
        <v>242</v>
      </c>
      <c r="BE1359" s="146">
        <f>IF(N1359="základní",J1359,0)</f>
        <v>0</v>
      </c>
      <c r="BF1359" s="146">
        <f>IF(N1359="snížená",J1359,0)</f>
        <v>0</v>
      </c>
      <c r="BG1359" s="146">
        <f>IF(N1359="zákl. přenesená",J1359,0)</f>
        <v>0</v>
      </c>
      <c r="BH1359" s="146">
        <f>IF(N1359="sníž. přenesená",J1359,0)</f>
        <v>0</v>
      </c>
      <c r="BI1359" s="146">
        <f>IF(N1359="nulová",J1359,0)</f>
        <v>0</v>
      </c>
      <c r="BJ1359" s="18" t="s">
        <v>31</v>
      </c>
      <c r="BK1359" s="259">
        <f>ROUND(I1359*H1359,3)</f>
        <v>0</v>
      </c>
      <c r="BL1359" s="18" t="s">
        <v>249</v>
      </c>
      <c r="BM1359" s="258" t="s">
        <v>1307</v>
      </c>
    </row>
    <row r="1360" s="12" customFormat="1" ht="22.8" customHeight="1">
      <c r="A1360" s="12"/>
      <c r="B1360" s="231"/>
      <c r="C1360" s="232"/>
      <c r="D1360" s="233" t="s">
        <v>75</v>
      </c>
      <c r="E1360" s="245" t="s">
        <v>1308</v>
      </c>
      <c r="F1360" s="245" t="s">
        <v>1309</v>
      </c>
      <c r="G1360" s="232"/>
      <c r="H1360" s="232"/>
      <c r="I1360" s="235"/>
      <c r="J1360" s="246">
        <f>BK1360</f>
        <v>0</v>
      </c>
      <c r="K1360" s="232"/>
      <c r="L1360" s="237"/>
      <c r="M1360" s="238"/>
      <c r="N1360" s="239"/>
      <c r="O1360" s="239"/>
      <c r="P1360" s="240">
        <f>P1361</f>
        <v>0</v>
      </c>
      <c r="Q1360" s="239"/>
      <c r="R1360" s="240">
        <f>R1361</f>
        <v>0</v>
      </c>
      <c r="S1360" s="239"/>
      <c r="T1360" s="241">
        <f>T1361</f>
        <v>0</v>
      </c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R1360" s="242" t="s">
        <v>31</v>
      </c>
      <c r="AT1360" s="243" t="s">
        <v>75</v>
      </c>
      <c r="AU1360" s="243" t="s">
        <v>31</v>
      </c>
      <c r="AY1360" s="242" t="s">
        <v>242</v>
      </c>
      <c r="BK1360" s="244">
        <f>BK1361</f>
        <v>0</v>
      </c>
    </row>
    <row r="1361" s="2" customFormat="1" ht="24.15" customHeight="1">
      <c r="A1361" s="41"/>
      <c r="B1361" s="42"/>
      <c r="C1361" s="247" t="s">
        <v>1221</v>
      </c>
      <c r="D1361" s="247" t="s">
        <v>245</v>
      </c>
      <c r="E1361" s="248" t="s">
        <v>1310</v>
      </c>
      <c r="F1361" s="249" t="s">
        <v>1311</v>
      </c>
      <c r="G1361" s="250" t="s">
        <v>334</v>
      </c>
      <c r="H1361" s="251">
        <v>289.04599999999999</v>
      </c>
      <c r="I1361" s="252"/>
      <c r="J1361" s="251">
        <f>ROUND(I1361*H1361,3)</f>
        <v>0</v>
      </c>
      <c r="K1361" s="253"/>
      <c r="L1361" s="44"/>
      <c r="M1361" s="254" t="s">
        <v>1</v>
      </c>
      <c r="N1361" s="255" t="s">
        <v>41</v>
      </c>
      <c r="O1361" s="94"/>
      <c r="P1361" s="256">
        <f>O1361*H1361</f>
        <v>0</v>
      </c>
      <c r="Q1361" s="256">
        <v>0</v>
      </c>
      <c r="R1361" s="256">
        <f>Q1361*H1361</f>
        <v>0</v>
      </c>
      <c r="S1361" s="256">
        <v>0</v>
      </c>
      <c r="T1361" s="257">
        <f>S1361*H1361</f>
        <v>0</v>
      </c>
      <c r="U1361" s="41"/>
      <c r="V1361" s="41"/>
      <c r="W1361" s="41"/>
      <c r="X1361" s="41"/>
      <c r="Y1361" s="41"/>
      <c r="Z1361" s="41"/>
      <c r="AA1361" s="41"/>
      <c r="AB1361" s="41"/>
      <c r="AC1361" s="41"/>
      <c r="AD1361" s="41"/>
      <c r="AE1361" s="41"/>
      <c r="AR1361" s="258" t="s">
        <v>249</v>
      </c>
      <c r="AT1361" s="258" t="s">
        <v>245</v>
      </c>
      <c r="AU1361" s="258" t="s">
        <v>85</v>
      </c>
      <c r="AY1361" s="18" t="s">
        <v>242</v>
      </c>
      <c r="BE1361" s="146">
        <f>IF(N1361="základní",J1361,0)</f>
        <v>0</v>
      </c>
      <c r="BF1361" s="146">
        <f>IF(N1361="snížená",J1361,0)</f>
        <v>0</v>
      </c>
      <c r="BG1361" s="146">
        <f>IF(N1361="zákl. přenesená",J1361,0)</f>
        <v>0</v>
      </c>
      <c r="BH1361" s="146">
        <f>IF(N1361="sníž. přenesená",J1361,0)</f>
        <v>0</v>
      </c>
      <c r="BI1361" s="146">
        <f>IF(N1361="nulová",J1361,0)</f>
        <v>0</v>
      </c>
      <c r="BJ1361" s="18" t="s">
        <v>31</v>
      </c>
      <c r="BK1361" s="259">
        <f>ROUND(I1361*H1361,3)</f>
        <v>0</v>
      </c>
      <c r="BL1361" s="18" t="s">
        <v>249</v>
      </c>
      <c r="BM1361" s="258" t="s">
        <v>1312</v>
      </c>
    </row>
    <row r="1362" s="12" customFormat="1" ht="25.92" customHeight="1">
      <c r="A1362" s="12"/>
      <c r="B1362" s="231"/>
      <c r="C1362" s="232"/>
      <c r="D1362" s="233" t="s">
        <v>75</v>
      </c>
      <c r="E1362" s="234" t="s">
        <v>1313</v>
      </c>
      <c r="F1362" s="234" t="s">
        <v>1314</v>
      </c>
      <c r="G1362" s="232"/>
      <c r="H1362" s="232"/>
      <c r="I1362" s="235"/>
      <c r="J1362" s="236">
        <f>BK1362</f>
        <v>0</v>
      </c>
      <c r="K1362" s="232"/>
      <c r="L1362" s="237"/>
      <c r="M1362" s="238"/>
      <c r="N1362" s="239"/>
      <c r="O1362" s="239"/>
      <c r="P1362" s="240">
        <f>P1363+P1409+P1514+P1566+P1585+P1594+P1615+P1629+P1637+P1705+P1759+P2013+P2023+P2051+P2093+P2097</f>
        <v>0</v>
      </c>
      <c r="Q1362" s="239"/>
      <c r="R1362" s="240">
        <f>R1363+R1409+R1514+R1566+R1585+R1594+R1615+R1629+R1637+R1705+R1759+R2013+R2023+R2051+R2093+R2097</f>
        <v>76.219128310000002</v>
      </c>
      <c r="S1362" s="239"/>
      <c r="T1362" s="241">
        <f>T1363+T1409+T1514+T1566+T1585+T1594+T1615+T1629+T1637+T1705+T1759+T2013+T2023+T2051+T2093+T2097</f>
        <v>72.722147530000015</v>
      </c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R1362" s="242" t="s">
        <v>85</v>
      </c>
      <c r="AT1362" s="243" t="s">
        <v>75</v>
      </c>
      <c r="AU1362" s="243" t="s">
        <v>76</v>
      </c>
      <c r="AY1362" s="242" t="s">
        <v>242</v>
      </c>
      <c r="BK1362" s="244">
        <f>BK1363+BK1409+BK1514+BK1566+BK1585+BK1594+BK1615+BK1629+BK1637+BK1705+BK1759+BK2013+BK2023+BK2051+BK2093+BK2097</f>
        <v>0</v>
      </c>
    </row>
    <row r="1363" s="12" customFormat="1" ht="22.8" customHeight="1">
      <c r="A1363" s="12"/>
      <c r="B1363" s="231"/>
      <c r="C1363" s="232"/>
      <c r="D1363" s="233" t="s">
        <v>75</v>
      </c>
      <c r="E1363" s="245" t="s">
        <v>1315</v>
      </c>
      <c r="F1363" s="245" t="s">
        <v>1316</v>
      </c>
      <c r="G1363" s="232"/>
      <c r="H1363" s="232"/>
      <c r="I1363" s="235"/>
      <c r="J1363" s="246">
        <f>BK1363</f>
        <v>0</v>
      </c>
      <c r="K1363" s="232"/>
      <c r="L1363" s="237"/>
      <c r="M1363" s="238"/>
      <c r="N1363" s="239"/>
      <c r="O1363" s="239"/>
      <c r="P1363" s="240">
        <f>SUM(P1364:P1408)</f>
        <v>0</v>
      </c>
      <c r="Q1363" s="239"/>
      <c r="R1363" s="240">
        <f>SUM(R1364:R1408)</f>
        <v>0.51115690000000003</v>
      </c>
      <c r="S1363" s="239"/>
      <c r="T1363" s="241">
        <f>SUM(T1364:T1408)</f>
        <v>0</v>
      </c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R1363" s="242" t="s">
        <v>85</v>
      </c>
      <c r="AT1363" s="243" t="s">
        <v>75</v>
      </c>
      <c r="AU1363" s="243" t="s">
        <v>31</v>
      </c>
      <c r="AY1363" s="242" t="s">
        <v>242</v>
      </c>
      <c r="BK1363" s="244">
        <f>SUM(BK1364:BK1408)</f>
        <v>0</v>
      </c>
    </row>
    <row r="1364" s="2" customFormat="1" ht="24.15" customHeight="1">
      <c r="A1364" s="41"/>
      <c r="B1364" s="42"/>
      <c r="C1364" s="247" t="s">
        <v>1317</v>
      </c>
      <c r="D1364" s="247" t="s">
        <v>245</v>
      </c>
      <c r="E1364" s="248" t="s">
        <v>1318</v>
      </c>
      <c r="F1364" s="249" t="s">
        <v>1319</v>
      </c>
      <c r="G1364" s="250" t="s">
        <v>353</v>
      </c>
      <c r="H1364" s="251">
        <v>15.533</v>
      </c>
      <c r="I1364" s="252"/>
      <c r="J1364" s="251">
        <f>ROUND(I1364*H1364,3)</f>
        <v>0</v>
      </c>
      <c r="K1364" s="253"/>
      <c r="L1364" s="44"/>
      <c r="M1364" s="254" t="s">
        <v>1</v>
      </c>
      <c r="N1364" s="255" t="s">
        <v>41</v>
      </c>
      <c r="O1364" s="94"/>
      <c r="P1364" s="256">
        <f>O1364*H1364</f>
        <v>0</v>
      </c>
      <c r="Q1364" s="256">
        <v>0</v>
      </c>
      <c r="R1364" s="256">
        <f>Q1364*H1364</f>
        <v>0</v>
      </c>
      <c r="S1364" s="256">
        <v>0</v>
      </c>
      <c r="T1364" s="257">
        <f>S1364*H1364</f>
        <v>0</v>
      </c>
      <c r="U1364" s="41"/>
      <c r="V1364" s="41"/>
      <c r="W1364" s="41"/>
      <c r="X1364" s="41"/>
      <c r="Y1364" s="41"/>
      <c r="Z1364" s="41"/>
      <c r="AA1364" s="41"/>
      <c r="AB1364" s="41"/>
      <c r="AC1364" s="41"/>
      <c r="AD1364" s="41"/>
      <c r="AE1364" s="41"/>
      <c r="AR1364" s="258" t="s">
        <v>518</v>
      </c>
      <c r="AT1364" s="258" t="s">
        <v>245</v>
      </c>
      <c r="AU1364" s="258" t="s">
        <v>85</v>
      </c>
      <c r="AY1364" s="18" t="s">
        <v>242</v>
      </c>
      <c r="BE1364" s="146">
        <f>IF(N1364="základní",J1364,0)</f>
        <v>0</v>
      </c>
      <c r="BF1364" s="146">
        <f>IF(N1364="snížená",J1364,0)</f>
        <v>0</v>
      </c>
      <c r="BG1364" s="146">
        <f>IF(N1364="zákl. přenesená",J1364,0)</f>
        <v>0</v>
      </c>
      <c r="BH1364" s="146">
        <f>IF(N1364="sníž. přenesená",J1364,0)</f>
        <v>0</v>
      </c>
      <c r="BI1364" s="146">
        <f>IF(N1364="nulová",J1364,0)</f>
        <v>0</v>
      </c>
      <c r="BJ1364" s="18" t="s">
        <v>31</v>
      </c>
      <c r="BK1364" s="259">
        <f>ROUND(I1364*H1364,3)</f>
        <v>0</v>
      </c>
      <c r="BL1364" s="18" t="s">
        <v>518</v>
      </c>
      <c r="BM1364" s="258" t="s">
        <v>1320</v>
      </c>
    </row>
    <row r="1365" s="13" customFormat="1">
      <c r="A1365" s="13"/>
      <c r="B1365" s="260"/>
      <c r="C1365" s="261"/>
      <c r="D1365" s="262" t="s">
        <v>251</v>
      </c>
      <c r="E1365" s="263" t="s">
        <v>1</v>
      </c>
      <c r="F1365" s="264" t="s">
        <v>920</v>
      </c>
      <c r="G1365" s="261"/>
      <c r="H1365" s="263" t="s">
        <v>1</v>
      </c>
      <c r="I1365" s="265"/>
      <c r="J1365" s="261"/>
      <c r="K1365" s="261"/>
      <c r="L1365" s="266"/>
      <c r="M1365" s="267"/>
      <c r="N1365" s="268"/>
      <c r="O1365" s="268"/>
      <c r="P1365" s="268"/>
      <c r="Q1365" s="268"/>
      <c r="R1365" s="268"/>
      <c r="S1365" s="268"/>
      <c r="T1365" s="269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T1365" s="270" t="s">
        <v>251</v>
      </c>
      <c r="AU1365" s="270" t="s">
        <v>85</v>
      </c>
      <c r="AV1365" s="13" t="s">
        <v>31</v>
      </c>
      <c r="AW1365" s="13" t="s">
        <v>30</v>
      </c>
      <c r="AX1365" s="13" t="s">
        <v>76</v>
      </c>
      <c r="AY1365" s="270" t="s">
        <v>242</v>
      </c>
    </row>
    <row r="1366" s="14" customFormat="1">
      <c r="A1366" s="14"/>
      <c r="B1366" s="271"/>
      <c r="C1366" s="272"/>
      <c r="D1366" s="262" t="s">
        <v>251</v>
      </c>
      <c r="E1366" s="273" t="s">
        <v>1</v>
      </c>
      <c r="F1366" s="274" t="s">
        <v>1321</v>
      </c>
      <c r="G1366" s="272"/>
      <c r="H1366" s="275">
        <v>4.5330000000000004</v>
      </c>
      <c r="I1366" s="276"/>
      <c r="J1366" s="272"/>
      <c r="K1366" s="272"/>
      <c r="L1366" s="277"/>
      <c r="M1366" s="278"/>
      <c r="N1366" s="279"/>
      <c r="O1366" s="279"/>
      <c r="P1366" s="279"/>
      <c r="Q1366" s="279"/>
      <c r="R1366" s="279"/>
      <c r="S1366" s="279"/>
      <c r="T1366" s="280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T1366" s="281" t="s">
        <v>251</v>
      </c>
      <c r="AU1366" s="281" t="s">
        <v>85</v>
      </c>
      <c r="AV1366" s="14" t="s">
        <v>85</v>
      </c>
      <c r="AW1366" s="14" t="s">
        <v>30</v>
      </c>
      <c r="AX1366" s="14" t="s">
        <v>76</v>
      </c>
      <c r="AY1366" s="281" t="s">
        <v>242</v>
      </c>
    </row>
    <row r="1367" s="13" customFormat="1">
      <c r="A1367" s="13"/>
      <c r="B1367" s="260"/>
      <c r="C1367" s="261"/>
      <c r="D1367" s="262" t="s">
        <v>251</v>
      </c>
      <c r="E1367" s="263" t="s">
        <v>1</v>
      </c>
      <c r="F1367" s="264" t="s">
        <v>269</v>
      </c>
      <c r="G1367" s="261"/>
      <c r="H1367" s="263" t="s">
        <v>1</v>
      </c>
      <c r="I1367" s="265"/>
      <c r="J1367" s="261"/>
      <c r="K1367" s="261"/>
      <c r="L1367" s="266"/>
      <c r="M1367" s="267"/>
      <c r="N1367" s="268"/>
      <c r="O1367" s="268"/>
      <c r="P1367" s="268"/>
      <c r="Q1367" s="268"/>
      <c r="R1367" s="268"/>
      <c r="S1367" s="268"/>
      <c r="T1367" s="269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T1367" s="270" t="s">
        <v>251</v>
      </c>
      <c r="AU1367" s="270" t="s">
        <v>85</v>
      </c>
      <c r="AV1367" s="13" t="s">
        <v>31</v>
      </c>
      <c r="AW1367" s="13" t="s">
        <v>30</v>
      </c>
      <c r="AX1367" s="13" t="s">
        <v>76</v>
      </c>
      <c r="AY1367" s="270" t="s">
        <v>242</v>
      </c>
    </row>
    <row r="1368" s="14" customFormat="1">
      <c r="A1368" s="14"/>
      <c r="B1368" s="271"/>
      <c r="C1368" s="272"/>
      <c r="D1368" s="262" t="s">
        <v>251</v>
      </c>
      <c r="E1368" s="273" t="s">
        <v>1</v>
      </c>
      <c r="F1368" s="274" t="s">
        <v>1322</v>
      </c>
      <c r="G1368" s="272"/>
      <c r="H1368" s="275">
        <v>11</v>
      </c>
      <c r="I1368" s="276"/>
      <c r="J1368" s="272"/>
      <c r="K1368" s="272"/>
      <c r="L1368" s="277"/>
      <c r="M1368" s="278"/>
      <c r="N1368" s="279"/>
      <c r="O1368" s="279"/>
      <c r="P1368" s="279"/>
      <c r="Q1368" s="279"/>
      <c r="R1368" s="279"/>
      <c r="S1368" s="279"/>
      <c r="T1368" s="280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T1368" s="281" t="s">
        <v>251</v>
      </c>
      <c r="AU1368" s="281" t="s">
        <v>85</v>
      </c>
      <c r="AV1368" s="14" t="s">
        <v>85</v>
      </c>
      <c r="AW1368" s="14" t="s">
        <v>30</v>
      </c>
      <c r="AX1368" s="14" t="s">
        <v>76</v>
      </c>
      <c r="AY1368" s="281" t="s">
        <v>242</v>
      </c>
    </row>
    <row r="1369" s="15" customFormat="1">
      <c r="A1369" s="15"/>
      <c r="B1369" s="282"/>
      <c r="C1369" s="283"/>
      <c r="D1369" s="262" t="s">
        <v>251</v>
      </c>
      <c r="E1369" s="284" t="s">
        <v>1</v>
      </c>
      <c r="F1369" s="285" t="s">
        <v>256</v>
      </c>
      <c r="G1369" s="283"/>
      <c r="H1369" s="286">
        <v>15.533</v>
      </c>
      <c r="I1369" s="287"/>
      <c r="J1369" s="283"/>
      <c r="K1369" s="283"/>
      <c r="L1369" s="288"/>
      <c r="M1369" s="289"/>
      <c r="N1369" s="290"/>
      <c r="O1369" s="290"/>
      <c r="P1369" s="290"/>
      <c r="Q1369" s="290"/>
      <c r="R1369" s="290"/>
      <c r="S1369" s="290"/>
      <c r="T1369" s="291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T1369" s="292" t="s">
        <v>251</v>
      </c>
      <c r="AU1369" s="292" t="s">
        <v>85</v>
      </c>
      <c r="AV1369" s="15" t="s">
        <v>249</v>
      </c>
      <c r="AW1369" s="15" t="s">
        <v>30</v>
      </c>
      <c r="AX1369" s="15" t="s">
        <v>31</v>
      </c>
      <c r="AY1369" s="292" t="s">
        <v>242</v>
      </c>
    </row>
    <row r="1370" s="2" customFormat="1" ht="16.5" customHeight="1">
      <c r="A1370" s="41"/>
      <c r="B1370" s="42"/>
      <c r="C1370" s="304" t="s">
        <v>1323</v>
      </c>
      <c r="D1370" s="304" t="s">
        <v>551</v>
      </c>
      <c r="E1370" s="305" t="s">
        <v>1324</v>
      </c>
      <c r="F1370" s="306" t="s">
        <v>1325</v>
      </c>
      <c r="G1370" s="307" t="s">
        <v>334</v>
      </c>
      <c r="H1370" s="308">
        <v>0.0050000000000000001</v>
      </c>
      <c r="I1370" s="309"/>
      <c r="J1370" s="308">
        <f>ROUND(I1370*H1370,3)</f>
        <v>0</v>
      </c>
      <c r="K1370" s="310"/>
      <c r="L1370" s="311"/>
      <c r="M1370" s="312" t="s">
        <v>1</v>
      </c>
      <c r="N1370" s="313" t="s">
        <v>41</v>
      </c>
      <c r="O1370" s="94"/>
      <c r="P1370" s="256">
        <f>O1370*H1370</f>
        <v>0</v>
      </c>
      <c r="Q1370" s="256">
        <v>1</v>
      </c>
      <c r="R1370" s="256">
        <f>Q1370*H1370</f>
        <v>0.0050000000000000001</v>
      </c>
      <c r="S1370" s="256">
        <v>0</v>
      </c>
      <c r="T1370" s="257">
        <f>S1370*H1370</f>
        <v>0</v>
      </c>
      <c r="U1370" s="41"/>
      <c r="V1370" s="41"/>
      <c r="W1370" s="41"/>
      <c r="X1370" s="41"/>
      <c r="Y1370" s="41"/>
      <c r="Z1370" s="41"/>
      <c r="AA1370" s="41"/>
      <c r="AB1370" s="41"/>
      <c r="AC1370" s="41"/>
      <c r="AD1370" s="41"/>
      <c r="AE1370" s="41"/>
      <c r="AR1370" s="258" t="s">
        <v>1326</v>
      </c>
      <c r="AT1370" s="258" t="s">
        <v>551</v>
      </c>
      <c r="AU1370" s="258" t="s">
        <v>85</v>
      </c>
      <c r="AY1370" s="18" t="s">
        <v>242</v>
      </c>
      <c r="BE1370" s="146">
        <f>IF(N1370="základní",J1370,0)</f>
        <v>0</v>
      </c>
      <c r="BF1370" s="146">
        <f>IF(N1370="snížená",J1370,0)</f>
        <v>0</v>
      </c>
      <c r="BG1370" s="146">
        <f>IF(N1370="zákl. přenesená",J1370,0)</f>
        <v>0</v>
      </c>
      <c r="BH1370" s="146">
        <f>IF(N1370="sníž. přenesená",J1370,0)</f>
        <v>0</v>
      </c>
      <c r="BI1370" s="146">
        <f>IF(N1370="nulová",J1370,0)</f>
        <v>0</v>
      </c>
      <c r="BJ1370" s="18" t="s">
        <v>31</v>
      </c>
      <c r="BK1370" s="259">
        <f>ROUND(I1370*H1370,3)</f>
        <v>0</v>
      </c>
      <c r="BL1370" s="18" t="s">
        <v>518</v>
      </c>
      <c r="BM1370" s="258" t="s">
        <v>1327</v>
      </c>
    </row>
    <row r="1371" s="14" customFormat="1">
      <c r="A1371" s="14"/>
      <c r="B1371" s="271"/>
      <c r="C1371" s="272"/>
      <c r="D1371" s="262" t="s">
        <v>251</v>
      </c>
      <c r="E1371" s="272"/>
      <c r="F1371" s="274" t="s">
        <v>1328</v>
      </c>
      <c r="G1371" s="272"/>
      <c r="H1371" s="275">
        <v>0.0050000000000000001</v>
      </c>
      <c r="I1371" s="276"/>
      <c r="J1371" s="272"/>
      <c r="K1371" s="272"/>
      <c r="L1371" s="277"/>
      <c r="M1371" s="278"/>
      <c r="N1371" s="279"/>
      <c r="O1371" s="279"/>
      <c r="P1371" s="279"/>
      <c r="Q1371" s="279"/>
      <c r="R1371" s="279"/>
      <c r="S1371" s="279"/>
      <c r="T1371" s="280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T1371" s="281" t="s">
        <v>251</v>
      </c>
      <c r="AU1371" s="281" t="s">
        <v>85</v>
      </c>
      <c r="AV1371" s="14" t="s">
        <v>85</v>
      </c>
      <c r="AW1371" s="14" t="s">
        <v>4</v>
      </c>
      <c r="AX1371" s="14" t="s">
        <v>31</v>
      </c>
      <c r="AY1371" s="281" t="s">
        <v>242</v>
      </c>
    </row>
    <row r="1372" s="2" customFormat="1" ht="24.15" customHeight="1">
      <c r="A1372" s="41"/>
      <c r="B1372" s="42"/>
      <c r="C1372" s="247" t="s">
        <v>1329</v>
      </c>
      <c r="D1372" s="247" t="s">
        <v>245</v>
      </c>
      <c r="E1372" s="248" t="s">
        <v>1330</v>
      </c>
      <c r="F1372" s="249" t="s">
        <v>1331</v>
      </c>
      <c r="G1372" s="250" t="s">
        <v>353</v>
      </c>
      <c r="H1372" s="251">
        <v>25.091999999999999</v>
      </c>
      <c r="I1372" s="252"/>
      <c r="J1372" s="251">
        <f>ROUND(I1372*H1372,3)</f>
        <v>0</v>
      </c>
      <c r="K1372" s="253"/>
      <c r="L1372" s="44"/>
      <c r="M1372" s="254" t="s">
        <v>1</v>
      </c>
      <c r="N1372" s="255" t="s">
        <v>41</v>
      </c>
      <c r="O1372" s="94"/>
      <c r="P1372" s="256">
        <f>O1372*H1372</f>
        <v>0</v>
      </c>
      <c r="Q1372" s="256">
        <v>0</v>
      </c>
      <c r="R1372" s="256">
        <f>Q1372*H1372</f>
        <v>0</v>
      </c>
      <c r="S1372" s="256">
        <v>0</v>
      </c>
      <c r="T1372" s="257">
        <f>S1372*H1372</f>
        <v>0</v>
      </c>
      <c r="U1372" s="41"/>
      <c r="V1372" s="41"/>
      <c r="W1372" s="41"/>
      <c r="X1372" s="41"/>
      <c r="Y1372" s="41"/>
      <c r="Z1372" s="41"/>
      <c r="AA1372" s="41"/>
      <c r="AB1372" s="41"/>
      <c r="AC1372" s="41"/>
      <c r="AD1372" s="41"/>
      <c r="AE1372" s="41"/>
      <c r="AR1372" s="258" t="s">
        <v>518</v>
      </c>
      <c r="AT1372" s="258" t="s">
        <v>245</v>
      </c>
      <c r="AU1372" s="258" t="s">
        <v>85</v>
      </c>
      <c r="AY1372" s="18" t="s">
        <v>242</v>
      </c>
      <c r="BE1372" s="146">
        <f>IF(N1372="základní",J1372,0)</f>
        <v>0</v>
      </c>
      <c r="BF1372" s="146">
        <f>IF(N1372="snížená",J1372,0)</f>
        <v>0</v>
      </c>
      <c r="BG1372" s="146">
        <f>IF(N1372="zákl. přenesená",J1372,0)</f>
        <v>0</v>
      </c>
      <c r="BH1372" s="146">
        <f>IF(N1372="sníž. přenesená",J1372,0)</f>
        <v>0</v>
      </c>
      <c r="BI1372" s="146">
        <f>IF(N1372="nulová",J1372,0)</f>
        <v>0</v>
      </c>
      <c r="BJ1372" s="18" t="s">
        <v>31</v>
      </c>
      <c r="BK1372" s="259">
        <f>ROUND(I1372*H1372,3)</f>
        <v>0</v>
      </c>
      <c r="BL1372" s="18" t="s">
        <v>518</v>
      </c>
      <c r="BM1372" s="258" t="s">
        <v>1332</v>
      </c>
    </row>
    <row r="1373" s="13" customFormat="1">
      <c r="A1373" s="13"/>
      <c r="B1373" s="260"/>
      <c r="C1373" s="261"/>
      <c r="D1373" s="262" t="s">
        <v>251</v>
      </c>
      <c r="E1373" s="263" t="s">
        <v>1</v>
      </c>
      <c r="F1373" s="264" t="s">
        <v>252</v>
      </c>
      <c r="G1373" s="261"/>
      <c r="H1373" s="263" t="s">
        <v>1</v>
      </c>
      <c r="I1373" s="265"/>
      <c r="J1373" s="261"/>
      <c r="K1373" s="261"/>
      <c r="L1373" s="266"/>
      <c r="M1373" s="267"/>
      <c r="N1373" s="268"/>
      <c r="O1373" s="268"/>
      <c r="P1373" s="268"/>
      <c r="Q1373" s="268"/>
      <c r="R1373" s="268"/>
      <c r="S1373" s="268"/>
      <c r="T1373" s="269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T1373" s="270" t="s">
        <v>251</v>
      </c>
      <c r="AU1373" s="270" t="s">
        <v>85</v>
      </c>
      <c r="AV1373" s="13" t="s">
        <v>31</v>
      </c>
      <c r="AW1373" s="13" t="s">
        <v>30</v>
      </c>
      <c r="AX1373" s="13" t="s">
        <v>76</v>
      </c>
      <c r="AY1373" s="270" t="s">
        <v>242</v>
      </c>
    </row>
    <row r="1374" s="14" customFormat="1">
      <c r="A1374" s="14"/>
      <c r="B1374" s="271"/>
      <c r="C1374" s="272"/>
      <c r="D1374" s="262" t="s">
        <v>251</v>
      </c>
      <c r="E1374" s="273" t="s">
        <v>1</v>
      </c>
      <c r="F1374" s="274" t="s">
        <v>1333</v>
      </c>
      <c r="G1374" s="272"/>
      <c r="H1374" s="275">
        <v>25.091999999999999</v>
      </c>
      <c r="I1374" s="276"/>
      <c r="J1374" s="272"/>
      <c r="K1374" s="272"/>
      <c r="L1374" s="277"/>
      <c r="M1374" s="278"/>
      <c r="N1374" s="279"/>
      <c r="O1374" s="279"/>
      <c r="P1374" s="279"/>
      <c r="Q1374" s="279"/>
      <c r="R1374" s="279"/>
      <c r="S1374" s="279"/>
      <c r="T1374" s="280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T1374" s="281" t="s">
        <v>251</v>
      </c>
      <c r="AU1374" s="281" t="s">
        <v>85</v>
      </c>
      <c r="AV1374" s="14" t="s">
        <v>85</v>
      </c>
      <c r="AW1374" s="14" t="s">
        <v>30</v>
      </c>
      <c r="AX1374" s="14" t="s">
        <v>31</v>
      </c>
      <c r="AY1374" s="281" t="s">
        <v>242</v>
      </c>
    </row>
    <row r="1375" s="2" customFormat="1" ht="16.5" customHeight="1">
      <c r="A1375" s="41"/>
      <c r="B1375" s="42"/>
      <c r="C1375" s="304" t="s">
        <v>1334</v>
      </c>
      <c r="D1375" s="304" t="s">
        <v>551</v>
      </c>
      <c r="E1375" s="305" t="s">
        <v>1324</v>
      </c>
      <c r="F1375" s="306" t="s">
        <v>1325</v>
      </c>
      <c r="G1375" s="307" t="s">
        <v>334</v>
      </c>
      <c r="H1375" s="308">
        <v>0.074999999999999997</v>
      </c>
      <c r="I1375" s="309"/>
      <c r="J1375" s="308">
        <f>ROUND(I1375*H1375,3)</f>
        <v>0</v>
      </c>
      <c r="K1375" s="310"/>
      <c r="L1375" s="311"/>
      <c r="M1375" s="312" t="s">
        <v>1</v>
      </c>
      <c r="N1375" s="313" t="s">
        <v>41</v>
      </c>
      <c r="O1375" s="94"/>
      <c r="P1375" s="256">
        <f>O1375*H1375</f>
        <v>0</v>
      </c>
      <c r="Q1375" s="256">
        <v>1</v>
      </c>
      <c r="R1375" s="256">
        <f>Q1375*H1375</f>
        <v>0.074999999999999997</v>
      </c>
      <c r="S1375" s="256">
        <v>0</v>
      </c>
      <c r="T1375" s="257">
        <f>S1375*H1375</f>
        <v>0</v>
      </c>
      <c r="U1375" s="41"/>
      <c r="V1375" s="41"/>
      <c r="W1375" s="41"/>
      <c r="X1375" s="41"/>
      <c r="Y1375" s="41"/>
      <c r="Z1375" s="41"/>
      <c r="AA1375" s="41"/>
      <c r="AB1375" s="41"/>
      <c r="AC1375" s="41"/>
      <c r="AD1375" s="41"/>
      <c r="AE1375" s="41"/>
      <c r="AR1375" s="258" t="s">
        <v>1326</v>
      </c>
      <c r="AT1375" s="258" t="s">
        <v>551</v>
      </c>
      <c r="AU1375" s="258" t="s">
        <v>85</v>
      </c>
      <c r="AY1375" s="18" t="s">
        <v>242</v>
      </c>
      <c r="BE1375" s="146">
        <f>IF(N1375="základní",J1375,0)</f>
        <v>0</v>
      </c>
      <c r="BF1375" s="146">
        <f>IF(N1375="snížená",J1375,0)</f>
        <v>0</v>
      </c>
      <c r="BG1375" s="146">
        <f>IF(N1375="zákl. přenesená",J1375,0)</f>
        <v>0</v>
      </c>
      <c r="BH1375" s="146">
        <f>IF(N1375="sníž. přenesená",J1375,0)</f>
        <v>0</v>
      </c>
      <c r="BI1375" s="146">
        <f>IF(N1375="nulová",J1375,0)</f>
        <v>0</v>
      </c>
      <c r="BJ1375" s="18" t="s">
        <v>31</v>
      </c>
      <c r="BK1375" s="259">
        <f>ROUND(I1375*H1375,3)</f>
        <v>0</v>
      </c>
      <c r="BL1375" s="18" t="s">
        <v>518</v>
      </c>
      <c r="BM1375" s="258" t="s">
        <v>1335</v>
      </c>
    </row>
    <row r="1376" s="14" customFormat="1">
      <c r="A1376" s="14"/>
      <c r="B1376" s="271"/>
      <c r="C1376" s="272"/>
      <c r="D1376" s="262" t="s">
        <v>251</v>
      </c>
      <c r="E1376" s="272"/>
      <c r="F1376" s="274" t="s">
        <v>1336</v>
      </c>
      <c r="G1376" s="272"/>
      <c r="H1376" s="275">
        <v>0.074999999999999997</v>
      </c>
      <c r="I1376" s="276"/>
      <c r="J1376" s="272"/>
      <c r="K1376" s="272"/>
      <c r="L1376" s="277"/>
      <c r="M1376" s="278"/>
      <c r="N1376" s="279"/>
      <c r="O1376" s="279"/>
      <c r="P1376" s="279"/>
      <c r="Q1376" s="279"/>
      <c r="R1376" s="279"/>
      <c r="S1376" s="279"/>
      <c r="T1376" s="280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T1376" s="281" t="s">
        <v>251</v>
      </c>
      <c r="AU1376" s="281" t="s">
        <v>85</v>
      </c>
      <c r="AV1376" s="14" t="s">
        <v>85</v>
      </c>
      <c r="AW1376" s="14" t="s">
        <v>4</v>
      </c>
      <c r="AX1376" s="14" t="s">
        <v>31</v>
      </c>
      <c r="AY1376" s="281" t="s">
        <v>242</v>
      </c>
    </row>
    <row r="1377" s="2" customFormat="1" ht="37.8" customHeight="1">
      <c r="A1377" s="41"/>
      <c r="B1377" s="42"/>
      <c r="C1377" s="247" t="s">
        <v>1337</v>
      </c>
      <c r="D1377" s="247" t="s">
        <v>245</v>
      </c>
      <c r="E1377" s="248" t="s">
        <v>1338</v>
      </c>
      <c r="F1377" s="249" t="s">
        <v>1339</v>
      </c>
      <c r="G1377" s="250" t="s">
        <v>353</v>
      </c>
      <c r="H1377" s="251">
        <v>5.306</v>
      </c>
      <c r="I1377" s="252"/>
      <c r="J1377" s="251">
        <f>ROUND(I1377*H1377,3)</f>
        <v>0</v>
      </c>
      <c r="K1377" s="253"/>
      <c r="L1377" s="44"/>
      <c r="M1377" s="254" t="s">
        <v>1</v>
      </c>
      <c r="N1377" s="255" t="s">
        <v>41</v>
      </c>
      <c r="O1377" s="94"/>
      <c r="P1377" s="256">
        <f>O1377*H1377</f>
        <v>0</v>
      </c>
      <c r="Q1377" s="256">
        <v>0.0040000000000000001</v>
      </c>
      <c r="R1377" s="256">
        <f>Q1377*H1377</f>
        <v>0.021224</v>
      </c>
      <c r="S1377" s="256">
        <v>0</v>
      </c>
      <c r="T1377" s="257">
        <f>S1377*H1377</f>
        <v>0</v>
      </c>
      <c r="U1377" s="41"/>
      <c r="V1377" s="41"/>
      <c r="W1377" s="41"/>
      <c r="X1377" s="41"/>
      <c r="Y1377" s="41"/>
      <c r="Z1377" s="41"/>
      <c r="AA1377" s="41"/>
      <c r="AB1377" s="41"/>
      <c r="AC1377" s="41"/>
      <c r="AD1377" s="41"/>
      <c r="AE1377" s="41"/>
      <c r="AR1377" s="258" t="s">
        <v>518</v>
      </c>
      <c r="AT1377" s="258" t="s">
        <v>245</v>
      </c>
      <c r="AU1377" s="258" t="s">
        <v>85</v>
      </c>
      <c r="AY1377" s="18" t="s">
        <v>242</v>
      </c>
      <c r="BE1377" s="146">
        <f>IF(N1377="základní",J1377,0)</f>
        <v>0</v>
      </c>
      <c r="BF1377" s="146">
        <f>IF(N1377="snížená",J1377,0)</f>
        <v>0</v>
      </c>
      <c r="BG1377" s="146">
        <f>IF(N1377="zákl. přenesená",J1377,0)</f>
        <v>0</v>
      </c>
      <c r="BH1377" s="146">
        <f>IF(N1377="sníž. přenesená",J1377,0)</f>
        <v>0</v>
      </c>
      <c r="BI1377" s="146">
        <f>IF(N1377="nulová",J1377,0)</f>
        <v>0</v>
      </c>
      <c r="BJ1377" s="18" t="s">
        <v>31</v>
      </c>
      <c r="BK1377" s="259">
        <f>ROUND(I1377*H1377,3)</f>
        <v>0</v>
      </c>
      <c r="BL1377" s="18" t="s">
        <v>518</v>
      </c>
      <c r="BM1377" s="258" t="s">
        <v>1340</v>
      </c>
    </row>
    <row r="1378" s="13" customFormat="1">
      <c r="A1378" s="13"/>
      <c r="B1378" s="260"/>
      <c r="C1378" s="261"/>
      <c r="D1378" s="262" t="s">
        <v>251</v>
      </c>
      <c r="E1378" s="263" t="s">
        <v>1</v>
      </c>
      <c r="F1378" s="264" t="s">
        <v>1341</v>
      </c>
      <c r="G1378" s="261"/>
      <c r="H1378" s="263" t="s">
        <v>1</v>
      </c>
      <c r="I1378" s="265"/>
      <c r="J1378" s="261"/>
      <c r="K1378" s="261"/>
      <c r="L1378" s="266"/>
      <c r="M1378" s="267"/>
      <c r="N1378" s="268"/>
      <c r="O1378" s="268"/>
      <c r="P1378" s="268"/>
      <c r="Q1378" s="268"/>
      <c r="R1378" s="268"/>
      <c r="S1378" s="268"/>
      <c r="T1378" s="269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T1378" s="270" t="s">
        <v>251</v>
      </c>
      <c r="AU1378" s="270" t="s">
        <v>85</v>
      </c>
      <c r="AV1378" s="13" t="s">
        <v>31</v>
      </c>
      <c r="AW1378" s="13" t="s">
        <v>30</v>
      </c>
      <c r="AX1378" s="13" t="s">
        <v>76</v>
      </c>
      <c r="AY1378" s="270" t="s">
        <v>242</v>
      </c>
    </row>
    <row r="1379" s="14" customFormat="1">
      <c r="A1379" s="14"/>
      <c r="B1379" s="271"/>
      <c r="C1379" s="272"/>
      <c r="D1379" s="262" t="s">
        <v>251</v>
      </c>
      <c r="E1379" s="273" t="s">
        <v>1</v>
      </c>
      <c r="F1379" s="274" t="s">
        <v>1342</v>
      </c>
      <c r="G1379" s="272"/>
      <c r="H1379" s="275">
        <v>5.306</v>
      </c>
      <c r="I1379" s="276"/>
      <c r="J1379" s="272"/>
      <c r="K1379" s="272"/>
      <c r="L1379" s="277"/>
      <c r="M1379" s="278"/>
      <c r="N1379" s="279"/>
      <c r="O1379" s="279"/>
      <c r="P1379" s="279"/>
      <c r="Q1379" s="279"/>
      <c r="R1379" s="279"/>
      <c r="S1379" s="279"/>
      <c r="T1379" s="280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T1379" s="281" t="s">
        <v>251</v>
      </c>
      <c r="AU1379" s="281" t="s">
        <v>85</v>
      </c>
      <c r="AV1379" s="14" t="s">
        <v>85</v>
      </c>
      <c r="AW1379" s="14" t="s">
        <v>30</v>
      </c>
      <c r="AX1379" s="14" t="s">
        <v>76</v>
      </c>
      <c r="AY1379" s="281" t="s">
        <v>242</v>
      </c>
    </row>
    <row r="1380" s="15" customFormat="1">
      <c r="A1380" s="15"/>
      <c r="B1380" s="282"/>
      <c r="C1380" s="283"/>
      <c r="D1380" s="262" t="s">
        <v>251</v>
      </c>
      <c r="E1380" s="284" t="s">
        <v>1</v>
      </c>
      <c r="F1380" s="285" t="s">
        <v>256</v>
      </c>
      <c r="G1380" s="283"/>
      <c r="H1380" s="286">
        <v>5.306</v>
      </c>
      <c r="I1380" s="287"/>
      <c r="J1380" s="283"/>
      <c r="K1380" s="283"/>
      <c r="L1380" s="288"/>
      <c r="M1380" s="289"/>
      <c r="N1380" s="290"/>
      <c r="O1380" s="290"/>
      <c r="P1380" s="290"/>
      <c r="Q1380" s="290"/>
      <c r="R1380" s="290"/>
      <c r="S1380" s="290"/>
      <c r="T1380" s="291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T1380" s="292" t="s">
        <v>251</v>
      </c>
      <c r="AU1380" s="292" t="s">
        <v>85</v>
      </c>
      <c r="AV1380" s="15" t="s">
        <v>249</v>
      </c>
      <c r="AW1380" s="15" t="s">
        <v>30</v>
      </c>
      <c r="AX1380" s="15" t="s">
        <v>31</v>
      </c>
      <c r="AY1380" s="292" t="s">
        <v>242</v>
      </c>
    </row>
    <row r="1381" s="2" customFormat="1" ht="37.8" customHeight="1">
      <c r="A1381" s="41"/>
      <c r="B1381" s="42"/>
      <c r="C1381" s="247" t="s">
        <v>1343</v>
      </c>
      <c r="D1381" s="247" t="s">
        <v>245</v>
      </c>
      <c r="E1381" s="248" t="s">
        <v>1344</v>
      </c>
      <c r="F1381" s="249" t="s">
        <v>1345</v>
      </c>
      <c r="G1381" s="250" t="s">
        <v>353</v>
      </c>
      <c r="H1381" s="251">
        <v>25.100000000000001</v>
      </c>
      <c r="I1381" s="252"/>
      <c r="J1381" s="251">
        <f>ROUND(I1381*H1381,3)</f>
        <v>0</v>
      </c>
      <c r="K1381" s="253"/>
      <c r="L1381" s="44"/>
      <c r="M1381" s="254" t="s">
        <v>1</v>
      </c>
      <c r="N1381" s="255" t="s">
        <v>41</v>
      </c>
      <c r="O1381" s="94"/>
      <c r="P1381" s="256">
        <f>O1381*H1381</f>
        <v>0</v>
      </c>
      <c r="Q1381" s="256">
        <v>0.0040000000000000001</v>
      </c>
      <c r="R1381" s="256">
        <f>Q1381*H1381</f>
        <v>0.1004</v>
      </c>
      <c r="S1381" s="256">
        <v>0</v>
      </c>
      <c r="T1381" s="257">
        <f>S1381*H1381</f>
        <v>0</v>
      </c>
      <c r="U1381" s="41"/>
      <c r="V1381" s="41"/>
      <c r="W1381" s="41"/>
      <c r="X1381" s="41"/>
      <c r="Y1381" s="41"/>
      <c r="Z1381" s="41"/>
      <c r="AA1381" s="41"/>
      <c r="AB1381" s="41"/>
      <c r="AC1381" s="41"/>
      <c r="AD1381" s="41"/>
      <c r="AE1381" s="41"/>
      <c r="AR1381" s="258" t="s">
        <v>518</v>
      </c>
      <c r="AT1381" s="258" t="s">
        <v>245</v>
      </c>
      <c r="AU1381" s="258" t="s">
        <v>85</v>
      </c>
      <c r="AY1381" s="18" t="s">
        <v>242</v>
      </c>
      <c r="BE1381" s="146">
        <f>IF(N1381="základní",J1381,0)</f>
        <v>0</v>
      </c>
      <c r="BF1381" s="146">
        <f>IF(N1381="snížená",J1381,0)</f>
        <v>0</v>
      </c>
      <c r="BG1381" s="146">
        <f>IF(N1381="zákl. přenesená",J1381,0)</f>
        <v>0</v>
      </c>
      <c r="BH1381" s="146">
        <f>IF(N1381="sníž. přenesená",J1381,0)</f>
        <v>0</v>
      </c>
      <c r="BI1381" s="146">
        <f>IF(N1381="nulová",J1381,0)</f>
        <v>0</v>
      </c>
      <c r="BJ1381" s="18" t="s">
        <v>31</v>
      </c>
      <c r="BK1381" s="259">
        <f>ROUND(I1381*H1381,3)</f>
        <v>0</v>
      </c>
      <c r="BL1381" s="18" t="s">
        <v>518</v>
      </c>
      <c r="BM1381" s="258" t="s">
        <v>1346</v>
      </c>
    </row>
    <row r="1382" s="13" customFormat="1">
      <c r="A1382" s="13"/>
      <c r="B1382" s="260"/>
      <c r="C1382" s="261"/>
      <c r="D1382" s="262" t="s">
        <v>251</v>
      </c>
      <c r="E1382" s="263" t="s">
        <v>1</v>
      </c>
      <c r="F1382" s="264" t="s">
        <v>906</v>
      </c>
      <c r="G1382" s="261"/>
      <c r="H1382" s="263" t="s">
        <v>1</v>
      </c>
      <c r="I1382" s="265"/>
      <c r="J1382" s="261"/>
      <c r="K1382" s="261"/>
      <c r="L1382" s="266"/>
      <c r="M1382" s="267"/>
      <c r="N1382" s="268"/>
      <c r="O1382" s="268"/>
      <c r="P1382" s="268"/>
      <c r="Q1382" s="268"/>
      <c r="R1382" s="268"/>
      <c r="S1382" s="268"/>
      <c r="T1382" s="269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T1382" s="270" t="s">
        <v>251</v>
      </c>
      <c r="AU1382" s="270" t="s">
        <v>85</v>
      </c>
      <c r="AV1382" s="13" t="s">
        <v>31</v>
      </c>
      <c r="AW1382" s="13" t="s">
        <v>30</v>
      </c>
      <c r="AX1382" s="13" t="s">
        <v>76</v>
      </c>
      <c r="AY1382" s="270" t="s">
        <v>242</v>
      </c>
    </row>
    <row r="1383" s="14" customFormat="1">
      <c r="A1383" s="14"/>
      <c r="B1383" s="271"/>
      <c r="C1383" s="272"/>
      <c r="D1383" s="262" t="s">
        <v>251</v>
      </c>
      <c r="E1383" s="273" t="s">
        <v>1</v>
      </c>
      <c r="F1383" s="274" t="s">
        <v>379</v>
      </c>
      <c r="G1383" s="272"/>
      <c r="H1383" s="275">
        <v>25.100000000000001</v>
      </c>
      <c r="I1383" s="276"/>
      <c r="J1383" s="272"/>
      <c r="K1383" s="272"/>
      <c r="L1383" s="277"/>
      <c r="M1383" s="278"/>
      <c r="N1383" s="279"/>
      <c r="O1383" s="279"/>
      <c r="P1383" s="279"/>
      <c r="Q1383" s="279"/>
      <c r="R1383" s="279"/>
      <c r="S1383" s="279"/>
      <c r="T1383" s="280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T1383" s="281" t="s">
        <v>251</v>
      </c>
      <c r="AU1383" s="281" t="s">
        <v>85</v>
      </c>
      <c r="AV1383" s="14" t="s">
        <v>85</v>
      </c>
      <c r="AW1383" s="14" t="s">
        <v>30</v>
      </c>
      <c r="AX1383" s="14" t="s">
        <v>31</v>
      </c>
      <c r="AY1383" s="281" t="s">
        <v>242</v>
      </c>
    </row>
    <row r="1384" s="2" customFormat="1" ht="24.15" customHeight="1">
      <c r="A1384" s="41"/>
      <c r="B1384" s="42"/>
      <c r="C1384" s="247" t="s">
        <v>1347</v>
      </c>
      <c r="D1384" s="247" t="s">
        <v>245</v>
      </c>
      <c r="E1384" s="248" t="s">
        <v>1348</v>
      </c>
      <c r="F1384" s="249" t="s">
        <v>1349</v>
      </c>
      <c r="G1384" s="250" t="s">
        <v>353</v>
      </c>
      <c r="H1384" s="251">
        <v>9.5830000000000002</v>
      </c>
      <c r="I1384" s="252"/>
      <c r="J1384" s="251">
        <f>ROUND(I1384*H1384,3)</f>
        <v>0</v>
      </c>
      <c r="K1384" s="253"/>
      <c r="L1384" s="44"/>
      <c r="M1384" s="254" t="s">
        <v>1</v>
      </c>
      <c r="N1384" s="255" t="s">
        <v>41</v>
      </c>
      <c r="O1384" s="94"/>
      <c r="P1384" s="256">
        <f>O1384*H1384</f>
        <v>0</v>
      </c>
      <c r="Q1384" s="256">
        <v>0</v>
      </c>
      <c r="R1384" s="256">
        <f>Q1384*H1384</f>
        <v>0</v>
      </c>
      <c r="S1384" s="256">
        <v>0</v>
      </c>
      <c r="T1384" s="257">
        <f>S1384*H1384</f>
        <v>0</v>
      </c>
      <c r="U1384" s="41"/>
      <c r="V1384" s="41"/>
      <c r="W1384" s="41"/>
      <c r="X1384" s="41"/>
      <c r="Y1384" s="41"/>
      <c r="Z1384" s="41"/>
      <c r="AA1384" s="41"/>
      <c r="AB1384" s="41"/>
      <c r="AC1384" s="41"/>
      <c r="AD1384" s="41"/>
      <c r="AE1384" s="41"/>
      <c r="AR1384" s="258" t="s">
        <v>518</v>
      </c>
      <c r="AT1384" s="258" t="s">
        <v>245</v>
      </c>
      <c r="AU1384" s="258" t="s">
        <v>85</v>
      </c>
      <c r="AY1384" s="18" t="s">
        <v>242</v>
      </c>
      <c r="BE1384" s="146">
        <f>IF(N1384="základní",J1384,0)</f>
        <v>0</v>
      </c>
      <c r="BF1384" s="146">
        <f>IF(N1384="snížená",J1384,0)</f>
        <v>0</v>
      </c>
      <c r="BG1384" s="146">
        <f>IF(N1384="zákl. přenesená",J1384,0)</f>
        <v>0</v>
      </c>
      <c r="BH1384" s="146">
        <f>IF(N1384="sníž. přenesená",J1384,0)</f>
        <v>0</v>
      </c>
      <c r="BI1384" s="146">
        <f>IF(N1384="nulová",J1384,0)</f>
        <v>0</v>
      </c>
      <c r="BJ1384" s="18" t="s">
        <v>31</v>
      </c>
      <c r="BK1384" s="259">
        <f>ROUND(I1384*H1384,3)</f>
        <v>0</v>
      </c>
      <c r="BL1384" s="18" t="s">
        <v>518</v>
      </c>
      <c r="BM1384" s="258" t="s">
        <v>1350</v>
      </c>
    </row>
    <row r="1385" s="13" customFormat="1">
      <c r="A1385" s="13"/>
      <c r="B1385" s="260"/>
      <c r="C1385" s="261"/>
      <c r="D1385" s="262" t="s">
        <v>251</v>
      </c>
      <c r="E1385" s="263" t="s">
        <v>1</v>
      </c>
      <c r="F1385" s="264" t="s">
        <v>1351</v>
      </c>
      <c r="G1385" s="261"/>
      <c r="H1385" s="263" t="s">
        <v>1</v>
      </c>
      <c r="I1385" s="265"/>
      <c r="J1385" s="261"/>
      <c r="K1385" s="261"/>
      <c r="L1385" s="266"/>
      <c r="M1385" s="267"/>
      <c r="N1385" s="268"/>
      <c r="O1385" s="268"/>
      <c r="P1385" s="268"/>
      <c r="Q1385" s="268"/>
      <c r="R1385" s="268"/>
      <c r="S1385" s="268"/>
      <c r="T1385" s="269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T1385" s="270" t="s">
        <v>251</v>
      </c>
      <c r="AU1385" s="270" t="s">
        <v>85</v>
      </c>
      <c r="AV1385" s="13" t="s">
        <v>31</v>
      </c>
      <c r="AW1385" s="13" t="s">
        <v>30</v>
      </c>
      <c r="AX1385" s="13" t="s">
        <v>76</v>
      </c>
      <c r="AY1385" s="270" t="s">
        <v>242</v>
      </c>
    </row>
    <row r="1386" s="13" customFormat="1">
      <c r="A1386" s="13"/>
      <c r="B1386" s="260"/>
      <c r="C1386" s="261"/>
      <c r="D1386" s="262" t="s">
        <v>251</v>
      </c>
      <c r="E1386" s="263" t="s">
        <v>1</v>
      </c>
      <c r="F1386" s="264" t="s">
        <v>625</v>
      </c>
      <c r="G1386" s="261"/>
      <c r="H1386" s="263" t="s">
        <v>1</v>
      </c>
      <c r="I1386" s="265"/>
      <c r="J1386" s="261"/>
      <c r="K1386" s="261"/>
      <c r="L1386" s="266"/>
      <c r="M1386" s="267"/>
      <c r="N1386" s="268"/>
      <c r="O1386" s="268"/>
      <c r="P1386" s="268"/>
      <c r="Q1386" s="268"/>
      <c r="R1386" s="268"/>
      <c r="S1386" s="268"/>
      <c r="T1386" s="269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T1386" s="270" t="s">
        <v>251</v>
      </c>
      <c r="AU1386" s="270" t="s">
        <v>85</v>
      </c>
      <c r="AV1386" s="13" t="s">
        <v>31</v>
      </c>
      <c r="AW1386" s="13" t="s">
        <v>30</v>
      </c>
      <c r="AX1386" s="13" t="s">
        <v>76</v>
      </c>
      <c r="AY1386" s="270" t="s">
        <v>242</v>
      </c>
    </row>
    <row r="1387" s="14" customFormat="1">
      <c r="A1387" s="14"/>
      <c r="B1387" s="271"/>
      <c r="C1387" s="272"/>
      <c r="D1387" s="262" t="s">
        <v>251</v>
      </c>
      <c r="E1387" s="273" t="s">
        <v>1</v>
      </c>
      <c r="F1387" s="274" t="s">
        <v>1352</v>
      </c>
      <c r="G1387" s="272"/>
      <c r="H1387" s="275">
        <v>5.2709999999999999</v>
      </c>
      <c r="I1387" s="276"/>
      <c r="J1387" s="272"/>
      <c r="K1387" s="272"/>
      <c r="L1387" s="277"/>
      <c r="M1387" s="278"/>
      <c r="N1387" s="279"/>
      <c r="O1387" s="279"/>
      <c r="P1387" s="279"/>
      <c r="Q1387" s="279"/>
      <c r="R1387" s="279"/>
      <c r="S1387" s="279"/>
      <c r="T1387" s="280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T1387" s="281" t="s">
        <v>251</v>
      </c>
      <c r="AU1387" s="281" t="s">
        <v>85</v>
      </c>
      <c r="AV1387" s="14" t="s">
        <v>85</v>
      </c>
      <c r="AW1387" s="14" t="s">
        <v>30</v>
      </c>
      <c r="AX1387" s="14" t="s">
        <v>76</v>
      </c>
      <c r="AY1387" s="281" t="s">
        <v>242</v>
      </c>
    </row>
    <row r="1388" s="14" customFormat="1">
      <c r="A1388" s="14"/>
      <c r="B1388" s="271"/>
      <c r="C1388" s="272"/>
      <c r="D1388" s="262" t="s">
        <v>251</v>
      </c>
      <c r="E1388" s="273" t="s">
        <v>1</v>
      </c>
      <c r="F1388" s="274" t="s">
        <v>1353</v>
      </c>
      <c r="G1388" s="272"/>
      <c r="H1388" s="275">
        <v>4.3120000000000003</v>
      </c>
      <c r="I1388" s="276"/>
      <c r="J1388" s="272"/>
      <c r="K1388" s="272"/>
      <c r="L1388" s="277"/>
      <c r="M1388" s="278"/>
      <c r="N1388" s="279"/>
      <c r="O1388" s="279"/>
      <c r="P1388" s="279"/>
      <c r="Q1388" s="279"/>
      <c r="R1388" s="279"/>
      <c r="S1388" s="279"/>
      <c r="T1388" s="280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T1388" s="281" t="s">
        <v>251</v>
      </c>
      <c r="AU1388" s="281" t="s">
        <v>85</v>
      </c>
      <c r="AV1388" s="14" t="s">
        <v>85</v>
      </c>
      <c r="AW1388" s="14" t="s">
        <v>30</v>
      </c>
      <c r="AX1388" s="14" t="s">
        <v>76</v>
      </c>
      <c r="AY1388" s="281" t="s">
        <v>242</v>
      </c>
    </row>
    <row r="1389" s="15" customFormat="1">
      <c r="A1389" s="15"/>
      <c r="B1389" s="282"/>
      <c r="C1389" s="283"/>
      <c r="D1389" s="262" t="s">
        <v>251</v>
      </c>
      <c r="E1389" s="284" t="s">
        <v>1</v>
      </c>
      <c r="F1389" s="285" t="s">
        <v>256</v>
      </c>
      <c r="G1389" s="283"/>
      <c r="H1389" s="286">
        <v>9.5830000000000002</v>
      </c>
      <c r="I1389" s="287"/>
      <c r="J1389" s="283"/>
      <c r="K1389" s="283"/>
      <c r="L1389" s="288"/>
      <c r="M1389" s="289"/>
      <c r="N1389" s="290"/>
      <c r="O1389" s="290"/>
      <c r="P1389" s="290"/>
      <c r="Q1389" s="290"/>
      <c r="R1389" s="290"/>
      <c r="S1389" s="290"/>
      <c r="T1389" s="291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T1389" s="292" t="s">
        <v>251</v>
      </c>
      <c r="AU1389" s="292" t="s">
        <v>85</v>
      </c>
      <c r="AV1389" s="15" t="s">
        <v>249</v>
      </c>
      <c r="AW1389" s="15" t="s">
        <v>30</v>
      </c>
      <c r="AX1389" s="15" t="s">
        <v>31</v>
      </c>
      <c r="AY1389" s="292" t="s">
        <v>242</v>
      </c>
    </row>
    <row r="1390" s="2" customFormat="1" ht="16.5" customHeight="1">
      <c r="A1390" s="41"/>
      <c r="B1390" s="42"/>
      <c r="C1390" s="304" t="s">
        <v>1354</v>
      </c>
      <c r="D1390" s="304" t="s">
        <v>551</v>
      </c>
      <c r="E1390" s="305" t="s">
        <v>1355</v>
      </c>
      <c r="F1390" s="306" t="s">
        <v>1356</v>
      </c>
      <c r="G1390" s="307" t="s">
        <v>353</v>
      </c>
      <c r="H1390" s="308">
        <v>11.169000000000001</v>
      </c>
      <c r="I1390" s="309"/>
      <c r="J1390" s="308">
        <f>ROUND(I1390*H1390,3)</f>
        <v>0</v>
      </c>
      <c r="K1390" s="310"/>
      <c r="L1390" s="311"/>
      <c r="M1390" s="312" t="s">
        <v>1</v>
      </c>
      <c r="N1390" s="313" t="s">
        <v>41</v>
      </c>
      <c r="O1390" s="94"/>
      <c r="P1390" s="256">
        <f>O1390*H1390</f>
        <v>0</v>
      </c>
      <c r="Q1390" s="256">
        <v>0.0044999999999999997</v>
      </c>
      <c r="R1390" s="256">
        <f>Q1390*H1390</f>
        <v>0.0502605</v>
      </c>
      <c r="S1390" s="256">
        <v>0</v>
      </c>
      <c r="T1390" s="257">
        <f>S1390*H1390</f>
        <v>0</v>
      </c>
      <c r="U1390" s="41"/>
      <c r="V1390" s="41"/>
      <c r="W1390" s="41"/>
      <c r="X1390" s="41"/>
      <c r="Y1390" s="41"/>
      <c r="Z1390" s="41"/>
      <c r="AA1390" s="41"/>
      <c r="AB1390" s="41"/>
      <c r="AC1390" s="41"/>
      <c r="AD1390" s="41"/>
      <c r="AE1390" s="41"/>
      <c r="AR1390" s="258" t="s">
        <v>1326</v>
      </c>
      <c r="AT1390" s="258" t="s">
        <v>551</v>
      </c>
      <c r="AU1390" s="258" t="s">
        <v>85</v>
      </c>
      <c r="AY1390" s="18" t="s">
        <v>242</v>
      </c>
      <c r="BE1390" s="146">
        <f>IF(N1390="základní",J1390,0)</f>
        <v>0</v>
      </c>
      <c r="BF1390" s="146">
        <f>IF(N1390="snížená",J1390,0)</f>
        <v>0</v>
      </c>
      <c r="BG1390" s="146">
        <f>IF(N1390="zákl. přenesená",J1390,0)</f>
        <v>0</v>
      </c>
      <c r="BH1390" s="146">
        <f>IF(N1390="sníž. přenesená",J1390,0)</f>
        <v>0</v>
      </c>
      <c r="BI1390" s="146">
        <f>IF(N1390="nulová",J1390,0)</f>
        <v>0</v>
      </c>
      <c r="BJ1390" s="18" t="s">
        <v>31</v>
      </c>
      <c r="BK1390" s="259">
        <f>ROUND(I1390*H1390,3)</f>
        <v>0</v>
      </c>
      <c r="BL1390" s="18" t="s">
        <v>518</v>
      </c>
      <c r="BM1390" s="258" t="s">
        <v>1357</v>
      </c>
    </row>
    <row r="1391" s="14" customFormat="1">
      <c r="A1391" s="14"/>
      <c r="B1391" s="271"/>
      <c r="C1391" s="272"/>
      <c r="D1391" s="262" t="s">
        <v>251</v>
      </c>
      <c r="E1391" s="272"/>
      <c r="F1391" s="274" t="s">
        <v>1358</v>
      </c>
      <c r="G1391" s="272"/>
      <c r="H1391" s="275">
        <v>11.169000000000001</v>
      </c>
      <c r="I1391" s="276"/>
      <c r="J1391" s="272"/>
      <c r="K1391" s="272"/>
      <c r="L1391" s="277"/>
      <c r="M1391" s="278"/>
      <c r="N1391" s="279"/>
      <c r="O1391" s="279"/>
      <c r="P1391" s="279"/>
      <c r="Q1391" s="279"/>
      <c r="R1391" s="279"/>
      <c r="S1391" s="279"/>
      <c r="T1391" s="280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T1391" s="281" t="s">
        <v>251</v>
      </c>
      <c r="AU1391" s="281" t="s">
        <v>85</v>
      </c>
      <c r="AV1391" s="14" t="s">
        <v>85</v>
      </c>
      <c r="AW1391" s="14" t="s">
        <v>4</v>
      </c>
      <c r="AX1391" s="14" t="s">
        <v>31</v>
      </c>
      <c r="AY1391" s="281" t="s">
        <v>242</v>
      </c>
    </row>
    <row r="1392" s="2" customFormat="1" ht="24.15" customHeight="1">
      <c r="A1392" s="41"/>
      <c r="B1392" s="42"/>
      <c r="C1392" s="247" t="s">
        <v>1359</v>
      </c>
      <c r="D1392" s="247" t="s">
        <v>245</v>
      </c>
      <c r="E1392" s="248" t="s">
        <v>1360</v>
      </c>
      <c r="F1392" s="249" t="s">
        <v>1361</v>
      </c>
      <c r="G1392" s="250" t="s">
        <v>353</v>
      </c>
      <c r="H1392" s="251">
        <v>15.533</v>
      </c>
      <c r="I1392" s="252"/>
      <c r="J1392" s="251">
        <f>ROUND(I1392*H1392,3)</f>
        <v>0</v>
      </c>
      <c r="K1392" s="253"/>
      <c r="L1392" s="44"/>
      <c r="M1392" s="254" t="s">
        <v>1</v>
      </c>
      <c r="N1392" s="255" t="s">
        <v>41</v>
      </c>
      <c r="O1392" s="94"/>
      <c r="P1392" s="256">
        <f>O1392*H1392</f>
        <v>0</v>
      </c>
      <c r="Q1392" s="256">
        <v>0.00040000000000000002</v>
      </c>
      <c r="R1392" s="256">
        <f>Q1392*H1392</f>
        <v>0.0062132000000000003</v>
      </c>
      <c r="S1392" s="256">
        <v>0</v>
      </c>
      <c r="T1392" s="257">
        <f>S1392*H1392</f>
        <v>0</v>
      </c>
      <c r="U1392" s="41"/>
      <c r="V1392" s="41"/>
      <c r="W1392" s="41"/>
      <c r="X1392" s="41"/>
      <c r="Y1392" s="41"/>
      <c r="Z1392" s="41"/>
      <c r="AA1392" s="41"/>
      <c r="AB1392" s="41"/>
      <c r="AC1392" s="41"/>
      <c r="AD1392" s="41"/>
      <c r="AE1392" s="41"/>
      <c r="AR1392" s="258" t="s">
        <v>518</v>
      </c>
      <c r="AT1392" s="258" t="s">
        <v>245</v>
      </c>
      <c r="AU1392" s="258" t="s">
        <v>85</v>
      </c>
      <c r="AY1392" s="18" t="s">
        <v>242</v>
      </c>
      <c r="BE1392" s="146">
        <f>IF(N1392="základní",J1392,0)</f>
        <v>0</v>
      </c>
      <c r="BF1392" s="146">
        <f>IF(N1392="snížená",J1392,0)</f>
        <v>0</v>
      </c>
      <c r="BG1392" s="146">
        <f>IF(N1392="zákl. přenesená",J1392,0)</f>
        <v>0</v>
      </c>
      <c r="BH1392" s="146">
        <f>IF(N1392="sníž. přenesená",J1392,0)</f>
        <v>0</v>
      </c>
      <c r="BI1392" s="146">
        <f>IF(N1392="nulová",J1392,0)</f>
        <v>0</v>
      </c>
      <c r="BJ1392" s="18" t="s">
        <v>31</v>
      </c>
      <c r="BK1392" s="259">
        <f>ROUND(I1392*H1392,3)</f>
        <v>0</v>
      </c>
      <c r="BL1392" s="18" t="s">
        <v>518</v>
      </c>
      <c r="BM1392" s="258" t="s">
        <v>1362</v>
      </c>
    </row>
    <row r="1393" s="13" customFormat="1">
      <c r="A1393" s="13"/>
      <c r="B1393" s="260"/>
      <c r="C1393" s="261"/>
      <c r="D1393" s="262" t="s">
        <v>251</v>
      </c>
      <c r="E1393" s="263" t="s">
        <v>1</v>
      </c>
      <c r="F1393" s="264" t="s">
        <v>920</v>
      </c>
      <c r="G1393" s="261"/>
      <c r="H1393" s="263" t="s">
        <v>1</v>
      </c>
      <c r="I1393" s="265"/>
      <c r="J1393" s="261"/>
      <c r="K1393" s="261"/>
      <c r="L1393" s="266"/>
      <c r="M1393" s="267"/>
      <c r="N1393" s="268"/>
      <c r="O1393" s="268"/>
      <c r="P1393" s="268"/>
      <c r="Q1393" s="268"/>
      <c r="R1393" s="268"/>
      <c r="S1393" s="268"/>
      <c r="T1393" s="269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T1393" s="270" t="s">
        <v>251</v>
      </c>
      <c r="AU1393" s="270" t="s">
        <v>85</v>
      </c>
      <c r="AV1393" s="13" t="s">
        <v>31</v>
      </c>
      <c r="AW1393" s="13" t="s">
        <v>30</v>
      </c>
      <c r="AX1393" s="13" t="s">
        <v>76</v>
      </c>
      <c r="AY1393" s="270" t="s">
        <v>242</v>
      </c>
    </row>
    <row r="1394" s="14" customFormat="1">
      <c r="A1394" s="14"/>
      <c r="B1394" s="271"/>
      <c r="C1394" s="272"/>
      <c r="D1394" s="262" t="s">
        <v>251</v>
      </c>
      <c r="E1394" s="273" t="s">
        <v>1</v>
      </c>
      <c r="F1394" s="274" t="s">
        <v>1321</v>
      </c>
      <c r="G1394" s="272"/>
      <c r="H1394" s="275">
        <v>4.5330000000000004</v>
      </c>
      <c r="I1394" s="276"/>
      <c r="J1394" s="272"/>
      <c r="K1394" s="272"/>
      <c r="L1394" s="277"/>
      <c r="M1394" s="278"/>
      <c r="N1394" s="279"/>
      <c r="O1394" s="279"/>
      <c r="P1394" s="279"/>
      <c r="Q1394" s="279"/>
      <c r="R1394" s="279"/>
      <c r="S1394" s="279"/>
      <c r="T1394" s="280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T1394" s="281" t="s">
        <v>251</v>
      </c>
      <c r="AU1394" s="281" t="s">
        <v>85</v>
      </c>
      <c r="AV1394" s="14" t="s">
        <v>85</v>
      </c>
      <c r="AW1394" s="14" t="s">
        <v>30</v>
      </c>
      <c r="AX1394" s="14" t="s">
        <v>76</v>
      </c>
      <c r="AY1394" s="281" t="s">
        <v>242</v>
      </c>
    </row>
    <row r="1395" s="13" customFormat="1">
      <c r="A1395" s="13"/>
      <c r="B1395" s="260"/>
      <c r="C1395" s="261"/>
      <c r="D1395" s="262" t="s">
        <v>251</v>
      </c>
      <c r="E1395" s="263" t="s">
        <v>1</v>
      </c>
      <c r="F1395" s="264" t="s">
        <v>269</v>
      </c>
      <c r="G1395" s="261"/>
      <c r="H1395" s="263" t="s">
        <v>1</v>
      </c>
      <c r="I1395" s="265"/>
      <c r="J1395" s="261"/>
      <c r="K1395" s="261"/>
      <c r="L1395" s="266"/>
      <c r="M1395" s="267"/>
      <c r="N1395" s="268"/>
      <c r="O1395" s="268"/>
      <c r="P1395" s="268"/>
      <c r="Q1395" s="268"/>
      <c r="R1395" s="268"/>
      <c r="S1395" s="268"/>
      <c r="T1395" s="269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T1395" s="270" t="s">
        <v>251</v>
      </c>
      <c r="AU1395" s="270" t="s">
        <v>85</v>
      </c>
      <c r="AV1395" s="13" t="s">
        <v>31</v>
      </c>
      <c r="AW1395" s="13" t="s">
        <v>30</v>
      </c>
      <c r="AX1395" s="13" t="s">
        <v>76</v>
      </c>
      <c r="AY1395" s="270" t="s">
        <v>242</v>
      </c>
    </row>
    <row r="1396" s="14" customFormat="1">
      <c r="A1396" s="14"/>
      <c r="B1396" s="271"/>
      <c r="C1396" s="272"/>
      <c r="D1396" s="262" t="s">
        <v>251</v>
      </c>
      <c r="E1396" s="273" t="s">
        <v>1</v>
      </c>
      <c r="F1396" s="274" t="s">
        <v>1322</v>
      </c>
      <c r="G1396" s="272"/>
      <c r="H1396" s="275">
        <v>11</v>
      </c>
      <c r="I1396" s="276"/>
      <c r="J1396" s="272"/>
      <c r="K1396" s="272"/>
      <c r="L1396" s="277"/>
      <c r="M1396" s="278"/>
      <c r="N1396" s="279"/>
      <c r="O1396" s="279"/>
      <c r="P1396" s="279"/>
      <c r="Q1396" s="279"/>
      <c r="R1396" s="279"/>
      <c r="S1396" s="279"/>
      <c r="T1396" s="280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T1396" s="281" t="s">
        <v>251</v>
      </c>
      <c r="AU1396" s="281" t="s">
        <v>85</v>
      </c>
      <c r="AV1396" s="14" t="s">
        <v>85</v>
      </c>
      <c r="AW1396" s="14" t="s">
        <v>30</v>
      </c>
      <c r="AX1396" s="14" t="s">
        <v>76</v>
      </c>
      <c r="AY1396" s="281" t="s">
        <v>242</v>
      </c>
    </row>
    <row r="1397" s="15" customFormat="1">
      <c r="A1397" s="15"/>
      <c r="B1397" s="282"/>
      <c r="C1397" s="283"/>
      <c r="D1397" s="262" t="s">
        <v>251</v>
      </c>
      <c r="E1397" s="284" t="s">
        <v>1</v>
      </c>
      <c r="F1397" s="285" t="s">
        <v>256</v>
      </c>
      <c r="G1397" s="283"/>
      <c r="H1397" s="286">
        <v>15.533</v>
      </c>
      <c r="I1397" s="287"/>
      <c r="J1397" s="283"/>
      <c r="K1397" s="283"/>
      <c r="L1397" s="288"/>
      <c r="M1397" s="289"/>
      <c r="N1397" s="290"/>
      <c r="O1397" s="290"/>
      <c r="P1397" s="290"/>
      <c r="Q1397" s="290"/>
      <c r="R1397" s="290"/>
      <c r="S1397" s="290"/>
      <c r="T1397" s="291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T1397" s="292" t="s">
        <v>251</v>
      </c>
      <c r="AU1397" s="292" t="s">
        <v>85</v>
      </c>
      <c r="AV1397" s="15" t="s">
        <v>249</v>
      </c>
      <c r="AW1397" s="15" t="s">
        <v>30</v>
      </c>
      <c r="AX1397" s="15" t="s">
        <v>31</v>
      </c>
      <c r="AY1397" s="292" t="s">
        <v>242</v>
      </c>
    </row>
    <row r="1398" s="2" customFormat="1" ht="16.5" customHeight="1">
      <c r="A1398" s="41"/>
      <c r="B1398" s="42"/>
      <c r="C1398" s="304" t="s">
        <v>1363</v>
      </c>
      <c r="D1398" s="304" t="s">
        <v>551</v>
      </c>
      <c r="E1398" s="305" t="s">
        <v>1364</v>
      </c>
      <c r="F1398" s="306" t="s">
        <v>1365</v>
      </c>
      <c r="G1398" s="307" t="s">
        <v>353</v>
      </c>
      <c r="H1398" s="308">
        <v>18.103999999999999</v>
      </c>
      <c r="I1398" s="309"/>
      <c r="J1398" s="308">
        <f>ROUND(I1398*H1398,3)</f>
        <v>0</v>
      </c>
      <c r="K1398" s="310"/>
      <c r="L1398" s="311"/>
      <c r="M1398" s="312" t="s">
        <v>1</v>
      </c>
      <c r="N1398" s="313" t="s">
        <v>41</v>
      </c>
      <c r="O1398" s="94"/>
      <c r="P1398" s="256">
        <f>O1398*H1398</f>
        <v>0</v>
      </c>
      <c r="Q1398" s="256">
        <v>0.0047999999999999996</v>
      </c>
      <c r="R1398" s="256">
        <f>Q1398*H1398</f>
        <v>0.086899199999999982</v>
      </c>
      <c r="S1398" s="256">
        <v>0</v>
      </c>
      <c r="T1398" s="257">
        <f>S1398*H1398</f>
        <v>0</v>
      </c>
      <c r="U1398" s="41"/>
      <c r="V1398" s="41"/>
      <c r="W1398" s="41"/>
      <c r="X1398" s="41"/>
      <c r="Y1398" s="41"/>
      <c r="Z1398" s="41"/>
      <c r="AA1398" s="41"/>
      <c r="AB1398" s="41"/>
      <c r="AC1398" s="41"/>
      <c r="AD1398" s="41"/>
      <c r="AE1398" s="41"/>
      <c r="AR1398" s="258" t="s">
        <v>1326</v>
      </c>
      <c r="AT1398" s="258" t="s">
        <v>551</v>
      </c>
      <c r="AU1398" s="258" t="s">
        <v>85</v>
      </c>
      <c r="AY1398" s="18" t="s">
        <v>242</v>
      </c>
      <c r="BE1398" s="146">
        <f>IF(N1398="základní",J1398,0)</f>
        <v>0</v>
      </c>
      <c r="BF1398" s="146">
        <f>IF(N1398="snížená",J1398,0)</f>
        <v>0</v>
      </c>
      <c r="BG1398" s="146">
        <f>IF(N1398="zákl. přenesená",J1398,0)</f>
        <v>0</v>
      </c>
      <c r="BH1398" s="146">
        <f>IF(N1398="sníž. přenesená",J1398,0)</f>
        <v>0</v>
      </c>
      <c r="BI1398" s="146">
        <f>IF(N1398="nulová",J1398,0)</f>
        <v>0</v>
      </c>
      <c r="BJ1398" s="18" t="s">
        <v>31</v>
      </c>
      <c r="BK1398" s="259">
        <f>ROUND(I1398*H1398,3)</f>
        <v>0</v>
      </c>
      <c r="BL1398" s="18" t="s">
        <v>518</v>
      </c>
      <c r="BM1398" s="258" t="s">
        <v>1366</v>
      </c>
    </row>
    <row r="1399" s="14" customFormat="1">
      <c r="A1399" s="14"/>
      <c r="B1399" s="271"/>
      <c r="C1399" s="272"/>
      <c r="D1399" s="262" t="s">
        <v>251</v>
      </c>
      <c r="E1399" s="272"/>
      <c r="F1399" s="274" t="s">
        <v>1367</v>
      </c>
      <c r="G1399" s="272"/>
      <c r="H1399" s="275">
        <v>18.103999999999999</v>
      </c>
      <c r="I1399" s="276"/>
      <c r="J1399" s="272"/>
      <c r="K1399" s="272"/>
      <c r="L1399" s="277"/>
      <c r="M1399" s="278"/>
      <c r="N1399" s="279"/>
      <c r="O1399" s="279"/>
      <c r="P1399" s="279"/>
      <c r="Q1399" s="279"/>
      <c r="R1399" s="279"/>
      <c r="S1399" s="279"/>
      <c r="T1399" s="280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T1399" s="281" t="s">
        <v>251</v>
      </c>
      <c r="AU1399" s="281" t="s">
        <v>85</v>
      </c>
      <c r="AV1399" s="14" t="s">
        <v>85</v>
      </c>
      <c r="AW1399" s="14" t="s">
        <v>4</v>
      </c>
      <c r="AX1399" s="14" t="s">
        <v>31</v>
      </c>
      <c r="AY1399" s="281" t="s">
        <v>242</v>
      </c>
    </row>
    <row r="1400" s="2" customFormat="1" ht="24.15" customHeight="1">
      <c r="A1400" s="41"/>
      <c r="B1400" s="42"/>
      <c r="C1400" s="247" t="s">
        <v>1368</v>
      </c>
      <c r="D1400" s="247" t="s">
        <v>245</v>
      </c>
      <c r="E1400" s="248" t="s">
        <v>1369</v>
      </c>
      <c r="F1400" s="249" t="s">
        <v>1370</v>
      </c>
      <c r="G1400" s="250" t="s">
        <v>353</v>
      </c>
      <c r="H1400" s="251">
        <v>26.539999999999999</v>
      </c>
      <c r="I1400" s="252"/>
      <c r="J1400" s="251">
        <f>ROUND(I1400*H1400,3)</f>
        <v>0</v>
      </c>
      <c r="K1400" s="253"/>
      <c r="L1400" s="44"/>
      <c r="M1400" s="254" t="s">
        <v>1</v>
      </c>
      <c r="N1400" s="255" t="s">
        <v>41</v>
      </c>
      <c r="O1400" s="94"/>
      <c r="P1400" s="256">
        <f>O1400*H1400</f>
        <v>0</v>
      </c>
      <c r="Q1400" s="256">
        <v>0.00040000000000000002</v>
      </c>
      <c r="R1400" s="256">
        <f>Q1400*H1400</f>
        <v>0.010616</v>
      </c>
      <c r="S1400" s="256">
        <v>0</v>
      </c>
      <c r="T1400" s="257">
        <f>S1400*H1400</f>
        <v>0</v>
      </c>
      <c r="U1400" s="41"/>
      <c r="V1400" s="41"/>
      <c r="W1400" s="41"/>
      <c r="X1400" s="41"/>
      <c r="Y1400" s="41"/>
      <c r="Z1400" s="41"/>
      <c r="AA1400" s="41"/>
      <c r="AB1400" s="41"/>
      <c r="AC1400" s="41"/>
      <c r="AD1400" s="41"/>
      <c r="AE1400" s="41"/>
      <c r="AR1400" s="258" t="s">
        <v>518</v>
      </c>
      <c r="AT1400" s="258" t="s">
        <v>245</v>
      </c>
      <c r="AU1400" s="258" t="s">
        <v>85</v>
      </c>
      <c r="AY1400" s="18" t="s">
        <v>242</v>
      </c>
      <c r="BE1400" s="146">
        <f>IF(N1400="základní",J1400,0)</f>
        <v>0</v>
      </c>
      <c r="BF1400" s="146">
        <f>IF(N1400="snížená",J1400,0)</f>
        <v>0</v>
      </c>
      <c r="BG1400" s="146">
        <f>IF(N1400="zákl. přenesená",J1400,0)</f>
        <v>0</v>
      </c>
      <c r="BH1400" s="146">
        <f>IF(N1400="sníž. přenesená",J1400,0)</f>
        <v>0</v>
      </c>
      <c r="BI1400" s="146">
        <f>IF(N1400="nulová",J1400,0)</f>
        <v>0</v>
      </c>
      <c r="BJ1400" s="18" t="s">
        <v>31</v>
      </c>
      <c r="BK1400" s="259">
        <f>ROUND(I1400*H1400,3)</f>
        <v>0</v>
      </c>
      <c r="BL1400" s="18" t="s">
        <v>518</v>
      </c>
      <c r="BM1400" s="258" t="s">
        <v>1371</v>
      </c>
    </row>
    <row r="1401" s="13" customFormat="1">
      <c r="A1401" s="13"/>
      <c r="B1401" s="260"/>
      <c r="C1401" s="261"/>
      <c r="D1401" s="262" t="s">
        <v>251</v>
      </c>
      <c r="E1401" s="263" t="s">
        <v>1</v>
      </c>
      <c r="F1401" s="264" t="s">
        <v>906</v>
      </c>
      <c r="G1401" s="261"/>
      <c r="H1401" s="263" t="s">
        <v>1</v>
      </c>
      <c r="I1401" s="265"/>
      <c r="J1401" s="261"/>
      <c r="K1401" s="261"/>
      <c r="L1401" s="266"/>
      <c r="M1401" s="267"/>
      <c r="N1401" s="268"/>
      <c r="O1401" s="268"/>
      <c r="P1401" s="268"/>
      <c r="Q1401" s="268"/>
      <c r="R1401" s="268"/>
      <c r="S1401" s="268"/>
      <c r="T1401" s="269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T1401" s="270" t="s">
        <v>251</v>
      </c>
      <c r="AU1401" s="270" t="s">
        <v>85</v>
      </c>
      <c r="AV1401" s="13" t="s">
        <v>31</v>
      </c>
      <c r="AW1401" s="13" t="s">
        <v>30</v>
      </c>
      <c r="AX1401" s="13" t="s">
        <v>76</v>
      </c>
      <c r="AY1401" s="270" t="s">
        <v>242</v>
      </c>
    </row>
    <row r="1402" s="14" customFormat="1">
      <c r="A1402" s="14"/>
      <c r="B1402" s="271"/>
      <c r="C1402" s="272"/>
      <c r="D1402" s="262" t="s">
        <v>251</v>
      </c>
      <c r="E1402" s="273" t="s">
        <v>1</v>
      </c>
      <c r="F1402" s="274" t="s">
        <v>379</v>
      </c>
      <c r="G1402" s="272"/>
      <c r="H1402" s="275">
        <v>25.100000000000001</v>
      </c>
      <c r="I1402" s="276"/>
      <c r="J1402" s="272"/>
      <c r="K1402" s="272"/>
      <c r="L1402" s="277"/>
      <c r="M1402" s="278"/>
      <c r="N1402" s="279"/>
      <c r="O1402" s="279"/>
      <c r="P1402" s="279"/>
      <c r="Q1402" s="279"/>
      <c r="R1402" s="279"/>
      <c r="S1402" s="279"/>
      <c r="T1402" s="280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T1402" s="281" t="s">
        <v>251</v>
      </c>
      <c r="AU1402" s="281" t="s">
        <v>85</v>
      </c>
      <c r="AV1402" s="14" t="s">
        <v>85</v>
      </c>
      <c r="AW1402" s="14" t="s">
        <v>30</v>
      </c>
      <c r="AX1402" s="14" t="s">
        <v>76</v>
      </c>
      <c r="AY1402" s="281" t="s">
        <v>242</v>
      </c>
    </row>
    <row r="1403" s="13" customFormat="1">
      <c r="A1403" s="13"/>
      <c r="B1403" s="260"/>
      <c r="C1403" s="261"/>
      <c r="D1403" s="262" t="s">
        <v>251</v>
      </c>
      <c r="E1403" s="263" t="s">
        <v>1</v>
      </c>
      <c r="F1403" s="264" t="s">
        <v>1372</v>
      </c>
      <c r="G1403" s="261"/>
      <c r="H1403" s="263" t="s">
        <v>1</v>
      </c>
      <c r="I1403" s="265"/>
      <c r="J1403" s="261"/>
      <c r="K1403" s="261"/>
      <c r="L1403" s="266"/>
      <c r="M1403" s="267"/>
      <c r="N1403" s="268"/>
      <c r="O1403" s="268"/>
      <c r="P1403" s="268"/>
      <c r="Q1403" s="268"/>
      <c r="R1403" s="268"/>
      <c r="S1403" s="268"/>
      <c r="T1403" s="269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T1403" s="270" t="s">
        <v>251</v>
      </c>
      <c r="AU1403" s="270" t="s">
        <v>85</v>
      </c>
      <c r="AV1403" s="13" t="s">
        <v>31</v>
      </c>
      <c r="AW1403" s="13" t="s">
        <v>30</v>
      </c>
      <c r="AX1403" s="13" t="s">
        <v>76</v>
      </c>
      <c r="AY1403" s="270" t="s">
        <v>242</v>
      </c>
    </row>
    <row r="1404" s="14" customFormat="1">
      <c r="A1404" s="14"/>
      <c r="B1404" s="271"/>
      <c r="C1404" s="272"/>
      <c r="D1404" s="262" t="s">
        <v>251</v>
      </c>
      <c r="E1404" s="273" t="s">
        <v>1</v>
      </c>
      <c r="F1404" s="274" t="s">
        <v>1373</v>
      </c>
      <c r="G1404" s="272"/>
      <c r="H1404" s="275">
        <v>1.44</v>
      </c>
      <c r="I1404" s="276"/>
      <c r="J1404" s="272"/>
      <c r="K1404" s="272"/>
      <c r="L1404" s="277"/>
      <c r="M1404" s="278"/>
      <c r="N1404" s="279"/>
      <c r="O1404" s="279"/>
      <c r="P1404" s="279"/>
      <c r="Q1404" s="279"/>
      <c r="R1404" s="279"/>
      <c r="S1404" s="279"/>
      <c r="T1404" s="280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T1404" s="281" t="s">
        <v>251</v>
      </c>
      <c r="AU1404" s="281" t="s">
        <v>85</v>
      </c>
      <c r="AV1404" s="14" t="s">
        <v>85</v>
      </c>
      <c r="AW1404" s="14" t="s">
        <v>30</v>
      </c>
      <c r="AX1404" s="14" t="s">
        <v>76</v>
      </c>
      <c r="AY1404" s="281" t="s">
        <v>242</v>
      </c>
    </row>
    <row r="1405" s="15" customFormat="1">
      <c r="A1405" s="15"/>
      <c r="B1405" s="282"/>
      <c r="C1405" s="283"/>
      <c r="D1405" s="262" t="s">
        <v>251</v>
      </c>
      <c r="E1405" s="284" t="s">
        <v>1</v>
      </c>
      <c r="F1405" s="285" t="s">
        <v>256</v>
      </c>
      <c r="G1405" s="283"/>
      <c r="H1405" s="286">
        <v>26.539999999999999</v>
      </c>
      <c r="I1405" s="287"/>
      <c r="J1405" s="283"/>
      <c r="K1405" s="283"/>
      <c r="L1405" s="288"/>
      <c r="M1405" s="289"/>
      <c r="N1405" s="290"/>
      <c r="O1405" s="290"/>
      <c r="P1405" s="290"/>
      <c r="Q1405" s="290"/>
      <c r="R1405" s="290"/>
      <c r="S1405" s="290"/>
      <c r="T1405" s="291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T1405" s="292" t="s">
        <v>251</v>
      </c>
      <c r="AU1405" s="292" t="s">
        <v>85</v>
      </c>
      <c r="AV1405" s="15" t="s">
        <v>249</v>
      </c>
      <c r="AW1405" s="15" t="s">
        <v>30</v>
      </c>
      <c r="AX1405" s="15" t="s">
        <v>31</v>
      </c>
      <c r="AY1405" s="292" t="s">
        <v>242</v>
      </c>
    </row>
    <row r="1406" s="2" customFormat="1" ht="16.5" customHeight="1">
      <c r="A1406" s="41"/>
      <c r="B1406" s="42"/>
      <c r="C1406" s="304" t="s">
        <v>1374</v>
      </c>
      <c r="D1406" s="304" t="s">
        <v>551</v>
      </c>
      <c r="E1406" s="305" t="s">
        <v>1364</v>
      </c>
      <c r="F1406" s="306" t="s">
        <v>1365</v>
      </c>
      <c r="G1406" s="307" t="s">
        <v>353</v>
      </c>
      <c r="H1406" s="308">
        <v>32.405000000000001</v>
      </c>
      <c r="I1406" s="309"/>
      <c r="J1406" s="308">
        <f>ROUND(I1406*H1406,3)</f>
        <v>0</v>
      </c>
      <c r="K1406" s="310"/>
      <c r="L1406" s="311"/>
      <c r="M1406" s="312" t="s">
        <v>1</v>
      </c>
      <c r="N1406" s="313" t="s">
        <v>41</v>
      </c>
      <c r="O1406" s="94"/>
      <c r="P1406" s="256">
        <f>O1406*H1406</f>
        <v>0</v>
      </c>
      <c r="Q1406" s="256">
        <v>0.0047999999999999996</v>
      </c>
      <c r="R1406" s="256">
        <f>Q1406*H1406</f>
        <v>0.15554399999999999</v>
      </c>
      <c r="S1406" s="256">
        <v>0</v>
      </c>
      <c r="T1406" s="257">
        <f>S1406*H1406</f>
        <v>0</v>
      </c>
      <c r="U1406" s="41"/>
      <c r="V1406" s="41"/>
      <c r="W1406" s="41"/>
      <c r="X1406" s="41"/>
      <c r="Y1406" s="41"/>
      <c r="Z1406" s="41"/>
      <c r="AA1406" s="41"/>
      <c r="AB1406" s="41"/>
      <c r="AC1406" s="41"/>
      <c r="AD1406" s="41"/>
      <c r="AE1406" s="41"/>
      <c r="AR1406" s="258" t="s">
        <v>1326</v>
      </c>
      <c r="AT1406" s="258" t="s">
        <v>551</v>
      </c>
      <c r="AU1406" s="258" t="s">
        <v>85</v>
      </c>
      <c r="AY1406" s="18" t="s">
        <v>242</v>
      </c>
      <c r="BE1406" s="146">
        <f>IF(N1406="základní",J1406,0)</f>
        <v>0</v>
      </c>
      <c r="BF1406" s="146">
        <f>IF(N1406="snížená",J1406,0)</f>
        <v>0</v>
      </c>
      <c r="BG1406" s="146">
        <f>IF(N1406="zákl. přenesená",J1406,0)</f>
        <v>0</v>
      </c>
      <c r="BH1406" s="146">
        <f>IF(N1406="sníž. přenesená",J1406,0)</f>
        <v>0</v>
      </c>
      <c r="BI1406" s="146">
        <f>IF(N1406="nulová",J1406,0)</f>
        <v>0</v>
      </c>
      <c r="BJ1406" s="18" t="s">
        <v>31</v>
      </c>
      <c r="BK1406" s="259">
        <f>ROUND(I1406*H1406,3)</f>
        <v>0</v>
      </c>
      <c r="BL1406" s="18" t="s">
        <v>518</v>
      </c>
      <c r="BM1406" s="258" t="s">
        <v>1375</v>
      </c>
    </row>
    <row r="1407" s="14" customFormat="1">
      <c r="A1407" s="14"/>
      <c r="B1407" s="271"/>
      <c r="C1407" s="272"/>
      <c r="D1407" s="262" t="s">
        <v>251</v>
      </c>
      <c r="E1407" s="272"/>
      <c r="F1407" s="274" t="s">
        <v>1376</v>
      </c>
      <c r="G1407" s="272"/>
      <c r="H1407" s="275">
        <v>32.405000000000001</v>
      </c>
      <c r="I1407" s="276"/>
      <c r="J1407" s="272"/>
      <c r="K1407" s="272"/>
      <c r="L1407" s="277"/>
      <c r="M1407" s="278"/>
      <c r="N1407" s="279"/>
      <c r="O1407" s="279"/>
      <c r="P1407" s="279"/>
      <c r="Q1407" s="279"/>
      <c r="R1407" s="279"/>
      <c r="S1407" s="279"/>
      <c r="T1407" s="280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T1407" s="281" t="s">
        <v>251</v>
      </c>
      <c r="AU1407" s="281" t="s">
        <v>85</v>
      </c>
      <c r="AV1407" s="14" t="s">
        <v>85</v>
      </c>
      <c r="AW1407" s="14" t="s">
        <v>4</v>
      </c>
      <c r="AX1407" s="14" t="s">
        <v>31</v>
      </c>
      <c r="AY1407" s="281" t="s">
        <v>242</v>
      </c>
    </row>
    <row r="1408" s="2" customFormat="1" ht="33" customHeight="1">
      <c r="A1408" s="41"/>
      <c r="B1408" s="42"/>
      <c r="C1408" s="247" t="s">
        <v>1377</v>
      </c>
      <c r="D1408" s="247" t="s">
        <v>245</v>
      </c>
      <c r="E1408" s="248" t="s">
        <v>1378</v>
      </c>
      <c r="F1408" s="249" t="s">
        <v>1379</v>
      </c>
      <c r="G1408" s="250" t="s">
        <v>1380</v>
      </c>
      <c r="H1408" s="314"/>
      <c r="I1408" s="252"/>
      <c r="J1408" s="251">
        <f>ROUND(I1408*H1408,3)</f>
        <v>0</v>
      </c>
      <c r="K1408" s="253"/>
      <c r="L1408" s="44"/>
      <c r="M1408" s="254" t="s">
        <v>1</v>
      </c>
      <c r="N1408" s="255" t="s">
        <v>41</v>
      </c>
      <c r="O1408" s="94"/>
      <c r="P1408" s="256">
        <f>O1408*H1408</f>
        <v>0</v>
      </c>
      <c r="Q1408" s="256">
        <v>0</v>
      </c>
      <c r="R1408" s="256">
        <f>Q1408*H1408</f>
        <v>0</v>
      </c>
      <c r="S1408" s="256">
        <v>0</v>
      </c>
      <c r="T1408" s="257">
        <f>S1408*H1408</f>
        <v>0</v>
      </c>
      <c r="U1408" s="41"/>
      <c r="V1408" s="41"/>
      <c r="W1408" s="41"/>
      <c r="X1408" s="41"/>
      <c r="Y1408" s="41"/>
      <c r="Z1408" s="41"/>
      <c r="AA1408" s="41"/>
      <c r="AB1408" s="41"/>
      <c r="AC1408" s="41"/>
      <c r="AD1408" s="41"/>
      <c r="AE1408" s="41"/>
      <c r="AR1408" s="258" t="s">
        <v>518</v>
      </c>
      <c r="AT1408" s="258" t="s">
        <v>245</v>
      </c>
      <c r="AU1408" s="258" t="s">
        <v>85</v>
      </c>
      <c r="AY1408" s="18" t="s">
        <v>242</v>
      </c>
      <c r="BE1408" s="146">
        <f>IF(N1408="základní",J1408,0)</f>
        <v>0</v>
      </c>
      <c r="BF1408" s="146">
        <f>IF(N1408="snížená",J1408,0)</f>
        <v>0</v>
      </c>
      <c r="BG1408" s="146">
        <f>IF(N1408="zákl. přenesená",J1408,0)</f>
        <v>0</v>
      </c>
      <c r="BH1408" s="146">
        <f>IF(N1408="sníž. přenesená",J1408,0)</f>
        <v>0</v>
      </c>
      <c r="BI1408" s="146">
        <f>IF(N1408="nulová",J1408,0)</f>
        <v>0</v>
      </c>
      <c r="BJ1408" s="18" t="s">
        <v>31</v>
      </c>
      <c r="BK1408" s="259">
        <f>ROUND(I1408*H1408,3)</f>
        <v>0</v>
      </c>
      <c r="BL1408" s="18" t="s">
        <v>518</v>
      </c>
      <c r="BM1408" s="258" t="s">
        <v>1381</v>
      </c>
    </row>
    <row r="1409" s="12" customFormat="1" ht="22.8" customHeight="1">
      <c r="A1409" s="12"/>
      <c r="B1409" s="231"/>
      <c r="C1409" s="232"/>
      <c r="D1409" s="233" t="s">
        <v>75</v>
      </c>
      <c r="E1409" s="245" t="s">
        <v>1382</v>
      </c>
      <c r="F1409" s="245" t="s">
        <v>1383</v>
      </c>
      <c r="G1409" s="232"/>
      <c r="H1409" s="232"/>
      <c r="I1409" s="235"/>
      <c r="J1409" s="246">
        <f>BK1409</f>
        <v>0</v>
      </c>
      <c r="K1409" s="232"/>
      <c r="L1409" s="237"/>
      <c r="M1409" s="238"/>
      <c r="N1409" s="239"/>
      <c r="O1409" s="239"/>
      <c r="P1409" s="240">
        <f>SUM(P1410:P1513)</f>
        <v>0</v>
      </c>
      <c r="Q1409" s="239"/>
      <c r="R1409" s="240">
        <f>SUM(R1410:R1513)</f>
        <v>31.285333819999998</v>
      </c>
      <c r="S1409" s="239"/>
      <c r="T1409" s="241">
        <f>SUM(T1410:T1513)</f>
        <v>0.14366999999999999</v>
      </c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R1409" s="242" t="s">
        <v>85</v>
      </c>
      <c r="AT1409" s="243" t="s">
        <v>75</v>
      </c>
      <c r="AU1409" s="243" t="s">
        <v>31</v>
      </c>
      <c r="AY1409" s="242" t="s">
        <v>242</v>
      </c>
      <c r="BK1409" s="244">
        <f>SUM(BK1410:BK1513)</f>
        <v>0</v>
      </c>
    </row>
    <row r="1410" s="2" customFormat="1" ht="16.5" customHeight="1">
      <c r="A1410" s="41"/>
      <c r="B1410" s="42"/>
      <c r="C1410" s="247" t="s">
        <v>1384</v>
      </c>
      <c r="D1410" s="247" t="s">
        <v>245</v>
      </c>
      <c r="E1410" s="248" t="s">
        <v>1385</v>
      </c>
      <c r="F1410" s="249" t="s">
        <v>1386</v>
      </c>
      <c r="G1410" s="250" t="s">
        <v>465</v>
      </c>
      <c r="H1410" s="251">
        <v>95.780000000000001</v>
      </c>
      <c r="I1410" s="252"/>
      <c r="J1410" s="251">
        <f>ROUND(I1410*H1410,3)</f>
        <v>0</v>
      </c>
      <c r="K1410" s="253"/>
      <c r="L1410" s="44"/>
      <c r="M1410" s="254" t="s">
        <v>1</v>
      </c>
      <c r="N1410" s="255" t="s">
        <v>41</v>
      </c>
      <c r="O1410" s="94"/>
      <c r="P1410" s="256">
        <f>O1410*H1410</f>
        <v>0</v>
      </c>
      <c r="Q1410" s="256">
        <v>0</v>
      </c>
      <c r="R1410" s="256">
        <f>Q1410*H1410</f>
        <v>0</v>
      </c>
      <c r="S1410" s="256">
        <v>0.0015</v>
      </c>
      <c r="T1410" s="257">
        <f>S1410*H1410</f>
        <v>0.14366999999999999</v>
      </c>
      <c r="U1410" s="41"/>
      <c r="V1410" s="41"/>
      <c r="W1410" s="41"/>
      <c r="X1410" s="41"/>
      <c r="Y1410" s="41"/>
      <c r="Z1410" s="41"/>
      <c r="AA1410" s="41"/>
      <c r="AB1410" s="41"/>
      <c r="AC1410" s="41"/>
      <c r="AD1410" s="41"/>
      <c r="AE1410" s="41"/>
      <c r="AR1410" s="258" t="s">
        <v>518</v>
      </c>
      <c r="AT1410" s="258" t="s">
        <v>245</v>
      </c>
      <c r="AU1410" s="258" t="s">
        <v>85</v>
      </c>
      <c r="AY1410" s="18" t="s">
        <v>242</v>
      </c>
      <c r="BE1410" s="146">
        <f>IF(N1410="základní",J1410,0)</f>
        <v>0</v>
      </c>
      <c r="BF1410" s="146">
        <f>IF(N1410="snížená",J1410,0)</f>
        <v>0</v>
      </c>
      <c r="BG1410" s="146">
        <f>IF(N1410="zákl. přenesená",J1410,0)</f>
        <v>0</v>
      </c>
      <c r="BH1410" s="146">
        <f>IF(N1410="sníž. přenesená",J1410,0)</f>
        <v>0</v>
      </c>
      <c r="BI1410" s="146">
        <f>IF(N1410="nulová",J1410,0)</f>
        <v>0</v>
      </c>
      <c r="BJ1410" s="18" t="s">
        <v>31</v>
      </c>
      <c r="BK1410" s="259">
        <f>ROUND(I1410*H1410,3)</f>
        <v>0</v>
      </c>
      <c r="BL1410" s="18" t="s">
        <v>518</v>
      </c>
      <c r="BM1410" s="258" t="s">
        <v>1387</v>
      </c>
    </row>
    <row r="1411" s="13" customFormat="1">
      <c r="A1411" s="13"/>
      <c r="B1411" s="260"/>
      <c r="C1411" s="261"/>
      <c r="D1411" s="262" t="s">
        <v>251</v>
      </c>
      <c r="E1411" s="263" t="s">
        <v>1</v>
      </c>
      <c r="F1411" s="264" t="s">
        <v>1388</v>
      </c>
      <c r="G1411" s="261"/>
      <c r="H1411" s="263" t="s">
        <v>1</v>
      </c>
      <c r="I1411" s="265"/>
      <c r="J1411" s="261"/>
      <c r="K1411" s="261"/>
      <c r="L1411" s="266"/>
      <c r="M1411" s="267"/>
      <c r="N1411" s="268"/>
      <c r="O1411" s="268"/>
      <c r="P1411" s="268"/>
      <c r="Q1411" s="268"/>
      <c r="R1411" s="268"/>
      <c r="S1411" s="268"/>
      <c r="T1411" s="269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T1411" s="270" t="s">
        <v>251</v>
      </c>
      <c r="AU1411" s="270" t="s">
        <v>85</v>
      </c>
      <c r="AV1411" s="13" t="s">
        <v>31</v>
      </c>
      <c r="AW1411" s="13" t="s">
        <v>30</v>
      </c>
      <c r="AX1411" s="13" t="s">
        <v>76</v>
      </c>
      <c r="AY1411" s="270" t="s">
        <v>242</v>
      </c>
    </row>
    <row r="1412" s="14" customFormat="1">
      <c r="A1412" s="14"/>
      <c r="B1412" s="271"/>
      <c r="C1412" s="272"/>
      <c r="D1412" s="262" t="s">
        <v>251</v>
      </c>
      <c r="E1412" s="273" t="s">
        <v>1</v>
      </c>
      <c r="F1412" s="274" t="s">
        <v>1389</v>
      </c>
      <c r="G1412" s="272"/>
      <c r="H1412" s="275">
        <v>95.780000000000001</v>
      </c>
      <c r="I1412" s="276"/>
      <c r="J1412" s="272"/>
      <c r="K1412" s="272"/>
      <c r="L1412" s="277"/>
      <c r="M1412" s="278"/>
      <c r="N1412" s="279"/>
      <c r="O1412" s="279"/>
      <c r="P1412" s="279"/>
      <c r="Q1412" s="279"/>
      <c r="R1412" s="279"/>
      <c r="S1412" s="279"/>
      <c r="T1412" s="280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T1412" s="281" t="s">
        <v>251</v>
      </c>
      <c r="AU1412" s="281" t="s">
        <v>85</v>
      </c>
      <c r="AV1412" s="14" t="s">
        <v>85</v>
      </c>
      <c r="AW1412" s="14" t="s">
        <v>30</v>
      </c>
      <c r="AX1412" s="14" t="s">
        <v>76</v>
      </c>
      <c r="AY1412" s="281" t="s">
        <v>242</v>
      </c>
    </row>
    <row r="1413" s="15" customFormat="1">
      <c r="A1413" s="15"/>
      <c r="B1413" s="282"/>
      <c r="C1413" s="283"/>
      <c r="D1413" s="262" t="s">
        <v>251</v>
      </c>
      <c r="E1413" s="284" t="s">
        <v>1</v>
      </c>
      <c r="F1413" s="285" t="s">
        <v>256</v>
      </c>
      <c r="G1413" s="283"/>
      <c r="H1413" s="286">
        <v>95.780000000000001</v>
      </c>
      <c r="I1413" s="287"/>
      <c r="J1413" s="283"/>
      <c r="K1413" s="283"/>
      <c r="L1413" s="288"/>
      <c r="M1413" s="289"/>
      <c r="N1413" s="290"/>
      <c r="O1413" s="290"/>
      <c r="P1413" s="290"/>
      <c r="Q1413" s="290"/>
      <c r="R1413" s="290"/>
      <c r="S1413" s="290"/>
      <c r="T1413" s="291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T1413" s="292" t="s">
        <v>251</v>
      </c>
      <c r="AU1413" s="292" t="s">
        <v>85</v>
      </c>
      <c r="AV1413" s="15" t="s">
        <v>249</v>
      </c>
      <c r="AW1413" s="15" t="s">
        <v>30</v>
      </c>
      <c r="AX1413" s="15" t="s">
        <v>31</v>
      </c>
      <c r="AY1413" s="292" t="s">
        <v>242</v>
      </c>
    </row>
    <row r="1414" s="2" customFormat="1" ht="16.5" customHeight="1">
      <c r="A1414" s="41"/>
      <c r="B1414" s="42"/>
      <c r="C1414" s="247" t="s">
        <v>1390</v>
      </c>
      <c r="D1414" s="247" t="s">
        <v>245</v>
      </c>
      <c r="E1414" s="248" t="s">
        <v>1391</v>
      </c>
      <c r="F1414" s="249" t="s">
        <v>1392</v>
      </c>
      <c r="G1414" s="250" t="s">
        <v>465</v>
      </c>
      <c r="H1414" s="251">
        <v>95.780000000000001</v>
      </c>
      <c r="I1414" s="252"/>
      <c r="J1414" s="251">
        <f>ROUND(I1414*H1414,3)</f>
        <v>0</v>
      </c>
      <c r="K1414" s="253"/>
      <c r="L1414" s="44"/>
      <c r="M1414" s="254" t="s">
        <v>1</v>
      </c>
      <c r="N1414" s="255" t="s">
        <v>41</v>
      </c>
      <c r="O1414" s="94"/>
      <c r="P1414" s="256">
        <f>O1414*H1414</f>
        <v>0</v>
      </c>
      <c r="Q1414" s="256">
        <v>0.0012800000000000001</v>
      </c>
      <c r="R1414" s="256">
        <f>Q1414*H1414</f>
        <v>0.12259840000000001</v>
      </c>
      <c r="S1414" s="256">
        <v>0</v>
      </c>
      <c r="T1414" s="257">
        <f>S1414*H1414</f>
        <v>0</v>
      </c>
      <c r="U1414" s="41"/>
      <c r="V1414" s="41"/>
      <c r="W1414" s="41"/>
      <c r="X1414" s="41"/>
      <c r="Y1414" s="41"/>
      <c r="Z1414" s="41"/>
      <c r="AA1414" s="41"/>
      <c r="AB1414" s="41"/>
      <c r="AC1414" s="41"/>
      <c r="AD1414" s="41"/>
      <c r="AE1414" s="41"/>
      <c r="AR1414" s="258" t="s">
        <v>249</v>
      </c>
      <c r="AT1414" s="258" t="s">
        <v>245</v>
      </c>
      <c r="AU1414" s="258" t="s">
        <v>85</v>
      </c>
      <c r="AY1414" s="18" t="s">
        <v>242</v>
      </c>
      <c r="BE1414" s="146">
        <f>IF(N1414="základní",J1414,0)</f>
        <v>0</v>
      </c>
      <c r="BF1414" s="146">
        <f>IF(N1414="snížená",J1414,0)</f>
        <v>0</v>
      </c>
      <c r="BG1414" s="146">
        <f>IF(N1414="zákl. přenesená",J1414,0)</f>
        <v>0</v>
      </c>
      <c r="BH1414" s="146">
        <f>IF(N1414="sníž. přenesená",J1414,0)</f>
        <v>0</v>
      </c>
      <c r="BI1414" s="146">
        <f>IF(N1414="nulová",J1414,0)</f>
        <v>0</v>
      </c>
      <c r="BJ1414" s="18" t="s">
        <v>31</v>
      </c>
      <c r="BK1414" s="259">
        <f>ROUND(I1414*H1414,3)</f>
        <v>0</v>
      </c>
      <c r="BL1414" s="18" t="s">
        <v>249</v>
      </c>
      <c r="BM1414" s="258" t="s">
        <v>1393</v>
      </c>
    </row>
    <row r="1415" s="2" customFormat="1" ht="16.5" customHeight="1">
      <c r="A1415" s="41"/>
      <c r="B1415" s="42"/>
      <c r="C1415" s="304" t="s">
        <v>1394</v>
      </c>
      <c r="D1415" s="304" t="s">
        <v>551</v>
      </c>
      <c r="E1415" s="305" t="s">
        <v>1395</v>
      </c>
      <c r="F1415" s="306" t="s">
        <v>1396</v>
      </c>
      <c r="G1415" s="307" t="s">
        <v>478</v>
      </c>
      <c r="H1415" s="308">
        <v>35.917999999999999</v>
      </c>
      <c r="I1415" s="309"/>
      <c r="J1415" s="308">
        <f>ROUND(I1415*H1415,3)</f>
        <v>0</v>
      </c>
      <c r="K1415" s="310"/>
      <c r="L1415" s="311"/>
      <c r="M1415" s="312" t="s">
        <v>1</v>
      </c>
      <c r="N1415" s="313" t="s">
        <v>41</v>
      </c>
      <c r="O1415" s="94"/>
      <c r="P1415" s="256">
        <f>O1415*H1415</f>
        <v>0</v>
      </c>
      <c r="Q1415" s="256">
        <v>0.00077999999999999999</v>
      </c>
      <c r="R1415" s="256">
        <f>Q1415*H1415</f>
        <v>0.028016039999999999</v>
      </c>
      <c r="S1415" s="256">
        <v>0</v>
      </c>
      <c r="T1415" s="257">
        <f>S1415*H1415</f>
        <v>0</v>
      </c>
      <c r="U1415" s="41"/>
      <c r="V1415" s="41"/>
      <c r="W1415" s="41"/>
      <c r="X1415" s="41"/>
      <c r="Y1415" s="41"/>
      <c r="Z1415" s="41"/>
      <c r="AA1415" s="41"/>
      <c r="AB1415" s="41"/>
      <c r="AC1415" s="41"/>
      <c r="AD1415" s="41"/>
      <c r="AE1415" s="41"/>
      <c r="AR1415" s="258" t="s">
        <v>1326</v>
      </c>
      <c r="AT1415" s="258" t="s">
        <v>551</v>
      </c>
      <c r="AU1415" s="258" t="s">
        <v>85</v>
      </c>
      <c r="AY1415" s="18" t="s">
        <v>242</v>
      </c>
      <c r="BE1415" s="146">
        <f>IF(N1415="základní",J1415,0)</f>
        <v>0</v>
      </c>
      <c r="BF1415" s="146">
        <f>IF(N1415="snížená",J1415,0)</f>
        <v>0</v>
      </c>
      <c r="BG1415" s="146">
        <f>IF(N1415="zákl. přenesená",J1415,0)</f>
        <v>0</v>
      </c>
      <c r="BH1415" s="146">
        <f>IF(N1415="sníž. přenesená",J1415,0)</f>
        <v>0</v>
      </c>
      <c r="BI1415" s="146">
        <f>IF(N1415="nulová",J1415,0)</f>
        <v>0</v>
      </c>
      <c r="BJ1415" s="18" t="s">
        <v>31</v>
      </c>
      <c r="BK1415" s="259">
        <f>ROUND(I1415*H1415,3)</f>
        <v>0</v>
      </c>
      <c r="BL1415" s="18" t="s">
        <v>518</v>
      </c>
      <c r="BM1415" s="258" t="s">
        <v>1397</v>
      </c>
    </row>
    <row r="1416" s="14" customFormat="1">
      <c r="A1416" s="14"/>
      <c r="B1416" s="271"/>
      <c r="C1416" s="272"/>
      <c r="D1416" s="262" t="s">
        <v>251</v>
      </c>
      <c r="E1416" s="273" t="s">
        <v>1</v>
      </c>
      <c r="F1416" s="274" t="s">
        <v>1398</v>
      </c>
      <c r="G1416" s="272"/>
      <c r="H1416" s="275">
        <v>35.917999999999999</v>
      </c>
      <c r="I1416" s="276"/>
      <c r="J1416" s="272"/>
      <c r="K1416" s="272"/>
      <c r="L1416" s="277"/>
      <c r="M1416" s="278"/>
      <c r="N1416" s="279"/>
      <c r="O1416" s="279"/>
      <c r="P1416" s="279"/>
      <c r="Q1416" s="279"/>
      <c r="R1416" s="279"/>
      <c r="S1416" s="279"/>
      <c r="T1416" s="280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T1416" s="281" t="s">
        <v>251</v>
      </c>
      <c r="AU1416" s="281" t="s">
        <v>85</v>
      </c>
      <c r="AV1416" s="14" t="s">
        <v>85</v>
      </c>
      <c r="AW1416" s="14" t="s">
        <v>30</v>
      </c>
      <c r="AX1416" s="14" t="s">
        <v>31</v>
      </c>
      <c r="AY1416" s="281" t="s">
        <v>242</v>
      </c>
    </row>
    <row r="1417" s="2" customFormat="1" ht="37.8" customHeight="1">
      <c r="A1417" s="41"/>
      <c r="B1417" s="42"/>
      <c r="C1417" s="247" t="s">
        <v>1399</v>
      </c>
      <c r="D1417" s="247" t="s">
        <v>245</v>
      </c>
      <c r="E1417" s="248" t="s">
        <v>1400</v>
      </c>
      <c r="F1417" s="249" t="s">
        <v>1401</v>
      </c>
      <c r="G1417" s="250" t="s">
        <v>353</v>
      </c>
      <c r="H1417" s="251">
        <v>296.529</v>
      </c>
      <c r="I1417" s="252"/>
      <c r="J1417" s="251">
        <f>ROUND(I1417*H1417,3)</f>
        <v>0</v>
      </c>
      <c r="K1417" s="253"/>
      <c r="L1417" s="44"/>
      <c r="M1417" s="254" t="s">
        <v>1</v>
      </c>
      <c r="N1417" s="255" t="s">
        <v>41</v>
      </c>
      <c r="O1417" s="94"/>
      <c r="P1417" s="256">
        <f>O1417*H1417</f>
        <v>0</v>
      </c>
      <c r="Q1417" s="256">
        <v>0.00042000000000000002</v>
      </c>
      <c r="R1417" s="256">
        <f>Q1417*H1417</f>
        <v>0.12454218</v>
      </c>
      <c r="S1417" s="256">
        <v>0</v>
      </c>
      <c r="T1417" s="257">
        <f>S1417*H1417</f>
        <v>0</v>
      </c>
      <c r="U1417" s="41"/>
      <c r="V1417" s="41"/>
      <c r="W1417" s="41"/>
      <c r="X1417" s="41"/>
      <c r="Y1417" s="41"/>
      <c r="Z1417" s="41"/>
      <c r="AA1417" s="41"/>
      <c r="AB1417" s="41"/>
      <c r="AC1417" s="41"/>
      <c r="AD1417" s="41"/>
      <c r="AE1417" s="41"/>
      <c r="AR1417" s="258" t="s">
        <v>518</v>
      </c>
      <c r="AT1417" s="258" t="s">
        <v>245</v>
      </c>
      <c r="AU1417" s="258" t="s">
        <v>85</v>
      </c>
      <c r="AY1417" s="18" t="s">
        <v>242</v>
      </c>
      <c r="BE1417" s="146">
        <f>IF(N1417="základní",J1417,0)</f>
        <v>0</v>
      </c>
      <c r="BF1417" s="146">
        <f>IF(N1417="snížená",J1417,0)</f>
        <v>0</v>
      </c>
      <c r="BG1417" s="146">
        <f>IF(N1417="zákl. přenesená",J1417,0)</f>
        <v>0</v>
      </c>
      <c r="BH1417" s="146">
        <f>IF(N1417="sníž. přenesená",J1417,0)</f>
        <v>0</v>
      </c>
      <c r="BI1417" s="146">
        <f>IF(N1417="nulová",J1417,0)</f>
        <v>0</v>
      </c>
      <c r="BJ1417" s="18" t="s">
        <v>31</v>
      </c>
      <c r="BK1417" s="259">
        <f>ROUND(I1417*H1417,3)</f>
        <v>0</v>
      </c>
      <c r="BL1417" s="18" t="s">
        <v>518</v>
      </c>
      <c r="BM1417" s="258" t="s">
        <v>1402</v>
      </c>
    </row>
    <row r="1418" s="13" customFormat="1">
      <c r="A1418" s="13"/>
      <c r="B1418" s="260"/>
      <c r="C1418" s="261"/>
      <c r="D1418" s="262" t="s">
        <v>251</v>
      </c>
      <c r="E1418" s="263" t="s">
        <v>1</v>
      </c>
      <c r="F1418" s="264" t="s">
        <v>1403</v>
      </c>
      <c r="G1418" s="261"/>
      <c r="H1418" s="263" t="s">
        <v>1</v>
      </c>
      <c r="I1418" s="265"/>
      <c r="J1418" s="261"/>
      <c r="K1418" s="261"/>
      <c r="L1418" s="266"/>
      <c r="M1418" s="267"/>
      <c r="N1418" s="268"/>
      <c r="O1418" s="268"/>
      <c r="P1418" s="268"/>
      <c r="Q1418" s="268"/>
      <c r="R1418" s="268"/>
      <c r="S1418" s="268"/>
      <c r="T1418" s="269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T1418" s="270" t="s">
        <v>251</v>
      </c>
      <c r="AU1418" s="270" t="s">
        <v>85</v>
      </c>
      <c r="AV1418" s="13" t="s">
        <v>31</v>
      </c>
      <c r="AW1418" s="13" t="s">
        <v>30</v>
      </c>
      <c r="AX1418" s="13" t="s">
        <v>76</v>
      </c>
      <c r="AY1418" s="270" t="s">
        <v>242</v>
      </c>
    </row>
    <row r="1419" s="14" customFormat="1">
      <c r="A1419" s="14"/>
      <c r="B1419" s="271"/>
      <c r="C1419" s="272"/>
      <c r="D1419" s="262" t="s">
        <v>251</v>
      </c>
      <c r="E1419" s="273" t="s">
        <v>1</v>
      </c>
      <c r="F1419" s="274" t="s">
        <v>1404</v>
      </c>
      <c r="G1419" s="272"/>
      <c r="H1419" s="275">
        <v>296.529</v>
      </c>
      <c r="I1419" s="276"/>
      <c r="J1419" s="272"/>
      <c r="K1419" s="272"/>
      <c r="L1419" s="277"/>
      <c r="M1419" s="278"/>
      <c r="N1419" s="279"/>
      <c r="O1419" s="279"/>
      <c r="P1419" s="279"/>
      <c r="Q1419" s="279"/>
      <c r="R1419" s="279"/>
      <c r="S1419" s="279"/>
      <c r="T1419" s="280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T1419" s="281" t="s">
        <v>251</v>
      </c>
      <c r="AU1419" s="281" t="s">
        <v>85</v>
      </c>
      <c r="AV1419" s="14" t="s">
        <v>85</v>
      </c>
      <c r="AW1419" s="14" t="s">
        <v>30</v>
      </c>
      <c r="AX1419" s="14" t="s">
        <v>76</v>
      </c>
      <c r="AY1419" s="281" t="s">
        <v>242</v>
      </c>
    </row>
    <row r="1420" s="15" customFormat="1">
      <c r="A1420" s="15"/>
      <c r="B1420" s="282"/>
      <c r="C1420" s="283"/>
      <c r="D1420" s="262" t="s">
        <v>251</v>
      </c>
      <c r="E1420" s="284" t="s">
        <v>1</v>
      </c>
      <c r="F1420" s="285" t="s">
        <v>256</v>
      </c>
      <c r="G1420" s="283"/>
      <c r="H1420" s="286">
        <v>296.529</v>
      </c>
      <c r="I1420" s="287"/>
      <c r="J1420" s="283"/>
      <c r="K1420" s="283"/>
      <c r="L1420" s="288"/>
      <c r="M1420" s="289"/>
      <c r="N1420" s="290"/>
      <c r="O1420" s="290"/>
      <c r="P1420" s="290"/>
      <c r="Q1420" s="290"/>
      <c r="R1420" s="290"/>
      <c r="S1420" s="290"/>
      <c r="T1420" s="291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T1420" s="292" t="s">
        <v>251</v>
      </c>
      <c r="AU1420" s="292" t="s">
        <v>85</v>
      </c>
      <c r="AV1420" s="15" t="s">
        <v>249</v>
      </c>
      <c r="AW1420" s="15" t="s">
        <v>30</v>
      </c>
      <c r="AX1420" s="15" t="s">
        <v>31</v>
      </c>
      <c r="AY1420" s="292" t="s">
        <v>242</v>
      </c>
    </row>
    <row r="1421" s="2" customFormat="1" ht="33" customHeight="1">
      <c r="A1421" s="41"/>
      <c r="B1421" s="42"/>
      <c r="C1421" s="304" t="s">
        <v>1405</v>
      </c>
      <c r="D1421" s="304" t="s">
        <v>551</v>
      </c>
      <c r="E1421" s="305" t="s">
        <v>1406</v>
      </c>
      <c r="F1421" s="306" t="s">
        <v>1407</v>
      </c>
      <c r="G1421" s="307" t="s">
        <v>353</v>
      </c>
      <c r="H1421" s="308">
        <v>362.06200000000001</v>
      </c>
      <c r="I1421" s="309"/>
      <c r="J1421" s="308">
        <f>ROUND(I1421*H1421,3)</f>
        <v>0</v>
      </c>
      <c r="K1421" s="310"/>
      <c r="L1421" s="311"/>
      <c r="M1421" s="312" t="s">
        <v>1</v>
      </c>
      <c r="N1421" s="313" t="s">
        <v>41</v>
      </c>
      <c r="O1421" s="94"/>
      <c r="P1421" s="256">
        <f>O1421*H1421</f>
        <v>0</v>
      </c>
      <c r="Q1421" s="256">
        <v>0.0025000000000000001</v>
      </c>
      <c r="R1421" s="256">
        <f>Q1421*H1421</f>
        <v>0.90515500000000004</v>
      </c>
      <c r="S1421" s="256">
        <v>0</v>
      </c>
      <c r="T1421" s="257">
        <f>S1421*H1421</f>
        <v>0</v>
      </c>
      <c r="U1421" s="41"/>
      <c r="V1421" s="41"/>
      <c r="W1421" s="41"/>
      <c r="X1421" s="41"/>
      <c r="Y1421" s="41"/>
      <c r="Z1421" s="41"/>
      <c r="AA1421" s="41"/>
      <c r="AB1421" s="41"/>
      <c r="AC1421" s="41"/>
      <c r="AD1421" s="41"/>
      <c r="AE1421" s="41"/>
      <c r="AR1421" s="258" t="s">
        <v>1326</v>
      </c>
      <c r="AT1421" s="258" t="s">
        <v>551</v>
      </c>
      <c r="AU1421" s="258" t="s">
        <v>85</v>
      </c>
      <c r="AY1421" s="18" t="s">
        <v>242</v>
      </c>
      <c r="BE1421" s="146">
        <f>IF(N1421="základní",J1421,0)</f>
        <v>0</v>
      </c>
      <c r="BF1421" s="146">
        <f>IF(N1421="snížená",J1421,0)</f>
        <v>0</v>
      </c>
      <c r="BG1421" s="146">
        <f>IF(N1421="zákl. přenesená",J1421,0)</f>
        <v>0</v>
      </c>
      <c r="BH1421" s="146">
        <f>IF(N1421="sníž. přenesená",J1421,0)</f>
        <v>0</v>
      </c>
      <c r="BI1421" s="146">
        <f>IF(N1421="nulová",J1421,0)</f>
        <v>0</v>
      </c>
      <c r="BJ1421" s="18" t="s">
        <v>31</v>
      </c>
      <c r="BK1421" s="259">
        <f>ROUND(I1421*H1421,3)</f>
        <v>0</v>
      </c>
      <c r="BL1421" s="18" t="s">
        <v>518</v>
      </c>
      <c r="BM1421" s="258" t="s">
        <v>1408</v>
      </c>
    </row>
    <row r="1422" s="14" customFormat="1">
      <c r="A1422" s="14"/>
      <c r="B1422" s="271"/>
      <c r="C1422" s="272"/>
      <c r="D1422" s="262" t="s">
        <v>251</v>
      </c>
      <c r="E1422" s="272"/>
      <c r="F1422" s="274" t="s">
        <v>1409</v>
      </c>
      <c r="G1422" s="272"/>
      <c r="H1422" s="275">
        <v>362.06200000000001</v>
      </c>
      <c r="I1422" s="276"/>
      <c r="J1422" s="272"/>
      <c r="K1422" s="272"/>
      <c r="L1422" s="277"/>
      <c r="M1422" s="278"/>
      <c r="N1422" s="279"/>
      <c r="O1422" s="279"/>
      <c r="P1422" s="279"/>
      <c r="Q1422" s="279"/>
      <c r="R1422" s="279"/>
      <c r="S1422" s="279"/>
      <c r="T1422" s="280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T1422" s="281" t="s">
        <v>251</v>
      </c>
      <c r="AU1422" s="281" t="s">
        <v>85</v>
      </c>
      <c r="AV1422" s="14" t="s">
        <v>85</v>
      </c>
      <c r="AW1422" s="14" t="s">
        <v>4</v>
      </c>
      <c r="AX1422" s="14" t="s">
        <v>31</v>
      </c>
      <c r="AY1422" s="281" t="s">
        <v>242</v>
      </c>
    </row>
    <row r="1423" s="2" customFormat="1" ht="24.15" customHeight="1">
      <c r="A1423" s="41"/>
      <c r="B1423" s="42"/>
      <c r="C1423" s="247" t="s">
        <v>1410</v>
      </c>
      <c r="D1423" s="247" t="s">
        <v>245</v>
      </c>
      <c r="E1423" s="248" t="s">
        <v>1411</v>
      </c>
      <c r="F1423" s="249" t="s">
        <v>1412</v>
      </c>
      <c r="G1423" s="250" t="s">
        <v>353</v>
      </c>
      <c r="H1423" s="251">
        <v>296.529</v>
      </c>
      <c r="I1423" s="252"/>
      <c r="J1423" s="251">
        <f>ROUND(I1423*H1423,3)</f>
        <v>0</v>
      </c>
      <c r="K1423" s="253"/>
      <c r="L1423" s="44"/>
      <c r="M1423" s="254" t="s">
        <v>1</v>
      </c>
      <c r="N1423" s="255" t="s">
        <v>41</v>
      </c>
      <c r="O1423" s="94"/>
      <c r="P1423" s="256">
        <f>O1423*H1423</f>
        <v>0</v>
      </c>
      <c r="Q1423" s="256">
        <v>0</v>
      </c>
      <c r="R1423" s="256">
        <f>Q1423*H1423</f>
        <v>0</v>
      </c>
      <c r="S1423" s="256">
        <v>0</v>
      </c>
      <c r="T1423" s="257">
        <f>S1423*H1423</f>
        <v>0</v>
      </c>
      <c r="U1423" s="41"/>
      <c r="V1423" s="41"/>
      <c r="W1423" s="41"/>
      <c r="X1423" s="41"/>
      <c r="Y1423" s="41"/>
      <c r="Z1423" s="41"/>
      <c r="AA1423" s="41"/>
      <c r="AB1423" s="41"/>
      <c r="AC1423" s="41"/>
      <c r="AD1423" s="41"/>
      <c r="AE1423" s="41"/>
      <c r="AR1423" s="258" t="s">
        <v>518</v>
      </c>
      <c r="AT1423" s="258" t="s">
        <v>245</v>
      </c>
      <c r="AU1423" s="258" t="s">
        <v>85</v>
      </c>
      <c r="AY1423" s="18" t="s">
        <v>242</v>
      </c>
      <c r="BE1423" s="146">
        <f>IF(N1423="základní",J1423,0)</f>
        <v>0</v>
      </c>
      <c r="BF1423" s="146">
        <f>IF(N1423="snížená",J1423,0)</f>
        <v>0</v>
      </c>
      <c r="BG1423" s="146">
        <f>IF(N1423="zákl. přenesená",J1423,0)</f>
        <v>0</v>
      </c>
      <c r="BH1423" s="146">
        <f>IF(N1423="sníž. přenesená",J1423,0)</f>
        <v>0</v>
      </c>
      <c r="BI1423" s="146">
        <f>IF(N1423="nulová",J1423,0)</f>
        <v>0</v>
      </c>
      <c r="BJ1423" s="18" t="s">
        <v>31</v>
      </c>
      <c r="BK1423" s="259">
        <f>ROUND(I1423*H1423,3)</f>
        <v>0</v>
      </c>
      <c r="BL1423" s="18" t="s">
        <v>518</v>
      </c>
      <c r="BM1423" s="258" t="s">
        <v>1413</v>
      </c>
    </row>
    <row r="1424" s="2" customFormat="1" ht="24.15" customHeight="1">
      <c r="A1424" s="41"/>
      <c r="B1424" s="42"/>
      <c r="C1424" s="304" t="s">
        <v>1414</v>
      </c>
      <c r="D1424" s="304" t="s">
        <v>551</v>
      </c>
      <c r="E1424" s="305" t="s">
        <v>1415</v>
      </c>
      <c r="F1424" s="306" t="s">
        <v>1416</v>
      </c>
      <c r="G1424" s="307" t="s">
        <v>353</v>
      </c>
      <c r="H1424" s="308">
        <v>311.35500000000002</v>
      </c>
      <c r="I1424" s="309"/>
      <c r="J1424" s="308">
        <f>ROUND(I1424*H1424,3)</f>
        <v>0</v>
      </c>
      <c r="K1424" s="310"/>
      <c r="L1424" s="311"/>
      <c r="M1424" s="312" t="s">
        <v>1</v>
      </c>
      <c r="N1424" s="313" t="s">
        <v>41</v>
      </c>
      <c r="O1424" s="94"/>
      <c r="P1424" s="256">
        <f>O1424*H1424</f>
        <v>0</v>
      </c>
      <c r="Q1424" s="256">
        <v>0.0071999999999999998</v>
      </c>
      <c r="R1424" s="256">
        <f>Q1424*H1424</f>
        <v>2.2417560000000001</v>
      </c>
      <c r="S1424" s="256">
        <v>0</v>
      </c>
      <c r="T1424" s="257">
        <f>S1424*H1424</f>
        <v>0</v>
      </c>
      <c r="U1424" s="41"/>
      <c r="V1424" s="41"/>
      <c r="W1424" s="41"/>
      <c r="X1424" s="41"/>
      <c r="Y1424" s="41"/>
      <c r="Z1424" s="41"/>
      <c r="AA1424" s="41"/>
      <c r="AB1424" s="41"/>
      <c r="AC1424" s="41"/>
      <c r="AD1424" s="41"/>
      <c r="AE1424" s="41"/>
      <c r="AR1424" s="258" t="s">
        <v>1326</v>
      </c>
      <c r="AT1424" s="258" t="s">
        <v>551</v>
      </c>
      <c r="AU1424" s="258" t="s">
        <v>85</v>
      </c>
      <c r="AY1424" s="18" t="s">
        <v>242</v>
      </c>
      <c r="BE1424" s="146">
        <f>IF(N1424="základní",J1424,0)</f>
        <v>0</v>
      </c>
      <c r="BF1424" s="146">
        <f>IF(N1424="snížená",J1424,0)</f>
        <v>0</v>
      </c>
      <c r="BG1424" s="146">
        <f>IF(N1424="zákl. přenesená",J1424,0)</f>
        <v>0</v>
      </c>
      <c r="BH1424" s="146">
        <f>IF(N1424="sníž. přenesená",J1424,0)</f>
        <v>0</v>
      </c>
      <c r="BI1424" s="146">
        <f>IF(N1424="nulová",J1424,0)</f>
        <v>0</v>
      </c>
      <c r="BJ1424" s="18" t="s">
        <v>31</v>
      </c>
      <c r="BK1424" s="259">
        <f>ROUND(I1424*H1424,3)</f>
        <v>0</v>
      </c>
      <c r="BL1424" s="18" t="s">
        <v>518</v>
      </c>
      <c r="BM1424" s="258" t="s">
        <v>1417</v>
      </c>
    </row>
    <row r="1425" s="14" customFormat="1">
      <c r="A1425" s="14"/>
      <c r="B1425" s="271"/>
      <c r="C1425" s="272"/>
      <c r="D1425" s="262" t="s">
        <v>251</v>
      </c>
      <c r="E1425" s="272"/>
      <c r="F1425" s="274" t="s">
        <v>1418</v>
      </c>
      <c r="G1425" s="272"/>
      <c r="H1425" s="275">
        <v>311.35500000000002</v>
      </c>
      <c r="I1425" s="276"/>
      <c r="J1425" s="272"/>
      <c r="K1425" s="272"/>
      <c r="L1425" s="277"/>
      <c r="M1425" s="278"/>
      <c r="N1425" s="279"/>
      <c r="O1425" s="279"/>
      <c r="P1425" s="279"/>
      <c r="Q1425" s="279"/>
      <c r="R1425" s="279"/>
      <c r="S1425" s="279"/>
      <c r="T1425" s="280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T1425" s="281" t="s">
        <v>251</v>
      </c>
      <c r="AU1425" s="281" t="s">
        <v>85</v>
      </c>
      <c r="AV1425" s="14" t="s">
        <v>85</v>
      </c>
      <c r="AW1425" s="14" t="s">
        <v>4</v>
      </c>
      <c r="AX1425" s="14" t="s">
        <v>31</v>
      </c>
      <c r="AY1425" s="281" t="s">
        <v>242</v>
      </c>
    </row>
    <row r="1426" s="2" customFormat="1" ht="24.15" customHeight="1">
      <c r="A1426" s="41"/>
      <c r="B1426" s="42"/>
      <c r="C1426" s="247" t="s">
        <v>1419</v>
      </c>
      <c r="D1426" s="247" t="s">
        <v>245</v>
      </c>
      <c r="E1426" s="248" t="s">
        <v>1420</v>
      </c>
      <c r="F1426" s="249" t="s">
        <v>1421</v>
      </c>
      <c r="G1426" s="250" t="s">
        <v>353</v>
      </c>
      <c r="H1426" s="251">
        <v>248.63900000000001</v>
      </c>
      <c r="I1426" s="252"/>
      <c r="J1426" s="251">
        <f>ROUND(I1426*H1426,3)</f>
        <v>0</v>
      </c>
      <c r="K1426" s="253"/>
      <c r="L1426" s="44"/>
      <c r="M1426" s="254" t="s">
        <v>1</v>
      </c>
      <c r="N1426" s="255" t="s">
        <v>41</v>
      </c>
      <c r="O1426" s="94"/>
      <c r="P1426" s="256">
        <f>O1426*H1426</f>
        <v>0</v>
      </c>
      <c r="Q1426" s="256">
        <v>0</v>
      </c>
      <c r="R1426" s="256">
        <f>Q1426*H1426</f>
        <v>0</v>
      </c>
      <c r="S1426" s="256">
        <v>0</v>
      </c>
      <c r="T1426" s="257">
        <f>S1426*H1426</f>
        <v>0</v>
      </c>
      <c r="U1426" s="41"/>
      <c r="V1426" s="41"/>
      <c r="W1426" s="41"/>
      <c r="X1426" s="41"/>
      <c r="Y1426" s="41"/>
      <c r="Z1426" s="41"/>
      <c r="AA1426" s="41"/>
      <c r="AB1426" s="41"/>
      <c r="AC1426" s="41"/>
      <c r="AD1426" s="41"/>
      <c r="AE1426" s="41"/>
      <c r="AR1426" s="258" t="s">
        <v>518</v>
      </c>
      <c r="AT1426" s="258" t="s">
        <v>245</v>
      </c>
      <c r="AU1426" s="258" t="s">
        <v>85</v>
      </c>
      <c r="AY1426" s="18" t="s">
        <v>242</v>
      </c>
      <c r="BE1426" s="146">
        <f>IF(N1426="základní",J1426,0)</f>
        <v>0</v>
      </c>
      <c r="BF1426" s="146">
        <f>IF(N1426="snížená",J1426,0)</f>
        <v>0</v>
      </c>
      <c r="BG1426" s="146">
        <f>IF(N1426="zákl. přenesená",J1426,0)</f>
        <v>0</v>
      </c>
      <c r="BH1426" s="146">
        <f>IF(N1426="sníž. přenesená",J1426,0)</f>
        <v>0</v>
      </c>
      <c r="BI1426" s="146">
        <f>IF(N1426="nulová",J1426,0)</f>
        <v>0</v>
      </c>
      <c r="BJ1426" s="18" t="s">
        <v>31</v>
      </c>
      <c r="BK1426" s="259">
        <f>ROUND(I1426*H1426,3)</f>
        <v>0</v>
      </c>
      <c r="BL1426" s="18" t="s">
        <v>518</v>
      </c>
      <c r="BM1426" s="258" t="s">
        <v>1422</v>
      </c>
    </row>
    <row r="1427" s="13" customFormat="1">
      <c r="A1427" s="13"/>
      <c r="B1427" s="260"/>
      <c r="C1427" s="261"/>
      <c r="D1427" s="262" t="s">
        <v>251</v>
      </c>
      <c r="E1427" s="263" t="s">
        <v>1</v>
      </c>
      <c r="F1427" s="264" t="s">
        <v>1403</v>
      </c>
      <c r="G1427" s="261"/>
      <c r="H1427" s="263" t="s">
        <v>1</v>
      </c>
      <c r="I1427" s="265"/>
      <c r="J1427" s="261"/>
      <c r="K1427" s="261"/>
      <c r="L1427" s="266"/>
      <c r="M1427" s="267"/>
      <c r="N1427" s="268"/>
      <c r="O1427" s="268"/>
      <c r="P1427" s="268"/>
      <c r="Q1427" s="268"/>
      <c r="R1427" s="268"/>
      <c r="S1427" s="268"/>
      <c r="T1427" s="269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T1427" s="270" t="s">
        <v>251</v>
      </c>
      <c r="AU1427" s="270" t="s">
        <v>85</v>
      </c>
      <c r="AV1427" s="13" t="s">
        <v>31</v>
      </c>
      <c r="AW1427" s="13" t="s">
        <v>30</v>
      </c>
      <c r="AX1427" s="13" t="s">
        <v>76</v>
      </c>
      <c r="AY1427" s="270" t="s">
        <v>242</v>
      </c>
    </row>
    <row r="1428" s="14" customFormat="1">
      <c r="A1428" s="14"/>
      <c r="B1428" s="271"/>
      <c r="C1428" s="272"/>
      <c r="D1428" s="262" t="s">
        <v>251</v>
      </c>
      <c r="E1428" s="273" t="s">
        <v>1</v>
      </c>
      <c r="F1428" s="274" t="s">
        <v>1404</v>
      </c>
      <c r="G1428" s="272"/>
      <c r="H1428" s="275">
        <v>296.529</v>
      </c>
      <c r="I1428" s="276"/>
      <c r="J1428" s="272"/>
      <c r="K1428" s="272"/>
      <c r="L1428" s="277"/>
      <c r="M1428" s="278"/>
      <c r="N1428" s="279"/>
      <c r="O1428" s="279"/>
      <c r="P1428" s="279"/>
      <c r="Q1428" s="279"/>
      <c r="R1428" s="279"/>
      <c r="S1428" s="279"/>
      <c r="T1428" s="280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T1428" s="281" t="s">
        <v>251</v>
      </c>
      <c r="AU1428" s="281" t="s">
        <v>85</v>
      </c>
      <c r="AV1428" s="14" t="s">
        <v>85</v>
      </c>
      <c r="AW1428" s="14" t="s">
        <v>30</v>
      </c>
      <c r="AX1428" s="14" t="s">
        <v>76</v>
      </c>
      <c r="AY1428" s="281" t="s">
        <v>242</v>
      </c>
    </row>
    <row r="1429" s="14" customFormat="1">
      <c r="A1429" s="14"/>
      <c r="B1429" s="271"/>
      <c r="C1429" s="272"/>
      <c r="D1429" s="262" t="s">
        <v>251</v>
      </c>
      <c r="E1429" s="273" t="s">
        <v>1</v>
      </c>
      <c r="F1429" s="274" t="s">
        <v>1423</v>
      </c>
      <c r="G1429" s="272"/>
      <c r="H1429" s="275">
        <v>-37.5</v>
      </c>
      <c r="I1429" s="276"/>
      <c r="J1429" s="272"/>
      <c r="K1429" s="272"/>
      <c r="L1429" s="277"/>
      <c r="M1429" s="278"/>
      <c r="N1429" s="279"/>
      <c r="O1429" s="279"/>
      <c r="P1429" s="279"/>
      <c r="Q1429" s="279"/>
      <c r="R1429" s="279"/>
      <c r="S1429" s="279"/>
      <c r="T1429" s="280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T1429" s="281" t="s">
        <v>251</v>
      </c>
      <c r="AU1429" s="281" t="s">
        <v>85</v>
      </c>
      <c r="AV1429" s="14" t="s">
        <v>85</v>
      </c>
      <c r="AW1429" s="14" t="s">
        <v>30</v>
      </c>
      <c r="AX1429" s="14" t="s">
        <v>76</v>
      </c>
      <c r="AY1429" s="281" t="s">
        <v>242</v>
      </c>
    </row>
    <row r="1430" s="14" customFormat="1">
      <c r="A1430" s="14"/>
      <c r="B1430" s="271"/>
      <c r="C1430" s="272"/>
      <c r="D1430" s="262" t="s">
        <v>251</v>
      </c>
      <c r="E1430" s="273" t="s">
        <v>1</v>
      </c>
      <c r="F1430" s="274" t="s">
        <v>1424</v>
      </c>
      <c r="G1430" s="272"/>
      <c r="H1430" s="275">
        <v>-10.390000000000001</v>
      </c>
      <c r="I1430" s="276"/>
      <c r="J1430" s="272"/>
      <c r="K1430" s="272"/>
      <c r="L1430" s="277"/>
      <c r="M1430" s="278"/>
      <c r="N1430" s="279"/>
      <c r="O1430" s="279"/>
      <c r="P1430" s="279"/>
      <c r="Q1430" s="279"/>
      <c r="R1430" s="279"/>
      <c r="S1430" s="279"/>
      <c r="T1430" s="280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T1430" s="281" t="s">
        <v>251</v>
      </c>
      <c r="AU1430" s="281" t="s">
        <v>85</v>
      </c>
      <c r="AV1430" s="14" t="s">
        <v>85</v>
      </c>
      <c r="AW1430" s="14" t="s">
        <v>30</v>
      </c>
      <c r="AX1430" s="14" t="s">
        <v>76</v>
      </c>
      <c r="AY1430" s="281" t="s">
        <v>242</v>
      </c>
    </row>
    <row r="1431" s="15" customFormat="1">
      <c r="A1431" s="15"/>
      <c r="B1431" s="282"/>
      <c r="C1431" s="283"/>
      <c r="D1431" s="262" t="s">
        <v>251</v>
      </c>
      <c r="E1431" s="284" t="s">
        <v>1</v>
      </c>
      <c r="F1431" s="285" t="s">
        <v>256</v>
      </c>
      <c r="G1431" s="283"/>
      <c r="H1431" s="286">
        <v>248.63900000000001</v>
      </c>
      <c r="I1431" s="287"/>
      <c r="J1431" s="283"/>
      <c r="K1431" s="283"/>
      <c r="L1431" s="288"/>
      <c r="M1431" s="289"/>
      <c r="N1431" s="290"/>
      <c r="O1431" s="290"/>
      <c r="P1431" s="290"/>
      <c r="Q1431" s="290"/>
      <c r="R1431" s="290"/>
      <c r="S1431" s="290"/>
      <c r="T1431" s="291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T1431" s="292" t="s">
        <v>251</v>
      </c>
      <c r="AU1431" s="292" t="s">
        <v>85</v>
      </c>
      <c r="AV1431" s="15" t="s">
        <v>249</v>
      </c>
      <c r="AW1431" s="15" t="s">
        <v>30</v>
      </c>
      <c r="AX1431" s="15" t="s">
        <v>31</v>
      </c>
      <c r="AY1431" s="292" t="s">
        <v>242</v>
      </c>
    </row>
    <row r="1432" s="2" customFormat="1" ht="24.15" customHeight="1">
      <c r="A1432" s="41"/>
      <c r="B1432" s="42"/>
      <c r="C1432" s="304" t="s">
        <v>1425</v>
      </c>
      <c r="D1432" s="304" t="s">
        <v>551</v>
      </c>
      <c r="E1432" s="305" t="s">
        <v>1426</v>
      </c>
      <c r="F1432" s="306" t="s">
        <v>1427</v>
      </c>
      <c r="G1432" s="307" t="s">
        <v>248</v>
      </c>
      <c r="H1432" s="308">
        <v>24.864000000000001</v>
      </c>
      <c r="I1432" s="309"/>
      <c r="J1432" s="308">
        <f>ROUND(I1432*H1432,3)</f>
        <v>0</v>
      </c>
      <c r="K1432" s="310"/>
      <c r="L1432" s="311"/>
      <c r="M1432" s="312" t="s">
        <v>1</v>
      </c>
      <c r="N1432" s="313" t="s">
        <v>41</v>
      </c>
      <c r="O1432" s="94"/>
      <c r="P1432" s="256">
        <f>O1432*H1432</f>
        <v>0</v>
      </c>
      <c r="Q1432" s="256">
        <v>0.75</v>
      </c>
      <c r="R1432" s="256">
        <f>Q1432*H1432</f>
        <v>18.648</v>
      </c>
      <c r="S1432" s="256">
        <v>0</v>
      </c>
      <c r="T1432" s="257">
        <f>S1432*H1432</f>
        <v>0</v>
      </c>
      <c r="U1432" s="41"/>
      <c r="V1432" s="41"/>
      <c r="W1432" s="41"/>
      <c r="X1432" s="41"/>
      <c r="Y1432" s="41"/>
      <c r="Z1432" s="41"/>
      <c r="AA1432" s="41"/>
      <c r="AB1432" s="41"/>
      <c r="AC1432" s="41"/>
      <c r="AD1432" s="41"/>
      <c r="AE1432" s="41"/>
      <c r="AR1432" s="258" t="s">
        <v>1326</v>
      </c>
      <c r="AT1432" s="258" t="s">
        <v>551</v>
      </c>
      <c r="AU1432" s="258" t="s">
        <v>85</v>
      </c>
      <c r="AY1432" s="18" t="s">
        <v>242</v>
      </c>
      <c r="BE1432" s="146">
        <f>IF(N1432="základní",J1432,0)</f>
        <v>0</v>
      </c>
      <c r="BF1432" s="146">
        <f>IF(N1432="snížená",J1432,0)</f>
        <v>0</v>
      </c>
      <c r="BG1432" s="146">
        <f>IF(N1432="zákl. přenesená",J1432,0)</f>
        <v>0</v>
      </c>
      <c r="BH1432" s="146">
        <f>IF(N1432="sníž. přenesená",J1432,0)</f>
        <v>0</v>
      </c>
      <c r="BI1432" s="146">
        <f>IF(N1432="nulová",J1432,0)</f>
        <v>0</v>
      </c>
      <c r="BJ1432" s="18" t="s">
        <v>31</v>
      </c>
      <c r="BK1432" s="259">
        <f>ROUND(I1432*H1432,3)</f>
        <v>0</v>
      </c>
      <c r="BL1432" s="18" t="s">
        <v>518</v>
      </c>
      <c r="BM1432" s="258" t="s">
        <v>1428</v>
      </c>
    </row>
    <row r="1433" s="2" customFormat="1" ht="24.15" customHeight="1">
      <c r="A1433" s="41"/>
      <c r="B1433" s="42"/>
      <c r="C1433" s="247" t="s">
        <v>1429</v>
      </c>
      <c r="D1433" s="247" t="s">
        <v>245</v>
      </c>
      <c r="E1433" s="248" t="s">
        <v>1430</v>
      </c>
      <c r="F1433" s="249" t="s">
        <v>1431</v>
      </c>
      <c r="G1433" s="250" t="s">
        <v>353</v>
      </c>
      <c r="H1433" s="251">
        <v>248.63900000000001</v>
      </c>
      <c r="I1433" s="252"/>
      <c r="J1433" s="251">
        <f>ROUND(I1433*H1433,3)</f>
        <v>0</v>
      </c>
      <c r="K1433" s="253"/>
      <c r="L1433" s="44"/>
      <c r="M1433" s="254" t="s">
        <v>1</v>
      </c>
      <c r="N1433" s="255" t="s">
        <v>41</v>
      </c>
      <c r="O1433" s="94"/>
      <c r="P1433" s="256">
        <f>O1433*H1433</f>
        <v>0</v>
      </c>
      <c r="Q1433" s="256">
        <v>0</v>
      </c>
      <c r="R1433" s="256">
        <f>Q1433*H1433</f>
        <v>0</v>
      </c>
      <c r="S1433" s="256">
        <v>0</v>
      </c>
      <c r="T1433" s="257">
        <f>S1433*H1433</f>
        <v>0</v>
      </c>
      <c r="U1433" s="41"/>
      <c r="V1433" s="41"/>
      <c r="W1433" s="41"/>
      <c r="X1433" s="41"/>
      <c r="Y1433" s="41"/>
      <c r="Z1433" s="41"/>
      <c r="AA1433" s="41"/>
      <c r="AB1433" s="41"/>
      <c r="AC1433" s="41"/>
      <c r="AD1433" s="41"/>
      <c r="AE1433" s="41"/>
      <c r="AR1433" s="258" t="s">
        <v>518</v>
      </c>
      <c r="AT1433" s="258" t="s">
        <v>245</v>
      </c>
      <c r="AU1433" s="258" t="s">
        <v>85</v>
      </c>
      <c r="AY1433" s="18" t="s">
        <v>242</v>
      </c>
      <c r="BE1433" s="146">
        <f>IF(N1433="základní",J1433,0)</f>
        <v>0</v>
      </c>
      <c r="BF1433" s="146">
        <f>IF(N1433="snížená",J1433,0)</f>
        <v>0</v>
      </c>
      <c r="BG1433" s="146">
        <f>IF(N1433="zákl. přenesená",J1433,0)</f>
        <v>0</v>
      </c>
      <c r="BH1433" s="146">
        <f>IF(N1433="sníž. přenesená",J1433,0)</f>
        <v>0</v>
      </c>
      <c r="BI1433" s="146">
        <f>IF(N1433="nulová",J1433,0)</f>
        <v>0</v>
      </c>
      <c r="BJ1433" s="18" t="s">
        <v>31</v>
      </c>
      <c r="BK1433" s="259">
        <f>ROUND(I1433*H1433,3)</f>
        <v>0</v>
      </c>
      <c r="BL1433" s="18" t="s">
        <v>518</v>
      </c>
      <c r="BM1433" s="258" t="s">
        <v>1432</v>
      </c>
    </row>
    <row r="1434" s="14" customFormat="1">
      <c r="A1434" s="14"/>
      <c r="B1434" s="271"/>
      <c r="C1434" s="272"/>
      <c r="D1434" s="262" t="s">
        <v>251</v>
      </c>
      <c r="E1434" s="273" t="s">
        <v>1</v>
      </c>
      <c r="F1434" s="274" t="s">
        <v>1433</v>
      </c>
      <c r="G1434" s="272"/>
      <c r="H1434" s="275">
        <v>248.63900000000001</v>
      </c>
      <c r="I1434" s="276"/>
      <c r="J1434" s="272"/>
      <c r="K1434" s="272"/>
      <c r="L1434" s="277"/>
      <c r="M1434" s="278"/>
      <c r="N1434" s="279"/>
      <c r="O1434" s="279"/>
      <c r="P1434" s="279"/>
      <c r="Q1434" s="279"/>
      <c r="R1434" s="279"/>
      <c r="S1434" s="279"/>
      <c r="T1434" s="280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T1434" s="281" t="s">
        <v>251</v>
      </c>
      <c r="AU1434" s="281" t="s">
        <v>85</v>
      </c>
      <c r="AV1434" s="14" t="s">
        <v>85</v>
      </c>
      <c r="AW1434" s="14" t="s">
        <v>30</v>
      </c>
      <c r="AX1434" s="14" t="s">
        <v>31</v>
      </c>
      <c r="AY1434" s="281" t="s">
        <v>242</v>
      </c>
    </row>
    <row r="1435" s="2" customFormat="1" ht="16.5" customHeight="1">
      <c r="A1435" s="41"/>
      <c r="B1435" s="42"/>
      <c r="C1435" s="304" t="s">
        <v>1434</v>
      </c>
      <c r="D1435" s="304" t="s">
        <v>551</v>
      </c>
      <c r="E1435" s="305" t="s">
        <v>1435</v>
      </c>
      <c r="F1435" s="306" t="s">
        <v>1436</v>
      </c>
      <c r="G1435" s="307" t="s">
        <v>353</v>
      </c>
      <c r="H1435" s="308">
        <v>248.63900000000001</v>
      </c>
      <c r="I1435" s="309"/>
      <c r="J1435" s="308">
        <f>ROUND(I1435*H1435,3)</f>
        <v>0</v>
      </c>
      <c r="K1435" s="310"/>
      <c r="L1435" s="311"/>
      <c r="M1435" s="312" t="s">
        <v>1</v>
      </c>
      <c r="N1435" s="313" t="s">
        <v>41</v>
      </c>
      <c r="O1435" s="94"/>
      <c r="P1435" s="256">
        <f>O1435*H1435</f>
        <v>0</v>
      </c>
      <c r="Q1435" s="256">
        <v>5.0000000000000002E-05</v>
      </c>
      <c r="R1435" s="256">
        <f>Q1435*H1435</f>
        <v>0.012431950000000001</v>
      </c>
      <c r="S1435" s="256">
        <v>0</v>
      </c>
      <c r="T1435" s="257">
        <f>S1435*H1435</f>
        <v>0</v>
      </c>
      <c r="U1435" s="41"/>
      <c r="V1435" s="41"/>
      <c r="W1435" s="41"/>
      <c r="X1435" s="41"/>
      <c r="Y1435" s="41"/>
      <c r="Z1435" s="41"/>
      <c r="AA1435" s="41"/>
      <c r="AB1435" s="41"/>
      <c r="AC1435" s="41"/>
      <c r="AD1435" s="41"/>
      <c r="AE1435" s="41"/>
      <c r="AR1435" s="258" t="s">
        <v>1326</v>
      </c>
      <c r="AT1435" s="258" t="s">
        <v>551</v>
      </c>
      <c r="AU1435" s="258" t="s">
        <v>85</v>
      </c>
      <c r="AY1435" s="18" t="s">
        <v>242</v>
      </c>
      <c r="BE1435" s="146">
        <f>IF(N1435="základní",J1435,0)</f>
        <v>0</v>
      </c>
      <c r="BF1435" s="146">
        <f>IF(N1435="snížená",J1435,0)</f>
        <v>0</v>
      </c>
      <c r="BG1435" s="146">
        <f>IF(N1435="zákl. přenesená",J1435,0)</f>
        <v>0</v>
      </c>
      <c r="BH1435" s="146">
        <f>IF(N1435="sníž. přenesená",J1435,0)</f>
        <v>0</v>
      </c>
      <c r="BI1435" s="146">
        <f>IF(N1435="nulová",J1435,0)</f>
        <v>0</v>
      </c>
      <c r="BJ1435" s="18" t="s">
        <v>31</v>
      </c>
      <c r="BK1435" s="259">
        <f>ROUND(I1435*H1435,3)</f>
        <v>0</v>
      </c>
      <c r="BL1435" s="18" t="s">
        <v>518</v>
      </c>
      <c r="BM1435" s="258" t="s">
        <v>1437</v>
      </c>
    </row>
    <row r="1436" s="2" customFormat="1" ht="16.5" customHeight="1">
      <c r="A1436" s="41"/>
      <c r="B1436" s="42"/>
      <c r="C1436" s="247" t="s">
        <v>1438</v>
      </c>
      <c r="D1436" s="247" t="s">
        <v>245</v>
      </c>
      <c r="E1436" s="248" t="s">
        <v>1439</v>
      </c>
      <c r="F1436" s="249" t="s">
        <v>1440</v>
      </c>
      <c r="G1436" s="250" t="s">
        <v>353</v>
      </c>
      <c r="H1436" s="251">
        <v>248.63900000000001</v>
      </c>
      <c r="I1436" s="252"/>
      <c r="J1436" s="251">
        <f>ROUND(I1436*H1436,3)</f>
        <v>0</v>
      </c>
      <c r="K1436" s="253"/>
      <c r="L1436" s="44"/>
      <c r="M1436" s="254" t="s">
        <v>1</v>
      </c>
      <c r="N1436" s="255" t="s">
        <v>41</v>
      </c>
      <c r="O1436" s="94"/>
      <c r="P1436" s="256">
        <f>O1436*H1436</f>
        <v>0</v>
      </c>
      <c r="Q1436" s="256">
        <v>3.0000000000000001E-05</v>
      </c>
      <c r="R1436" s="256">
        <f>Q1436*H1436</f>
        <v>0.0074591700000000002</v>
      </c>
      <c r="S1436" s="256">
        <v>0</v>
      </c>
      <c r="T1436" s="257">
        <f>S1436*H1436</f>
        <v>0</v>
      </c>
      <c r="U1436" s="41"/>
      <c r="V1436" s="41"/>
      <c r="W1436" s="41"/>
      <c r="X1436" s="41"/>
      <c r="Y1436" s="41"/>
      <c r="Z1436" s="41"/>
      <c r="AA1436" s="41"/>
      <c r="AB1436" s="41"/>
      <c r="AC1436" s="41"/>
      <c r="AD1436" s="41"/>
      <c r="AE1436" s="41"/>
      <c r="AR1436" s="258" t="s">
        <v>518</v>
      </c>
      <c r="AT1436" s="258" t="s">
        <v>245</v>
      </c>
      <c r="AU1436" s="258" t="s">
        <v>85</v>
      </c>
      <c r="AY1436" s="18" t="s">
        <v>242</v>
      </c>
      <c r="BE1436" s="146">
        <f>IF(N1436="základní",J1436,0)</f>
        <v>0</v>
      </c>
      <c r="BF1436" s="146">
        <f>IF(N1436="snížená",J1436,0)</f>
        <v>0</v>
      </c>
      <c r="BG1436" s="146">
        <f>IF(N1436="zákl. přenesená",J1436,0)</f>
        <v>0</v>
      </c>
      <c r="BH1436" s="146">
        <f>IF(N1436="sníž. přenesená",J1436,0)</f>
        <v>0</v>
      </c>
      <c r="BI1436" s="146">
        <f>IF(N1436="nulová",J1436,0)</f>
        <v>0</v>
      </c>
      <c r="BJ1436" s="18" t="s">
        <v>31</v>
      </c>
      <c r="BK1436" s="259">
        <f>ROUND(I1436*H1436,3)</f>
        <v>0</v>
      </c>
      <c r="BL1436" s="18" t="s">
        <v>518</v>
      </c>
      <c r="BM1436" s="258" t="s">
        <v>1441</v>
      </c>
    </row>
    <row r="1437" s="2" customFormat="1" ht="16.5" customHeight="1">
      <c r="A1437" s="41"/>
      <c r="B1437" s="42"/>
      <c r="C1437" s="247" t="s">
        <v>1442</v>
      </c>
      <c r="D1437" s="247" t="s">
        <v>245</v>
      </c>
      <c r="E1437" s="248" t="s">
        <v>1443</v>
      </c>
      <c r="F1437" s="249" t="s">
        <v>1444</v>
      </c>
      <c r="G1437" s="250" t="s">
        <v>248</v>
      </c>
      <c r="H1437" s="251">
        <v>50</v>
      </c>
      <c r="I1437" s="252"/>
      <c r="J1437" s="251">
        <f>ROUND(I1437*H1437,3)</f>
        <v>0</v>
      </c>
      <c r="K1437" s="253"/>
      <c r="L1437" s="44"/>
      <c r="M1437" s="254" t="s">
        <v>1</v>
      </c>
      <c r="N1437" s="255" t="s">
        <v>41</v>
      </c>
      <c r="O1437" s="94"/>
      <c r="P1437" s="256">
        <f>O1437*H1437</f>
        <v>0</v>
      </c>
      <c r="Q1437" s="256">
        <v>0</v>
      </c>
      <c r="R1437" s="256">
        <f>Q1437*H1437</f>
        <v>0</v>
      </c>
      <c r="S1437" s="256">
        <v>0</v>
      </c>
      <c r="T1437" s="257">
        <f>S1437*H1437</f>
        <v>0</v>
      </c>
      <c r="U1437" s="41"/>
      <c r="V1437" s="41"/>
      <c r="W1437" s="41"/>
      <c r="X1437" s="41"/>
      <c r="Y1437" s="41"/>
      <c r="Z1437" s="41"/>
      <c r="AA1437" s="41"/>
      <c r="AB1437" s="41"/>
      <c r="AC1437" s="41"/>
      <c r="AD1437" s="41"/>
      <c r="AE1437" s="41"/>
      <c r="AR1437" s="258" t="s">
        <v>518</v>
      </c>
      <c r="AT1437" s="258" t="s">
        <v>245</v>
      </c>
      <c r="AU1437" s="258" t="s">
        <v>85</v>
      </c>
      <c r="AY1437" s="18" t="s">
        <v>242</v>
      </c>
      <c r="BE1437" s="146">
        <f>IF(N1437="základní",J1437,0)</f>
        <v>0</v>
      </c>
      <c r="BF1437" s="146">
        <f>IF(N1437="snížená",J1437,0)</f>
        <v>0</v>
      </c>
      <c r="BG1437" s="146">
        <f>IF(N1437="zákl. přenesená",J1437,0)</f>
        <v>0</v>
      </c>
      <c r="BH1437" s="146">
        <f>IF(N1437="sníž. přenesená",J1437,0)</f>
        <v>0</v>
      </c>
      <c r="BI1437" s="146">
        <f>IF(N1437="nulová",J1437,0)</f>
        <v>0</v>
      </c>
      <c r="BJ1437" s="18" t="s">
        <v>31</v>
      </c>
      <c r="BK1437" s="259">
        <f>ROUND(I1437*H1437,3)</f>
        <v>0</v>
      </c>
      <c r="BL1437" s="18" t="s">
        <v>518</v>
      </c>
      <c r="BM1437" s="258" t="s">
        <v>1445</v>
      </c>
    </row>
    <row r="1438" s="2" customFormat="1" ht="24.15" customHeight="1">
      <c r="A1438" s="41"/>
      <c r="B1438" s="42"/>
      <c r="C1438" s="247" t="s">
        <v>1446</v>
      </c>
      <c r="D1438" s="247" t="s">
        <v>245</v>
      </c>
      <c r="E1438" s="248" t="s">
        <v>1447</v>
      </c>
      <c r="F1438" s="249" t="s">
        <v>1448</v>
      </c>
      <c r="G1438" s="250" t="s">
        <v>353</v>
      </c>
      <c r="H1438" s="251">
        <v>46.683999999999998</v>
      </c>
      <c r="I1438" s="252"/>
      <c r="J1438" s="251">
        <f>ROUND(I1438*H1438,3)</f>
        <v>0</v>
      </c>
      <c r="K1438" s="253"/>
      <c r="L1438" s="44"/>
      <c r="M1438" s="254" t="s">
        <v>1</v>
      </c>
      <c r="N1438" s="255" t="s">
        <v>41</v>
      </c>
      <c r="O1438" s="94"/>
      <c r="P1438" s="256">
        <f>O1438*H1438</f>
        <v>0</v>
      </c>
      <c r="Q1438" s="256">
        <v>0.00076999999999999996</v>
      </c>
      <c r="R1438" s="256">
        <f>Q1438*H1438</f>
        <v>0.035946679999999995</v>
      </c>
      <c r="S1438" s="256">
        <v>0</v>
      </c>
      <c r="T1438" s="257">
        <f>S1438*H1438</f>
        <v>0</v>
      </c>
      <c r="U1438" s="41"/>
      <c r="V1438" s="41"/>
      <c r="W1438" s="41"/>
      <c r="X1438" s="41"/>
      <c r="Y1438" s="41"/>
      <c r="Z1438" s="41"/>
      <c r="AA1438" s="41"/>
      <c r="AB1438" s="41"/>
      <c r="AC1438" s="41"/>
      <c r="AD1438" s="41"/>
      <c r="AE1438" s="41"/>
      <c r="AR1438" s="258" t="s">
        <v>518</v>
      </c>
      <c r="AT1438" s="258" t="s">
        <v>245</v>
      </c>
      <c r="AU1438" s="258" t="s">
        <v>85</v>
      </c>
      <c r="AY1438" s="18" t="s">
        <v>242</v>
      </c>
      <c r="BE1438" s="146">
        <f>IF(N1438="základní",J1438,0)</f>
        <v>0</v>
      </c>
      <c r="BF1438" s="146">
        <f>IF(N1438="snížená",J1438,0)</f>
        <v>0</v>
      </c>
      <c r="BG1438" s="146">
        <f>IF(N1438="zákl. přenesená",J1438,0)</f>
        <v>0</v>
      </c>
      <c r="BH1438" s="146">
        <f>IF(N1438="sníž. přenesená",J1438,0)</f>
        <v>0</v>
      </c>
      <c r="BI1438" s="146">
        <f>IF(N1438="nulová",J1438,0)</f>
        <v>0</v>
      </c>
      <c r="BJ1438" s="18" t="s">
        <v>31</v>
      </c>
      <c r="BK1438" s="259">
        <f>ROUND(I1438*H1438,3)</f>
        <v>0</v>
      </c>
      <c r="BL1438" s="18" t="s">
        <v>518</v>
      </c>
      <c r="BM1438" s="258" t="s">
        <v>1449</v>
      </c>
    </row>
    <row r="1439" s="13" customFormat="1">
      <c r="A1439" s="13"/>
      <c r="B1439" s="260"/>
      <c r="C1439" s="261"/>
      <c r="D1439" s="262" t="s">
        <v>251</v>
      </c>
      <c r="E1439" s="263" t="s">
        <v>1</v>
      </c>
      <c r="F1439" s="264" t="s">
        <v>269</v>
      </c>
      <c r="G1439" s="261"/>
      <c r="H1439" s="263" t="s">
        <v>1</v>
      </c>
      <c r="I1439" s="265"/>
      <c r="J1439" s="261"/>
      <c r="K1439" s="261"/>
      <c r="L1439" s="266"/>
      <c r="M1439" s="267"/>
      <c r="N1439" s="268"/>
      <c r="O1439" s="268"/>
      <c r="P1439" s="268"/>
      <c r="Q1439" s="268"/>
      <c r="R1439" s="268"/>
      <c r="S1439" s="268"/>
      <c r="T1439" s="269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13"/>
      <c r="AT1439" s="270" t="s">
        <v>251</v>
      </c>
      <c r="AU1439" s="270" t="s">
        <v>85</v>
      </c>
      <c r="AV1439" s="13" t="s">
        <v>31</v>
      </c>
      <c r="AW1439" s="13" t="s">
        <v>30</v>
      </c>
      <c r="AX1439" s="13" t="s">
        <v>76</v>
      </c>
      <c r="AY1439" s="270" t="s">
        <v>242</v>
      </c>
    </row>
    <row r="1440" s="14" customFormat="1">
      <c r="A1440" s="14"/>
      <c r="B1440" s="271"/>
      <c r="C1440" s="272"/>
      <c r="D1440" s="262" t="s">
        <v>251</v>
      </c>
      <c r="E1440" s="273" t="s">
        <v>1</v>
      </c>
      <c r="F1440" s="274" t="s">
        <v>1450</v>
      </c>
      <c r="G1440" s="272"/>
      <c r="H1440" s="275">
        <v>3.4500000000000002</v>
      </c>
      <c r="I1440" s="276"/>
      <c r="J1440" s="272"/>
      <c r="K1440" s="272"/>
      <c r="L1440" s="277"/>
      <c r="M1440" s="278"/>
      <c r="N1440" s="279"/>
      <c r="O1440" s="279"/>
      <c r="P1440" s="279"/>
      <c r="Q1440" s="279"/>
      <c r="R1440" s="279"/>
      <c r="S1440" s="279"/>
      <c r="T1440" s="280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T1440" s="281" t="s">
        <v>251</v>
      </c>
      <c r="AU1440" s="281" t="s">
        <v>85</v>
      </c>
      <c r="AV1440" s="14" t="s">
        <v>85</v>
      </c>
      <c r="AW1440" s="14" t="s">
        <v>30</v>
      </c>
      <c r="AX1440" s="14" t="s">
        <v>76</v>
      </c>
      <c r="AY1440" s="281" t="s">
        <v>242</v>
      </c>
    </row>
    <row r="1441" s="13" customFormat="1">
      <c r="A1441" s="13"/>
      <c r="B1441" s="260"/>
      <c r="C1441" s="261"/>
      <c r="D1441" s="262" t="s">
        <v>251</v>
      </c>
      <c r="E1441" s="263" t="s">
        <v>1</v>
      </c>
      <c r="F1441" s="264" t="s">
        <v>1451</v>
      </c>
      <c r="G1441" s="261"/>
      <c r="H1441" s="263" t="s">
        <v>1</v>
      </c>
      <c r="I1441" s="265"/>
      <c r="J1441" s="261"/>
      <c r="K1441" s="261"/>
      <c r="L1441" s="266"/>
      <c r="M1441" s="267"/>
      <c r="N1441" s="268"/>
      <c r="O1441" s="268"/>
      <c r="P1441" s="268"/>
      <c r="Q1441" s="268"/>
      <c r="R1441" s="268"/>
      <c r="S1441" s="268"/>
      <c r="T1441" s="269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T1441" s="270" t="s">
        <v>251</v>
      </c>
      <c r="AU1441" s="270" t="s">
        <v>85</v>
      </c>
      <c r="AV1441" s="13" t="s">
        <v>31</v>
      </c>
      <c r="AW1441" s="13" t="s">
        <v>30</v>
      </c>
      <c r="AX1441" s="13" t="s">
        <v>76</v>
      </c>
      <c r="AY1441" s="270" t="s">
        <v>242</v>
      </c>
    </row>
    <row r="1442" s="14" customFormat="1">
      <c r="A1442" s="14"/>
      <c r="B1442" s="271"/>
      <c r="C1442" s="272"/>
      <c r="D1442" s="262" t="s">
        <v>251</v>
      </c>
      <c r="E1442" s="273" t="s">
        <v>1</v>
      </c>
      <c r="F1442" s="274" t="s">
        <v>1452</v>
      </c>
      <c r="G1442" s="272"/>
      <c r="H1442" s="275">
        <v>37</v>
      </c>
      <c r="I1442" s="276"/>
      <c r="J1442" s="272"/>
      <c r="K1442" s="272"/>
      <c r="L1442" s="277"/>
      <c r="M1442" s="278"/>
      <c r="N1442" s="279"/>
      <c r="O1442" s="279"/>
      <c r="P1442" s="279"/>
      <c r="Q1442" s="279"/>
      <c r="R1442" s="279"/>
      <c r="S1442" s="279"/>
      <c r="T1442" s="280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T1442" s="281" t="s">
        <v>251</v>
      </c>
      <c r="AU1442" s="281" t="s">
        <v>85</v>
      </c>
      <c r="AV1442" s="14" t="s">
        <v>85</v>
      </c>
      <c r="AW1442" s="14" t="s">
        <v>30</v>
      </c>
      <c r="AX1442" s="14" t="s">
        <v>76</v>
      </c>
      <c r="AY1442" s="281" t="s">
        <v>242</v>
      </c>
    </row>
    <row r="1443" s="13" customFormat="1">
      <c r="A1443" s="13"/>
      <c r="B1443" s="260"/>
      <c r="C1443" s="261"/>
      <c r="D1443" s="262" t="s">
        <v>251</v>
      </c>
      <c r="E1443" s="263" t="s">
        <v>1</v>
      </c>
      <c r="F1443" s="264" t="s">
        <v>1453</v>
      </c>
      <c r="G1443" s="261"/>
      <c r="H1443" s="263" t="s">
        <v>1</v>
      </c>
      <c r="I1443" s="265"/>
      <c r="J1443" s="261"/>
      <c r="K1443" s="261"/>
      <c r="L1443" s="266"/>
      <c r="M1443" s="267"/>
      <c r="N1443" s="268"/>
      <c r="O1443" s="268"/>
      <c r="P1443" s="268"/>
      <c r="Q1443" s="268"/>
      <c r="R1443" s="268"/>
      <c r="S1443" s="268"/>
      <c r="T1443" s="269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T1443" s="270" t="s">
        <v>251</v>
      </c>
      <c r="AU1443" s="270" t="s">
        <v>85</v>
      </c>
      <c r="AV1443" s="13" t="s">
        <v>31</v>
      </c>
      <c r="AW1443" s="13" t="s">
        <v>30</v>
      </c>
      <c r="AX1443" s="13" t="s">
        <v>76</v>
      </c>
      <c r="AY1443" s="270" t="s">
        <v>242</v>
      </c>
    </row>
    <row r="1444" s="14" customFormat="1">
      <c r="A1444" s="14"/>
      <c r="B1444" s="271"/>
      <c r="C1444" s="272"/>
      <c r="D1444" s="262" t="s">
        <v>251</v>
      </c>
      <c r="E1444" s="273" t="s">
        <v>1</v>
      </c>
      <c r="F1444" s="274" t="s">
        <v>1454</v>
      </c>
      <c r="G1444" s="272"/>
      <c r="H1444" s="275">
        <v>6.234</v>
      </c>
      <c r="I1444" s="276"/>
      <c r="J1444" s="272"/>
      <c r="K1444" s="272"/>
      <c r="L1444" s="277"/>
      <c r="M1444" s="278"/>
      <c r="N1444" s="279"/>
      <c r="O1444" s="279"/>
      <c r="P1444" s="279"/>
      <c r="Q1444" s="279"/>
      <c r="R1444" s="279"/>
      <c r="S1444" s="279"/>
      <c r="T1444" s="280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T1444" s="281" t="s">
        <v>251</v>
      </c>
      <c r="AU1444" s="281" t="s">
        <v>85</v>
      </c>
      <c r="AV1444" s="14" t="s">
        <v>85</v>
      </c>
      <c r="AW1444" s="14" t="s">
        <v>30</v>
      </c>
      <c r="AX1444" s="14" t="s">
        <v>76</v>
      </c>
      <c r="AY1444" s="281" t="s">
        <v>242</v>
      </c>
    </row>
    <row r="1445" s="15" customFormat="1">
      <c r="A1445" s="15"/>
      <c r="B1445" s="282"/>
      <c r="C1445" s="283"/>
      <c r="D1445" s="262" t="s">
        <v>251</v>
      </c>
      <c r="E1445" s="284" t="s">
        <v>1</v>
      </c>
      <c r="F1445" s="285" t="s">
        <v>256</v>
      </c>
      <c r="G1445" s="283"/>
      <c r="H1445" s="286">
        <v>46.683999999999998</v>
      </c>
      <c r="I1445" s="287"/>
      <c r="J1445" s="283"/>
      <c r="K1445" s="283"/>
      <c r="L1445" s="288"/>
      <c r="M1445" s="289"/>
      <c r="N1445" s="290"/>
      <c r="O1445" s="290"/>
      <c r="P1445" s="290"/>
      <c r="Q1445" s="290"/>
      <c r="R1445" s="290"/>
      <c r="S1445" s="290"/>
      <c r="T1445" s="291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T1445" s="292" t="s">
        <v>251</v>
      </c>
      <c r="AU1445" s="292" t="s">
        <v>85</v>
      </c>
      <c r="AV1445" s="15" t="s">
        <v>249</v>
      </c>
      <c r="AW1445" s="15" t="s">
        <v>30</v>
      </c>
      <c r="AX1445" s="15" t="s">
        <v>31</v>
      </c>
      <c r="AY1445" s="292" t="s">
        <v>242</v>
      </c>
    </row>
    <row r="1446" s="2" customFormat="1" ht="33" customHeight="1">
      <c r="A1446" s="41"/>
      <c r="B1446" s="42"/>
      <c r="C1446" s="304" t="s">
        <v>1455</v>
      </c>
      <c r="D1446" s="304" t="s">
        <v>551</v>
      </c>
      <c r="E1446" s="305" t="s">
        <v>1406</v>
      </c>
      <c r="F1446" s="306" t="s">
        <v>1407</v>
      </c>
      <c r="G1446" s="307" t="s">
        <v>353</v>
      </c>
      <c r="H1446" s="308">
        <v>74.100999999999999</v>
      </c>
      <c r="I1446" s="309"/>
      <c r="J1446" s="308">
        <f>ROUND(I1446*H1446,3)</f>
        <v>0</v>
      </c>
      <c r="K1446" s="310"/>
      <c r="L1446" s="311"/>
      <c r="M1446" s="312" t="s">
        <v>1</v>
      </c>
      <c r="N1446" s="313" t="s">
        <v>41</v>
      </c>
      <c r="O1446" s="94"/>
      <c r="P1446" s="256">
        <f>O1446*H1446</f>
        <v>0</v>
      </c>
      <c r="Q1446" s="256">
        <v>0.0025000000000000001</v>
      </c>
      <c r="R1446" s="256">
        <f>Q1446*H1446</f>
        <v>0.18525250000000001</v>
      </c>
      <c r="S1446" s="256">
        <v>0</v>
      </c>
      <c r="T1446" s="257">
        <f>S1446*H1446</f>
        <v>0</v>
      </c>
      <c r="U1446" s="41"/>
      <c r="V1446" s="41"/>
      <c r="W1446" s="41"/>
      <c r="X1446" s="41"/>
      <c r="Y1446" s="41"/>
      <c r="Z1446" s="41"/>
      <c r="AA1446" s="41"/>
      <c r="AB1446" s="41"/>
      <c r="AC1446" s="41"/>
      <c r="AD1446" s="41"/>
      <c r="AE1446" s="41"/>
      <c r="AR1446" s="258" t="s">
        <v>1326</v>
      </c>
      <c r="AT1446" s="258" t="s">
        <v>551</v>
      </c>
      <c r="AU1446" s="258" t="s">
        <v>85</v>
      </c>
      <c r="AY1446" s="18" t="s">
        <v>242</v>
      </c>
      <c r="BE1446" s="146">
        <f>IF(N1446="základní",J1446,0)</f>
        <v>0</v>
      </c>
      <c r="BF1446" s="146">
        <f>IF(N1446="snížená",J1446,0)</f>
        <v>0</v>
      </c>
      <c r="BG1446" s="146">
        <f>IF(N1446="zákl. přenesená",J1446,0)</f>
        <v>0</v>
      </c>
      <c r="BH1446" s="146">
        <f>IF(N1446="sníž. přenesená",J1446,0)</f>
        <v>0</v>
      </c>
      <c r="BI1446" s="146">
        <f>IF(N1446="nulová",J1446,0)</f>
        <v>0</v>
      </c>
      <c r="BJ1446" s="18" t="s">
        <v>31</v>
      </c>
      <c r="BK1446" s="259">
        <f>ROUND(I1446*H1446,3)</f>
        <v>0</v>
      </c>
      <c r="BL1446" s="18" t="s">
        <v>518</v>
      </c>
      <c r="BM1446" s="258" t="s">
        <v>1456</v>
      </c>
    </row>
    <row r="1447" s="14" customFormat="1">
      <c r="A1447" s="14"/>
      <c r="B1447" s="271"/>
      <c r="C1447" s="272"/>
      <c r="D1447" s="262" t="s">
        <v>251</v>
      </c>
      <c r="E1447" s="273" t="s">
        <v>1</v>
      </c>
      <c r="F1447" s="274" t="s">
        <v>1457</v>
      </c>
      <c r="G1447" s="272"/>
      <c r="H1447" s="275">
        <v>60.689</v>
      </c>
      <c r="I1447" s="276"/>
      <c r="J1447" s="272"/>
      <c r="K1447" s="272"/>
      <c r="L1447" s="277"/>
      <c r="M1447" s="278"/>
      <c r="N1447" s="279"/>
      <c r="O1447" s="279"/>
      <c r="P1447" s="279"/>
      <c r="Q1447" s="279"/>
      <c r="R1447" s="279"/>
      <c r="S1447" s="279"/>
      <c r="T1447" s="280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T1447" s="281" t="s">
        <v>251</v>
      </c>
      <c r="AU1447" s="281" t="s">
        <v>85</v>
      </c>
      <c r="AV1447" s="14" t="s">
        <v>85</v>
      </c>
      <c r="AW1447" s="14" t="s">
        <v>30</v>
      </c>
      <c r="AX1447" s="14" t="s">
        <v>76</v>
      </c>
      <c r="AY1447" s="281" t="s">
        <v>242</v>
      </c>
    </row>
    <row r="1448" s="15" customFormat="1">
      <c r="A1448" s="15"/>
      <c r="B1448" s="282"/>
      <c r="C1448" s="283"/>
      <c r="D1448" s="262" t="s">
        <v>251</v>
      </c>
      <c r="E1448" s="284" t="s">
        <v>1</v>
      </c>
      <c r="F1448" s="285" t="s">
        <v>256</v>
      </c>
      <c r="G1448" s="283"/>
      <c r="H1448" s="286">
        <v>60.689</v>
      </c>
      <c r="I1448" s="287"/>
      <c r="J1448" s="283"/>
      <c r="K1448" s="283"/>
      <c r="L1448" s="288"/>
      <c r="M1448" s="289"/>
      <c r="N1448" s="290"/>
      <c r="O1448" s="290"/>
      <c r="P1448" s="290"/>
      <c r="Q1448" s="290"/>
      <c r="R1448" s="290"/>
      <c r="S1448" s="290"/>
      <c r="T1448" s="291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T1448" s="292" t="s">
        <v>251</v>
      </c>
      <c r="AU1448" s="292" t="s">
        <v>85</v>
      </c>
      <c r="AV1448" s="15" t="s">
        <v>249</v>
      </c>
      <c r="AW1448" s="15" t="s">
        <v>30</v>
      </c>
      <c r="AX1448" s="15" t="s">
        <v>31</v>
      </c>
      <c r="AY1448" s="292" t="s">
        <v>242</v>
      </c>
    </row>
    <row r="1449" s="14" customFormat="1">
      <c r="A1449" s="14"/>
      <c r="B1449" s="271"/>
      <c r="C1449" s="272"/>
      <c r="D1449" s="262" t="s">
        <v>251</v>
      </c>
      <c r="E1449" s="272"/>
      <c r="F1449" s="274" t="s">
        <v>1458</v>
      </c>
      <c r="G1449" s="272"/>
      <c r="H1449" s="275">
        <v>74.100999999999999</v>
      </c>
      <c r="I1449" s="276"/>
      <c r="J1449" s="272"/>
      <c r="K1449" s="272"/>
      <c r="L1449" s="277"/>
      <c r="M1449" s="278"/>
      <c r="N1449" s="279"/>
      <c r="O1449" s="279"/>
      <c r="P1449" s="279"/>
      <c r="Q1449" s="279"/>
      <c r="R1449" s="279"/>
      <c r="S1449" s="279"/>
      <c r="T1449" s="280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T1449" s="281" t="s">
        <v>251</v>
      </c>
      <c r="AU1449" s="281" t="s">
        <v>85</v>
      </c>
      <c r="AV1449" s="14" t="s">
        <v>85</v>
      </c>
      <c r="AW1449" s="14" t="s">
        <v>4</v>
      </c>
      <c r="AX1449" s="14" t="s">
        <v>31</v>
      </c>
      <c r="AY1449" s="281" t="s">
        <v>242</v>
      </c>
    </row>
    <row r="1450" s="2" customFormat="1" ht="37.8" customHeight="1">
      <c r="A1450" s="41"/>
      <c r="B1450" s="42"/>
      <c r="C1450" s="247" t="s">
        <v>1459</v>
      </c>
      <c r="D1450" s="247" t="s">
        <v>245</v>
      </c>
      <c r="E1450" s="248" t="s">
        <v>1460</v>
      </c>
      <c r="F1450" s="249" t="s">
        <v>1461</v>
      </c>
      <c r="G1450" s="250" t="s">
        <v>465</v>
      </c>
      <c r="H1450" s="251">
        <v>101.68000000000001</v>
      </c>
      <c r="I1450" s="252"/>
      <c r="J1450" s="251">
        <f>ROUND(I1450*H1450,3)</f>
        <v>0</v>
      </c>
      <c r="K1450" s="253"/>
      <c r="L1450" s="44"/>
      <c r="M1450" s="254" t="s">
        <v>1</v>
      </c>
      <c r="N1450" s="255" t="s">
        <v>41</v>
      </c>
      <c r="O1450" s="94"/>
      <c r="P1450" s="256">
        <f>O1450*H1450</f>
        <v>0</v>
      </c>
      <c r="Q1450" s="256">
        <v>0.00115</v>
      </c>
      <c r="R1450" s="256">
        <f>Q1450*H1450</f>
        <v>0.11693200000000001</v>
      </c>
      <c r="S1450" s="256">
        <v>0</v>
      </c>
      <c r="T1450" s="257">
        <f>S1450*H1450</f>
        <v>0</v>
      </c>
      <c r="U1450" s="41"/>
      <c r="V1450" s="41"/>
      <c r="W1450" s="41"/>
      <c r="X1450" s="41"/>
      <c r="Y1450" s="41"/>
      <c r="Z1450" s="41"/>
      <c r="AA1450" s="41"/>
      <c r="AB1450" s="41"/>
      <c r="AC1450" s="41"/>
      <c r="AD1450" s="41"/>
      <c r="AE1450" s="41"/>
      <c r="AR1450" s="258" t="s">
        <v>518</v>
      </c>
      <c r="AT1450" s="258" t="s">
        <v>245</v>
      </c>
      <c r="AU1450" s="258" t="s">
        <v>85</v>
      </c>
      <c r="AY1450" s="18" t="s">
        <v>242</v>
      </c>
      <c r="BE1450" s="146">
        <f>IF(N1450="základní",J1450,0)</f>
        <v>0</v>
      </c>
      <c r="BF1450" s="146">
        <f>IF(N1450="snížená",J1450,0)</f>
        <v>0</v>
      </c>
      <c r="BG1450" s="146">
        <f>IF(N1450="zákl. přenesená",J1450,0)</f>
        <v>0</v>
      </c>
      <c r="BH1450" s="146">
        <f>IF(N1450="sníž. přenesená",J1450,0)</f>
        <v>0</v>
      </c>
      <c r="BI1450" s="146">
        <f>IF(N1450="nulová",J1450,0)</f>
        <v>0</v>
      </c>
      <c r="BJ1450" s="18" t="s">
        <v>31</v>
      </c>
      <c r="BK1450" s="259">
        <f>ROUND(I1450*H1450,3)</f>
        <v>0</v>
      </c>
      <c r="BL1450" s="18" t="s">
        <v>518</v>
      </c>
      <c r="BM1450" s="258" t="s">
        <v>1462</v>
      </c>
    </row>
    <row r="1451" s="13" customFormat="1">
      <c r="A1451" s="13"/>
      <c r="B1451" s="260"/>
      <c r="C1451" s="261"/>
      <c r="D1451" s="262" t="s">
        <v>251</v>
      </c>
      <c r="E1451" s="263" t="s">
        <v>1</v>
      </c>
      <c r="F1451" s="264" t="s">
        <v>269</v>
      </c>
      <c r="G1451" s="261"/>
      <c r="H1451" s="263" t="s">
        <v>1</v>
      </c>
      <c r="I1451" s="265"/>
      <c r="J1451" s="261"/>
      <c r="K1451" s="261"/>
      <c r="L1451" s="266"/>
      <c r="M1451" s="267"/>
      <c r="N1451" s="268"/>
      <c r="O1451" s="268"/>
      <c r="P1451" s="268"/>
      <c r="Q1451" s="268"/>
      <c r="R1451" s="268"/>
      <c r="S1451" s="268"/>
      <c r="T1451" s="269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T1451" s="270" t="s">
        <v>251</v>
      </c>
      <c r="AU1451" s="270" t="s">
        <v>85</v>
      </c>
      <c r="AV1451" s="13" t="s">
        <v>31</v>
      </c>
      <c r="AW1451" s="13" t="s">
        <v>30</v>
      </c>
      <c r="AX1451" s="13" t="s">
        <v>76</v>
      </c>
      <c r="AY1451" s="270" t="s">
        <v>242</v>
      </c>
    </row>
    <row r="1452" s="14" customFormat="1">
      <c r="A1452" s="14"/>
      <c r="B1452" s="271"/>
      <c r="C1452" s="272"/>
      <c r="D1452" s="262" t="s">
        <v>251</v>
      </c>
      <c r="E1452" s="273" t="s">
        <v>1</v>
      </c>
      <c r="F1452" s="274" t="s">
        <v>1463</v>
      </c>
      <c r="G1452" s="272"/>
      <c r="H1452" s="275">
        <v>6.9000000000000004</v>
      </c>
      <c r="I1452" s="276"/>
      <c r="J1452" s="272"/>
      <c r="K1452" s="272"/>
      <c r="L1452" s="277"/>
      <c r="M1452" s="278"/>
      <c r="N1452" s="279"/>
      <c r="O1452" s="279"/>
      <c r="P1452" s="279"/>
      <c r="Q1452" s="279"/>
      <c r="R1452" s="279"/>
      <c r="S1452" s="279"/>
      <c r="T1452" s="280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T1452" s="281" t="s">
        <v>251</v>
      </c>
      <c r="AU1452" s="281" t="s">
        <v>85</v>
      </c>
      <c r="AV1452" s="14" t="s">
        <v>85</v>
      </c>
      <c r="AW1452" s="14" t="s">
        <v>30</v>
      </c>
      <c r="AX1452" s="14" t="s">
        <v>76</v>
      </c>
      <c r="AY1452" s="281" t="s">
        <v>242</v>
      </c>
    </row>
    <row r="1453" s="13" customFormat="1">
      <c r="A1453" s="13"/>
      <c r="B1453" s="260"/>
      <c r="C1453" s="261"/>
      <c r="D1453" s="262" t="s">
        <v>251</v>
      </c>
      <c r="E1453" s="263" t="s">
        <v>1</v>
      </c>
      <c r="F1453" s="264" t="s">
        <v>1451</v>
      </c>
      <c r="G1453" s="261"/>
      <c r="H1453" s="263" t="s">
        <v>1</v>
      </c>
      <c r="I1453" s="265"/>
      <c r="J1453" s="261"/>
      <c r="K1453" s="261"/>
      <c r="L1453" s="266"/>
      <c r="M1453" s="267"/>
      <c r="N1453" s="268"/>
      <c r="O1453" s="268"/>
      <c r="P1453" s="268"/>
      <c r="Q1453" s="268"/>
      <c r="R1453" s="268"/>
      <c r="S1453" s="268"/>
      <c r="T1453" s="269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T1453" s="270" t="s">
        <v>251</v>
      </c>
      <c r="AU1453" s="270" t="s">
        <v>85</v>
      </c>
      <c r="AV1453" s="13" t="s">
        <v>31</v>
      </c>
      <c r="AW1453" s="13" t="s">
        <v>30</v>
      </c>
      <c r="AX1453" s="13" t="s">
        <v>76</v>
      </c>
      <c r="AY1453" s="270" t="s">
        <v>242</v>
      </c>
    </row>
    <row r="1454" s="14" customFormat="1">
      <c r="A1454" s="14"/>
      <c r="B1454" s="271"/>
      <c r="C1454" s="272"/>
      <c r="D1454" s="262" t="s">
        <v>251</v>
      </c>
      <c r="E1454" s="273" t="s">
        <v>1</v>
      </c>
      <c r="F1454" s="274" t="s">
        <v>1347</v>
      </c>
      <c r="G1454" s="272"/>
      <c r="H1454" s="275">
        <v>74</v>
      </c>
      <c r="I1454" s="276"/>
      <c r="J1454" s="272"/>
      <c r="K1454" s="272"/>
      <c r="L1454" s="277"/>
      <c r="M1454" s="278"/>
      <c r="N1454" s="279"/>
      <c r="O1454" s="279"/>
      <c r="P1454" s="279"/>
      <c r="Q1454" s="279"/>
      <c r="R1454" s="279"/>
      <c r="S1454" s="279"/>
      <c r="T1454" s="280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T1454" s="281" t="s">
        <v>251</v>
      </c>
      <c r="AU1454" s="281" t="s">
        <v>85</v>
      </c>
      <c r="AV1454" s="14" t="s">
        <v>85</v>
      </c>
      <c r="AW1454" s="14" t="s">
        <v>30</v>
      </c>
      <c r="AX1454" s="14" t="s">
        <v>76</v>
      </c>
      <c r="AY1454" s="281" t="s">
        <v>242</v>
      </c>
    </row>
    <row r="1455" s="13" customFormat="1">
      <c r="A1455" s="13"/>
      <c r="B1455" s="260"/>
      <c r="C1455" s="261"/>
      <c r="D1455" s="262" t="s">
        <v>251</v>
      </c>
      <c r="E1455" s="263" t="s">
        <v>1</v>
      </c>
      <c r="F1455" s="264" t="s">
        <v>1453</v>
      </c>
      <c r="G1455" s="261"/>
      <c r="H1455" s="263" t="s">
        <v>1</v>
      </c>
      <c r="I1455" s="265"/>
      <c r="J1455" s="261"/>
      <c r="K1455" s="261"/>
      <c r="L1455" s="266"/>
      <c r="M1455" s="267"/>
      <c r="N1455" s="268"/>
      <c r="O1455" s="268"/>
      <c r="P1455" s="268"/>
      <c r="Q1455" s="268"/>
      <c r="R1455" s="268"/>
      <c r="S1455" s="268"/>
      <c r="T1455" s="269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T1455" s="270" t="s">
        <v>251</v>
      </c>
      <c r="AU1455" s="270" t="s">
        <v>85</v>
      </c>
      <c r="AV1455" s="13" t="s">
        <v>31</v>
      </c>
      <c r="AW1455" s="13" t="s">
        <v>30</v>
      </c>
      <c r="AX1455" s="13" t="s">
        <v>76</v>
      </c>
      <c r="AY1455" s="270" t="s">
        <v>242</v>
      </c>
    </row>
    <row r="1456" s="14" customFormat="1">
      <c r="A1456" s="14"/>
      <c r="B1456" s="271"/>
      <c r="C1456" s="272"/>
      <c r="D1456" s="262" t="s">
        <v>251</v>
      </c>
      <c r="E1456" s="273" t="s">
        <v>1</v>
      </c>
      <c r="F1456" s="274" t="s">
        <v>1464</v>
      </c>
      <c r="G1456" s="272"/>
      <c r="H1456" s="275">
        <v>20.780000000000001</v>
      </c>
      <c r="I1456" s="276"/>
      <c r="J1456" s="272"/>
      <c r="K1456" s="272"/>
      <c r="L1456" s="277"/>
      <c r="M1456" s="278"/>
      <c r="N1456" s="279"/>
      <c r="O1456" s="279"/>
      <c r="P1456" s="279"/>
      <c r="Q1456" s="279"/>
      <c r="R1456" s="279"/>
      <c r="S1456" s="279"/>
      <c r="T1456" s="280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T1456" s="281" t="s">
        <v>251</v>
      </c>
      <c r="AU1456" s="281" t="s">
        <v>85</v>
      </c>
      <c r="AV1456" s="14" t="s">
        <v>85</v>
      </c>
      <c r="AW1456" s="14" t="s">
        <v>30</v>
      </c>
      <c r="AX1456" s="14" t="s">
        <v>76</v>
      </c>
      <c r="AY1456" s="281" t="s">
        <v>242</v>
      </c>
    </row>
    <row r="1457" s="15" customFormat="1">
      <c r="A1457" s="15"/>
      <c r="B1457" s="282"/>
      <c r="C1457" s="283"/>
      <c r="D1457" s="262" t="s">
        <v>251</v>
      </c>
      <c r="E1457" s="284" t="s">
        <v>1</v>
      </c>
      <c r="F1457" s="285" t="s">
        <v>256</v>
      </c>
      <c r="G1457" s="283"/>
      <c r="H1457" s="286">
        <v>101.68000000000001</v>
      </c>
      <c r="I1457" s="287"/>
      <c r="J1457" s="283"/>
      <c r="K1457" s="283"/>
      <c r="L1457" s="288"/>
      <c r="M1457" s="289"/>
      <c r="N1457" s="290"/>
      <c r="O1457" s="290"/>
      <c r="P1457" s="290"/>
      <c r="Q1457" s="290"/>
      <c r="R1457" s="290"/>
      <c r="S1457" s="290"/>
      <c r="T1457" s="291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T1457" s="292" t="s">
        <v>251</v>
      </c>
      <c r="AU1457" s="292" t="s">
        <v>85</v>
      </c>
      <c r="AV1457" s="15" t="s">
        <v>249</v>
      </c>
      <c r="AW1457" s="15" t="s">
        <v>30</v>
      </c>
      <c r="AX1457" s="15" t="s">
        <v>31</v>
      </c>
      <c r="AY1457" s="292" t="s">
        <v>242</v>
      </c>
    </row>
    <row r="1458" s="2" customFormat="1" ht="37.8" customHeight="1">
      <c r="A1458" s="41"/>
      <c r="B1458" s="42"/>
      <c r="C1458" s="247" t="s">
        <v>1465</v>
      </c>
      <c r="D1458" s="247" t="s">
        <v>245</v>
      </c>
      <c r="E1458" s="248" t="s">
        <v>1466</v>
      </c>
      <c r="F1458" s="249" t="s">
        <v>1467</v>
      </c>
      <c r="G1458" s="250" t="s">
        <v>465</v>
      </c>
      <c r="H1458" s="251">
        <v>5</v>
      </c>
      <c r="I1458" s="252"/>
      <c r="J1458" s="251">
        <f>ROUND(I1458*H1458,3)</f>
        <v>0</v>
      </c>
      <c r="K1458" s="253"/>
      <c r="L1458" s="44"/>
      <c r="M1458" s="254" t="s">
        <v>1</v>
      </c>
      <c r="N1458" s="255" t="s">
        <v>41</v>
      </c>
      <c r="O1458" s="94"/>
      <c r="P1458" s="256">
        <f>O1458*H1458</f>
        <v>0</v>
      </c>
      <c r="Q1458" s="256">
        <v>0.00172</v>
      </c>
      <c r="R1458" s="256">
        <f>Q1458*H1458</f>
        <v>0.0086</v>
      </c>
      <c r="S1458" s="256">
        <v>0</v>
      </c>
      <c r="T1458" s="257">
        <f>S1458*H1458</f>
        <v>0</v>
      </c>
      <c r="U1458" s="41"/>
      <c r="V1458" s="41"/>
      <c r="W1458" s="41"/>
      <c r="X1458" s="41"/>
      <c r="Y1458" s="41"/>
      <c r="Z1458" s="41"/>
      <c r="AA1458" s="41"/>
      <c r="AB1458" s="41"/>
      <c r="AC1458" s="41"/>
      <c r="AD1458" s="41"/>
      <c r="AE1458" s="41"/>
      <c r="AR1458" s="258" t="s">
        <v>518</v>
      </c>
      <c r="AT1458" s="258" t="s">
        <v>245</v>
      </c>
      <c r="AU1458" s="258" t="s">
        <v>85</v>
      </c>
      <c r="AY1458" s="18" t="s">
        <v>242</v>
      </c>
      <c r="BE1458" s="146">
        <f>IF(N1458="základní",J1458,0)</f>
        <v>0</v>
      </c>
      <c r="BF1458" s="146">
        <f>IF(N1458="snížená",J1458,0)</f>
        <v>0</v>
      </c>
      <c r="BG1458" s="146">
        <f>IF(N1458="zákl. přenesená",J1458,0)</f>
        <v>0</v>
      </c>
      <c r="BH1458" s="146">
        <f>IF(N1458="sníž. přenesená",J1458,0)</f>
        <v>0</v>
      </c>
      <c r="BI1458" s="146">
        <f>IF(N1458="nulová",J1458,0)</f>
        <v>0</v>
      </c>
      <c r="BJ1458" s="18" t="s">
        <v>31</v>
      </c>
      <c r="BK1458" s="259">
        <f>ROUND(I1458*H1458,3)</f>
        <v>0</v>
      </c>
      <c r="BL1458" s="18" t="s">
        <v>518</v>
      </c>
      <c r="BM1458" s="258" t="s">
        <v>1468</v>
      </c>
    </row>
    <row r="1459" s="13" customFormat="1">
      <c r="A1459" s="13"/>
      <c r="B1459" s="260"/>
      <c r="C1459" s="261"/>
      <c r="D1459" s="262" t="s">
        <v>251</v>
      </c>
      <c r="E1459" s="263" t="s">
        <v>1</v>
      </c>
      <c r="F1459" s="264" t="s">
        <v>269</v>
      </c>
      <c r="G1459" s="261"/>
      <c r="H1459" s="263" t="s">
        <v>1</v>
      </c>
      <c r="I1459" s="265"/>
      <c r="J1459" s="261"/>
      <c r="K1459" s="261"/>
      <c r="L1459" s="266"/>
      <c r="M1459" s="267"/>
      <c r="N1459" s="268"/>
      <c r="O1459" s="268"/>
      <c r="P1459" s="268"/>
      <c r="Q1459" s="268"/>
      <c r="R1459" s="268"/>
      <c r="S1459" s="268"/>
      <c r="T1459" s="269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T1459" s="270" t="s">
        <v>251</v>
      </c>
      <c r="AU1459" s="270" t="s">
        <v>85</v>
      </c>
      <c r="AV1459" s="13" t="s">
        <v>31</v>
      </c>
      <c r="AW1459" s="13" t="s">
        <v>30</v>
      </c>
      <c r="AX1459" s="13" t="s">
        <v>76</v>
      </c>
      <c r="AY1459" s="270" t="s">
        <v>242</v>
      </c>
    </row>
    <row r="1460" s="14" customFormat="1">
      <c r="A1460" s="14"/>
      <c r="B1460" s="271"/>
      <c r="C1460" s="272"/>
      <c r="D1460" s="262" t="s">
        <v>251</v>
      </c>
      <c r="E1460" s="273" t="s">
        <v>1</v>
      </c>
      <c r="F1460" s="274" t="s">
        <v>1221</v>
      </c>
      <c r="G1460" s="272"/>
      <c r="H1460" s="275">
        <v>5</v>
      </c>
      <c r="I1460" s="276"/>
      <c r="J1460" s="272"/>
      <c r="K1460" s="272"/>
      <c r="L1460" s="277"/>
      <c r="M1460" s="278"/>
      <c r="N1460" s="279"/>
      <c r="O1460" s="279"/>
      <c r="P1460" s="279"/>
      <c r="Q1460" s="279"/>
      <c r="R1460" s="279"/>
      <c r="S1460" s="279"/>
      <c r="T1460" s="280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T1460" s="281" t="s">
        <v>251</v>
      </c>
      <c r="AU1460" s="281" t="s">
        <v>85</v>
      </c>
      <c r="AV1460" s="14" t="s">
        <v>85</v>
      </c>
      <c r="AW1460" s="14" t="s">
        <v>30</v>
      </c>
      <c r="AX1460" s="14" t="s">
        <v>76</v>
      </c>
      <c r="AY1460" s="281" t="s">
        <v>242</v>
      </c>
    </row>
    <row r="1461" s="15" customFormat="1">
      <c r="A1461" s="15"/>
      <c r="B1461" s="282"/>
      <c r="C1461" s="283"/>
      <c r="D1461" s="262" t="s">
        <v>251</v>
      </c>
      <c r="E1461" s="284" t="s">
        <v>1</v>
      </c>
      <c r="F1461" s="285" t="s">
        <v>256</v>
      </c>
      <c r="G1461" s="283"/>
      <c r="H1461" s="286">
        <v>5</v>
      </c>
      <c r="I1461" s="287"/>
      <c r="J1461" s="283"/>
      <c r="K1461" s="283"/>
      <c r="L1461" s="288"/>
      <c r="M1461" s="289"/>
      <c r="N1461" s="290"/>
      <c r="O1461" s="290"/>
      <c r="P1461" s="290"/>
      <c r="Q1461" s="290"/>
      <c r="R1461" s="290"/>
      <c r="S1461" s="290"/>
      <c r="T1461" s="291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T1461" s="292" t="s">
        <v>251</v>
      </c>
      <c r="AU1461" s="292" t="s">
        <v>85</v>
      </c>
      <c r="AV1461" s="15" t="s">
        <v>249</v>
      </c>
      <c r="AW1461" s="15" t="s">
        <v>30</v>
      </c>
      <c r="AX1461" s="15" t="s">
        <v>31</v>
      </c>
      <c r="AY1461" s="292" t="s">
        <v>242</v>
      </c>
    </row>
    <row r="1462" s="2" customFormat="1" ht="33" customHeight="1">
      <c r="A1462" s="41"/>
      <c r="B1462" s="42"/>
      <c r="C1462" s="247" t="s">
        <v>1469</v>
      </c>
      <c r="D1462" s="247" t="s">
        <v>245</v>
      </c>
      <c r="E1462" s="248" t="s">
        <v>1470</v>
      </c>
      <c r="F1462" s="249" t="s">
        <v>1471</v>
      </c>
      <c r="G1462" s="250" t="s">
        <v>465</v>
      </c>
      <c r="H1462" s="251">
        <v>101.68000000000001</v>
      </c>
      <c r="I1462" s="252"/>
      <c r="J1462" s="251">
        <f>ROUND(I1462*H1462,3)</f>
        <v>0</v>
      </c>
      <c r="K1462" s="253"/>
      <c r="L1462" s="44"/>
      <c r="M1462" s="254" t="s">
        <v>1</v>
      </c>
      <c r="N1462" s="255" t="s">
        <v>41</v>
      </c>
      <c r="O1462" s="94"/>
      <c r="P1462" s="256">
        <f>O1462*H1462</f>
        <v>0</v>
      </c>
      <c r="Q1462" s="256">
        <v>0.00040000000000000002</v>
      </c>
      <c r="R1462" s="256">
        <f>Q1462*H1462</f>
        <v>0.040672000000000007</v>
      </c>
      <c r="S1462" s="256">
        <v>0</v>
      </c>
      <c r="T1462" s="257">
        <f>S1462*H1462</f>
        <v>0</v>
      </c>
      <c r="U1462" s="41"/>
      <c r="V1462" s="41"/>
      <c r="W1462" s="41"/>
      <c r="X1462" s="41"/>
      <c r="Y1462" s="41"/>
      <c r="Z1462" s="41"/>
      <c r="AA1462" s="41"/>
      <c r="AB1462" s="41"/>
      <c r="AC1462" s="41"/>
      <c r="AD1462" s="41"/>
      <c r="AE1462" s="41"/>
      <c r="AR1462" s="258" t="s">
        <v>518</v>
      </c>
      <c r="AT1462" s="258" t="s">
        <v>245</v>
      </c>
      <c r="AU1462" s="258" t="s">
        <v>85</v>
      </c>
      <c r="AY1462" s="18" t="s">
        <v>242</v>
      </c>
      <c r="BE1462" s="146">
        <f>IF(N1462="základní",J1462,0)</f>
        <v>0</v>
      </c>
      <c r="BF1462" s="146">
        <f>IF(N1462="snížená",J1462,0)</f>
        <v>0</v>
      </c>
      <c r="BG1462" s="146">
        <f>IF(N1462="zákl. přenesená",J1462,0)</f>
        <v>0</v>
      </c>
      <c r="BH1462" s="146">
        <f>IF(N1462="sníž. přenesená",J1462,0)</f>
        <v>0</v>
      </c>
      <c r="BI1462" s="146">
        <f>IF(N1462="nulová",J1462,0)</f>
        <v>0</v>
      </c>
      <c r="BJ1462" s="18" t="s">
        <v>31</v>
      </c>
      <c r="BK1462" s="259">
        <f>ROUND(I1462*H1462,3)</f>
        <v>0</v>
      </c>
      <c r="BL1462" s="18" t="s">
        <v>518</v>
      </c>
      <c r="BM1462" s="258" t="s">
        <v>1472</v>
      </c>
    </row>
    <row r="1463" s="13" customFormat="1">
      <c r="A1463" s="13"/>
      <c r="B1463" s="260"/>
      <c r="C1463" s="261"/>
      <c r="D1463" s="262" t="s">
        <v>251</v>
      </c>
      <c r="E1463" s="263" t="s">
        <v>1</v>
      </c>
      <c r="F1463" s="264" t="s">
        <v>269</v>
      </c>
      <c r="G1463" s="261"/>
      <c r="H1463" s="263" t="s">
        <v>1</v>
      </c>
      <c r="I1463" s="265"/>
      <c r="J1463" s="261"/>
      <c r="K1463" s="261"/>
      <c r="L1463" s="266"/>
      <c r="M1463" s="267"/>
      <c r="N1463" s="268"/>
      <c r="O1463" s="268"/>
      <c r="P1463" s="268"/>
      <c r="Q1463" s="268"/>
      <c r="R1463" s="268"/>
      <c r="S1463" s="268"/>
      <c r="T1463" s="269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  <c r="AE1463" s="13"/>
      <c r="AT1463" s="270" t="s">
        <v>251</v>
      </c>
      <c r="AU1463" s="270" t="s">
        <v>85</v>
      </c>
      <c r="AV1463" s="13" t="s">
        <v>31</v>
      </c>
      <c r="AW1463" s="13" t="s">
        <v>30</v>
      </c>
      <c r="AX1463" s="13" t="s">
        <v>76</v>
      </c>
      <c r="AY1463" s="270" t="s">
        <v>242</v>
      </c>
    </row>
    <row r="1464" s="14" customFormat="1">
      <c r="A1464" s="14"/>
      <c r="B1464" s="271"/>
      <c r="C1464" s="272"/>
      <c r="D1464" s="262" t="s">
        <v>251</v>
      </c>
      <c r="E1464" s="273" t="s">
        <v>1</v>
      </c>
      <c r="F1464" s="274" t="s">
        <v>1463</v>
      </c>
      <c r="G1464" s="272"/>
      <c r="H1464" s="275">
        <v>6.9000000000000004</v>
      </c>
      <c r="I1464" s="276"/>
      <c r="J1464" s="272"/>
      <c r="K1464" s="272"/>
      <c r="L1464" s="277"/>
      <c r="M1464" s="278"/>
      <c r="N1464" s="279"/>
      <c r="O1464" s="279"/>
      <c r="P1464" s="279"/>
      <c r="Q1464" s="279"/>
      <c r="R1464" s="279"/>
      <c r="S1464" s="279"/>
      <c r="T1464" s="280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T1464" s="281" t="s">
        <v>251</v>
      </c>
      <c r="AU1464" s="281" t="s">
        <v>85</v>
      </c>
      <c r="AV1464" s="14" t="s">
        <v>85</v>
      </c>
      <c r="AW1464" s="14" t="s">
        <v>30</v>
      </c>
      <c r="AX1464" s="14" t="s">
        <v>76</v>
      </c>
      <c r="AY1464" s="281" t="s">
        <v>242</v>
      </c>
    </row>
    <row r="1465" s="13" customFormat="1">
      <c r="A1465" s="13"/>
      <c r="B1465" s="260"/>
      <c r="C1465" s="261"/>
      <c r="D1465" s="262" t="s">
        <v>251</v>
      </c>
      <c r="E1465" s="263" t="s">
        <v>1</v>
      </c>
      <c r="F1465" s="264" t="s">
        <v>1451</v>
      </c>
      <c r="G1465" s="261"/>
      <c r="H1465" s="263" t="s">
        <v>1</v>
      </c>
      <c r="I1465" s="265"/>
      <c r="J1465" s="261"/>
      <c r="K1465" s="261"/>
      <c r="L1465" s="266"/>
      <c r="M1465" s="267"/>
      <c r="N1465" s="268"/>
      <c r="O1465" s="268"/>
      <c r="P1465" s="268"/>
      <c r="Q1465" s="268"/>
      <c r="R1465" s="268"/>
      <c r="S1465" s="268"/>
      <c r="T1465" s="269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  <c r="AE1465" s="13"/>
      <c r="AT1465" s="270" t="s">
        <v>251</v>
      </c>
      <c r="AU1465" s="270" t="s">
        <v>85</v>
      </c>
      <c r="AV1465" s="13" t="s">
        <v>31</v>
      </c>
      <c r="AW1465" s="13" t="s">
        <v>30</v>
      </c>
      <c r="AX1465" s="13" t="s">
        <v>76</v>
      </c>
      <c r="AY1465" s="270" t="s">
        <v>242</v>
      </c>
    </row>
    <row r="1466" s="14" customFormat="1">
      <c r="A1466" s="14"/>
      <c r="B1466" s="271"/>
      <c r="C1466" s="272"/>
      <c r="D1466" s="262" t="s">
        <v>251</v>
      </c>
      <c r="E1466" s="273" t="s">
        <v>1</v>
      </c>
      <c r="F1466" s="274" t="s">
        <v>1347</v>
      </c>
      <c r="G1466" s="272"/>
      <c r="H1466" s="275">
        <v>74</v>
      </c>
      <c r="I1466" s="276"/>
      <c r="J1466" s="272"/>
      <c r="K1466" s="272"/>
      <c r="L1466" s="277"/>
      <c r="M1466" s="278"/>
      <c r="N1466" s="279"/>
      <c r="O1466" s="279"/>
      <c r="P1466" s="279"/>
      <c r="Q1466" s="279"/>
      <c r="R1466" s="279"/>
      <c r="S1466" s="279"/>
      <c r="T1466" s="280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T1466" s="281" t="s">
        <v>251</v>
      </c>
      <c r="AU1466" s="281" t="s">
        <v>85</v>
      </c>
      <c r="AV1466" s="14" t="s">
        <v>85</v>
      </c>
      <c r="AW1466" s="14" t="s">
        <v>30</v>
      </c>
      <c r="AX1466" s="14" t="s">
        <v>76</v>
      </c>
      <c r="AY1466" s="281" t="s">
        <v>242</v>
      </c>
    </row>
    <row r="1467" s="13" customFormat="1">
      <c r="A1467" s="13"/>
      <c r="B1467" s="260"/>
      <c r="C1467" s="261"/>
      <c r="D1467" s="262" t="s">
        <v>251</v>
      </c>
      <c r="E1467" s="263" t="s">
        <v>1</v>
      </c>
      <c r="F1467" s="264" t="s">
        <v>1453</v>
      </c>
      <c r="G1467" s="261"/>
      <c r="H1467" s="263" t="s">
        <v>1</v>
      </c>
      <c r="I1467" s="265"/>
      <c r="J1467" s="261"/>
      <c r="K1467" s="261"/>
      <c r="L1467" s="266"/>
      <c r="M1467" s="267"/>
      <c r="N1467" s="268"/>
      <c r="O1467" s="268"/>
      <c r="P1467" s="268"/>
      <c r="Q1467" s="268"/>
      <c r="R1467" s="268"/>
      <c r="S1467" s="268"/>
      <c r="T1467" s="269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T1467" s="270" t="s">
        <v>251</v>
      </c>
      <c r="AU1467" s="270" t="s">
        <v>85</v>
      </c>
      <c r="AV1467" s="13" t="s">
        <v>31</v>
      </c>
      <c r="AW1467" s="13" t="s">
        <v>30</v>
      </c>
      <c r="AX1467" s="13" t="s">
        <v>76</v>
      </c>
      <c r="AY1467" s="270" t="s">
        <v>242</v>
      </c>
    </row>
    <row r="1468" s="14" customFormat="1">
      <c r="A1468" s="14"/>
      <c r="B1468" s="271"/>
      <c r="C1468" s="272"/>
      <c r="D1468" s="262" t="s">
        <v>251</v>
      </c>
      <c r="E1468" s="273" t="s">
        <v>1</v>
      </c>
      <c r="F1468" s="274" t="s">
        <v>1464</v>
      </c>
      <c r="G1468" s="272"/>
      <c r="H1468" s="275">
        <v>20.780000000000001</v>
      </c>
      <c r="I1468" s="276"/>
      <c r="J1468" s="272"/>
      <c r="K1468" s="272"/>
      <c r="L1468" s="277"/>
      <c r="M1468" s="278"/>
      <c r="N1468" s="279"/>
      <c r="O1468" s="279"/>
      <c r="P1468" s="279"/>
      <c r="Q1468" s="279"/>
      <c r="R1468" s="279"/>
      <c r="S1468" s="279"/>
      <c r="T1468" s="280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T1468" s="281" t="s">
        <v>251</v>
      </c>
      <c r="AU1468" s="281" t="s">
        <v>85</v>
      </c>
      <c r="AV1468" s="14" t="s">
        <v>85</v>
      </c>
      <c r="AW1468" s="14" t="s">
        <v>30</v>
      </c>
      <c r="AX1468" s="14" t="s">
        <v>76</v>
      </c>
      <c r="AY1468" s="281" t="s">
        <v>242</v>
      </c>
    </row>
    <row r="1469" s="15" customFormat="1">
      <c r="A1469" s="15"/>
      <c r="B1469" s="282"/>
      <c r="C1469" s="283"/>
      <c r="D1469" s="262" t="s">
        <v>251</v>
      </c>
      <c r="E1469" s="284" t="s">
        <v>1</v>
      </c>
      <c r="F1469" s="285" t="s">
        <v>256</v>
      </c>
      <c r="G1469" s="283"/>
      <c r="H1469" s="286">
        <v>101.68000000000001</v>
      </c>
      <c r="I1469" s="287"/>
      <c r="J1469" s="283"/>
      <c r="K1469" s="283"/>
      <c r="L1469" s="288"/>
      <c r="M1469" s="289"/>
      <c r="N1469" s="290"/>
      <c r="O1469" s="290"/>
      <c r="P1469" s="290"/>
      <c r="Q1469" s="290"/>
      <c r="R1469" s="290"/>
      <c r="S1469" s="290"/>
      <c r="T1469" s="291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T1469" s="292" t="s">
        <v>251</v>
      </c>
      <c r="AU1469" s="292" t="s">
        <v>85</v>
      </c>
      <c r="AV1469" s="15" t="s">
        <v>249</v>
      </c>
      <c r="AW1469" s="15" t="s">
        <v>30</v>
      </c>
      <c r="AX1469" s="15" t="s">
        <v>31</v>
      </c>
      <c r="AY1469" s="292" t="s">
        <v>242</v>
      </c>
    </row>
    <row r="1470" s="2" customFormat="1" ht="33" customHeight="1">
      <c r="A1470" s="41"/>
      <c r="B1470" s="42"/>
      <c r="C1470" s="247" t="s">
        <v>1473</v>
      </c>
      <c r="D1470" s="247" t="s">
        <v>245</v>
      </c>
      <c r="E1470" s="248" t="s">
        <v>1474</v>
      </c>
      <c r="F1470" s="249" t="s">
        <v>1475</v>
      </c>
      <c r="G1470" s="250" t="s">
        <v>465</v>
      </c>
      <c r="H1470" s="251">
        <v>101.68000000000001</v>
      </c>
      <c r="I1470" s="252"/>
      <c r="J1470" s="251">
        <f>ROUND(I1470*H1470,3)</f>
        <v>0</v>
      </c>
      <c r="K1470" s="253"/>
      <c r="L1470" s="44"/>
      <c r="M1470" s="254" t="s">
        <v>1</v>
      </c>
      <c r="N1470" s="255" t="s">
        <v>41</v>
      </c>
      <c r="O1470" s="94"/>
      <c r="P1470" s="256">
        <f>O1470*H1470</f>
        <v>0</v>
      </c>
      <c r="Q1470" s="256">
        <v>0.00040000000000000002</v>
      </c>
      <c r="R1470" s="256">
        <f>Q1470*H1470</f>
        <v>0.040672000000000007</v>
      </c>
      <c r="S1470" s="256">
        <v>0</v>
      </c>
      <c r="T1470" s="257">
        <f>S1470*H1470</f>
        <v>0</v>
      </c>
      <c r="U1470" s="41"/>
      <c r="V1470" s="41"/>
      <c r="W1470" s="41"/>
      <c r="X1470" s="41"/>
      <c r="Y1470" s="41"/>
      <c r="Z1470" s="41"/>
      <c r="AA1470" s="41"/>
      <c r="AB1470" s="41"/>
      <c r="AC1470" s="41"/>
      <c r="AD1470" s="41"/>
      <c r="AE1470" s="41"/>
      <c r="AR1470" s="258" t="s">
        <v>518</v>
      </c>
      <c r="AT1470" s="258" t="s">
        <v>245</v>
      </c>
      <c r="AU1470" s="258" t="s">
        <v>85</v>
      </c>
      <c r="AY1470" s="18" t="s">
        <v>242</v>
      </c>
      <c r="BE1470" s="146">
        <f>IF(N1470="základní",J1470,0)</f>
        <v>0</v>
      </c>
      <c r="BF1470" s="146">
        <f>IF(N1470="snížená",J1470,0)</f>
        <v>0</v>
      </c>
      <c r="BG1470" s="146">
        <f>IF(N1470="zákl. přenesená",J1470,0)</f>
        <v>0</v>
      </c>
      <c r="BH1470" s="146">
        <f>IF(N1470="sníž. přenesená",J1470,0)</f>
        <v>0</v>
      </c>
      <c r="BI1470" s="146">
        <f>IF(N1470="nulová",J1470,0)</f>
        <v>0</v>
      </c>
      <c r="BJ1470" s="18" t="s">
        <v>31</v>
      </c>
      <c r="BK1470" s="259">
        <f>ROUND(I1470*H1470,3)</f>
        <v>0</v>
      </c>
      <c r="BL1470" s="18" t="s">
        <v>518</v>
      </c>
      <c r="BM1470" s="258" t="s">
        <v>1476</v>
      </c>
    </row>
    <row r="1471" s="2" customFormat="1" ht="33" customHeight="1">
      <c r="A1471" s="41"/>
      <c r="B1471" s="42"/>
      <c r="C1471" s="247" t="s">
        <v>1477</v>
      </c>
      <c r="D1471" s="247" t="s">
        <v>245</v>
      </c>
      <c r="E1471" s="248" t="s">
        <v>1478</v>
      </c>
      <c r="F1471" s="249" t="s">
        <v>1479</v>
      </c>
      <c r="G1471" s="250" t="s">
        <v>465</v>
      </c>
      <c r="H1471" s="251">
        <v>2.2000000000000002</v>
      </c>
      <c r="I1471" s="252"/>
      <c r="J1471" s="251">
        <f>ROUND(I1471*H1471,3)</f>
        <v>0</v>
      </c>
      <c r="K1471" s="253"/>
      <c r="L1471" s="44"/>
      <c r="M1471" s="254" t="s">
        <v>1</v>
      </c>
      <c r="N1471" s="255" t="s">
        <v>41</v>
      </c>
      <c r="O1471" s="94"/>
      <c r="P1471" s="256">
        <f>O1471*H1471</f>
        <v>0</v>
      </c>
      <c r="Q1471" s="256">
        <v>0.0015299999999999999</v>
      </c>
      <c r="R1471" s="256">
        <f>Q1471*H1471</f>
        <v>0.0033660000000000001</v>
      </c>
      <c r="S1471" s="256">
        <v>0</v>
      </c>
      <c r="T1471" s="257">
        <f>S1471*H1471</f>
        <v>0</v>
      </c>
      <c r="U1471" s="41"/>
      <c r="V1471" s="41"/>
      <c r="W1471" s="41"/>
      <c r="X1471" s="41"/>
      <c r="Y1471" s="41"/>
      <c r="Z1471" s="41"/>
      <c r="AA1471" s="41"/>
      <c r="AB1471" s="41"/>
      <c r="AC1471" s="41"/>
      <c r="AD1471" s="41"/>
      <c r="AE1471" s="41"/>
      <c r="AR1471" s="258" t="s">
        <v>518</v>
      </c>
      <c r="AT1471" s="258" t="s">
        <v>245</v>
      </c>
      <c r="AU1471" s="258" t="s">
        <v>85</v>
      </c>
      <c r="AY1471" s="18" t="s">
        <v>242</v>
      </c>
      <c r="BE1471" s="146">
        <f>IF(N1471="základní",J1471,0)</f>
        <v>0</v>
      </c>
      <c r="BF1471" s="146">
        <f>IF(N1471="snížená",J1471,0)</f>
        <v>0</v>
      </c>
      <c r="BG1471" s="146">
        <f>IF(N1471="zákl. přenesená",J1471,0)</f>
        <v>0</v>
      </c>
      <c r="BH1471" s="146">
        <f>IF(N1471="sníž. přenesená",J1471,0)</f>
        <v>0</v>
      </c>
      <c r="BI1471" s="146">
        <f>IF(N1471="nulová",J1471,0)</f>
        <v>0</v>
      </c>
      <c r="BJ1471" s="18" t="s">
        <v>31</v>
      </c>
      <c r="BK1471" s="259">
        <f>ROUND(I1471*H1471,3)</f>
        <v>0</v>
      </c>
      <c r="BL1471" s="18" t="s">
        <v>518</v>
      </c>
      <c r="BM1471" s="258" t="s">
        <v>1480</v>
      </c>
    </row>
    <row r="1472" s="13" customFormat="1">
      <c r="A1472" s="13"/>
      <c r="B1472" s="260"/>
      <c r="C1472" s="261"/>
      <c r="D1472" s="262" t="s">
        <v>251</v>
      </c>
      <c r="E1472" s="263" t="s">
        <v>1</v>
      </c>
      <c r="F1472" s="264" t="s">
        <v>269</v>
      </c>
      <c r="G1472" s="261"/>
      <c r="H1472" s="263" t="s">
        <v>1</v>
      </c>
      <c r="I1472" s="265"/>
      <c r="J1472" s="261"/>
      <c r="K1472" s="261"/>
      <c r="L1472" s="266"/>
      <c r="M1472" s="267"/>
      <c r="N1472" s="268"/>
      <c r="O1472" s="268"/>
      <c r="P1472" s="268"/>
      <c r="Q1472" s="268"/>
      <c r="R1472" s="268"/>
      <c r="S1472" s="268"/>
      <c r="T1472" s="269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T1472" s="270" t="s">
        <v>251</v>
      </c>
      <c r="AU1472" s="270" t="s">
        <v>85</v>
      </c>
      <c r="AV1472" s="13" t="s">
        <v>31</v>
      </c>
      <c r="AW1472" s="13" t="s">
        <v>30</v>
      </c>
      <c r="AX1472" s="13" t="s">
        <v>76</v>
      </c>
      <c r="AY1472" s="270" t="s">
        <v>242</v>
      </c>
    </row>
    <row r="1473" s="14" customFormat="1">
      <c r="A1473" s="14"/>
      <c r="B1473" s="271"/>
      <c r="C1473" s="272"/>
      <c r="D1473" s="262" t="s">
        <v>251</v>
      </c>
      <c r="E1473" s="273" t="s">
        <v>1</v>
      </c>
      <c r="F1473" s="274" t="s">
        <v>1481</v>
      </c>
      <c r="G1473" s="272"/>
      <c r="H1473" s="275">
        <v>2.2000000000000002</v>
      </c>
      <c r="I1473" s="276"/>
      <c r="J1473" s="272"/>
      <c r="K1473" s="272"/>
      <c r="L1473" s="277"/>
      <c r="M1473" s="278"/>
      <c r="N1473" s="279"/>
      <c r="O1473" s="279"/>
      <c r="P1473" s="279"/>
      <c r="Q1473" s="279"/>
      <c r="R1473" s="279"/>
      <c r="S1473" s="279"/>
      <c r="T1473" s="280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T1473" s="281" t="s">
        <v>251</v>
      </c>
      <c r="AU1473" s="281" t="s">
        <v>85</v>
      </c>
      <c r="AV1473" s="14" t="s">
        <v>85</v>
      </c>
      <c r="AW1473" s="14" t="s">
        <v>30</v>
      </c>
      <c r="AX1473" s="14" t="s">
        <v>76</v>
      </c>
      <c r="AY1473" s="281" t="s">
        <v>242</v>
      </c>
    </row>
    <row r="1474" s="15" customFormat="1">
      <c r="A1474" s="15"/>
      <c r="B1474" s="282"/>
      <c r="C1474" s="283"/>
      <c r="D1474" s="262" t="s">
        <v>251</v>
      </c>
      <c r="E1474" s="284" t="s">
        <v>1</v>
      </c>
      <c r="F1474" s="285" t="s">
        <v>256</v>
      </c>
      <c r="G1474" s="283"/>
      <c r="H1474" s="286">
        <v>2.2000000000000002</v>
      </c>
      <c r="I1474" s="287"/>
      <c r="J1474" s="283"/>
      <c r="K1474" s="283"/>
      <c r="L1474" s="288"/>
      <c r="M1474" s="289"/>
      <c r="N1474" s="290"/>
      <c r="O1474" s="290"/>
      <c r="P1474" s="290"/>
      <c r="Q1474" s="290"/>
      <c r="R1474" s="290"/>
      <c r="S1474" s="290"/>
      <c r="T1474" s="291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T1474" s="292" t="s">
        <v>251</v>
      </c>
      <c r="AU1474" s="292" t="s">
        <v>85</v>
      </c>
      <c r="AV1474" s="15" t="s">
        <v>249</v>
      </c>
      <c r="AW1474" s="15" t="s">
        <v>30</v>
      </c>
      <c r="AX1474" s="15" t="s">
        <v>31</v>
      </c>
      <c r="AY1474" s="292" t="s">
        <v>242</v>
      </c>
    </row>
    <row r="1475" s="2" customFormat="1" ht="33" customHeight="1">
      <c r="A1475" s="41"/>
      <c r="B1475" s="42"/>
      <c r="C1475" s="247" t="s">
        <v>1482</v>
      </c>
      <c r="D1475" s="247" t="s">
        <v>245</v>
      </c>
      <c r="E1475" s="248" t="s">
        <v>1483</v>
      </c>
      <c r="F1475" s="249" t="s">
        <v>1484</v>
      </c>
      <c r="G1475" s="250" t="s">
        <v>353</v>
      </c>
      <c r="H1475" s="251">
        <v>11.75</v>
      </c>
      <c r="I1475" s="252"/>
      <c r="J1475" s="251">
        <f>ROUND(I1475*H1475,3)</f>
        <v>0</v>
      </c>
      <c r="K1475" s="253"/>
      <c r="L1475" s="44"/>
      <c r="M1475" s="254" t="s">
        <v>1</v>
      </c>
      <c r="N1475" s="255" t="s">
        <v>41</v>
      </c>
      <c r="O1475" s="94"/>
      <c r="P1475" s="256">
        <f>O1475*H1475</f>
        <v>0</v>
      </c>
      <c r="Q1475" s="256">
        <v>0.00023000000000000001</v>
      </c>
      <c r="R1475" s="256">
        <f>Q1475*H1475</f>
        <v>0.0027025</v>
      </c>
      <c r="S1475" s="256">
        <v>0</v>
      </c>
      <c r="T1475" s="257">
        <f>S1475*H1475</f>
        <v>0</v>
      </c>
      <c r="U1475" s="41"/>
      <c r="V1475" s="41"/>
      <c r="W1475" s="41"/>
      <c r="X1475" s="41"/>
      <c r="Y1475" s="41"/>
      <c r="Z1475" s="41"/>
      <c r="AA1475" s="41"/>
      <c r="AB1475" s="41"/>
      <c r="AC1475" s="41"/>
      <c r="AD1475" s="41"/>
      <c r="AE1475" s="41"/>
      <c r="AR1475" s="258" t="s">
        <v>518</v>
      </c>
      <c r="AT1475" s="258" t="s">
        <v>245</v>
      </c>
      <c r="AU1475" s="258" t="s">
        <v>85</v>
      </c>
      <c r="AY1475" s="18" t="s">
        <v>242</v>
      </c>
      <c r="BE1475" s="146">
        <f>IF(N1475="základní",J1475,0)</f>
        <v>0</v>
      </c>
      <c r="BF1475" s="146">
        <f>IF(N1475="snížená",J1475,0)</f>
        <v>0</v>
      </c>
      <c r="BG1475" s="146">
        <f>IF(N1475="zákl. přenesená",J1475,0)</f>
        <v>0</v>
      </c>
      <c r="BH1475" s="146">
        <f>IF(N1475="sníž. přenesená",J1475,0)</f>
        <v>0</v>
      </c>
      <c r="BI1475" s="146">
        <f>IF(N1475="nulová",J1475,0)</f>
        <v>0</v>
      </c>
      <c r="BJ1475" s="18" t="s">
        <v>31</v>
      </c>
      <c r="BK1475" s="259">
        <f>ROUND(I1475*H1475,3)</f>
        <v>0</v>
      </c>
      <c r="BL1475" s="18" t="s">
        <v>518</v>
      </c>
      <c r="BM1475" s="258" t="s">
        <v>1485</v>
      </c>
    </row>
    <row r="1476" s="13" customFormat="1">
      <c r="A1476" s="13"/>
      <c r="B1476" s="260"/>
      <c r="C1476" s="261"/>
      <c r="D1476" s="262" t="s">
        <v>251</v>
      </c>
      <c r="E1476" s="263" t="s">
        <v>1</v>
      </c>
      <c r="F1476" s="264" t="s">
        <v>269</v>
      </c>
      <c r="G1476" s="261"/>
      <c r="H1476" s="263" t="s">
        <v>1</v>
      </c>
      <c r="I1476" s="265"/>
      <c r="J1476" s="261"/>
      <c r="K1476" s="261"/>
      <c r="L1476" s="266"/>
      <c r="M1476" s="267"/>
      <c r="N1476" s="268"/>
      <c r="O1476" s="268"/>
      <c r="P1476" s="268"/>
      <c r="Q1476" s="268"/>
      <c r="R1476" s="268"/>
      <c r="S1476" s="268"/>
      <c r="T1476" s="269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T1476" s="270" t="s">
        <v>251</v>
      </c>
      <c r="AU1476" s="270" t="s">
        <v>85</v>
      </c>
      <c r="AV1476" s="13" t="s">
        <v>31</v>
      </c>
      <c r="AW1476" s="13" t="s">
        <v>30</v>
      </c>
      <c r="AX1476" s="13" t="s">
        <v>76</v>
      </c>
      <c r="AY1476" s="270" t="s">
        <v>242</v>
      </c>
    </row>
    <row r="1477" s="14" customFormat="1">
      <c r="A1477" s="14"/>
      <c r="B1477" s="271"/>
      <c r="C1477" s="272"/>
      <c r="D1477" s="262" t="s">
        <v>251</v>
      </c>
      <c r="E1477" s="273" t="s">
        <v>1</v>
      </c>
      <c r="F1477" s="274" t="s">
        <v>1486</v>
      </c>
      <c r="G1477" s="272"/>
      <c r="H1477" s="275">
        <v>11.75</v>
      </c>
      <c r="I1477" s="276"/>
      <c r="J1477" s="272"/>
      <c r="K1477" s="272"/>
      <c r="L1477" s="277"/>
      <c r="M1477" s="278"/>
      <c r="N1477" s="279"/>
      <c r="O1477" s="279"/>
      <c r="P1477" s="279"/>
      <c r="Q1477" s="279"/>
      <c r="R1477" s="279"/>
      <c r="S1477" s="279"/>
      <c r="T1477" s="280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T1477" s="281" t="s">
        <v>251</v>
      </c>
      <c r="AU1477" s="281" t="s">
        <v>85</v>
      </c>
      <c r="AV1477" s="14" t="s">
        <v>85</v>
      </c>
      <c r="AW1477" s="14" t="s">
        <v>30</v>
      </c>
      <c r="AX1477" s="14" t="s">
        <v>76</v>
      </c>
      <c r="AY1477" s="281" t="s">
        <v>242</v>
      </c>
    </row>
    <row r="1478" s="15" customFormat="1">
      <c r="A1478" s="15"/>
      <c r="B1478" s="282"/>
      <c r="C1478" s="283"/>
      <c r="D1478" s="262" t="s">
        <v>251</v>
      </c>
      <c r="E1478" s="284" t="s">
        <v>1</v>
      </c>
      <c r="F1478" s="285" t="s">
        <v>256</v>
      </c>
      <c r="G1478" s="283"/>
      <c r="H1478" s="286">
        <v>11.75</v>
      </c>
      <c r="I1478" s="287"/>
      <c r="J1478" s="283"/>
      <c r="K1478" s="283"/>
      <c r="L1478" s="288"/>
      <c r="M1478" s="289"/>
      <c r="N1478" s="290"/>
      <c r="O1478" s="290"/>
      <c r="P1478" s="290"/>
      <c r="Q1478" s="290"/>
      <c r="R1478" s="290"/>
      <c r="S1478" s="290"/>
      <c r="T1478" s="291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T1478" s="292" t="s">
        <v>251</v>
      </c>
      <c r="AU1478" s="292" t="s">
        <v>85</v>
      </c>
      <c r="AV1478" s="15" t="s">
        <v>249</v>
      </c>
      <c r="AW1478" s="15" t="s">
        <v>30</v>
      </c>
      <c r="AX1478" s="15" t="s">
        <v>31</v>
      </c>
      <c r="AY1478" s="292" t="s">
        <v>242</v>
      </c>
    </row>
    <row r="1479" s="2" customFormat="1" ht="33" customHeight="1">
      <c r="A1479" s="41"/>
      <c r="B1479" s="42"/>
      <c r="C1479" s="304" t="s">
        <v>1487</v>
      </c>
      <c r="D1479" s="304" t="s">
        <v>551</v>
      </c>
      <c r="E1479" s="305" t="s">
        <v>1406</v>
      </c>
      <c r="F1479" s="306" t="s">
        <v>1407</v>
      </c>
      <c r="G1479" s="307" t="s">
        <v>353</v>
      </c>
      <c r="H1479" s="308">
        <v>14.347</v>
      </c>
      <c r="I1479" s="309"/>
      <c r="J1479" s="308">
        <f>ROUND(I1479*H1479,3)</f>
        <v>0</v>
      </c>
      <c r="K1479" s="310"/>
      <c r="L1479" s="311"/>
      <c r="M1479" s="312" t="s">
        <v>1</v>
      </c>
      <c r="N1479" s="313" t="s">
        <v>41</v>
      </c>
      <c r="O1479" s="94"/>
      <c r="P1479" s="256">
        <f>O1479*H1479</f>
        <v>0</v>
      </c>
      <c r="Q1479" s="256">
        <v>0.0025000000000000001</v>
      </c>
      <c r="R1479" s="256">
        <f>Q1479*H1479</f>
        <v>0.035867499999999997</v>
      </c>
      <c r="S1479" s="256">
        <v>0</v>
      </c>
      <c r="T1479" s="257">
        <f>S1479*H1479</f>
        <v>0</v>
      </c>
      <c r="U1479" s="41"/>
      <c r="V1479" s="41"/>
      <c r="W1479" s="41"/>
      <c r="X1479" s="41"/>
      <c r="Y1479" s="41"/>
      <c r="Z1479" s="41"/>
      <c r="AA1479" s="41"/>
      <c r="AB1479" s="41"/>
      <c r="AC1479" s="41"/>
      <c r="AD1479" s="41"/>
      <c r="AE1479" s="41"/>
      <c r="AR1479" s="258" t="s">
        <v>1326</v>
      </c>
      <c r="AT1479" s="258" t="s">
        <v>551</v>
      </c>
      <c r="AU1479" s="258" t="s">
        <v>85</v>
      </c>
      <c r="AY1479" s="18" t="s">
        <v>242</v>
      </c>
      <c r="BE1479" s="146">
        <f>IF(N1479="základní",J1479,0)</f>
        <v>0</v>
      </c>
      <c r="BF1479" s="146">
        <f>IF(N1479="snížená",J1479,0)</f>
        <v>0</v>
      </c>
      <c r="BG1479" s="146">
        <f>IF(N1479="zákl. přenesená",J1479,0)</f>
        <v>0</v>
      </c>
      <c r="BH1479" s="146">
        <f>IF(N1479="sníž. přenesená",J1479,0)</f>
        <v>0</v>
      </c>
      <c r="BI1479" s="146">
        <f>IF(N1479="nulová",J1479,0)</f>
        <v>0</v>
      </c>
      <c r="BJ1479" s="18" t="s">
        <v>31</v>
      </c>
      <c r="BK1479" s="259">
        <f>ROUND(I1479*H1479,3)</f>
        <v>0</v>
      </c>
      <c r="BL1479" s="18" t="s">
        <v>518</v>
      </c>
      <c r="BM1479" s="258" t="s">
        <v>1488</v>
      </c>
    </row>
    <row r="1480" s="14" customFormat="1">
      <c r="A1480" s="14"/>
      <c r="B1480" s="271"/>
      <c r="C1480" s="272"/>
      <c r="D1480" s="262" t="s">
        <v>251</v>
      </c>
      <c r="E1480" s="272"/>
      <c r="F1480" s="274" t="s">
        <v>1489</v>
      </c>
      <c r="G1480" s="272"/>
      <c r="H1480" s="275">
        <v>14.347</v>
      </c>
      <c r="I1480" s="276"/>
      <c r="J1480" s="272"/>
      <c r="K1480" s="272"/>
      <c r="L1480" s="277"/>
      <c r="M1480" s="278"/>
      <c r="N1480" s="279"/>
      <c r="O1480" s="279"/>
      <c r="P1480" s="279"/>
      <c r="Q1480" s="279"/>
      <c r="R1480" s="279"/>
      <c r="S1480" s="279"/>
      <c r="T1480" s="280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T1480" s="281" t="s">
        <v>251</v>
      </c>
      <c r="AU1480" s="281" t="s">
        <v>85</v>
      </c>
      <c r="AV1480" s="14" t="s">
        <v>85</v>
      </c>
      <c r="AW1480" s="14" t="s">
        <v>4</v>
      </c>
      <c r="AX1480" s="14" t="s">
        <v>31</v>
      </c>
      <c r="AY1480" s="281" t="s">
        <v>242</v>
      </c>
    </row>
    <row r="1481" s="2" customFormat="1" ht="24.15" customHeight="1">
      <c r="A1481" s="41"/>
      <c r="B1481" s="42"/>
      <c r="C1481" s="247" t="s">
        <v>1490</v>
      </c>
      <c r="D1481" s="247" t="s">
        <v>245</v>
      </c>
      <c r="E1481" s="248" t="s">
        <v>1491</v>
      </c>
      <c r="F1481" s="249" t="s">
        <v>1492</v>
      </c>
      <c r="G1481" s="250" t="s">
        <v>353</v>
      </c>
      <c r="H1481" s="251">
        <v>308.279</v>
      </c>
      <c r="I1481" s="252"/>
      <c r="J1481" s="251">
        <f>ROUND(I1481*H1481,3)</f>
        <v>0</v>
      </c>
      <c r="K1481" s="253"/>
      <c r="L1481" s="44"/>
      <c r="M1481" s="254" t="s">
        <v>1</v>
      </c>
      <c r="N1481" s="255" t="s">
        <v>41</v>
      </c>
      <c r="O1481" s="94"/>
      <c r="P1481" s="256">
        <f>O1481*H1481</f>
        <v>0</v>
      </c>
      <c r="Q1481" s="256">
        <v>0</v>
      </c>
      <c r="R1481" s="256">
        <f>Q1481*H1481</f>
        <v>0</v>
      </c>
      <c r="S1481" s="256">
        <v>0</v>
      </c>
      <c r="T1481" s="257">
        <f>S1481*H1481</f>
        <v>0</v>
      </c>
      <c r="U1481" s="41"/>
      <c r="V1481" s="41"/>
      <c r="W1481" s="41"/>
      <c r="X1481" s="41"/>
      <c r="Y1481" s="41"/>
      <c r="Z1481" s="41"/>
      <c r="AA1481" s="41"/>
      <c r="AB1481" s="41"/>
      <c r="AC1481" s="41"/>
      <c r="AD1481" s="41"/>
      <c r="AE1481" s="41"/>
      <c r="AR1481" s="258" t="s">
        <v>518</v>
      </c>
      <c r="AT1481" s="258" t="s">
        <v>245</v>
      </c>
      <c r="AU1481" s="258" t="s">
        <v>85</v>
      </c>
      <c r="AY1481" s="18" t="s">
        <v>242</v>
      </c>
      <c r="BE1481" s="146">
        <f>IF(N1481="základní",J1481,0)</f>
        <v>0</v>
      </c>
      <c r="BF1481" s="146">
        <f>IF(N1481="snížená",J1481,0)</f>
        <v>0</v>
      </c>
      <c r="BG1481" s="146">
        <f>IF(N1481="zákl. přenesená",J1481,0)</f>
        <v>0</v>
      </c>
      <c r="BH1481" s="146">
        <f>IF(N1481="sníž. přenesená",J1481,0)</f>
        <v>0</v>
      </c>
      <c r="BI1481" s="146">
        <f>IF(N1481="nulová",J1481,0)</f>
        <v>0</v>
      </c>
      <c r="BJ1481" s="18" t="s">
        <v>31</v>
      </c>
      <c r="BK1481" s="259">
        <f>ROUND(I1481*H1481,3)</f>
        <v>0</v>
      </c>
      <c r="BL1481" s="18" t="s">
        <v>518</v>
      </c>
      <c r="BM1481" s="258" t="s">
        <v>1493</v>
      </c>
    </row>
    <row r="1482" s="13" customFormat="1">
      <c r="A1482" s="13"/>
      <c r="B1482" s="260"/>
      <c r="C1482" s="261"/>
      <c r="D1482" s="262" t="s">
        <v>251</v>
      </c>
      <c r="E1482" s="263" t="s">
        <v>1</v>
      </c>
      <c r="F1482" s="264" t="s">
        <v>269</v>
      </c>
      <c r="G1482" s="261"/>
      <c r="H1482" s="263" t="s">
        <v>1</v>
      </c>
      <c r="I1482" s="265"/>
      <c r="J1482" s="261"/>
      <c r="K1482" s="261"/>
      <c r="L1482" s="266"/>
      <c r="M1482" s="267"/>
      <c r="N1482" s="268"/>
      <c r="O1482" s="268"/>
      <c r="P1482" s="268"/>
      <c r="Q1482" s="268"/>
      <c r="R1482" s="268"/>
      <c r="S1482" s="268"/>
      <c r="T1482" s="269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T1482" s="270" t="s">
        <v>251</v>
      </c>
      <c r="AU1482" s="270" t="s">
        <v>85</v>
      </c>
      <c r="AV1482" s="13" t="s">
        <v>31</v>
      </c>
      <c r="AW1482" s="13" t="s">
        <v>30</v>
      </c>
      <c r="AX1482" s="13" t="s">
        <v>76</v>
      </c>
      <c r="AY1482" s="270" t="s">
        <v>242</v>
      </c>
    </row>
    <row r="1483" s="14" customFormat="1">
      <c r="A1483" s="14"/>
      <c r="B1483" s="271"/>
      <c r="C1483" s="272"/>
      <c r="D1483" s="262" t="s">
        <v>251</v>
      </c>
      <c r="E1483" s="273" t="s">
        <v>1</v>
      </c>
      <c r="F1483" s="274" t="s">
        <v>1486</v>
      </c>
      <c r="G1483" s="272"/>
      <c r="H1483" s="275">
        <v>11.75</v>
      </c>
      <c r="I1483" s="276"/>
      <c r="J1483" s="272"/>
      <c r="K1483" s="272"/>
      <c r="L1483" s="277"/>
      <c r="M1483" s="278"/>
      <c r="N1483" s="279"/>
      <c r="O1483" s="279"/>
      <c r="P1483" s="279"/>
      <c r="Q1483" s="279"/>
      <c r="R1483" s="279"/>
      <c r="S1483" s="279"/>
      <c r="T1483" s="280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T1483" s="281" t="s">
        <v>251</v>
      </c>
      <c r="AU1483" s="281" t="s">
        <v>85</v>
      </c>
      <c r="AV1483" s="14" t="s">
        <v>85</v>
      </c>
      <c r="AW1483" s="14" t="s">
        <v>30</v>
      </c>
      <c r="AX1483" s="14" t="s">
        <v>76</v>
      </c>
      <c r="AY1483" s="281" t="s">
        <v>242</v>
      </c>
    </row>
    <row r="1484" s="13" customFormat="1">
      <c r="A1484" s="13"/>
      <c r="B1484" s="260"/>
      <c r="C1484" s="261"/>
      <c r="D1484" s="262" t="s">
        <v>251</v>
      </c>
      <c r="E1484" s="263" t="s">
        <v>1</v>
      </c>
      <c r="F1484" s="264" t="s">
        <v>1451</v>
      </c>
      <c r="G1484" s="261"/>
      <c r="H1484" s="263" t="s">
        <v>1</v>
      </c>
      <c r="I1484" s="265"/>
      <c r="J1484" s="261"/>
      <c r="K1484" s="261"/>
      <c r="L1484" s="266"/>
      <c r="M1484" s="267"/>
      <c r="N1484" s="268"/>
      <c r="O1484" s="268"/>
      <c r="P1484" s="268"/>
      <c r="Q1484" s="268"/>
      <c r="R1484" s="268"/>
      <c r="S1484" s="268"/>
      <c r="T1484" s="269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T1484" s="270" t="s">
        <v>251</v>
      </c>
      <c r="AU1484" s="270" t="s">
        <v>85</v>
      </c>
      <c r="AV1484" s="13" t="s">
        <v>31</v>
      </c>
      <c r="AW1484" s="13" t="s">
        <v>30</v>
      </c>
      <c r="AX1484" s="13" t="s">
        <v>76</v>
      </c>
      <c r="AY1484" s="270" t="s">
        <v>242</v>
      </c>
    </row>
    <row r="1485" s="14" customFormat="1">
      <c r="A1485" s="14"/>
      <c r="B1485" s="271"/>
      <c r="C1485" s="272"/>
      <c r="D1485" s="262" t="s">
        <v>251</v>
      </c>
      <c r="E1485" s="273" t="s">
        <v>1</v>
      </c>
      <c r="F1485" s="274" t="s">
        <v>1404</v>
      </c>
      <c r="G1485" s="272"/>
      <c r="H1485" s="275">
        <v>296.529</v>
      </c>
      <c r="I1485" s="276"/>
      <c r="J1485" s="272"/>
      <c r="K1485" s="272"/>
      <c r="L1485" s="277"/>
      <c r="M1485" s="278"/>
      <c r="N1485" s="279"/>
      <c r="O1485" s="279"/>
      <c r="P1485" s="279"/>
      <c r="Q1485" s="279"/>
      <c r="R1485" s="279"/>
      <c r="S1485" s="279"/>
      <c r="T1485" s="280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T1485" s="281" t="s">
        <v>251</v>
      </c>
      <c r="AU1485" s="281" t="s">
        <v>85</v>
      </c>
      <c r="AV1485" s="14" t="s">
        <v>85</v>
      </c>
      <c r="AW1485" s="14" t="s">
        <v>30</v>
      </c>
      <c r="AX1485" s="14" t="s">
        <v>76</v>
      </c>
      <c r="AY1485" s="281" t="s">
        <v>242</v>
      </c>
    </row>
    <row r="1486" s="16" customFormat="1">
      <c r="A1486" s="16"/>
      <c r="B1486" s="293"/>
      <c r="C1486" s="294"/>
      <c r="D1486" s="262" t="s">
        <v>251</v>
      </c>
      <c r="E1486" s="295" t="s">
        <v>1</v>
      </c>
      <c r="F1486" s="296" t="s">
        <v>293</v>
      </c>
      <c r="G1486" s="294"/>
      <c r="H1486" s="297">
        <v>308.279</v>
      </c>
      <c r="I1486" s="298"/>
      <c r="J1486" s="294"/>
      <c r="K1486" s="294"/>
      <c r="L1486" s="299"/>
      <c r="M1486" s="300"/>
      <c r="N1486" s="301"/>
      <c r="O1486" s="301"/>
      <c r="P1486" s="301"/>
      <c r="Q1486" s="301"/>
      <c r="R1486" s="301"/>
      <c r="S1486" s="301"/>
      <c r="T1486" s="302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T1486" s="303" t="s">
        <v>251</v>
      </c>
      <c r="AU1486" s="303" t="s">
        <v>85</v>
      </c>
      <c r="AV1486" s="16" t="s">
        <v>113</v>
      </c>
      <c r="AW1486" s="16" t="s">
        <v>30</v>
      </c>
      <c r="AX1486" s="16" t="s">
        <v>31</v>
      </c>
      <c r="AY1486" s="303" t="s">
        <v>242</v>
      </c>
    </row>
    <row r="1487" s="2" customFormat="1" ht="24.15" customHeight="1">
      <c r="A1487" s="41"/>
      <c r="B1487" s="42"/>
      <c r="C1487" s="304" t="s">
        <v>1494</v>
      </c>
      <c r="D1487" s="304" t="s">
        <v>551</v>
      </c>
      <c r="E1487" s="305" t="s">
        <v>1495</v>
      </c>
      <c r="F1487" s="306" t="s">
        <v>1496</v>
      </c>
      <c r="G1487" s="307" t="s">
        <v>353</v>
      </c>
      <c r="H1487" s="308">
        <v>356.06200000000001</v>
      </c>
      <c r="I1487" s="309"/>
      <c r="J1487" s="308">
        <f>ROUND(I1487*H1487,3)</f>
        <v>0</v>
      </c>
      <c r="K1487" s="310"/>
      <c r="L1487" s="311"/>
      <c r="M1487" s="312" t="s">
        <v>1</v>
      </c>
      <c r="N1487" s="313" t="s">
        <v>41</v>
      </c>
      <c r="O1487" s="94"/>
      <c r="P1487" s="256">
        <f>O1487*H1487</f>
        <v>0</v>
      </c>
      <c r="Q1487" s="256">
        <v>0.00029999999999999997</v>
      </c>
      <c r="R1487" s="256">
        <f>Q1487*H1487</f>
        <v>0.1068186</v>
      </c>
      <c r="S1487" s="256">
        <v>0</v>
      </c>
      <c r="T1487" s="257">
        <f>S1487*H1487</f>
        <v>0</v>
      </c>
      <c r="U1487" s="41"/>
      <c r="V1487" s="41"/>
      <c r="W1487" s="41"/>
      <c r="X1487" s="41"/>
      <c r="Y1487" s="41"/>
      <c r="Z1487" s="41"/>
      <c r="AA1487" s="41"/>
      <c r="AB1487" s="41"/>
      <c r="AC1487" s="41"/>
      <c r="AD1487" s="41"/>
      <c r="AE1487" s="41"/>
      <c r="AR1487" s="258" t="s">
        <v>1326</v>
      </c>
      <c r="AT1487" s="258" t="s">
        <v>551</v>
      </c>
      <c r="AU1487" s="258" t="s">
        <v>85</v>
      </c>
      <c r="AY1487" s="18" t="s">
        <v>242</v>
      </c>
      <c r="BE1487" s="146">
        <f>IF(N1487="základní",J1487,0)</f>
        <v>0</v>
      </c>
      <c r="BF1487" s="146">
        <f>IF(N1487="snížená",J1487,0)</f>
        <v>0</v>
      </c>
      <c r="BG1487" s="146">
        <f>IF(N1487="zákl. přenesená",J1487,0)</f>
        <v>0</v>
      </c>
      <c r="BH1487" s="146">
        <f>IF(N1487="sníž. přenesená",J1487,0)</f>
        <v>0</v>
      </c>
      <c r="BI1487" s="146">
        <f>IF(N1487="nulová",J1487,0)</f>
        <v>0</v>
      </c>
      <c r="BJ1487" s="18" t="s">
        <v>31</v>
      </c>
      <c r="BK1487" s="259">
        <f>ROUND(I1487*H1487,3)</f>
        <v>0</v>
      </c>
      <c r="BL1487" s="18" t="s">
        <v>518</v>
      </c>
      <c r="BM1487" s="258" t="s">
        <v>1497</v>
      </c>
    </row>
    <row r="1488" s="14" customFormat="1">
      <c r="A1488" s="14"/>
      <c r="B1488" s="271"/>
      <c r="C1488" s="272"/>
      <c r="D1488" s="262" t="s">
        <v>251</v>
      </c>
      <c r="E1488" s="272"/>
      <c r="F1488" s="274" t="s">
        <v>1498</v>
      </c>
      <c r="G1488" s="272"/>
      <c r="H1488" s="275">
        <v>356.06200000000001</v>
      </c>
      <c r="I1488" s="276"/>
      <c r="J1488" s="272"/>
      <c r="K1488" s="272"/>
      <c r="L1488" s="277"/>
      <c r="M1488" s="278"/>
      <c r="N1488" s="279"/>
      <c r="O1488" s="279"/>
      <c r="P1488" s="279"/>
      <c r="Q1488" s="279"/>
      <c r="R1488" s="279"/>
      <c r="S1488" s="279"/>
      <c r="T1488" s="280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T1488" s="281" t="s">
        <v>251</v>
      </c>
      <c r="AU1488" s="281" t="s">
        <v>85</v>
      </c>
      <c r="AV1488" s="14" t="s">
        <v>85</v>
      </c>
      <c r="AW1488" s="14" t="s">
        <v>4</v>
      </c>
      <c r="AX1488" s="14" t="s">
        <v>31</v>
      </c>
      <c r="AY1488" s="281" t="s">
        <v>242</v>
      </c>
    </row>
    <row r="1489" s="2" customFormat="1" ht="24.15" customHeight="1">
      <c r="A1489" s="41"/>
      <c r="B1489" s="42"/>
      <c r="C1489" s="247" t="s">
        <v>1499</v>
      </c>
      <c r="D1489" s="247" t="s">
        <v>245</v>
      </c>
      <c r="E1489" s="248" t="s">
        <v>1500</v>
      </c>
      <c r="F1489" s="249" t="s">
        <v>1501</v>
      </c>
      <c r="G1489" s="250" t="s">
        <v>353</v>
      </c>
      <c r="H1489" s="251">
        <v>308.279</v>
      </c>
      <c r="I1489" s="252"/>
      <c r="J1489" s="251">
        <f>ROUND(I1489*H1489,3)</f>
        <v>0</v>
      </c>
      <c r="K1489" s="253"/>
      <c r="L1489" s="44"/>
      <c r="M1489" s="254" t="s">
        <v>1</v>
      </c>
      <c r="N1489" s="255" t="s">
        <v>41</v>
      </c>
      <c r="O1489" s="94"/>
      <c r="P1489" s="256">
        <f>O1489*H1489</f>
        <v>0</v>
      </c>
      <c r="Q1489" s="256">
        <v>0</v>
      </c>
      <c r="R1489" s="256">
        <f>Q1489*H1489</f>
        <v>0</v>
      </c>
      <c r="S1489" s="256">
        <v>0</v>
      </c>
      <c r="T1489" s="257">
        <f>S1489*H1489</f>
        <v>0</v>
      </c>
      <c r="U1489" s="41"/>
      <c r="V1489" s="41"/>
      <c r="W1489" s="41"/>
      <c r="X1489" s="41"/>
      <c r="Y1489" s="41"/>
      <c r="Z1489" s="41"/>
      <c r="AA1489" s="41"/>
      <c r="AB1489" s="41"/>
      <c r="AC1489" s="41"/>
      <c r="AD1489" s="41"/>
      <c r="AE1489" s="41"/>
      <c r="AR1489" s="258" t="s">
        <v>518</v>
      </c>
      <c r="AT1489" s="258" t="s">
        <v>245</v>
      </c>
      <c r="AU1489" s="258" t="s">
        <v>85</v>
      </c>
      <c r="AY1489" s="18" t="s">
        <v>242</v>
      </c>
      <c r="BE1489" s="146">
        <f>IF(N1489="základní",J1489,0)</f>
        <v>0</v>
      </c>
      <c r="BF1489" s="146">
        <f>IF(N1489="snížená",J1489,0)</f>
        <v>0</v>
      </c>
      <c r="BG1489" s="146">
        <f>IF(N1489="zákl. přenesená",J1489,0)</f>
        <v>0</v>
      </c>
      <c r="BH1489" s="146">
        <f>IF(N1489="sníž. přenesená",J1489,0)</f>
        <v>0</v>
      </c>
      <c r="BI1489" s="146">
        <f>IF(N1489="nulová",J1489,0)</f>
        <v>0</v>
      </c>
      <c r="BJ1489" s="18" t="s">
        <v>31</v>
      </c>
      <c r="BK1489" s="259">
        <f>ROUND(I1489*H1489,3)</f>
        <v>0</v>
      </c>
      <c r="BL1489" s="18" t="s">
        <v>518</v>
      </c>
      <c r="BM1489" s="258" t="s">
        <v>1502</v>
      </c>
    </row>
    <row r="1490" s="13" customFormat="1">
      <c r="A1490" s="13"/>
      <c r="B1490" s="260"/>
      <c r="C1490" s="261"/>
      <c r="D1490" s="262" t="s">
        <v>251</v>
      </c>
      <c r="E1490" s="263" t="s">
        <v>1</v>
      </c>
      <c r="F1490" s="264" t="s">
        <v>269</v>
      </c>
      <c r="G1490" s="261"/>
      <c r="H1490" s="263" t="s">
        <v>1</v>
      </c>
      <c r="I1490" s="265"/>
      <c r="J1490" s="261"/>
      <c r="K1490" s="261"/>
      <c r="L1490" s="266"/>
      <c r="M1490" s="267"/>
      <c r="N1490" s="268"/>
      <c r="O1490" s="268"/>
      <c r="P1490" s="268"/>
      <c r="Q1490" s="268"/>
      <c r="R1490" s="268"/>
      <c r="S1490" s="268"/>
      <c r="T1490" s="269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T1490" s="270" t="s">
        <v>251</v>
      </c>
      <c r="AU1490" s="270" t="s">
        <v>85</v>
      </c>
      <c r="AV1490" s="13" t="s">
        <v>31</v>
      </c>
      <c r="AW1490" s="13" t="s">
        <v>30</v>
      </c>
      <c r="AX1490" s="13" t="s">
        <v>76</v>
      </c>
      <c r="AY1490" s="270" t="s">
        <v>242</v>
      </c>
    </row>
    <row r="1491" s="14" customFormat="1">
      <c r="A1491" s="14"/>
      <c r="B1491" s="271"/>
      <c r="C1491" s="272"/>
      <c r="D1491" s="262" t="s">
        <v>251</v>
      </c>
      <c r="E1491" s="273" t="s">
        <v>1</v>
      </c>
      <c r="F1491" s="274" t="s">
        <v>1486</v>
      </c>
      <c r="G1491" s="272"/>
      <c r="H1491" s="275">
        <v>11.75</v>
      </c>
      <c r="I1491" s="276"/>
      <c r="J1491" s="272"/>
      <c r="K1491" s="272"/>
      <c r="L1491" s="277"/>
      <c r="M1491" s="278"/>
      <c r="N1491" s="279"/>
      <c r="O1491" s="279"/>
      <c r="P1491" s="279"/>
      <c r="Q1491" s="279"/>
      <c r="R1491" s="279"/>
      <c r="S1491" s="279"/>
      <c r="T1491" s="280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T1491" s="281" t="s">
        <v>251</v>
      </c>
      <c r="AU1491" s="281" t="s">
        <v>85</v>
      </c>
      <c r="AV1491" s="14" t="s">
        <v>85</v>
      </c>
      <c r="AW1491" s="14" t="s">
        <v>30</v>
      </c>
      <c r="AX1491" s="14" t="s">
        <v>76</v>
      </c>
      <c r="AY1491" s="281" t="s">
        <v>242</v>
      </c>
    </row>
    <row r="1492" s="13" customFormat="1">
      <c r="A1492" s="13"/>
      <c r="B1492" s="260"/>
      <c r="C1492" s="261"/>
      <c r="D1492" s="262" t="s">
        <v>251</v>
      </c>
      <c r="E1492" s="263" t="s">
        <v>1</v>
      </c>
      <c r="F1492" s="264" t="s">
        <v>1451</v>
      </c>
      <c r="G1492" s="261"/>
      <c r="H1492" s="263" t="s">
        <v>1</v>
      </c>
      <c r="I1492" s="265"/>
      <c r="J1492" s="261"/>
      <c r="K1492" s="261"/>
      <c r="L1492" s="266"/>
      <c r="M1492" s="267"/>
      <c r="N1492" s="268"/>
      <c r="O1492" s="268"/>
      <c r="P1492" s="268"/>
      <c r="Q1492" s="268"/>
      <c r="R1492" s="268"/>
      <c r="S1492" s="268"/>
      <c r="T1492" s="269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T1492" s="270" t="s">
        <v>251</v>
      </c>
      <c r="AU1492" s="270" t="s">
        <v>85</v>
      </c>
      <c r="AV1492" s="13" t="s">
        <v>31</v>
      </c>
      <c r="AW1492" s="13" t="s">
        <v>30</v>
      </c>
      <c r="AX1492" s="13" t="s">
        <v>76</v>
      </c>
      <c r="AY1492" s="270" t="s">
        <v>242</v>
      </c>
    </row>
    <row r="1493" s="14" customFormat="1">
      <c r="A1493" s="14"/>
      <c r="B1493" s="271"/>
      <c r="C1493" s="272"/>
      <c r="D1493" s="262" t="s">
        <v>251</v>
      </c>
      <c r="E1493" s="273" t="s">
        <v>1</v>
      </c>
      <c r="F1493" s="274" t="s">
        <v>1404</v>
      </c>
      <c r="G1493" s="272"/>
      <c r="H1493" s="275">
        <v>296.529</v>
      </c>
      <c r="I1493" s="276"/>
      <c r="J1493" s="272"/>
      <c r="K1493" s="272"/>
      <c r="L1493" s="277"/>
      <c r="M1493" s="278"/>
      <c r="N1493" s="279"/>
      <c r="O1493" s="279"/>
      <c r="P1493" s="279"/>
      <c r="Q1493" s="279"/>
      <c r="R1493" s="279"/>
      <c r="S1493" s="279"/>
      <c r="T1493" s="280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T1493" s="281" t="s">
        <v>251</v>
      </c>
      <c r="AU1493" s="281" t="s">
        <v>85</v>
      </c>
      <c r="AV1493" s="14" t="s">
        <v>85</v>
      </c>
      <c r="AW1493" s="14" t="s">
        <v>30</v>
      </c>
      <c r="AX1493" s="14" t="s">
        <v>76</v>
      </c>
      <c r="AY1493" s="281" t="s">
        <v>242</v>
      </c>
    </row>
    <row r="1494" s="16" customFormat="1">
      <c r="A1494" s="16"/>
      <c r="B1494" s="293"/>
      <c r="C1494" s="294"/>
      <c r="D1494" s="262" t="s">
        <v>251</v>
      </c>
      <c r="E1494" s="295" t="s">
        <v>1</v>
      </c>
      <c r="F1494" s="296" t="s">
        <v>293</v>
      </c>
      <c r="G1494" s="294"/>
      <c r="H1494" s="297">
        <v>308.279</v>
      </c>
      <c r="I1494" s="298"/>
      <c r="J1494" s="294"/>
      <c r="K1494" s="294"/>
      <c r="L1494" s="299"/>
      <c r="M1494" s="300"/>
      <c r="N1494" s="301"/>
      <c r="O1494" s="301"/>
      <c r="P1494" s="301"/>
      <c r="Q1494" s="301"/>
      <c r="R1494" s="301"/>
      <c r="S1494" s="301"/>
      <c r="T1494" s="302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T1494" s="303" t="s">
        <v>251</v>
      </c>
      <c r="AU1494" s="303" t="s">
        <v>85</v>
      </c>
      <c r="AV1494" s="16" t="s">
        <v>113</v>
      </c>
      <c r="AW1494" s="16" t="s">
        <v>30</v>
      </c>
      <c r="AX1494" s="16" t="s">
        <v>31</v>
      </c>
      <c r="AY1494" s="303" t="s">
        <v>242</v>
      </c>
    </row>
    <row r="1495" s="2" customFormat="1" ht="24.15" customHeight="1">
      <c r="A1495" s="41"/>
      <c r="B1495" s="42"/>
      <c r="C1495" s="304" t="s">
        <v>1503</v>
      </c>
      <c r="D1495" s="304" t="s">
        <v>551</v>
      </c>
      <c r="E1495" s="305" t="s">
        <v>1504</v>
      </c>
      <c r="F1495" s="306" t="s">
        <v>1505</v>
      </c>
      <c r="G1495" s="307" t="s">
        <v>353</v>
      </c>
      <c r="H1495" s="308">
        <v>354.52100000000002</v>
      </c>
      <c r="I1495" s="309"/>
      <c r="J1495" s="308">
        <f>ROUND(I1495*H1495,3)</f>
        <v>0</v>
      </c>
      <c r="K1495" s="310"/>
      <c r="L1495" s="311"/>
      <c r="M1495" s="312" t="s">
        <v>1</v>
      </c>
      <c r="N1495" s="313" t="s">
        <v>41</v>
      </c>
      <c r="O1495" s="94"/>
      <c r="P1495" s="256">
        <f>O1495*H1495</f>
        <v>0</v>
      </c>
      <c r="Q1495" s="256">
        <v>0.00050000000000000001</v>
      </c>
      <c r="R1495" s="256">
        <f>Q1495*H1495</f>
        <v>0.17726050000000002</v>
      </c>
      <c r="S1495" s="256">
        <v>0</v>
      </c>
      <c r="T1495" s="257">
        <f>S1495*H1495</f>
        <v>0</v>
      </c>
      <c r="U1495" s="41"/>
      <c r="V1495" s="41"/>
      <c r="W1495" s="41"/>
      <c r="X1495" s="41"/>
      <c r="Y1495" s="41"/>
      <c r="Z1495" s="41"/>
      <c r="AA1495" s="41"/>
      <c r="AB1495" s="41"/>
      <c r="AC1495" s="41"/>
      <c r="AD1495" s="41"/>
      <c r="AE1495" s="41"/>
      <c r="AR1495" s="258" t="s">
        <v>1326</v>
      </c>
      <c r="AT1495" s="258" t="s">
        <v>551</v>
      </c>
      <c r="AU1495" s="258" t="s">
        <v>85</v>
      </c>
      <c r="AY1495" s="18" t="s">
        <v>242</v>
      </c>
      <c r="BE1495" s="146">
        <f>IF(N1495="základní",J1495,0)</f>
        <v>0</v>
      </c>
      <c r="BF1495" s="146">
        <f>IF(N1495="snížená",J1495,0)</f>
        <v>0</v>
      </c>
      <c r="BG1495" s="146">
        <f>IF(N1495="zákl. přenesená",J1495,0)</f>
        <v>0</v>
      </c>
      <c r="BH1495" s="146">
        <f>IF(N1495="sníž. přenesená",J1495,0)</f>
        <v>0</v>
      </c>
      <c r="BI1495" s="146">
        <f>IF(N1495="nulová",J1495,0)</f>
        <v>0</v>
      </c>
      <c r="BJ1495" s="18" t="s">
        <v>31</v>
      </c>
      <c r="BK1495" s="259">
        <f>ROUND(I1495*H1495,3)</f>
        <v>0</v>
      </c>
      <c r="BL1495" s="18" t="s">
        <v>518</v>
      </c>
      <c r="BM1495" s="258" t="s">
        <v>1506</v>
      </c>
    </row>
    <row r="1496" s="14" customFormat="1">
      <c r="A1496" s="14"/>
      <c r="B1496" s="271"/>
      <c r="C1496" s="272"/>
      <c r="D1496" s="262" t="s">
        <v>251</v>
      </c>
      <c r="E1496" s="273" t="s">
        <v>1</v>
      </c>
      <c r="F1496" s="274" t="s">
        <v>1507</v>
      </c>
      <c r="G1496" s="272"/>
      <c r="H1496" s="275">
        <v>354.52100000000002</v>
      </c>
      <c r="I1496" s="276"/>
      <c r="J1496" s="272"/>
      <c r="K1496" s="272"/>
      <c r="L1496" s="277"/>
      <c r="M1496" s="278"/>
      <c r="N1496" s="279"/>
      <c r="O1496" s="279"/>
      <c r="P1496" s="279"/>
      <c r="Q1496" s="279"/>
      <c r="R1496" s="279"/>
      <c r="S1496" s="279"/>
      <c r="T1496" s="280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T1496" s="281" t="s">
        <v>251</v>
      </c>
      <c r="AU1496" s="281" t="s">
        <v>85</v>
      </c>
      <c r="AV1496" s="14" t="s">
        <v>85</v>
      </c>
      <c r="AW1496" s="14" t="s">
        <v>30</v>
      </c>
      <c r="AX1496" s="14" t="s">
        <v>76</v>
      </c>
      <c r="AY1496" s="281" t="s">
        <v>242</v>
      </c>
    </row>
    <row r="1497" s="15" customFormat="1">
      <c r="A1497" s="15"/>
      <c r="B1497" s="282"/>
      <c r="C1497" s="283"/>
      <c r="D1497" s="262" t="s">
        <v>251</v>
      </c>
      <c r="E1497" s="284" t="s">
        <v>1</v>
      </c>
      <c r="F1497" s="285" t="s">
        <v>256</v>
      </c>
      <c r="G1497" s="283"/>
      <c r="H1497" s="286">
        <v>354.52100000000002</v>
      </c>
      <c r="I1497" s="287"/>
      <c r="J1497" s="283"/>
      <c r="K1497" s="283"/>
      <c r="L1497" s="288"/>
      <c r="M1497" s="289"/>
      <c r="N1497" s="290"/>
      <c r="O1497" s="290"/>
      <c r="P1497" s="290"/>
      <c r="Q1497" s="290"/>
      <c r="R1497" s="290"/>
      <c r="S1497" s="290"/>
      <c r="T1497" s="291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T1497" s="292" t="s">
        <v>251</v>
      </c>
      <c r="AU1497" s="292" t="s">
        <v>85</v>
      </c>
      <c r="AV1497" s="15" t="s">
        <v>249</v>
      </c>
      <c r="AW1497" s="15" t="s">
        <v>30</v>
      </c>
      <c r="AX1497" s="15" t="s">
        <v>31</v>
      </c>
      <c r="AY1497" s="292" t="s">
        <v>242</v>
      </c>
    </row>
    <row r="1498" s="2" customFormat="1" ht="24.15" customHeight="1">
      <c r="A1498" s="41"/>
      <c r="B1498" s="42"/>
      <c r="C1498" s="247" t="s">
        <v>1508</v>
      </c>
      <c r="D1498" s="247" t="s">
        <v>245</v>
      </c>
      <c r="E1498" s="248" t="s">
        <v>1509</v>
      </c>
      <c r="F1498" s="249" t="s">
        <v>1510</v>
      </c>
      <c r="G1498" s="250" t="s">
        <v>248</v>
      </c>
      <c r="H1498" s="251">
        <v>3.8540000000000001</v>
      </c>
      <c r="I1498" s="252"/>
      <c r="J1498" s="251">
        <f>ROUND(I1498*H1498,3)</f>
        <v>0</v>
      </c>
      <c r="K1498" s="253"/>
      <c r="L1498" s="44"/>
      <c r="M1498" s="254" t="s">
        <v>1</v>
      </c>
      <c r="N1498" s="255" t="s">
        <v>41</v>
      </c>
      <c r="O1498" s="94"/>
      <c r="P1498" s="256">
        <f>O1498*H1498</f>
        <v>0</v>
      </c>
      <c r="Q1498" s="256">
        <v>0</v>
      </c>
      <c r="R1498" s="256">
        <f>Q1498*H1498</f>
        <v>0</v>
      </c>
      <c r="S1498" s="256">
        <v>0</v>
      </c>
      <c r="T1498" s="257">
        <f>S1498*H1498</f>
        <v>0</v>
      </c>
      <c r="U1498" s="41"/>
      <c r="V1498" s="41"/>
      <c r="W1498" s="41"/>
      <c r="X1498" s="41"/>
      <c r="Y1498" s="41"/>
      <c r="Z1498" s="41"/>
      <c r="AA1498" s="41"/>
      <c r="AB1498" s="41"/>
      <c r="AC1498" s="41"/>
      <c r="AD1498" s="41"/>
      <c r="AE1498" s="41"/>
      <c r="AR1498" s="258" t="s">
        <v>518</v>
      </c>
      <c r="AT1498" s="258" t="s">
        <v>245</v>
      </c>
      <c r="AU1498" s="258" t="s">
        <v>85</v>
      </c>
      <c r="AY1498" s="18" t="s">
        <v>242</v>
      </c>
      <c r="BE1498" s="146">
        <f>IF(N1498="základní",J1498,0)</f>
        <v>0</v>
      </c>
      <c r="BF1498" s="146">
        <f>IF(N1498="snížená",J1498,0)</f>
        <v>0</v>
      </c>
      <c r="BG1498" s="146">
        <f>IF(N1498="zákl. přenesená",J1498,0)</f>
        <v>0</v>
      </c>
      <c r="BH1498" s="146">
        <f>IF(N1498="sníž. přenesená",J1498,0)</f>
        <v>0</v>
      </c>
      <c r="BI1498" s="146">
        <f>IF(N1498="nulová",J1498,0)</f>
        <v>0</v>
      </c>
      <c r="BJ1498" s="18" t="s">
        <v>31</v>
      </c>
      <c r="BK1498" s="259">
        <f>ROUND(I1498*H1498,3)</f>
        <v>0</v>
      </c>
      <c r="BL1498" s="18" t="s">
        <v>518</v>
      </c>
      <c r="BM1498" s="258" t="s">
        <v>1511</v>
      </c>
    </row>
    <row r="1499" s="14" customFormat="1">
      <c r="A1499" s="14"/>
      <c r="B1499" s="271"/>
      <c r="C1499" s="272"/>
      <c r="D1499" s="262" t="s">
        <v>251</v>
      </c>
      <c r="E1499" s="273" t="s">
        <v>1</v>
      </c>
      <c r="F1499" s="274" t="s">
        <v>1512</v>
      </c>
      <c r="G1499" s="272"/>
      <c r="H1499" s="275">
        <v>3.75</v>
      </c>
      <c r="I1499" s="276"/>
      <c r="J1499" s="272"/>
      <c r="K1499" s="272"/>
      <c r="L1499" s="277"/>
      <c r="M1499" s="278"/>
      <c r="N1499" s="279"/>
      <c r="O1499" s="279"/>
      <c r="P1499" s="279"/>
      <c r="Q1499" s="279"/>
      <c r="R1499" s="279"/>
      <c r="S1499" s="279"/>
      <c r="T1499" s="280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T1499" s="281" t="s">
        <v>251</v>
      </c>
      <c r="AU1499" s="281" t="s">
        <v>85</v>
      </c>
      <c r="AV1499" s="14" t="s">
        <v>85</v>
      </c>
      <c r="AW1499" s="14" t="s">
        <v>30</v>
      </c>
      <c r="AX1499" s="14" t="s">
        <v>76</v>
      </c>
      <c r="AY1499" s="281" t="s">
        <v>242</v>
      </c>
    </row>
    <row r="1500" s="14" customFormat="1">
      <c r="A1500" s="14"/>
      <c r="B1500" s="271"/>
      <c r="C1500" s="272"/>
      <c r="D1500" s="262" t="s">
        <v>251</v>
      </c>
      <c r="E1500" s="273" t="s">
        <v>1</v>
      </c>
      <c r="F1500" s="274" t="s">
        <v>1513</v>
      </c>
      <c r="G1500" s="272"/>
      <c r="H1500" s="275">
        <v>0.104</v>
      </c>
      <c r="I1500" s="276"/>
      <c r="J1500" s="272"/>
      <c r="K1500" s="272"/>
      <c r="L1500" s="277"/>
      <c r="M1500" s="278"/>
      <c r="N1500" s="279"/>
      <c r="O1500" s="279"/>
      <c r="P1500" s="279"/>
      <c r="Q1500" s="279"/>
      <c r="R1500" s="279"/>
      <c r="S1500" s="279"/>
      <c r="T1500" s="280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T1500" s="281" t="s">
        <v>251</v>
      </c>
      <c r="AU1500" s="281" t="s">
        <v>85</v>
      </c>
      <c r="AV1500" s="14" t="s">
        <v>85</v>
      </c>
      <c r="AW1500" s="14" t="s">
        <v>30</v>
      </c>
      <c r="AX1500" s="14" t="s">
        <v>76</v>
      </c>
      <c r="AY1500" s="281" t="s">
        <v>242</v>
      </c>
    </row>
    <row r="1501" s="15" customFormat="1">
      <c r="A1501" s="15"/>
      <c r="B1501" s="282"/>
      <c r="C1501" s="283"/>
      <c r="D1501" s="262" t="s">
        <v>251</v>
      </c>
      <c r="E1501" s="284" t="s">
        <v>1</v>
      </c>
      <c r="F1501" s="285" t="s">
        <v>256</v>
      </c>
      <c r="G1501" s="283"/>
      <c r="H1501" s="286">
        <v>3.8540000000000001</v>
      </c>
      <c r="I1501" s="287"/>
      <c r="J1501" s="283"/>
      <c r="K1501" s="283"/>
      <c r="L1501" s="288"/>
      <c r="M1501" s="289"/>
      <c r="N1501" s="290"/>
      <c r="O1501" s="290"/>
      <c r="P1501" s="290"/>
      <c r="Q1501" s="290"/>
      <c r="R1501" s="290"/>
      <c r="S1501" s="290"/>
      <c r="T1501" s="291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T1501" s="292" t="s">
        <v>251</v>
      </c>
      <c r="AU1501" s="292" t="s">
        <v>85</v>
      </c>
      <c r="AV1501" s="15" t="s">
        <v>249</v>
      </c>
      <c r="AW1501" s="15" t="s">
        <v>30</v>
      </c>
      <c r="AX1501" s="15" t="s">
        <v>31</v>
      </c>
      <c r="AY1501" s="292" t="s">
        <v>242</v>
      </c>
    </row>
    <row r="1502" s="2" customFormat="1" ht="16.5" customHeight="1">
      <c r="A1502" s="41"/>
      <c r="B1502" s="42"/>
      <c r="C1502" s="304" t="s">
        <v>1514</v>
      </c>
      <c r="D1502" s="304" t="s">
        <v>551</v>
      </c>
      <c r="E1502" s="305" t="s">
        <v>1515</v>
      </c>
      <c r="F1502" s="306" t="s">
        <v>1516</v>
      </c>
      <c r="G1502" s="307" t="s">
        <v>334</v>
      </c>
      <c r="H1502" s="308">
        <v>6.3680000000000003</v>
      </c>
      <c r="I1502" s="309"/>
      <c r="J1502" s="308">
        <f>ROUND(I1502*H1502,3)</f>
        <v>0</v>
      </c>
      <c r="K1502" s="310"/>
      <c r="L1502" s="311"/>
      <c r="M1502" s="312" t="s">
        <v>1</v>
      </c>
      <c r="N1502" s="313" t="s">
        <v>41</v>
      </c>
      <c r="O1502" s="94"/>
      <c r="P1502" s="256">
        <f>O1502*H1502</f>
        <v>0</v>
      </c>
      <c r="Q1502" s="256">
        <v>1</v>
      </c>
      <c r="R1502" s="256">
        <f>Q1502*H1502</f>
        <v>6.3680000000000003</v>
      </c>
      <c r="S1502" s="256">
        <v>0</v>
      </c>
      <c r="T1502" s="257">
        <f>S1502*H1502</f>
        <v>0</v>
      </c>
      <c r="U1502" s="41"/>
      <c r="V1502" s="41"/>
      <c r="W1502" s="41"/>
      <c r="X1502" s="41"/>
      <c r="Y1502" s="41"/>
      <c r="Z1502" s="41"/>
      <c r="AA1502" s="41"/>
      <c r="AB1502" s="41"/>
      <c r="AC1502" s="41"/>
      <c r="AD1502" s="41"/>
      <c r="AE1502" s="41"/>
      <c r="AR1502" s="258" t="s">
        <v>1326</v>
      </c>
      <c r="AT1502" s="258" t="s">
        <v>551</v>
      </c>
      <c r="AU1502" s="258" t="s">
        <v>85</v>
      </c>
      <c r="AY1502" s="18" t="s">
        <v>242</v>
      </c>
      <c r="BE1502" s="146">
        <f>IF(N1502="základní",J1502,0)</f>
        <v>0</v>
      </c>
      <c r="BF1502" s="146">
        <f>IF(N1502="snížená",J1502,0)</f>
        <v>0</v>
      </c>
      <c r="BG1502" s="146">
        <f>IF(N1502="zákl. přenesená",J1502,0)</f>
        <v>0</v>
      </c>
      <c r="BH1502" s="146">
        <f>IF(N1502="sníž. přenesená",J1502,0)</f>
        <v>0</v>
      </c>
      <c r="BI1502" s="146">
        <f>IF(N1502="nulová",J1502,0)</f>
        <v>0</v>
      </c>
      <c r="BJ1502" s="18" t="s">
        <v>31</v>
      </c>
      <c r="BK1502" s="259">
        <f>ROUND(I1502*H1502,3)</f>
        <v>0</v>
      </c>
      <c r="BL1502" s="18" t="s">
        <v>518</v>
      </c>
      <c r="BM1502" s="258" t="s">
        <v>1517</v>
      </c>
    </row>
    <row r="1503" s="14" customFormat="1">
      <c r="A1503" s="14"/>
      <c r="B1503" s="271"/>
      <c r="C1503" s="272"/>
      <c r="D1503" s="262" t="s">
        <v>251</v>
      </c>
      <c r="E1503" s="272"/>
      <c r="F1503" s="274" t="s">
        <v>1518</v>
      </c>
      <c r="G1503" s="272"/>
      <c r="H1503" s="275">
        <v>6.3680000000000003</v>
      </c>
      <c r="I1503" s="276"/>
      <c r="J1503" s="272"/>
      <c r="K1503" s="272"/>
      <c r="L1503" s="277"/>
      <c r="M1503" s="278"/>
      <c r="N1503" s="279"/>
      <c r="O1503" s="279"/>
      <c r="P1503" s="279"/>
      <c r="Q1503" s="279"/>
      <c r="R1503" s="279"/>
      <c r="S1503" s="279"/>
      <c r="T1503" s="280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T1503" s="281" t="s">
        <v>251</v>
      </c>
      <c r="AU1503" s="281" t="s">
        <v>85</v>
      </c>
      <c r="AV1503" s="14" t="s">
        <v>85</v>
      </c>
      <c r="AW1503" s="14" t="s">
        <v>4</v>
      </c>
      <c r="AX1503" s="14" t="s">
        <v>31</v>
      </c>
      <c r="AY1503" s="281" t="s">
        <v>242</v>
      </c>
    </row>
    <row r="1504" s="2" customFormat="1" ht="24.15" customHeight="1">
      <c r="A1504" s="41"/>
      <c r="B1504" s="42"/>
      <c r="C1504" s="247" t="s">
        <v>1519</v>
      </c>
      <c r="D1504" s="247" t="s">
        <v>245</v>
      </c>
      <c r="E1504" s="248" t="s">
        <v>1520</v>
      </c>
      <c r="F1504" s="249" t="s">
        <v>1521</v>
      </c>
      <c r="G1504" s="250" t="s">
        <v>353</v>
      </c>
      <c r="H1504" s="251">
        <v>10.34</v>
      </c>
      <c r="I1504" s="252"/>
      <c r="J1504" s="251">
        <f>ROUND(I1504*H1504,3)</f>
        <v>0</v>
      </c>
      <c r="K1504" s="253"/>
      <c r="L1504" s="44"/>
      <c r="M1504" s="254" t="s">
        <v>1</v>
      </c>
      <c r="N1504" s="255" t="s">
        <v>41</v>
      </c>
      <c r="O1504" s="94"/>
      <c r="P1504" s="256">
        <f>O1504*H1504</f>
        <v>0</v>
      </c>
      <c r="Q1504" s="256">
        <v>0</v>
      </c>
      <c r="R1504" s="256">
        <f>Q1504*H1504</f>
        <v>0</v>
      </c>
      <c r="S1504" s="256">
        <v>0</v>
      </c>
      <c r="T1504" s="257">
        <f>S1504*H1504</f>
        <v>0</v>
      </c>
      <c r="U1504" s="41"/>
      <c r="V1504" s="41"/>
      <c r="W1504" s="41"/>
      <c r="X1504" s="41"/>
      <c r="Y1504" s="41"/>
      <c r="Z1504" s="41"/>
      <c r="AA1504" s="41"/>
      <c r="AB1504" s="41"/>
      <c r="AC1504" s="41"/>
      <c r="AD1504" s="41"/>
      <c r="AE1504" s="41"/>
      <c r="AR1504" s="258" t="s">
        <v>249</v>
      </c>
      <c r="AT1504" s="258" t="s">
        <v>245</v>
      </c>
      <c r="AU1504" s="258" t="s">
        <v>85</v>
      </c>
      <c r="AY1504" s="18" t="s">
        <v>242</v>
      </c>
      <c r="BE1504" s="146">
        <f>IF(N1504="základní",J1504,0)</f>
        <v>0</v>
      </c>
      <c r="BF1504" s="146">
        <f>IF(N1504="snížená",J1504,0)</f>
        <v>0</v>
      </c>
      <c r="BG1504" s="146">
        <f>IF(N1504="zákl. přenesená",J1504,0)</f>
        <v>0</v>
      </c>
      <c r="BH1504" s="146">
        <f>IF(N1504="sníž. přenesená",J1504,0)</f>
        <v>0</v>
      </c>
      <c r="BI1504" s="146">
        <f>IF(N1504="nulová",J1504,0)</f>
        <v>0</v>
      </c>
      <c r="BJ1504" s="18" t="s">
        <v>31</v>
      </c>
      <c r="BK1504" s="259">
        <f>ROUND(I1504*H1504,3)</f>
        <v>0</v>
      </c>
      <c r="BL1504" s="18" t="s">
        <v>249</v>
      </c>
      <c r="BM1504" s="258" t="s">
        <v>1522</v>
      </c>
    </row>
    <row r="1505" s="13" customFormat="1">
      <c r="A1505" s="13"/>
      <c r="B1505" s="260"/>
      <c r="C1505" s="261"/>
      <c r="D1505" s="262" t="s">
        <v>251</v>
      </c>
      <c r="E1505" s="263" t="s">
        <v>1</v>
      </c>
      <c r="F1505" s="264" t="s">
        <v>269</v>
      </c>
      <c r="G1505" s="261"/>
      <c r="H1505" s="263" t="s">
        <v>1</v>
      </c>
      <c r="I1505" s="265"/>
      <c r="J1505" s="261"/>
      <c r="K1505" s="261"/>
      <c r="L1505" s="266"/>
      <c r="M1505" s="267"/>
      <c r="N1505" s="268"/>
      <c r="O1505" s="268"/>
      <c r="P1505" s="268"/>
      <c r="Q1505" s="268"/>
      <c r="R1505" s="268"/>
      <c r="S1505" s="268"/>
      <c r="T1505" s="269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T1505" s="270" t="s">
        <v>251</v>
      </c>
      <c r="AU1505" s="270" t="s">
        <v>85</v>
      </c>
      <c r="AV1505" s="13" t="s">
        <v>31</v>
      </c>
      <c r="AW1505" s="13" t="s">
        <v>30</v>
      </c>
      <c r="AX1505" s="13" t="s">
        <v>76</v>
      </c>
      <c r="AY1505" s="270" t="s">
        <v>242</v>
      </c>
    </row>
    <row r="1506" s="14" customFormat="1">
      <c r="A1506" s="14"/>
      <c r="B1506" s="271"/>
      <c r="C1506" s="272"/>
      <c r="D1506" s="262" t="s">
        <v>251</v>
      </c>
      <c r="E1506" s="273" t="s">
        <v>1</v>
      </c>
      <c r="F1506" s="274" t="s">
        <v>1523</v>
      </c>
      <c r="G1506" s="272"/>
      <c r="H1506" s="275">
        <v>10.34</v>
      </c>
      <c r="I1506" s="276"/>
      <c r="J1506" s="272"/>
      <c r="K1506" s="272"/>
      <c r="L1506" s="277"/>
      <c r="M1506" s="278"/>
      <c r="N1506" s="279"/>
      <c r="O1506" s="279"/>
      <c r="P1506" s="279"/>
      <c r="Q1506" s="279"/>
      <c r="R1506" s="279"/>
      <c r="S1506" s="279"/>
      <c r="T1506" s="280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T1506" s="281" t="s">
        <v>251</v>
      </c>
      <c r="AU1506" s="281" t="s">
        <v>85</v>
      </c>
      <c r="AV1506" s="14" t="s">
        <v>85</v>
      </c>
      <c r="AW1506" s="14" t="s">
        <v>30</v>
      </c>
      <c r="AX1506" s="14" t="s">
        <v>76</v>
      </c>
      <c r="AY1506" s="281" t="s">
        <v>242</v>
      </c>
    </row>
    <row r="1507" s="15" customFormat="1">
      <c r="A1507" s="15"/>
      <c r="B1507" s="282"/>
      <c r="C1507" s="283"/>
      <c r="D1507" s="262" t="s">
        <v>251</v>
      </c>
      <c r="E1507" s="284" t="s">
        <v>1</v>
      </c>
      <c r="F1507" s="285" t="s">
        <v>256</v>
      </c>
      <c r="G1507" s="283"/>
      <c r="H1507" s="286">
        <v>10.34</v>
      </c>
      <c r="I1507" s="287"/>
      <c r="J1507" s="283"/>
      <c r="K1507" s="283"/>
      <c r="L1507" s="288"/>
      <c r="M1507" s="289"/>
      <c r="N1507" s="290"/>
      <c r="O1507" s="290"/>
      <c r="P1507" s="290"/>
      <c r="Q1507" s="290"/>
      <c r="R1507" s="290"/>
      <c r="S1507" s="290"/>
      <c r="T1507" s="291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T1507" s="292" t="s">
        <v>251</v>
      </c>
      <c r="AU1507" s="292" t="s">
        <v>85</v>
      </c>
      <c r="AV1507" s="15" t="s">
        <v>249</v>
      </c>
      <c r="AW1507" s="15" t="s">
        <v>30</v>
      </c>
      <c r="AX1507" s="15" t="s">
        <v>31</v>
      </c>
      <c r="AY1507" s="292" t="s">
        <v>242</v>
      </c>
    </row>
    <row r="1508" s="2" customFormat="1" ht="16.5" customHeight="1">
      <c r="A1508" s="41"/>
      <c r="B1508" s="42"/>
      <c r="C1508" s="304" t="s">
        <v>1524</v>
      </c>
      <c r="D1508" s="304" t="s">
        <v>551</v>
      </c>
      <c r="E1508" s="305" t="s">
        <v>1515</v>
      </c>
      <c r="F1508" s="306" t="s">
        <v>1516</v>
      </c>
      <c r="G1508" s="307" t="s">
        <v>334</v>
      </c>
      <c r="H1508" s="308">
        <v>2.0680000000000001</v>
      </c>
      <c r="I1508" s="309"/>
      <c r="J1508" s="308">
        <f>ROUND(I1508*H1508,3)</f>
        <v>0</v>
      </c>
      <c r="K1508" s="310"/>
      <c r="L1508" s="311"/>
      <c r="M1508" s="312" t="s">
        <v>1</v>
      </c>
      <c r="N1508" s="313" t="s">
        <v>41</v>
      </c>
      <c r="O1508" s="94"/>
      <c r="P1508" s="256">
        <f>O1508*H1508</f>
        <v>0</v>
      </c>
      <c r="Q1508" s="256">
        <v>1</v>
      </c>
      <c r="R1508" s="256">
        <f>Q1508*H1508</f>
        <v>2.0680000000000001</v>
      </c>
      <c r="S1508" s="256">
        <v>0</v>
      </c>
      <c r="T1508" s="257">
        <f>S1508*H1508</f>
        <v>0</v>
      </c>
      <c r="U1508" s="41"/>
      <c r="V1508" s="41"/>
      <c r="W1508" s="41"/>
      <c r="X1508" s="41"/>
      <c r="Y1508" s="41"/>
      <c r="Z1508" s="41"/>
      <c r="AA1508" s="41"/>
      <c r="AB1508" s="41"/>
      <c r="AC1508" s="41"/>
      <c r="AD1508" s="41"/>
      <c r="AE1508" s="41"/>
      <c r="AR1508" s="258" t="s">
        <v>554</v>
      </c>
      <c r="AT1508" s="258" t="s">
        <v>551</v>
      </c>
      <c r="AU1508" s="258" t="s">
        <v>85</v>
      </c>
      <c r="AY1508" s="18" t="s">
        <v>242</v>
      </c>
      <c r="BE1508" s="146">
        <f>IF(N1508="základní",J1508,0)</f>
        <v>0</v>
      </c>
      <c r="BF1508" s="146">
        <f>IF(N1508="snížená",J1508,0)</f>
        <v>0</v>
      </c>
      <c r="BG1508" s="146">
        <f>IF(N1508="zákl. přenesená",J1508,0)</f>
        <v>0</v>
      </c>
      <c r="BH1508" s="146">
        <f>IF(N1508="sníž. přenesená",J1508,0)</f>
        <v>0</v>
      </c>
      <c r="BI1508" s="146">
        <f>IF(N1508="nulová",J1508,0)</f>
        <v>0</v>
      </c>
      <c r="BJ1508" s="18" t="s">
        <v>31</v>
      </c>
      <c r="BK1508" s="259">
        <f>ROUND(I1508*H1508,3)</f>
        <v>0</v>
      </c>
      <c r="BL1508" s="18" t="s">
        <v>249</v>
      </c>
      <c r="BM1508" s="258" t="s">
        <v>1525</v>
      </c>
    </row>
    <row r="1509" s="2" customFormat="1" ht="24.15" customHeight="1">
      <c r="A1509" s="41"/>
      <c r="B1509" s="42"/>
      <c r="C1509" s="247" t="s">
        <v>1526</v>
      </c>
      <c r="D1509" s="247" t="s">
        <v>245</v>
      </c>
      <c r="E1509" s="248" t="s">
        <v>1527</v>
      </c>
      <c r="F1509" s="249" t="s">
        <v>1528</v>
      </c>
      <c r="G1509" s="250" t="s">
        <v>465</v>
      </c>
      <c r="H1509" s="251">
        <v>7.2000000000000002</v>
      </c>
      <c r="I1509" s="252"/>
      <c r="J1509" s="251">
        <f>ROUND(I1509*H1509,3)</f>
        <v>0</v>
      </c>
      <c r="K1509" s="253"/>
      <c r="L1509" s="44"/>
      <c r="M1509" s="254" t="s">
        <v>1</v>
      </c>
      <c r="N1509" s="255" t="s">
        <v>41</v>
      </c>
      <c r="O1509" s="94"/>
      <c r="P1509" s="256">
        <f>O1509*H1509</f>
        <v>0</v>
      </c>
      <c r="Q1509" s="256">
        <v>2.0000000000000002E-05</v>
      </c>
      <c r="R1509" s="256">
        <f>Q1509*H1509</f>
        <v>0.000144</v>
      </c>
      <c r="S1509" s="256">
        <v>0</v>
      </c>
      <c r="T1509" s="257">
        <f>S1509*H1509</f>
        <v>0</v>
      </c>
      <c r="U1509" s="41"/>
      <c r="V1509" s="41"/>
      <c r="W1509" s="41"/>
      <c r="X1509" s="41"/>
      <c r="Y1509" s="41"/>
      <c r="Z1509" s="41"/>
      <c r="AA1509" s="41"/>
      <c r="AB1509" s="41"/>
      <c r="AC1509" s="41"/>
      <c r="AD1509" s="41"/>
      <c r="AE1509" s="41"/>
      <c r="AR1509" s="258" t="s">
        <v>518</v>
      </c>
      <c r="AT1509" s="258" t="s">
        <v>245</v>
      </c>
      <c r="AU1509" s="258" t="s">
        <v>85</v>
      </c>
      <c r="AY1509" s="18" t="s">
        <v>242</v>
      </c>
      <c r="BE1509" s="146">
        <f>IF(N1509="základní",J1509,0)</f>
        <v>0</v>
      </c>
      <c r="BF1509" s="146">
        <f>IF(N1509="snížená",J1509,0)</f>
        <v>0</v>
      </c>
      <c r="BG1509" s="146">
        <f>IF(N1509="zákl. přenesená",J1509,0)</f>
        <v>0</v>
      </c>
      <c r="BH1509" s="146">
        <f>IF(N1509="sníž. přenesená",J1509,0)</f>
        <v>0</v>
      </c>
      <c r="BI1509" s="146">
        <f>IF(N1509="nulová",J1509,0)</f>
        <v>0</v>
      </c>
      <c r="BJ1509" s="18" t="s">
        <v>31</v>
      </c>
      <c r="BK1509" s="259">
        <f>ROUND(I1509*H1509,3)</f>
        <v>0</v>
      </c>
      <c r="BL1509" s="18" t="s">
        <v>518</v>
      </c>
      <c r="BM1509" s="258" t="s">
        <v>1529</v>
      </c>
    </row>
    <row r="1510" s="14" customFormat="1">
      <c r="A1510" s="14"/>
      <c r="B1510" s="271"/>
      <c r="C1510" s="272"/>
      <c r="D1510" s="262" t="s">
        <v>251</v>
      </c>
      <c r="E1510" s="273" t="s">
        <v>1</v>
      </c>
      <c r="F1510" s="274" t="s">
        <v>1530</v>
      </c>
      <c r="G1510" s="272"/>
      <c r="H1510" s="275">
        <v>7.2000000000000002</v>
      </c>
      <c r="I1510" s="276"/>
      <c r="J1510" s="272"/>
      <c r="K1510" s="272"/>
      <c r="L1510" s="277"/>
      <c r="M1510" s="278"/>
      <c r="N1510" s="279"/>
      <c r="O1510" s="279"/>
      <c r="P1510" s="279"/>
      <c r="Q1510" s="279"/>
      <c r="R1510" s="279"/>
      <c r="S1510" s="279"/>
      <c r="T1510" s="280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T1510" s="281" t="s">
        <v>251</v>
      </c>
      <c r="AU1510" s="281" t="s">
        <v>85</v>
      </c>
      <c r="AV1510" s="14" t="s">
        <v>85</v>
      </c>
      <c r="AW1510" s="14" t="s">
        <v>30</v>
      </c>
      <c r="AX1510" s="14" t="s">
        <v>31</v>
      </c>
      <c r="AY1510" s="281" t="s">
        <v>242</v>
      </c>
    </row>
    <row r="1511" s="2" customFormat="1" ht="16.5" customHeight="1">
      <c r="A1511" s="41"/>
      <c r="B1511" s="42"/>
      <c r="C1511" s="304" t="s">
        <v>1531</v>
      </c>
      <c r="D1511" s="304" t="s">
        <v>551</v>
      </c>
      <c r="E1511" s="305" t="s">
        <v>1532</v>
      </c>
      <c r="F1511" s="306" t="s">
        <v>1533</v>
      </c>
      <c r="G1511" s="307" t="s">
        <v>465</v>
      </c>
      <c r="H1511" s="308">
        <v>7.3440000000000003</v>
      </c>
      <c r="I1511" s="309"/>
      <c r="J1511" s="308">
        <f>ROUND(I1511*H1511,3)</f>
        <v>0</v>
      </c>
      <c r="K1511" s="310"/>
      <c r="L1511" s="311"/>
      <c r="M1511" s="312" t="s">
        <v>1</v>
      </c>
      <c r="N1511" s="313" t="s">
        <v>41</v>
      </c>
      <c r="O1511" s="94"/>
      <c r="P1511" s="256">
        <f>O1511*H1511</f>
        <v>0</v>
      </c>
      <c r="Q1511" s="256">
        <v>0.00069999999999999999</v>
      </c>
      <c r="R1511" s="256">
        <f>Q1511*H1511</f>
        <v>0.0051408000000000001</v>
      </c>
      <c r="S1511" s="256">
        <v>0</v>
      </c>
      <c r="T1511" s="257">
        <f>S1511*H1511</f>
        <v>0</v>
      </c>
      <c r="U1511" s="41"/>
      <c r="V1511" s="41"/>
      <c r="W1511" s="41"/>
      <c r="X1511" s="41"/>
      <c r="Y1511" s="41"/>
      <c r="Z1511" s="41"/>
      <c r="AA1511" s="41"/>
      <c r="AB1511" s="41"/>
      <c r="AC1511" s="41"/>
      <c r="AD1511" s="41"/>
      <c r="AE1511" s="41"/>
      <c r="AR1511" s="258" t="s">
        <v>1326</v>
      </c>
      <c r="AT1511" s="258" t="s">
        <v>551</v>
      </c>
      <c r="AU1511" s="258" t="s">
        <v>85</v>
      </c>
      <c r="AY1511" s="18" t="s">
        <v>242</v>
      </c>
      <c r="BE1511" s="146">
        <f>IF(N1511="základní",J1511,0)</f>
        <v>0</v>
      </c>
      <c r="BF1511" s="146">
        <f>IF(N1511="snížená",J1511,0)</f>
        <v>0</v>
      </c>
      <c r="BG1511" s="146">
        <f>IF(N1511="zákl. přenesená",J1511,0)</f>
        <v>0</v>
      </c>
      <c r="BH1511" s="146">
        <f>IF(N1511="sníž. přenesená",J1511,0)</f>
        <v>0</v>
      </c>
      <c r="BI1511" s="146">
        <f>IF(N1511="nulová",J1511,0)</f>
        <v>0</v>
      </c>
      <c r="BJ1511" s="18" t="s">
        <v>31</v>
      </c>
      <c r="BK1511" s="259">
        <f>ROUND(I1511*H1511,3)</f>
        <v>0</v>
      </c>
      <c r="BL1511" s="18" t="s">
        <v>518</v>
      </c>
      <c r="BM1511" s="258" t="s">
        <v>1534</v>
      </c>
    </row>
    <row r="1512" s="14" customFormat="1">
      <c r="A1512" s="14"/>
      <c r="B1512" s="271"/>
      <c r="C1512" s="272"/>
      <c r="D1512" s="262" t="s">
        <v>251</v>
      </c>
      <c r="E1512" s="272"/>
      <c r="F1512" s="274" t="s">
        <v>1535</v>
      </c>
      <c r="G1512" s="272"/>
      <c r="H1512" s="275">
        <v>7.3440000000000003</v>
      </c>
      <c r="I1512" s="276"/>
      <c r="J1512" s="272"/>
      <c r="K1512" s="272"/>
      <c r="L1512" s="277"/>
      <c r="M1512" s="278"/>
      <c r="N1512" s="279"/>
      <c r="O1512" s="279"/>
      <c r="P1512" s="279"/>
      <c r="Q1512" s="279"/>
      <c r="R1512" s="279"/>
      <c r="S1512" s="279"/>
      <c r="T1512" s="280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T1512" s="281" t="s">
        <v>251</v>
      </c>
      <c r="AU1512" s="281" t="s">
        <v>85</v>
      </c>
      <c r="AV1512" s="14" t="s">
        <v>85</v>
      </c>
      <c r="AW1512" s="14" t="s">
        <v>4</v>
      </c>
      <c r="AX1512" s="14" t="s">
        <v>31</v>
      </c>
      <c r="AY1512" s="281" t="s">
        <v>242</v>
      </c>
    </row>
    <row r="1513" s="2" customFormat="1" ht="24.15" customHeight="1">
      <c r="A1513" s="41"/>
      <c r="B1513" s="42"/>
      <c r="C1513" s="247" t="s">
        <v>1536</v>
      </c>
      <c r="D1513" s="247" t="s">
        <v>245</v>
      </c>
      <c r="E1513" s="248" t="s">
        <v>1537</v>
      </c>
      <c r="F1513" s="249" t="s">
        <v>1538</v>
      </c>
      <c r="G1513" s="250" t="s">
        <v>334</v>
      </c>
      <c r="H1513" s="251">
        <v>31.285</v>
      </c>
      <c r="I1513" s="252"/>
      <c r="J1513" s="251">
        <f>ROUND(I1513*H1513,3)</f>
        <v>0</v>
      </c>
      <c r="K1513" s="253"/>
      <c r="L1513" s="44"/>
      <c r="M1513" s="254" t="s">
        <v>1</v>
      </c>
      <c r="N1513" s="255" t="s">
        <v>41</v>
      </c>
      <c r="O1513" s="94"/>
      <c r="P1513" s="256">
        <f>O1513*H1513</f>
        <v>0</v>
      </c>
      <c r="Q1513" s="256">
        <v>0</v>
      </c>
      <c r="R1513" s="256">
        <f>Q1513*H1513</f>
        <v>0</v>
      </c>
      <c r="S1513" s="256">
        <v>0</v>
      </c>
      <c r="T1513" s="257">
        <f>S1513*H1513</f>
        <v>0</v>
      </c>
      <c r="U1513" s="41"/>
      <c r="V1513" s="41"/>
      <c r="W1513" s="41"/>
      <c r="X1513" s="41"/>
      <c r="Y1513" s="41"/>
      <c r="Z1513" s="41"/>
      <c r="AA1513" s="41"/>
      <c r="AB1513" s="41"/>
      <c r="AC1513" s="41"/>
      <c r="AD1513" s="41"/>
      <c r="AE1513" s="41"/>
      <c r="AR1513" s="258" t="s">
        <v>518</v>
      </c>
      <c r="AT1513" s="258" t="s">
        <v>245</v>
      </c>
      <c r="AU1513" s="258" t="s">
        <v>85</v>
      </c>
      <c r="AY1513" s="18" t="s">
        <v>242</v>
      </c>
      <c r="BE1513" s="146">
        <f>IF(N1513="základní",J1513,0)</f>
        <v>0</v>
      </c>
      <c r="BF1513" s="146">
        <f>IF(N1513="snížená",J1513,0)</f>
        <v>0</v>
      </c>
      <c r="BG1513" s="146">
        <f>IF(N1513="zákl. přenesená",J1513,0)</f>
        <v>0</v>
      </c>
      <c r="BH1513" s="146">
        <f>IF(N1513="sníž. přenesená",J1513,0)</f>
        <v>0</v>
      </c>
      <c r="BI1513" s="146">
        <f>IF(N1513="nulová",J1513,0)</f>
        <v>0</v>
      </c>
      <c r="BJ1513" s="18" t="s">
        <v>31</v>
      </c>
      <c r="BK1513" s="259">
        <f>ROUND(I1513*H1513,3)</f>
        <v>0</v>
      </c>
      <c r="BL1513" s="18" t="s">
        <v>518</v>
      </c>
      <c r="BM1513" s="258" t="s">
        <v>1539</v>
      </c>
    </row>
    <row r="1514" s="12" customFormat="1" ht="22.8" customHeight="1">
      <c r="A1514" s="12"/>
      <c r="B1514" s="231"/>
      <c r="C1514" s="232"/>
      <c r="D1514" s="233" t="s">
        <v>75</v>
      </c>
      <c r="E1514" s="245" t="s">
        <v>1540</v>
      </c>
      <c r="F1514" s="245" t="s">
        <v>1541</v>
      </c>
      <c r="G1514" s="232"/>
      <c r="H1514" s="232"/>
      <c r="I1514" s="235"/>
      <c r="J1514" s="246">
        <f>BK1514</f>
        <v>0</v>
      </c>
      <c r="K1514" s="232"/>
      <c r="L1514" s="237"/>
      <c r="M1514" s="238"/>
      <c r="N1514" s="239"/>
      <c r="O1514" s="239"/>
      <c r="P1514" s="240">
        <f>SUM(P1515:P1565)</f>
        <v>0</v>
      </c>
      <c r="Q1514" s="239"/>
      <c r="R1514" s="240">
        <f>SUM(R1515:R1565)</f>
        <v>0.19146883000000001</v>
      </c>
      <c r="S1514" s="239"/>
      <c r="T1514" s="241">
        <f>SUM(T1515:T1565)</f>
        <v>24.817812500000006</v>
      </c>
      <c r="U1514" s="12"/>
      <c r="V1514" s="12"/>
      <c r="W1514" s="12"/>
      <c r="X1514" s="12"/>
      <c r="Y1514" s="12"/>
      <c r="Z1514" s="12"/>
      <c r="AA1514" s="12"/>
      <c r="AB1514" s="12"/>
      <c r="AC1514" s="12"/>
      <c r="AD1514" s="12"/>
      <c r="AE1514" s="12"/>
      <c r="AR1514" s="242" t="s">
        <v>85</v>
      </c>
      <c r="AT1514" s="243" t="s">
        <v>75</v>
      </c>
      <c r="AU1514" s="243" t="s">
        <v>31</v>
      </c>
      <c r="AY1514" s="242" t="s">
        <v>242</v>
      </c>
      <c r="BK1514" s="244">
        <f>SUM(BK1515:BK1565)</f>
        <v>0</v>
      </c>
    </row>
    <row r="1515" s="2" customFormat="1" ht="33" customHeight="1">
      <c r="A1515" s="41"/>
      <c r="B1515" s="42"/>
      <c r="C1515" s="247" t="s">
        <v>1542</v>
      </c>
      <c r="D1515" s="247" t="s">
        <v>245</v>
      </c>
      <c r="E1515" s="248" t="s">
        <v>1543</v>
      </c>
      <c r="F1515" s="249" t="s">
        <v>1544</v>
      </c>
      <c r="G1515" s="250" t="s">
        <v>353</v>
      </c>
      <c r="H1515" s="251">
        <v>699.94000000000005</v>
      </c>
      <c r="I1515" s="252"/>
      <c r="J1515" s="251">
        <f>ROUND(I1515*H1515,3)</f>
        <v>0</v>
      </c>
      <c r="K1515" s="253"/>
      <c r="L1515" s="44"/>
      <c r="M1515" s="254" t="s">
        <v>1</v>
      </c>
      <c r="N1515" s="255" t="s">
        <v>41</v>
      </c>
      <c r="O1515" s="94"/>
      <c r="P1515" s="256">
        <f>O1515*H1515</f>
        <v>0</v>
      </c>
      <c r="Q1515" s="256">
        <v>0</v>
      </c>
      <c r="R1515" s="256">
        <f>Q1515*H1515</f>
        <v>0</v>
      </c>
      <c r="S1515" s="256">
        <v>0.035000000000000003</v>
      </c>
      <c r="T1515" s="257">
        <f>S1515*H1515</f>
        <v>24.497900000000005</v>
      </c>
      <c r="U1515" s="41"/>
      <c r="V1515" s="41"/>
      <c r="W1515" s="41"/>
      <c r="X1515" s="41"/>
      <c r="Y1515" s="41"/>
      <c r="Z1515" s="41"/>
      <c r="AA1515" s="41"/>
      <c r="AB1515" s="41"/>
      <c r="AC1515" s="41"/>
      <c r="AD1515" s="41"/>
      <c r="AE1515" s="41"/>
      <c r="AR1515" s="258" t="s">
        <v>518</v>
      </c>
      <c r="AT1515" s="258" t="s">
        <v>245</v>
      </c>
      <c r="AU1515" s="258" t="s">
        <v>85</v>
      </c>
      <c r="AY1515" s="18" t="s">
        <v>242</v>
      </c>
      <c r="BE1515" s="146">
        <f>IF(N1515="základní",J1515,0)</f>
        <v>0</v>
      </c>
      <c r="BF1515" s="146">
        <f>IF(N1515="snížená",J1515,0)</f>
        <v>0</v>
      </c>
      <c r="BG1515" s="146">
        <f>IF(N1515="zákl. přenesená",J1515,0)</f>
        <v>0</v>
      </c>
      <c r="BH1515" s="146">
        <f>IF(N1515="sníž. přenesená",J1515,0)</f>
        <v>0</v>
      </c>
      <c r="BI1515" s="146">
        <f>IF(N1515="nulová",J1515,0)</f>
        <v>0</v>
      </c>
      <c r="BJ1515" s="18" t="s">
        <v>31</v>
      </c>
      <c r="BK1515" s="259">
        <f>ROUND(I1515*H1515,3)</f>
        <v>0</v>
      </c>
      <c r="BL1515" s="18" t="s">
        <v>518</v>
      </c>
      <c r="BM1515" s="258" t="s">
        <v>1545</v>
      </c>
    </row>
    <row r="1516" s="14" customFormat="1">
      <c r="A1516" s="14"/>
      <c r="B1516" s="271"/>
      <c r="C1516" s="272"/>
      <c r="D1516" s="262" t="s">
        <v>251</v>
      </c>
      <c r="E1516" s="273" t="s">
        <v>1</v>
      </c>
      <c r="F1516" s="274" t="s">
        <v>1546</v>
      </c>
      <c r="G1516" s="272"/>
      <c r="H1516" s="275">
        <v>699.94000000000005</v>
      </c>
      <c r="I1516" s="276"/>
      <c r="J1516" s="272"/>
      <c r="K1516" s="272"/>
      <c r="L1516" s="277"/>
      <c r="M1516" s="278"/>
      <c r="N1516" s="279"/>
      <c r="O1516" s="279"/>
      <c r="P1516" s="279"/>
      <c r="Q1516" s="279"/>
      <c r="R1516" s="279"/>
      <c r="S1516" s="279"/>
      <c r="T1516" s="280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T1516" s="281" t="s">
        <v>251</v>
      </c>
      <c r="AU1516" s="281" t="s">
        <v>85</v>
      </c>
      <c r="AV1516" s="14" t="s">
        <v>85</v>
      </c>
      <c r="AW1516" s="14" t="s">
        <v>30</v>
      </c>
      <c r="AX1516" s="14" t="s">
        <v>31</v>
      </c>
      <c r="AY1516" s="281" t="s">
        <v>242</v>
      </c>
    </row>
    <row r="1517" s="2" customFormat="1" ht="24.15" customHeight="1">
      <c r="A1517" s="41"/>
      <c r="B1517" s="42"/>
      <c r="C1517" s="247" t="s">
        <v>1547</v>
      </c>
      <c r="D1517" s="247" t="s">
        <v>245</v>
      </c>
      <c r="E1517" s="248" t="s">
        <v>1548</v>
      </c>
      <c r="F1517" s="249" t="s">
        <v>1549</v>
      </c>
      <c r="G1517" s="250" t="s">
        <v>353</v>
      </c>
      <c r="H1517" s="251">
        <v>117.03100000000001</v>
      </c>
      <c r="I1517" s="252"/>
      <c r="J1517" s="251">
        <f>ROUND(I1517*H1517,3)</f>
        <v>0</v>
      </c>
      <c r="K1517" s="253"/>
      <c r="L1517" s="44"/>
      <c r="M1517" s="254" t="s">
        <v>1</v>
      </c>
      <c r="N1517" s="255" t="s">
        <v>41</v>
      </c>
      <c r="O1517" s="94"/>
      <c r="P1517" s="256">
        <f>O1517*H1517</f>
        <v>0</v>
      </c>
      <c r="Q1517" s="256">
        <v>0</v>
      </c>
      <c r="R1517" s="256">
        <f>Q1517*H1517</f>
        <v>0</v>
      </c>
      <c r="S1517" s="256">
        <v>0.0025000000000000001</v>
      </c>
      <c r="T1517" s="257">
        <f>S1517*H1517</f>
        <v>0.29257750000000005</v>
      </c>
      <c r="U1517" s="41"/>
      <c r="V1517" s="41"/>
      <c r="W1517" s="41"/>
      <c r="X1517" s="41"/>
      <c r="Y1517" s="41"/>
      <c r="Z1517" s="41"/>
      <c r="AA1517" s="41"/>
      <c r="AB1517" s="41"/>
      <c r="AC1517" s="41"/>
      <c r="AD1517" s="41"/>
      <c r="AE1517" s="41"/>
      <c r="AR1517" s="258" t="s">
        <v>518</v>
      </c>
      <c r="AT1517" s="258" t="s">
        <v>245</v>
      </c>
      <c r="AU1517" s="258" t="s">
        <v>85</v>
      </c>
      <c r="AY1517" s="18" t="s">
        <v>242</v>
      </c>
      <c r="BE1517" s="146">
        <f>IF(N1517="základní",J1517,0)</f>
        <v>0</v>
      </c>
      <c r="BF1517" s="146">
        <f>IF(N1517="snížená",J1517,0)</f>
        <v>0</v>
      </c>
      <c r="BG1517" s="146">
        <f>IF(N1517="zákl. přenesená",J1517,0)</f>
        <v>0</v>
      </c>
      <c r="BH1517" s="146">
        <f>IF(N1517="sníž. přenesená",J1517,0)</f>
        <v>0</v>
      </c>
      <c r="BI1517" s="146">
        <f>IF(N1517="nulová",J1517,0)</f>
        <v>0</v>
      </c>
      <c r="BJ1517" s="18" t="s">
        <v>31</v>
      </c>
      <c r="BK1517" s="259">
        <f>ROUND(I1517*H1517,3)</f>
        <v>0</v>
      </c>
      <c r="BL1517" s="18" t="s">
        <v>518</v>
      </c>
      <c r="BM1517" s="258" t="s">
        <v>1550</v>
      </c>
    </row>
    <row r="1518" s="13" customFormat="1">
      <c r="A1518" s="13"/>
      <c r="B1518" s="260"/>
      <c r="C1518" s="261"/>
      <c r="D1518" s="262" t="s">
        <v>251</v>
      </c>
      <c r="E1518" s="263" t="s">
        <v>1</v>
      </c>
      <c r="F1518" s="264" t="s">
        <v>1551</v>
      </c>
      <c r="G1518" s="261"/>
      <c r="H1518" s="263" t="s">
        <v>1</v>
      </c>
      <c r="I1518" s="265"/>
      <c r="J1518" s="261"/>
      <c r="K1518" s="261"/>
      <c r="L1518" s="266"/>
      <c r="M1518" s="267"/>
      <c r="N1518" s="268"/>
      <c r="O1518" s="268"/>
      <c r="P1518" s="268"/>
      <c r="Q1518" s="268"/>
      <c r="R1518" s="268"/>
      <c r="S1518" s="268"/>
      <c r="T1518" s="269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T1518" s="270" t="s">
        <v>251</v>
      </c>
      <c r="AU1518" s="270" t="s">
        <v>85</v>
      </c>
      <c r="AV1518" s="13" t="s">
        <v>31</v>
      </c>
      <c r="AW1518" s="13" t="s">
        <v>30</v>
      </c>
      <c r="AX1518" s="13" t="s">
        <v>76</v>
      </c>
      <c r="AY1518" s="270" t="s">
        <v>242</v>
      </c>
    </row>
    <row r="1519" s="13" customFormat="1">
      <c r="A1519" s="13"/>
      <c r="B1519" s="260"/>
      <c r="C1519" s="261"/>
      <c r="D1519" s="262" t="s">
        <v>251</v>
      </c>
      <c r="E1519" s="263" t="s">
        <v>1</v>
      </c>
      <c r="F1519" s="264" t="s">
        <v>1104</v>
      </c>
      <c r="G1519" s="261"/>
      <c r="H1519" s="263" t="s">
        <v>1</v>
      </c>
      <c r="I1519" s="265"/>
      <c r="J1519" s="261"/>
      <c r="K1519" s="261"/>
      <c r="L1519" s="266"/>
      <c r="M1519" s="267"/>
      <c r="N1519" s="268"/>
      <c r="O1519" s="268"/>
      <c r="P1519" s="268"/>
      <c r="Q1519" s="268"/>
      <c r="R1519" s="268"/>
      <c r="S1519" s="268"/>
      <c r="T1519" s="269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T1519" s="270" t="s">
        <v>251</v>
      </c>
      <c r="AU1519" s="270" t="s">
        <v>85</v>
      </c>
      <c r="AV1519" s="13" t="s">
        <v>31</v>
      </c>
      <c r="AW1519" s="13" t="s">
        <v>30</v>
      </c>
      <c r="AX1519" s="13" t="s">
        <v>76</v>
      </c>
      <c r="AY1519" s="270" t="s">
        <v>242</v>
      </c>
    </row>
    <row r="1520" s="14" customFormat="1">
      <c r="A1520" s="14"/>
      <c r="B1520" s="271"/>
      <c r="C1520" s="272"/>
      <c r="D1520" s="262" t="s">
        <v>251</v>
      </c>
      <c r="E1520" s="273" t="s">
        <v>1</v>
      </c>
      <c r="F1520" s="274" t="s">
        <v>1552</v>
      </c>
      <c r="G1520" s="272"/>
      <c r="H1520" s="275">
        <v>64.388000000000005</v>
      </c>
      <c r="I1520" s="276"/>
      <c r="J1520" s="272"/>
      <c r="K1520" s="272"/>
      <c r="L1520" s="277"/>
      <c r="M1520" s="278"/>
      <c r="N1520" s="279"/>
      <c r="O1520" s="279"/>
      <c r="P1520" s="279"/>
      <c r="Q1520" s="279"/>
      <c r="R1520" s="279"/>
      <c r="S1520" s="279"/>
      <c r="T1520" s="280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T1520" s="281" t="s">
        <v>251</v>
      </c>
      <c r="AU1520" s="281" t="s">
        <v>85</v>
      </c>
      <c r="AV1520" s="14" t="s">
        <v>85</v>
      </c>
      <c r="AW1520" s="14" t="s">
        <v>30</v>
      </c>
      <c r="AX1520" s="14" t="s">
        <v>76</v>
      </c>
      <c r="AY1520" s="281" t="s">
        <v>242</v>
      </c>
    </row>
    <row r="1521" s="16" customFormat="1">
      <c r="A1521" s="16"/>
      <c r="B1521" s="293"/>
      <c r="C1521" s="294"/>
      <c r="D1521" s="262" t="s">
        <v>251</v>
      </c>
      <c r="E1521" s="295" t="s">
        <v>1</v>
      </c>
      <c r="F1521" s="296" t="s">
        <v>293</v>
      </c>
      <c r="G1521" s="294"/>
      <c r="H1521" s="297">
        <v>64.388000000000005</v>
      </c>
      <c r="I1521" s="298"/>
      <c r="J1521" s="294"/>
      <c r="K1521" s="294"/>
      <c r="L1521" s="299"/>
      <c r="M1521" s="300"/>
      <c r="N1521" s="301"/>
      <c r="O1521" s="301"/>
      <c r="P1521" s="301"/>
      <c r="Q1521" s="301"/>
      <c r="R1521" s="301"/>
      <c r="S1521" s="301"/>
      <c r="T1521" s="302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T1521" s="303" t="s">
        <v>251</v>
      </c>
      <c r="AU1521" s="303" t="s">
        <v>85</v>
      </c>
      <c r="AV1521" s="16" t="s">
        <v>113</v>
      </c>
      <c r="AW1521" s="16" t="s">
        <v>30</v>
      </c>
      <c r="AX1521" s="16" t="s">
        <v>76</v>
      </c>
      <c r="AY1521" s="303" t="s">
        <v>242</v>
      </c>
    </row>
    <row r="1522" s="13" customFormat="1">
      <c r="A1522" s="13"/>
      <c r="B1522" s="260"/>
      <c r="C1522" s="261"/>
      <c r="D1522" s="262" t="s">
        <v>251</v>
      </c>
      <c r="E1522" s="263" t="s">
        <v>1</v>
      </c>
      <c r="F1522" s="264" t="s">
        <v>1106</v>
      </c>
      <c r="G1522" s="261"/>
      <c r="H1522" s="263" t="s">
        <v>1</v>
      </c>
      <c r="I1522" s="265"/>
      <c r="J1522" s="261"/>
      <c r="K1522" s="261"/>
      <c r="L1522" s="266"/>
      <c r="M1522" s="267"/>
      <c r="N1522" s="268"/>
      <c r="O1522" s="268"/>
      <c r="P1522" s="268"/>
      <c r="Q1522" s="268"/>
      <c r="R1522" s="268"/>
      <c r="S1522" s="268"/>
      <c r="T1522" s="269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  <c r="AE1522" s="13"/>
      <c r="AT1522" s="270" t="s">
        <v>251</v>
      </c>
      <c r="AU1522" s="270" t="s">
        <v>85</v>
      </c>
      <c r="AV1522" s="13" t="s">
        <v>31</v>
      </c>
      <c r="AW1522" s="13" t="s">
        <v>30</v>
      </c>
      <c r="AX1522" s="13" t="s">
        <v>76</v>
      </c>
      <c r="AY1522" s="270" t="s">
        <v>242</v>
      </c>
    </row>
    <row r="1523" s="13" customFormat="1">
      <c r="A1523" s="13"/>
      <c r="B1523" s="260"/>
      <c r="C1523" s="261"/>
      <c r="D1523" s="262" t="s">
        <v>251</v>
      </c>
      <c r="E1523" s="263" t="s">
        <v>1</v>
      </c>
      <c r="F1523" s="264" t="s">
        <v>480</v>
      </c>
      <c r="G1523" s="261"/>
      <c r="H1523" s="263" t="s">
        <v>1</v>
      </c>
      <c r="I1523" s="265"/>
      <c r="J1523" s="261"/>
      <c r="K1523" s="261"/>
      <c r="L1523" s="266"/>
      <c r="M1523" s="267"/>
      <c r="N1523" s="268"/>
      <c r="O1523" s="268"/>
      <c r="P1523" s="268"/>
      <c r="Q1523" s="268"/>
      <c r="R1523" s="268"/>
      <c r="S1523" s="268"/>
      <c r="T1523" s="269"/>
      <c r="U1523" s="13"/>
      <c r="V1523" s="13"/>
      <c r="W1523" s="13"/>
      <c r="X1523" s="13"/>
      <c r="Y1523" s="13"/>
      <c r="Z1523" s="13"/>
      <c r="AA1523" s="13"/>
      <c r="AB1523" s="13"/>
      <c r="AC1523" s="13"/>
      <c r="AD1523" s="13"/>
      <c r="AE1523" s="13"/>
      <c r="AT1523" s="270" t="s">
        <v>251</v>
      </c>
      <c r="AU1523" s="270" t="s">
        <v>85</v>
      </c>
      <c r="AV1523" s="13" t="s">
        <v>31</v>
      </c>
      <c r="AW1523" s="13" t="s">
        <v>30</v>
      </c>
      <c r="AX1523" s="13" t="s">
        <v>76</v>
      </c>
      <c r="AY1523" s="270" t="s">
        <v>242</v>
      </c>
    </row>
    <row r="1524" s="14" customFormat="1">
      <c r="A1524" s="14"/>
      <c r="B1524" s="271"/>
      <c r="C1524" s="272"/>
      <c r="D1524" s="262" t="s">
        <v>251</v>
      </c>
      <c r="E1524" s="273" t="s">
        <v>1</v>
      </c>
      <c r="F1524" s="274" t="s">
        <v>76</v>
      </c>
      <c r="G1524" s="272"/>
      <c r="H1524" s="275">
        <v>0</v>
      </c>
      <c r="I1524" s="276"/>
      <c r="J1524" s="272"/>
      <c r="K1524" s="272"/>
      <c r="L1524" s="277"/>
      <c r="M1524" s="278"/>
      <c r="N1524" s="279"/>
      <c r="O1524" s="279"/>
      <c r="P1524" s="279"/>
      <c r="Q1524" s="279"/>
      <c r="R1524" s="279"/>
      <c r="S1524" s="279"/>
      <c r="T1524" s="280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T1524" s="281" t="s">
        <v>251</v>
      </c>
      <c r="AU1524" s="281" t="s">
        <v>85</v>
      </c>
      <c r="AV1524" s="14" t="s">
        <v>85</v>
      </c>
      <c r="AW1524" s="14" t="s">
        <v>30</v>
      </c>
      <c r="AX1524" s="14" t="s">
        <v>76</v>
      </c>
      <c r="AY1524" s="281" t="s">
        <v>242</v>
      </c>
    </row>
    <row r="1525" s="13" customFormat="1">
      <c r="A1525" s="13"/>
      <c r="B1525" s="260"/>
      <c r="C1525" s="261"/>
      <c r="D1525" s="262" t="s">
        <v>251</v>
      </c>
      <c r="E1525" s="263" t="s">
        <v>1</v>
      </c>
      <c r="F1525" s="264" t="s">
        <v>481</v>
      </c>
      <c r="G1525" s="261"/>
      <c r="H1525" s="263" t="s">
        <v>1</v>
      </c>
      <c r="I1525" s="265"/>
      <c r="J1525" s="261"/>
      <c r="K1525" s="261"/>
      <c r="L1525" s="266"/>
      <c r="M1525" s="267"/>
      <c r="N1525" s="268"/>
      <c r="O1525" s="268"/>
      <c r="P1525" s="268"/>
      <c r="Q1525" s="268"/>
      <c r="R1525" s="268"/>
      <c r="S1525" s="268"/>
      <c r="T1525" s="269"/>
      <c r="U1525" s="13"/>
      <c r="V1525" s="13"/>
      <c r="W1525" s="13"/>
      <c r="X1525" s="13"/>
      <c r="Y1525" s="13"/>
      <c r="Z1525" s="13"/>
      <c r="AA1525" s="13"/>
      <c r="AB1525" s="13"/>
      <c r="AC1525" s="13"/>
      <c r="AD1525" s="13"/>
      <c r="AE1525" s="13"/>
      <c r="AT1525" s="270" t="s">
        <v>251</v>
      </c>
      <c r="AU1525" s="270" t="s">
        <v>85</v>
      </c>
      <c r="AV1525" s="13" t="s">
        <v>31</v>
      </c>
      <c r="AW1525" s="13" t="s">
        <v>30</v>
      </c>
      <c r="AX1525" s="13" t="s">
        <v>76</v>
      </c>
      <c r="AY1525" s="270" t="s">
        <v>242</v>
      </c>
    </row>
    <row r="1526" s="14" customFormat="1">
      <c r="A1526" s="14"/>
      <c r="B1526" s="271"/>
      <c r="C1526" s="272"/>
      <c r="D1526" s="262" t="s">
        <v>251</v>
      </c>
      <c r="E1526" s="273" t="s">
        <v>1</v>
      </c>
      <c r="F1526" s="274" t="s">
        <v>1553</v>
      </c>
      <c r="G1526" s="272"/>
      <c r="H1526" s="275">
        <v>29.77</v>
      </c>
      <c r="I1526" s="276"/>
      <c r="J1526" s="272"/>
      <c r="K1526" s="272"/>
      <c r="L1526" s="277"/>
      <c r="M1526" s="278"/>
      <c r="N1526" s="279"/>
      <c r="O1526" s="279"/>
      <c r="P1526" s="279"/>
      <c r="Q1526" s="279"/>
      <c r="R1526" s="279"/>
      <c r="S1526" s="279"/>
      <c r="T1526" s="280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T1526" s="281" t="s">
        <v>251</v>
      </c>
      <c r="AU1526" s="281" t="s">
        <v>85</v>
      </c>
      <c r="AV1526" s="14" t="s">
        <v>85</v>
      </c>
      <c r="AW1526" s="14" t="s">
        <v>30</v>
      </c>
      <c r="AX1526" s="14" t="s">
        <v>76</v>
      </c>
      <c r="AY1526" s="281" t="s">
        <v>242</v>
      </c>
    </row>
    <row r="1527" s="13" customFormat="1">
      <c r="A1527" s="13"/>
      <c r="B1527" s="260"/>
      <c r="C1527" s="261"/>
      <c r="D1527" s="262" t="s">
        <v>251</v>
      </c>
      <c r="E1527" s="263" t="s">
        <v>1</v>
      </c>
      <c r="F1527" s="264" t="s">
        <v>482</v>
      </c>
      <c r="G1527" s="261"/>
      <c r="H1527" s="263" t="s">
        <v>1</v>
      </c>
      <c r="I1527" s="265"/>
      <c r="J1527" s="261"/>
      <c r="K1527" s="261"/>
      <c r="L1527" s="266"/>
      <c r="M1527" s="267"/>
      <c r="N1527" s="268"/>
      <c r="O1527" s="268"/>
      <c r="P1527" s="268"/>
      <c r="Q1527" s="268"/>
      <c r="R1527" s="268"/>
      <c r="S1527" s="268"/>
      <c r="T1527" s="269"/>
      <c r="U1527" s="13"/>
      <c r="V1527" s="13"/>
      <c r="W1527" s="13"/>
      <c r="X1527" s="13"/>
      <c r="Y1527" s="13"/>
      <c r="Z1527" s="13"/>
      <c r="AA1527" s="13"/>
      <c r="AB1527" s="13"/>
      <c r="AC1527" s="13"/>
      <c r="AD1527" s="13"/>
      <c r="AE1527" s="13"/>
      <c r="AT1527" s="270" t="s">
        <v>251</v>
      </c>
      <c r="AU1527" s="270" t="s">
        <v>85</v>
      </c>
      <c r="AV1527" s="13" t="s">
        <v>31</v>
      </c>
      <c r="AW1527" s="13" t="s">
        <v>30</v>
      </c>
      <c r="AX1527" s="13" t="s">
        <v>76</v>
      </c>
      <c r="AY1527" s="270" t="s">
        <v>242</v>
      </c>
    </row>
    <row r="1528" s="14" customFormat="1">
      <c r="A1528" s="14"/>
      <c r="B1528" s="271"/>
      <c r="C1528" s="272"/>
      <c r="D1528" s="262" t="s">
        <v>251</v>
      </c>
      <c r="E1528" s="273" t="s">
        <v>1</v>
      </c>
      <c r="F1528" s="274" t="s">
        <v>1554</v>
      </c>
      <c r="G1528" s="272"/>
      <c r="H1528" s="275">
        <v>8.7680000000000007</v>
      </c>
      <c r="I1528" s="276"/>
      <c r="J1528" s="272"/>
      <c r="K1528" s="272"/>
      <c r="L1528" s="277"/>
      <c r="M1528" s="278"/>
      <c r="N1528" s="279"/>
      <c r="O1528" s="279"/>
      <c r="P1528" s="279"/>
      <c r="Q1528" s="279"/>
      <c r="R1528" s="279"/>
      <c r="S1528" s="279"/>
      <c r="T1528" s="280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T1528" s="281" t="s">
        <v>251</v>
      </c>
      <c r="AU1528" s="281" t="s">
        <v>85</v>
      </c>
      <c r="AV1528" s="14" t="s">
        <v>85</v>
      </c>
      <c r="AW1528" s="14" t="s">
        <v>30</v>
      </c>
      <c r="AX1528" s="14" t="s">
        <v>76</v>
      </c>
      <c r="AY1528" s="281" t="s">
        <v>242</v>
      </c>
    </row>
    <row r="1529" s="14" customFormat="1">
      <c r="A1529" s="14"/>
      <c r="B1529" s="271"/>
      <c r="C1529" s="272"/>
      <c r="D1529" s="262" t="s">
        <v>251</v>
      </c>
      <c r="E1529" s="273" t="s">
        <v>1</v>
      </c>
      <c r="F1529" s="274" t="s">
        <v>1555</v>
      </c>
      <c r="G1529" s="272"/>
      <c r="H1529" s="275">
        <v>14.105</v>
      </c>
      <c r="I1529" s="276"/>
      <c r="J1529" s="272"/>
      <c r="K1529" s="272"/>
      <c r="L1529" s="277"/>
      <c r="M1529" s="278"/>
      <c r="N1529" s="279"/>
      <c r="O1529" s="279"/>
      <c r="P1529" s="279"/>
      <c r="Q1529" s="279"/>
      <c r="R1529" s="279"/>
      <c r="S1529" s="279"/>
      <c r="T1529" s="280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T1529" s="281" t="s">
        <v>251</v>
      </c>
      <c r="AU1529" s="281" t="s">
        <v>85</v>
      </c>
      <c r="AV1529" s="14" t="s">
        <v>85</v>
      </c>
      <c r="AW1529" s="14" t="s">
        <v>30</v>
      </c>
      <c r="AX1529" s="14" t="s">
        <v>76</v>
      </c>
      <c r="AY1529" s="281" t="s">
        <v>242</v>
      </c>
    </row>
    <row r="1530" s="16" customFormat="1">
      <c r="A1530" s="16"/>
      <c r="B1530" s="293"/>
      <c r="C1530" s="294"/>
      <c r="D1530" s="262" t="s">
        <v>251</v>
      </c>
      <c r="E1530" s="295" t="s">
        <v>1</v>
      </c>
      <c r="F1530" s="296" t="s">
        <v>293</v>
      </c>
      <c r="G1530" s="294"/>
      <c r="H1530" s="297">
        <v>52.643000000000001</v>
      </c>
      <c r="I1530" s="298"/>
      <c r="J1530" s="294"/>
      <c r="K1530" s="294"/>
      <c r="L1530" s="299"/>
      <c r="M1530" s="300"/>
      <c r="N1530" s="301"/>
      <c r="O1530" s="301"/>
      <c r="P1530" s="301"/>
      <c r="Q1530" s="301"/>
      <c r="R1530" s="301"/>
      <c r="S1530" s="301"/>
      <c r="T1530" s="302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T1530" s="303" t="s">
        <v>251</v>
      </c>
      <c r="AU1530" s="303" t="s">
        <v>85</v>
      </c>
      <c r="AV1530" s="16" t="s">
        <v>113</v>
      </c>
      <c r="AW1530" s="16" t="s">
        <v>30</v>
      </c>
      <c r="AX1530" s="16" t="s">
        <v>76</v>
      </c>
      <c r="AY1530" s="303" t="s">
        <v>242</v>
      </c>
    </row>
    <row r="1531" s="15" customFormat="1">
      <c r="A1531" s="15"/>
      <c r="B1531" s="282"/>
      <c r="C1531" s="283"/>
      <c r="D1531" s="262" t="s">
        <v>251</v>
      </c>
      <c r="E1531" s="284" t="s">
        <v>1</v>
      </c>
      <c r="F1531" s="285" t="s">
        <v>256</v>
      </c>
      <c r="G1531" s="283"/>
      <c r="H1531" s="286">
        <v>117.03100000000001</v>
      </c>
      <c r="I1531" s="287"/>
      <c r="J1531" s="283"/>
      <c r="K1531" s="283"/>
      <c r="L1531" s="288"/>
      <c r="M1531" s="289"/>
      <c r="N1531" s="290"/>
      <c r="O1531" s="290"/>
      <c r="P1531" s="290"/>
      <c r="Q1531" s="290"/>
      <c r="R1531" s="290"/>
      <c r="S1531" s="290"/>
      <c r="T1531" s="291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T1531" s="292" t="s">
        <v>251</v>
      </c>
      <c r="AU1531" s="292" t="s">
        <v>85</v>
      </c>
      <c r="AV1531" s="15" t="s">
        <v>249</v>
      </c>
      <c r="AW1531" s="15" t="s">
        <v>30</v>
      </c>
      <c r="AX1531" s="15" t="s">
        <v>31</v>
      </c>
      <c r="AY1531" s="292" t="s">
        <v>242</v>
      </c>
    </row>
    <row r="1532" s="2" customFormat="1" ht="24.15" customHeight="1">
      <c r="A1532" s="41"/>
      <c r="B1532" s="42"/>
      <c r="C1532" s="247" t="s">
        <v>1556</v>
      </c>
      <c r="D1532" s="247" t="s">
        <v>245</v>
      </c>
      <c r="E1532" s="248" t="s">
        <v>1557</v>
      </c>
      <c r="F1532" s="249" t="s">
        <v>1558</v>
      </c>
      <c r="G1532" s="250" t="s">
        <v>353</v>
      </c>
      <c r="H1532" s="251">
        <v>52.643000000000001</v>
      </c>
      <c r="I1532" s="252"/>
      <c r="J1532" s="251">
        <f>ROUND(I1532*H1532,3)</f>
        <v>0</v>
      </c>
      <c r="K1532" s="253"/>
      <c r="L1532" s="44"/>
      <c r="M1532" s="254" t="s">
        <v>1</v>
      </c>
      <c r="N1532" s="255" t="s">
        <v>41</v>
      </c>
      <c r="O1532" s="94"/>
      <c r="P1532" s="256">
        <f>O1532*H1532</f>
        <v>0</v>
      </c>
      <c r="Q1532" s="256">
        <v>0</v>
      </c>
      <c r="R1532" s="256">
        <f>Q1532*H1532</f>
        <v>0</v>
      </c>
      <c r="S1532" s="256">
        <v>0</v>
      </c>
      <c r="T1532" s="257">
        <f>S1532*H1532</f>
        <v>0</v>
      </c>
      <c r="U1532" s="41"/>
      <c r="V1532" s="41"/>
      <c r="W1532" s="41"/>
      <c r="X1532" s="41"/>
      <c r="Y1532" s="41"/>
      <c r="Z1532" s="41"/>
      <c r="AA1532" s="41"/>
      <c r="AB1532" s="41"/>
      <c r="AC1532" s="41"/>
      <c r="AD1532" s="41"/>
      <c r="AE1532" s="41"/>
      <c r="AR1532" s="258" t="s">
        <v>518</v>
      </c>
      <c r="AT1532" s="258" t="s">
        <v>245</v>
      </c>
      <c r="AU1532" s="258" t="s">
        <v>85</v>
      </c>
      <c r="AY1532" s="18" t="s">
        <v>242</v>
      </c>
      <c r="BE1532" s="146">
        <f>IF(N1532="základní",J1532,0)</f>
        <v>0</v>
      </c>
      <c r="BF1532" s="146">
        <f>IF(N1532="snížená",J1532,0)</f>
        <v>0</v>
      </c>
      <c r="BG1532" s="146">
        <f>IF(N1532="zákl. přenesená",J1532,0)</f>
        <v>0</v>
      </c>
      <c r="BH1532" s="146">
        <f>IF(N1532="sníž. přenesená",J1532,0)</f>
        <v>0</v>
      </c>
      <c r="BI1532" s="146">
        <f>IF(N1532="nulová",J1532,0)</f>
        <v>0</v>
      </c>
      <c r="BJ1532" s="18" t="s">
        <v>31</v>
      </c>
      <c r="BK1532" s="259">
        <f>ROUND(I1532*H1532,3)</f>
        <v>0</v>
      </c>
      <c r="BL1532" s="18" t="s">
        <v>518</v>
      </c>
      <c r="BM1532" s="258" t="s">
        <v>1559</v>
      </c>
    </row>
    <row r="1533" s="13" customFormat="1">
      <c r="A1533" s="13"/>
      <c r="B1533" s="260"/>
      <c r="C1533" s="261"/>
      <c r="D1533" s="262" t="s">
        <v>251</v>
      </c>
      <c r="E1533" s="263" t="s">
        <v>1</v>
      </c>
      <c r="F1533" s="264" t="s">
        <v>1560</v>
      </c>
      <c r="G1533" s="261"/>
      <c r="H1533" s="263" t="s">
        <v>1</v>
      </c>
      <c r="I1533" s="265"/>
      <c r="J1533" s="261"/>
      <c r="K1533" s="261"/>
      <c r="L1533" s="266"/>
      <c r="M1533" s="267"/>
      <c r="N1533" s="268"/>
      <c r="O1533" s="268"/>
      <c r="P1533" s="268"/>
      <c r="Q1533" s="268"/>
      <c r="R1533" s="268"/>
      <c r="S1533" s="268"/>
      <c r="T1533" s="269"/>
      <c r="U1533" s="13"/>
      <c r="V1533" s="13"/>
      <c r="W1533" s="13"/>
      <c r="X1533" s="13"/>
      <c r="Y1533" s="13"/>
      <c r="Z1533" s="13"/>
      <c r="AA1533" s="13"/>
      <c r="AB1533" s="13"/>
      <c r="AC1533" s="13"/>
      <c r="AD1533" s="13"/>
      <c r="AE1533" s="13"/>
      <c r="AT1533" s="270" t="s">
        <v>251</v>
      </c>
      <c r="AU1533" s="270" t="s">
        <v>85</v>
      </c>
      <c r="AV1533" s="13" t="s">
        <v>31</v>
      </c>
      <c r="AW1533" s="13" t="s">
        <v>30</v>
      </c>
      <c r="AX1533" s="13" t="s">
        <v>76</v>
      </c>
      <c r="AY1533" s="270" t="s">
        <v>242</v>
      </c>
    </row>
    <row r="1534" s="13" customFormat="1">
      <c r="A1534" s="13"/>
      <c r="B1534" s="260"/>
      <c r="C1534" s="261"/>
      <c r="D1534" s="262" t="s">
        <v>251</v>
      </c>
      <c r="E1534" s="263" t="s">
        <v>1</v>
      </c>
      <c r="F1534" s="264" t="s">
        <v>480</v>
      </c>
      <c r="G1534" s="261"/>
      <c r="H1534" s="263" t="s">
        <v>1</v>
      </c>
      <c r="I1534" s="265"/>
      <c r="J1534" s="261"/>
      <c r="K1534" s="261"/>
      <c r="L1534" s="266"/>
      <c r="M1534" s="267"/>
      <c r="N1534" s="268"/>
      <c r="O1534" s="268"/>
      <c r="P1534" s="268"/>
      <c r="Q1534" s="268"/>
      <c r="R1534" s="268"/>
      <c r="S1534" s="268"/>
      <c r="T1534" s="269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13"/>
      <c r="AT1534" s="270" t="s">
        <v>251</v>
      </c>
      <c r="AU1534" s="270" t="s">
        <v>85</v>
      </c>
      <c r="AV1534" s="13" t="s">
        <v>31</v>
      </c>
      <c r="AW1534" s="13" t="s">
        <v>30</v>
      </c>
      <c r="AX1534" s="13" t="s">
        <v>76</v>
      </c>
      <c r="AY1534" s="270" t="s">
        <v>242</v>
      </c>
    </row>
    <row r="1535" s="14" customFormat="1">
      <c r="A1535" s="14"/>
      <c r="B1535" s="271"/>
      <c r="C1535" s="272"/>
      <c r="D1535" s="262" t="s">
        <v>251</v>
      </c>
      <c r="E1535" s="273" t="s">
        <v>1</v>
      </c>
      <c r="F1535" s="274" t="s">
        <v>76</v>
      </c>
      <c r="G1535" s="272"/>
      <c r="H1535" s="275">
        <v>0</v>
      </c>
      <c r="I1535" s="276"/>
      <c r="J1535" s="272"/>
      <c r="K1535" s="272"/>
      <c r="L1535" s="277"/>
      <c r="M1535" s="278"/>
      <c r="N1535" s="279"/>
      <c r="O1535" s="279"/>
      <c r="P1535" s="279"/>
      <c r="Q1535" s="279"/>
      <c r="R1535" s="279"/>
      <c r="S1535" s="279"/>
      <c r="T1535" s="280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T1535" s="281" t="s">
        <v>251</v>
      </c>
      <c r="AU1535" s="281" t="s">
        <v>85</v>
      </c>
      <c r="AV1535" s="14" t="s">
        <v>85</v>
      </c>
      <c r="AW1535" s="14" t="s">
        <v>30</v>
      </c>
      <c r="AX1535" s="14" t="s">
        <v>76</v>
      </c>
      <c r="AY1535" s="281" t="s">
        <v>242</v>
      </c>
    </row>
    <row r="1536" s="13" customFormat="1">
      <c r="A1536" s="13"/>
      <c r="B1536" s="260"/>
      <c r="C1536" s="261"/>
      <c r="D1536" s="262" t="s">
        <v>251</v>
      </c>
      <c r="E1536" s="263" t="s">
        <v>1</v>
      </c>
      <c r="F1536" s="264" t="s">
        <v>481</v>
      </c>
      <c r="G1536" s="261"/>
      <c r="H1536" s="263" t="s">
        <v>1</v>
      </c>
      <c r="I1536" s="265"/>
      <c r="J1536" s="261"/>
      <c r="K1536" s="261"/>
      <c r="L1536" s="266"/>
      <c r="M1536" s="267"/>
      <c r="N1536" s="268"/>
      <c r="O1536" s="268"/>
      <c r="P1536" s="268"/>
      <c r="Q1536" s="268"/>
      <c r="R1536" s="268"/>
      <c r="S1536" s="268"/>
      <c r="T1536" s="269"/>
      <c r="U1536" s="13"/>
      <c r="V1536" s="13"/>
      <c r="W1536" s="13"/>
      <c r="X1536" s="13"/>
      <c r="Y1536" s="13"/>
      <c r="Z1536" s="13"/>
      <c r="AA1536" s="13"/>
      <c r="AB1536" s="13"/>
      <c r="AC1536" s="13"/>
      <c r="AD1536" s="13"/>
      <c r="AE1536" s="13"/>
      <c r="AT1536" s="270" t="s">
        <v>251</v>
      </c>
      <c r="AU1536" s="270" t="s">
        <v>85</v>
      </c>
      <c r="AV1536" s="13" t="s">
        <v>31</v>
      </c>
      <c r="AW1536" s="13" t="s">
        <v>30</v>
      </c>
      <c r="AX1536" s="13" t="s">
        <v>76</v>
      </c>
      <c r="AY1536" s="270" t="s">
        <v>242</v>
      </c>
    </row>
    <row r="1537" s="14" customFormat="1">
      <c r="A1537" s="14"/>
      <c r="B1537" s="271"/>
      <c r="C1537" s="272"/>
      <c r="D1537" s="262" t="s">
        <v>251</v>
      </c>
      <c r="E1537" s="273" t="s">
        <v>1</v>
      </c>
      <c r="F1537" s="274" t="s">
        <v>1553</v>
      </c>
      <c r="G1537" s="272"/>
      <c r="H1537" s="275">
        <v>29.77</v>
      </c>
      <c r="I1537" s="276"/>
      <c r="J1537" s="272"/>
      <c r="K1537" s="272"/>
      <c r="L1537" s="277"/>
      <c r="M1537" s="278"/>
      <c r="N1537" s="279"/>
      <c r="O1537" s="279"/>
      <c r="P1537" s="279"/>
      <c r="Q1537" s="279"/>
      <c r="R1537" s="279"/>
      <c r="S1537" s="279"/>
      <c r="T1537" s="280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T1537" s="281" t="s">
        <v>251</v>
      </c>
      <c r="AU1537" s="281" t="s">
        <v>85</v>
      </c>
      <c r="AV1537" s="14" t="s">
        <v>85</v>
      </c>
      <c r="AW1537" s="14" t="s">
        <v>30</v>
      </c>
      <c r="AX1537" s="14" t="s">
        <v>76</v>
      </c>
      <c r="AY1537" s="281" t="s">
        <v>242</v>
      </c>
    </row>
    <row r="1538" s="13" customFormat="1">
      <c r="A1538" s="13"/>
      <c r="B1538" s="260"/>
      <c r="C1538" s="261"/>
      <c r="D1538" s="262" t="s">
        <v>251</v>
      </c>
      <c r="E1538" s="263" t="s">
        <v>1</v>
      </c>
      <c r="F1538" s="264" t="s">
        <v>482</v>
      </c>
      <c r="G1538" s="261"/>
      <c r="H1538" s="263" t="s">
        <v>1</v>
      </c>
      <c r="I1538" s="265"/>
      <c r="J1538" s="261"/>
      <c r="K1538" s="261"/>
      <c r="L1538" s="266"/>
      <c r="M1538" s="267"/>
      <c r="N1538" s="268"/>
      <c r="O1538" s="268"/>
      <c r="P1538" s="268"/>
      <c r="Q1538" s="268"/>
      <c r="R1538" s="268"/>
      <c r="S1538" s="268"/>
      <c r="T1538" s="269"/>
      <c r="U1538" s="13"/>
      <c r="V1538" s="13"/>
      <c r="W1538" s="13"/>
      <c r="X1538" s="13"/>
      <c r="Y1538" s="13"/>
      <c r="Z1538" s="13"/>
      <c r="AA1538" s="13"/>
      <c r="AB1538" s="13"/>
      <c r="AC1538" s="13"/>
      <c r="AD1538" s="13"/>
      <c r="AE1538" s="13"/>
      <c r="AT1538" s="270" t="s">
        <v>251</v>
      </c>
      <c r="AU1538" s="270" t="s">
        <v>85</v>
      </c>
      <c r="AV1538" s="13" t="s">
        <v>31</v>
      </c>
      <c r="AW1538" s="13" t="s">
        <v>30</v>
      </c>
      <c r="AX1538" s="13" t="s">
        <v>76</v>
      </c>
      <c r="AY1538" s="270" t="s">
        <v>242</v>
      </c>
    </row>
    <row r="1539" s="14" customFormat="1">
      <c r="A1539" s="14"/>
      <c r="B1539" s="271"/>
      <c r="C1539" s="272"/>
      <c r="D1539" s="262" t="s">
        <v>251</v>
      </c>
      <c r="E1539" s="273" t="s">
        <v>1</v>
      </c>
      <c r="F1539" s="274" t="s">
        <v>1554</v>
      </c>
      <c r="G1539" s="272"/>
      <c r="H1539" s="275">
        <v>8.7680000000000007</v>
      </c>
      <c r="I1539" s="276"/>
      <c r="J1539" s="272"/>
      <c r="K1539" s="272"/>
      <c r="L1539" s="277"/>
      <c r="M1539" s="278"/>
      <c r="N1539" s="279"/>
      <c r="O1539" s="279"/>
      <c r="P1539" s="279"/>
      <c r="Q1539" s="279"/>
      <c r="R1539" s="279"/>
      <c r="S1539" s="279"/>
      <c r="T1539" s="280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T1539" s="281" t="s">
        <v>251</v>
      </c>
      <c r="AU1539" s="281" t="s">
        <v>85</v>
      </c>
      <c r="AV1539" s="14" t="s">
        <v>85</v>
      </c>
      <c r="AW1539" s="14" t="s">
        <v>30</v>
      </c>
      <c r="AX1539" s="14" t="s">
        <v>76</v>
      </c>
      <c r="AY1539" s="281" t="s">
        <v>242</v>
      </c>
    </row>
    <row r="1540" s="14" customFormat="1">
      <c r="A1540" s="14"/>
      <c r="B1540" s="271"/>
      <c r="C1540" s="272"/>
      <c r="D1540" s="262" t="s">
        <v>251</v>
      </c>
      <c r="E1540" s="273" t="s">
        <v>1</v>
      </c>
      <c r="F1540" s="274" t="s">
        <v>1555</v>
      </c>
      <c r="G1540" s="272"/>
      <c r="H1540" s="275">
        <v>14.105</v>
      </c>
      <c r="I1540" s="276"/>
      <c r="J1540" s="272"/>
      <c r="K1540" s="272"/>
      <c r="L1540" s="277"/>
      <c r="M1540" s="278"/>
      <c r="N1540" s="279"/>
      <c r="O1540" s="279"/>
      <c r="P1540" s="279"/>
      <c r="Q1540" s="279"/>
      <c r="R1540" s="279"/>
      <c r="S1540" s="279"/>
      <c r="T1540" s="280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T1540" s="281" t="s">
        <v>251</v>
      </c>
      <c r="AU1540" s="281" t="s">
        <v>85</v>
      </c>
      <c r="AV1540" s="14" t="s">
        <v>85</v>
      </c>
      <c r="AW1540" s="14" t="s">
        <v>30</v>
      </c>
      <c r="AX1540" s="14" t="s">
        <v>76</v>
      </c>
      <c r="AY1540" s="281" t="s">
        <v>242</v>
      </c>
    </row>
    <row r="1541" s="15" customFormat="1">
      <c r="A1541" s="15"/>
      <c r="B1541" s="282"/>
      <c r="C1541" s="283"/>
      <c r="D1541" s="262" t="s">
        <v>251</v>
      </c>
      <c r="E1541" s="284" t="s">
        <v>1</v>
      </c>
      <c r="F1541" s="285" t="s">
        <v>256</v>
      </c>
      <c r="G1541" s="283"/>
      <c r="H1541" s="286">
        <v>52.643000000000001</v>
      </c>
      <c r="I1541" s="287"/>
      <c r="J1541" s="283"/>
      <c r="K1541" s="283"/>
      <c r="L1541" s="288"/>
      <c r="M1541" s="289"/>
      <c r="N1541" s="290"/>
      <c r="O1541" s="290"/>
      <c r="P1541" s="290"/>
      <c r="Q1541" s="290"/>
      <c r="R1541" s="290"/>
      <c r="S1541" s="290"/>
      <c r="T1541" s="291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T1541" s="292" t="s">
        <v>251</v>
      </c>
      <c r="AU1541" s="292" t="s">
        <v>85</v>
      </c>
      <c r="AV1541" s="15" t="s">
        <v>249</v>
      </c>
      <c r="AW1541" s="15" t="s">
        <v>30</v>
      </c>
      <c r="AX1541" s="15" t="s">
        <v>31</v>
      </c>
      <c r="AY1541" s="292" t="s">
        <v>242</v>
      </c>
    </row>
    <row r="1542" s="2" customFormat="1" ht="24.15" customHeight="1">
      <c r="A1542" s="41"/>
      <c r="B1542" s="42"/>
      <c r="C1542" s="304" t="s">
        <v>1561</v>
      </c>
      <c r="D1542" s="304" t="s">
        <v>551</v>
      </c>
      <c r="E1542" s="305" t="s">
        <v>1562</v>
      </c>
      <c r="F1542" s="306" t="s">
        <v>1563</v>
      </c>
      <c r="G1542" s="307" t="s">
        <v>353</v>
      </c>
      <c r="H1542" s="308">
        <v>110.55</v>
      </c>
      <c r="I1542" s="309"/>
      <c r="J1542" s="308">
        <f>ROUND(I1542*H1542,3)</f>
        <v>0</v>
      </c>
      <c r="K1542" s="310"/>
      <c r="L1542" s="311"/>
      <c r="M1542" s="312" t="s">
        <v>1</v>
      </c>
      <c r="N1542" s="313" t="s">
        <v>41</v>
      </c>
      <c r="O1542" s="94"/>
      <c r="P1542" s="256">
        <f>O1542*H1542</f>
        <v>0</v>
      </c>
      <c r="Q1542" s="256">
        <v>0.0015</v>
      </c>
      <c r="R1542" s="256">
        <f>Q1542*H1542</f>
        <v>0.165825</v>
      </c>
      <c r="S1542" s="256">
        <v>0</v>
      </c>
      <c r="T1542" s="257">
        <f>S1542*H1542</f>
        <v>0</v>
      </c>
      <c r="U1542" s="41"/>
      <c r="V1542" s="41"/>
      <c r="W1542" s="41"/>
      <c r="X1542" s="41"/>
      <c r="Y1542" s="41"/>
      <c r="Z1542" s="41"/>
      <c r="AA1542" s="41"/>
      <c r="AB1542" s="41"/>
      <c r="AC1542" s="41"/>
      <c r="AD1542" s="41"/>
      <c r="AE1542" s="41"/>
      <c r="AR1542" s="258" t="s">
        <v>1326</v>
      </c>
      <c r="AT1542" s="258" t="s">
        <v>551</v>
      </c>
      <c r="AU1542" s="258" t="s">
        <v>85</v>
      </c>
      <c r="AY1542" s="18" t="s">
        <v>242</v>
      </c>
      <c r="BE1542" s="146">
        <f>IF(N1542="základní",J1542,0)</f>
        <v>0</v>
      </c>
      <c r="BF1542" s="146">
        <f>IF(N1542="snížená",J1542,0)</f>
        <v>0</v>
      </c>
      <c r="BG1542" s="146">
        <f>IF(N1542="zákl. přenesená",J1542,0)</f>
        <v>0</v>
      </c>
      <c r="BH1542" s="146">
        <f>IF(N1542="sníž. přenesená",J1542,0)</f>
        <v>0</v>
      </c>
      <c r="BI1542" s="146">
        <f>IF(N1542="nulová",J1542,0)</f>
        <v>0</v>
      </c>
      <c r="BJ1542" s="18" t="s">
        <v>31</v>
      </c>
      <c r="BK1542" s="259">
        <f>ROUND(I1542*H1542,3)</f>
        <v>0</v>
      </c>
      <c r="BL1542" s="18" t="s">
        <v>518</v>
      </c>
      <c r="BM1542" s="258" t="s">
        <v>1564</v>
      </c>
    </row>
    <row r="1543" s="14" customFormat="1">
      <c r="A1543" s="14"/>
      <c r="B1543" s="271"/>
      <c r="C1543" s="272"/>
      <c r="D1543" s="262" t="s">
        <v>251</v>
      </c>
      <c r="E1543" s="272"/>
      <c r="F1543" s="274" t="s">
        <v>1565</v>
      </c>
      <c r="G1543" s="272"/>
      <c r="H1543" s="275">
        <v>110.55</v>
      </c>
      <c r="I1543" s="276"/>
      <c r="J1543" s="272"/>
      <c r="K1543" s="272"/>
      <c r="L1543" s="277"/>
      <c r="M1543" s="278"/>
      <c r="N1543" s="279"/>
      <c r="O1543" s="279"/>
      <c r="P1543" s="279"/>
      <c r="Q1543" s="279"/>
      <c r="R1543" s="279"/>
      <c r="S1543" s="279"/>
      <c r="T1543" s="280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T1543" s="281" t="s">
        <v>251</v>
      </c>
      <c r="AU1543" s="281" t="s">
        <v>85</v>
      </c>
      <c r="AV1543" s="14" t="s">
        <v>85</v>
      </c>
      <c r="AW1543" s="14" t="s">
        <v>4</v>
      </c>
      <c r="AX1543" s="14" t="s">
        <v>31</v>
      </c>
      <c r="AY1543" s="281" t="s">
        <v>242</v>
      </c>
    </row>
    <row r="1544" s="2" customFormat="1" ht="24.15" customHeight="1">
      <c r="A1544" s="41"/>
      <c r="B1544" s="42"/>
      <c r="C1544" s="247" t="s">
        <v>1566</v>
      </c>
      <c r="D1544" s="247" t="s">
        <v>245</v>
      </c>
      <c r="E1544" s="248" t="s">
        <v>1567</v>
      </c>
      <c r="F1544" s="249" t="s">
        <v>1568</v>
      </c>
      <c r="G1544" s="250" t="s">
        <v>353</v>
      </c>
      <c r="H1544" s="251">
        <v>10.933999999999999</v>
      </c>
      <c r="I1544" s="252"/>
      <c r="J1544" s="251">
        <f>ROUND(I1544*H1544,3)</f>
        <v>0</v>
      </c>
      <c r="K1544" s="253"/>
      <c r="L1544" s="44"/>
      <c r="M1544" s="254" t="s">
        <v>1</v>
      </c>
      <c r="N1544" s="255" t="s">
        <v>41</v>
      </c>
      <c r="O1544" s="94"/>
      <c r="P1544" s="256">
        <f>O1544*H1544</f>
        <v>0</v>
      </c>
      <c r="Q1544" s="256">
        <v>0</v>
      </c>
      <c r="R1544" s="256">
        <f>Q1544*H1544</f>
        <v>0</v>
      </c>
      <c r="S1544" s="256">
        <v>0.0025000000000000001</v>
      </c>
      <c r="T1544" s="257">
        <f>S1544*H1544</f>
        <v>0.027334999999999998</v>
      </c>
      <c r="U1544" s="41"/>
      <c r="V1544" s="41"/>
      <c r="W1544" s="41"/>
      <c r="X1544" s="41"/>
      <c r="Y1544" s="41"/>
      <c r="Z1544" s="41"/>
      <c r="AA1544" s="41"/>
      <c r="AB1544" s="41"/>
      <c r="AC1544" s="41"/>
      <c r="AD1544" s="41"/>
      <c r="AE1544" s="41"/>
      <c r="AR1544" s="258" t="s">
        <v>249</v>
      </c>
      <c r="AT1544" s="258" t="s">
        <v>245</v>
      </c>
      <c r="AU1544" s="258" t="s">
        <v>85</v>
      </c>
      <c r="AY1544" s="18" t="s">
        <v>242</v>
      </c>
      <c r="BE1544" s="146">
        <f>IF(N1544="základní",J1544,0)</f>
        <v>0</v>
      </c>
      <c r="BF1544" s="146">
        <f>IF(N1544="snížená",J1544,0)</f>
        <v>0</v>
      </c>
      <c r="BG1544" s="146">
        <f>IF(N1544="zákl. přenesená",J1544,0)</f>
        <v>0</v>
      </c>
      <c r="BH1544" s="146">
        <f>IF(N1544="sníž. přenesená",J1544,0)</f>
        <v>0</v>
      </c>
      <c r="BI1544" s="146">
        <f>IF(N1544="nulová",J1544,0)</f>
        <v>0</v>
      </c>
      <c r="BJ1544" s="18" t="s">
        <v>31</v>
      </c>
      <c r="BK1544" s="259">
        <f>ROUND(I1544*H1544,3)</f>
        <v>0</v>
      </c>
      <c r="BL1544" s="18" t="s">
        <v>249</v>
      </c>
      <c r="BM1544" s="258" t="s">
        <v>1569</v>
      </c>
    </row>
    <row r="1545" s="13" customFormat="1">
      <c r="A1545" s="13"/>
      <c r="B1545" s="260"/>
      <c r="C1545" s="261"/>
      <c r="D1545" s="262" t="s">
        <v>251</v>
      </c>
      <c r="E1545" s="263" t="s">
        <v>1</v>
      </c>
      <c r="F1545" s="264" t="s">
        <v>1570</v>
      </c>
      <c r="G1545" s="261"/>
      <c r="H1545" s="263" t="s">
        <v>1</v>
      </c>
      <c r="I1545" s="265"/>
      <c r="J1545" s="261"/>
      <c r="K1545" s="261"/>
      <c r="L1545" s="266"/>
      <c r="M1545" s="267"/>
      <c r="N1545" s="268"/>
      <c r="O1545" s="268"/>
      <c r="P1545" s="268"/>
      <c r="Q1545" s="268"/>
      <c r="R1545" s="268"/>
      <c r="S1545" s="268"/>
      <c r="T1545" s="269"/>
      <c r="U1545" s="13"/>
      <c r="V1545" s="13"/>
      <c r="W1545" s="13"/>
      <c r="X1545" s="13"/>
      <c r="Y1545" s="13"/>
      <c r="Z1545" s="13"/>
      <c r="AA1545" s="13"/>
      <c r="AB1545" s="13"/>
      <c r="AC1545" s="13"/>
      <c r="AD1545" s="13"/>
      <c r="AE1545" s="13"/>
      <c r="AT1545" s="270" t="s">
        <v>251</v>
      </c>
      <c r="AU1545" s="270" t="s">
        <v>85</v>
      </c>
      <c r="AV1545" s="13" t="s">
        <v>31</v>
      </c>
      <c r="AW1545" s="13" t="s">
        <v>30</v>
      </c>
      <c r="AX1545" s="13" t="s">
        <v>76</v>
      </c>
      <c r="AY1545" s="270" t="s">
        <v>242</v>
      </c>
    </row>
    <row r="1546" s="14" customFormat="1">
      <c r="A1546" s="14"/>
      <c r="B1546" s="271"/>
      <c r="C1546" s="272"/>
      <c r="D1546" s="262" t="s">
        <v>251</v>
      </c>
      <c r="E1546" s="273" t="s">
        <v>1</v>
      </c>
      <c r="F1546" s="274" t="s">
        <v>1571</v>
      </c>
      <c r="G1546" s="272"/>
      <c r="H1546" s="275">
        <v>10.933999999999999</v>
      </c>
      <c r="I1546" s="276"/>
      <c r="J1546" s="272"/>
      <c r="K1546" s="272"/>
      <c r="L1546" s="277"/>
      <c r="M1546" s="278"/>
      <c r="N1546" s="279"/>
      <c r="O1546" s="279"/>
      <c r="P1546" s="279"/>
      <c r="Q1546" s="279"/>
      <c r="R1546" s="279"/>
      <c r="S1546" s="279"/>
      <c r="T1546" s="280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T1546" s="281" t="s">
        <v>251</v>
      </c>
      <c r="AU1546" s="281" t="s">
        <v>85</v>
      </c>
      <c r="AV1546" s="14" t="s">
        <v>85</v>
      </c>
      <c r="AW1546" s="14" t="s">
        <v>30</v>
      </c>
      <c r="AX1546" s="14" t="s">
        <v>31</v>
      </c>
      <c r="AY1546" s="281" t="s">
        <v>242</v>
      </c>
    </row>
    <row r="1547" s="2" customFormat="1" ht="24.15" customHeight="1">
      <c r="A1547" s="41"/>
      <c r="B1547" s="42"/>
      <c r="C1547" s="247" t="s">
        <v>1572</v>
      </c>
      <c r="D1547" s="247" t="s">
        <v>245</v>
      </c>
      <c r="E1547" s="248" t="s">
        <v>1573</v>
      </c>
      <c r="F1547" s="249" t="s">
        <v>1574</v>
      </c>
      <c r="G1547" s="250" t="s">
        <v>353</v>
      </c>
      <c r="H1547" s="251">
        <v>3.8359999999999999</v>
      </c>
      <c r="I1547" s="252"/>
      <c r="J1547" s="251">
        <f>ROUND(I1547*H1547,3)</f>
        <v>0</v>
      </c>
      <c r="K1547" s="253"/>
      <c r="L1547" s="44"/>
      <c r="M1547" s="254" t="s">
        <v>1</v>
      </c>
      <c r="N1547" s="255" t="s">
        <v>41</v>
      </c>
      <c r="O1547" s="94"/>
      <c r="P1547" s="256">
        <f>O1547*H1547</f>
        <v>0</v>
      </c>
      <c r="Q1547" s="256">
        <v>0</v>
      </c>
      <c r="R1547" s="256">
        <f>Q1547*H1547</f>
        <v>0</v>
      </c>
      <c r="S1547" s="256">
        <v>0</v>
      </c>
      <c r="T1547" s="257">
        <f>S1547*H1547</f>
        <v>0</v>
      </c>
      <c r="U1547" s="41"/>
      <c r="V1547" s="41"/>
      <c r="W1547" s="41"/>
      <c r="X1547" s="41"/>
      <c r="Y1547" s="41"/>
      <c r="Z1547" s="41"/>
      <c r="AA1547" s="41"/>
      <c r="AB1547" s="41"/>
      <c r="AC1547" s="41"/>
      <c r="AD1547" s="41"/>
      <c r="AE1547" s="41"/>
      <c r="AR1547" s="258" t="s">
        <v>518</v>
      </c>
      <c r="AT1547" s="258" t="s">
        <v>245</v>
      </c>
      <c r="AU1547" s="258" t="s">
        <v>85</v>
      </c>
      <c r="AY1547" s="18" t="s">
        <v>242</v>
      </c>
      <c r="BE1547" s="146">
        <f>IF(N1547="základní",J1547,0)</f>
        <v>0</v>
      </c>
      <c r="BF1547" s="146">
        <f>IF(N1547="snížená",J1547,0)</f>
        <v>0</v>
      </c>
      <c r="BG1547" s="146">
        <f>IF(N1547="zákl. přenesená",J1547,0)</f>
        <v>0</v>
      </c>
      <c r="BH1547" s="146">
        <f>IF(N1547="sníž. přenesená",J1547,0)</f>
        <v>0</v>
      </c>
      <c r="BI1547" s="146">
        <f>IF(N1547="nulová",J1547,0)</f>
        <v>0</v>
      </c>
      <c r="BJ1547" s="18" t="s">
        <v>31</v>
      </c>
      <c r="BK1547" s="259">
        <f>ROUND(I1547*H1547,3)</f>
        <v>0</v>
      </c>
      <c r="BL1547" s="18" t="s">
        <v>518</v>
      </c>
      <c r="BM1547" s="258" t="s">
        <v>1575</v>
      </c>
    </row>
    <row r="1548" s="13" customFormat="1">
      <c r="A1548" s="13"/>
      <c r="B1548" s="260"/>
      <c r="C1548" s="261"/>
      <c r="D1548" s="262" t="s">
        <v>251</v>
      </c>
      <c r="E1548" s="263" t="s">
        <v>1</v>
      </c>
      <c r="F1548" s="264" t="s">
        <v>1576</v>
      </c>
      <c r="G1548" s="261"/>
      <c r="H1548" s="263" t="s">
        <v>1</v>
      </c>
      <c r="I1548" s="265"/>
      <c r="J1548" s="261"/>
      <c r="K1548" s="261"/>
      <c r="L1548" s="266"/>
      <c r="M1548" s="267"/>
      <c r="N1548" s="268"/>
      <c r="O1548" s="268"/>
      <c r="P1548" s="268"/>
      <c r="Q1548" s="268"/>
      <c r="R1548" s="268"/>
      <c r="S1548" s="268"/>
      <c r="T1548" s="269"/>
      <c r="U1548" s="13"/>
      <c r="V1548" s="13"/>
      <c r="W1548" s="13"/>
      <c r="X1548" s="13"/>
      <c r="Y1548" s="13"/>
      <c r="Z1548" s="13"/>
      <c r="AA1548" s="13"/>
      <c r="AB1548" s="13"/>
      <c r="AC1548" s="13"/>
      <c r="AD1548" s="13"/>
      <c r="AE1548" s="13"/>
      <c r="AT1548" s="270" t="s">
        <v>251</v>
      </c>
      <c r="AU1548" s="270" t="s">
        <v>85</v>
      </c>
      <c r="AV1548" s="13" t="s">
        <v>31</v>
      </c>
      <c r="AW1548" s="13" t="s">
        <v>30</v>
      </c>
      <c r="AX1548" s="13" t="s">
        <v>76</v>
      </c>
      <c r="AY1548" s="270" t="s">
        <v>242</v>
      </c>
    </row>
    <row r="1549" s="14" customFormat="1">
      <c r="A1549" s="14"/>
      <c r="B1549" s="271"/>
      <c r="C1549" s="272"/>
      <c r="D1549" s="262" t="s">
        <v>251</v>
      </c>
      <c r="E1549" s="273" t="s">
        <v>1</v>
      </c>
      <c r="F1549" s="274" t="s">
        <v>1577</v>
      </c>
      <c r="G1549" s="272"/>
      <c r="H1549" s="275">
        <v>1.9179999999999999</v>
      </c>
      <c r="I1549" s="276"/>
      <c r="J1549" s="272"/>
      <c r="K1549" s="272"/>
      <c r="L1549" s="277"/>
      <c r="M1549" s="278"/>
      <c r="N1549" s="279"/>
      <c r="O1549" s="279"/>
      <c r="P1549" s="279"/>
      <c r="Q1549" s="279"/>
      <c r="R1549" s="279"/>
      <c r="S1549" s="279"/>
      <c r="T1549" s="280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T1549" s="281" t="s">
        <v>251</v>
      </c>
      <c r="AU1549" s="281" t="s">
        <v>85</v>
      </c>
      <c r="AV1549" s="14" t="s">
        <v>85</v>
      </c>
      <c r="AW1549" s="14" t="s">
        <v>30</v>
      </c>
      <c r="AX1549" s="14" t="s">
        <v>76</v>
      </c>
      <c r="AY1549" s="281" t="s">
        <v>242</v>
      </c>
    </row>
    <row r="1550" s="14" customFormat="1">
      <c r="A1550" s="14"/>
      <c r="B1550" s="271"/>
      <c r="C1550" s="272"/>
      <c r="D1550" s="262" t="s">
        <v>251</v>
      </c>
      <c r="E1550" s="273" t="s">
        <v>1</v>
      </c>
      <c r="F1550" s="274" t="s">
        <v>1577</v>
      </c>
      <c r="G1550" s="272"/>
      <c r="H1550" s="275">
        <v>1.9179999999999999</v>
      </c>
      <c r="I1550" s="276"/>
      <c r="J1550" s="272"/>
      <c r="K1550" s="272"/>
      <c r="L1550" s="277"/>
      <c r="M1550" s="278"/>
      <c r="N1550" s="279"/>
      <c r="O1550" s="279"/>
      <c r="P1550" s="279"/>
      <c r="Q1550" s="279"/>
      <c r="R1550" s="279"/>
      <c r="S1550" s="279"/>
      <c r="T1550" s="280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T1550" s="281" t="s">
        <v>251</v>
      </c>
      <c r="AU1550" s="281" t="s">
        <v>85</v>
      </c>
      <c r="AV1550" s="14" t="s">
        <v>85</v>
      </c>
      <c r="AW1550" s="14" t="s">
        <v>30</v>
      </c>
      <c r="AX1550" s="14" t="s">
        <v>76</v>
      </c>
      <c r="AY1550" s="281" t="s">
        <v>242</v>
      </c>
    </row>
    <row r="1551" s="15" customFormat="1">
      <c r="A1551" s="15"/>
      <c r="B1551" s="282"/>
      <c r="C1551" s="283"/>
      <c r="D1551" s="262" t="s">
        <v>251</v>
      </c>
      <c r="E1551" s="284" t="s">
        <v>1</v>
      </c>
      <c r="F1551" s="285" t="s">
        <v>256</v>
      </c>
      <c r="G1551" s="283"/>
      <c r="H1551" s="286">
        <v>3.8359999999999999</v>
      </c>
      <c r="I1551" s="287"/>
      <c r="J1551" s="283"/>
      <c r="K1551" s="283"/>
      <c r="L1551" s="288"/>
      <c r="M1551" s="289"/>
      <c r="N1551" s="290"/>
      <c r="O1551" s="290"/>
      <c r="P1551" s="290"/>
      <c r="Q1551" s="290"/>
      <c r="R1551" s="290"/>
      <c r="S1551" s="290"/>
      <c r="T1551" s="291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T1551" s="292" t="s">
        <v>251</v>
      </c>
      <c r="AU1551" s="292" t="s">
        <v>85</v>
      </c>
      <c r="AV1551" s="15" t="s">
        <v>249</v>
      </c>
      <c r="AW1551" s="15" t="s">
        <v>30</v>
      </c>
      <c r="AX1551" s="15" t="s">
        <v>31</v>
      </c>
      <c r="AY1551" s="292" t="s">
        <v>242</v>
      </c>
    </row>
    <row r="1552" s="2" customFormat="1" ht="24.15" customHeight="1">
      <c r="A1552" s="41"/>
      <c r="B1552" s="42"/>
      <c r="C1552" s="304" t="s">
        <v>1578</v>
      </c>
      <c r="D1552" s="304" t="s">
        <v>551</v>
      </c>
      <c r="E1552" s="305" t="s">
        <v>1579</v>
      </c>
      <c r="F1552" s="306" t="s">
        <v>1580</v>
      </c>
      <c r="G1552" s="307" t="s">
        <v>465</v>
      </c>
      <c r="H1552" s="308">
        <v>3.8359999999999999</v>
      </c>
      <c r="I1552" s="309"/>
      <c r="J1552" s="308">
        <f>ROUND(I1552*H1552,3)</f>
        <v>0</v>
      </c>
      <c r="K1552" s="310"/>
      <c r="L1552" s="311"/>
      <c r="M1552" s="312" t="s">
        <v>1</v>
      </c>
      <c r="N1552" s="313" t="s">
        <v>41</v>
      </c>
      <c r="O1552" s="94"/>
      <c r="P1552" s="256">
        <f>O1552*H1552</f>
        <v>0</v>
      </c>
      <c r="Q1552" s="256">
        <v>0.00014999999999999999</v>
      </c>
      <c r="R1552" s="256">
        <f>Q1552*H1552</f>
        <v>0.00057539999999999989</v>
      </c>
      <c r="S1552" s="256">
        <v>0</v>
      </c>
      <c r="T1552" s="257">
        <f>S1552*H1552</f>
        <v>0</v>
      </c>
      <c r="U1552" s="41"/>
      <c r="V1552" s="41"/>
      <c r="W1552" s="41"/>
      <c r="X1552" s="41"/>
      <c r="Y1552" s="41"/>
      <c r="Z1552" s="41"/>
      <c r="AA1552" s="41"/>
      <c r="AB1552" s="41"/>
      <c r="AC1552" s="41"/>
      <c r="AD1552" s="41"/>
      <c r="AE1552" s="41"/>
      <c r="AR1552" s="258" t="s">
        <v>1326</v>
      </c>
      <c r="AT1552" s="258" t="s">
        <v>551</v>
      </c>
      <c r="AU1552" s="258" t="s">
        <v>85</v>
      </c>
      <c r="AY1552" s="18" t="s">
        <v>242</v>
      </c>
      <c r="BE1552" s="146">
        <f>IF(N1552="základní",J1552,0)</f>
        <v>0</v>
      </c>
      <c r="BF1552" s="146">
        <f>IF(N1552="snížená",J1552,0)</f>
        <v>0</v>
      </c>
      <c r="BG1552" s="146">
        <f>IF(N1552="zákl. přenesená",J1552,0)</f>
        <v>0</v>
      </c>
      <c r="BH1552" s="146">
        <f>IF(N1552="sníž. přenesená",J1552,0)</f>
        <v>0</v>
      </c>
      <c r="BI1552" s="146">
        <f>IF(N1552="nulová",J1552,0)</f>
        <v>0</v>
      </c>
      <c r="BJ1552" s="18" t="s">
        <v>31</v>
      </c>
      <c r="BK1552" s="259">
        <f>ROUND(I1552*H1552,3)</f>
        <v>0</v>
      </c>
      <c r="BL1552" s="18" t="s">
        <v>518</v>
      </c>
      <c r="BM1552" s="258" t="s">
        <v>1581</v>
      </c>
    </row>
    <row r="1553" s="2" customFormat="1" ht="24.15" customHeight="1">
      <c r="A1553" s="41"/>
      <c r="B1553" s="42"/>
      <c r="C1553" s="247" t="s">
        <v>1582</v>
      </c>
      <c r="D1553" s="247" t="s">
        <v>245</v>
      </c>
      <c r="E1553" s="248" t="s">
        <v>1583</v>
      </c>
      <c r="F1553" s="249" t="s">
        <v>1584</v>
      </c>
      <c r="G1553" s="250" t="s">
        <v>353</v>
      </c>
      <c r="H1553" s="251">
        <v>52.643000000000001</v>
      </c>
      <c r="I1553" s="252"/>
      <c r="J1553" s="251">
        <f>ROUND(I1553*H1553,3)</f>
        <v>0</v>
      </c>
      <c r="K1553" s="253"/>
      <c r="L1553" s="44"/>
      <c r="M1553" s="254" t="s">
        <v>1</v>
      </c>
      <c r="N1553" s="255" t="s">
        <v>41</v>
      </c>
      <c r="O1553" s="94"/>
      <c r="P1553" s="256">
        <f>O1553*H1553</f>
        <v>0</v>
      </c>
      <c r="Q1553" s="256">
        <v>1.0000000000000001E-05</v>
      </c>
      <c r="R1553" s="256">
        <f>Q1553*H1553</f>
        <v>0.00052643000000000004</v>
      </c>
      <c r="S1553" s="256">
        <v>0</v>
      </c>
      <c r="T1553" s="257">
        <f>S1553*H1553</f>
        <v>0</v>
      </c>
      <c r="U1553" s="41"/>
      <c r="V1553" s="41"/>
      <c r="W1553" s="41"/>
      <c r="X1553" s="41"/>
      <c r="Y1553" s="41"/>
      <c r="Z1553" s="41"/>
      <c r="AA1553" s="41"/>
      <c r="AB1553" s="41"/>
      <c r="AC1553" s="41"/>
      <c r="AD1553" s="41"/>
      <c r="AE1553" s="41"/>
      <c r="AR1553" s="258" t="s">
        <v>518</v>
      </c>
      <c r="AT1553" s="258" t="s">
        <v>245</v>
      </c>
      <c r="AU1553" s="258" t="s">
        <v>85</v>
      </c>
      <c r="AY1553" s="18" t="s">
        <v>242</v>
      </c>
      <c r="BE1553" s="146">
        <f>IF(N1553="základní",J1553,0)</f>
        <v>0</v>
      </c>
      <c r="BF1553" s="146">
        <f>IF(N1553="snížená",J1553,0)</f>
        <v>0</v>
      </c>
      <c r="BG1553" s="146">
        <f>IF(N1553="zákl. přenesená",J1553,0)</f>
        <v>0</v>
      </c>
      <c r="BH1553" s="146">
        <f>IF(N1553="sníž. přenesená",J1553,0)</f>
        <v>0</v>
      </c>
      <c r="BI1553" s="146">
        <f>IF(N1553="nulová",J1553,0)</f>
        <v>0</v>
      </c>
      <c r="BJ1553" s="18" t="s">
        <v>31</v>
      </c>
      <c r="BK1553" s="259">
        <f>ROUND(I1553*H1553,3)</f>
        <v>0</v>
      </c>
      <c r="BL1553" s="18" t="s">
        <v>518</v>
      </c>
      <c r="BM1553" s="258" t="s">
        <v>1585</v>
      </c>
    </row>
    <row r="1554" s="13" customFormat="1">
      <c r="A1554" s="13"/>
      <c r="B1554" s="260"/>
      <c r="C1554" s="261"/>
      <c r="D1554" s="262" t="s">
        <v>251</v>
      </c>
      <c r="E1554" s="263" t="s">
        <v>1</v>
      </c>
      <c r="F1554" s="264" t="s">
        <v>1560</v>
      </c>
      <c r="G1554" s="261"/>
      <c r="H1554" s="263" t="s">
        <v>1</v>
      </c>
      <c r="I1554" s="265"/>
      <c r="J1554" s="261"/>
      <c r="K1554" s="261"/>
      <c r="L1554" s="266"/>
      <c r="M1554" s="267"/>
      <c r="N1554" s="268"/>
      <c r="O1554" s="268"/>
      <c r="P1554" s="268"/>
      <c r="Q1554" s="268"/>
      <c r="R1554" s="268"/>
      <c r="S1554" s="268"/>
      <c r="T1554" s="269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  <c r="AE1554" s="13"/>
      <c r="AT1554" s="270" t="s">
        <v>251</v>
      </c>
      <c r="AU1554" s="270" t="s">
        <v>85</v>
      </c>
      <c r="AV1554" s="13" t="s">
        <v>31</v>
      </c>
      <c r="AW1554" s="13" t="s">
        <v>30</v>
      </c>
      <c r="AX1554" s="13" t="s">
        <v>76</v>
      </c>
      <c r="AY1554" s="270" t="s">
        <v>242</v>
      </c>
    </row>
    <row r="1555" s="13" customFormat="1">
      <c r="A1555" s="13"/>
      <c r="B1555" s="260"/>
      <c r="C1555" s="261"/>
      <c r="D1555" s="262" t="s">
        <v>251</v>
      </c>
      <c r="E1555" s="263" t="s">
        <v>1</v>
      </c>
      <c r="F1555" s="264" t="s">
        <v>480</v>
      </c>
      <c r="G1555" s="261"/>
      <c r="H1555" s="263" t="s">
        <v>1</v>
      </c>
      <c r="I1555" s="265"/>
      <c r="J1555" s="261"/>
      <c r="K1555" s="261"/>
      <c r="L1555" s="266"/>
      <c r="M1555" s="267"/>
      <c r="N1555" s="268"/>
      <c r="O1555" s="268"/>
      <c r="P1555" s="268"/>
      <c r="Q1555" s="268"/>
      <c r="R1555" s="268"/>
      <c r="S1555" s="268"/>
      <c r="T1555" s="269"/>
      <c r="U1555" s="13"/>
      <c r="V1555" s="13"/>
      <c r="W1555" s="13"/>
      <c r="X1555" s="13"/>
      <c r="Y1555" s="13"/>
      <c r="Z1555" s="13"/>
      <c r="AA1555" s="13"/>
      <c r="AB1555" s="13"/>
      <c r="AC1555" s="13"/>
      <c r="AD1555" s="13"/>
      <c r="AE1555" s="13"/>
      <c r="AT1555" s="270" t="s">
        <v>251</v>
      </c>
      <c r="AU1555" s="270" t="s">
        <v>85</v>
      </c>
      <c r="AV1555" s="13" t="s">
        <v>31</v>
      </c>
      <c r="AW1555" s="13" t="s">
        <v>30</v>
      </c>
      <c r="AX1555" s="13" t="s">
        <v>76</v>
      </c>
      <c r="AY1555" s="270" t="s">
        <v>242</v>
      </c>
    </row>
    <row r="1556" s="14" customFormat="1">
      <c r="A1556" s="14"/>
      <c r="B1556" s="271"/>
      <c r="C1556" s="272"/>
      <c r="D1556" s="262" t="s">
        <v>251</v>
      </c>
      <c r="E1556" s="273" t="s">
        <v>1</v>
      </c>
      <c r="F1556" s="274" t="s">
        <v>76</v>
      </c>
      <c r="G1556" s="272"/>
      <c r="H1556" s="275">
        <v>0</v>
      </c>
      <c r="I1556" s="276"/>
      <c r="J1556" s="272"/>
      <c r="K1556" s="272"/>
      <c r="L1556" s="277"/>
      <c r="M1556" s="278"/>
      <c r="N1556" s="279"/>
      <c r="O1556" s="279"/>
      <c r="P1556" s="279"/>
      <c r="Q1556" s="279"/>
      <c r="R1556" s="279"/>
      <c r="S1556" s="279"/>
      <c r="T1556" s="280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T1556" s="281" t="s">
        <v>251</v>
      </c>
      <c r="AU1556" s="281" t="s">
        <v>85</v>
      </c>
      <c r="AV1556" s="14" t="s">
        <v>85</v>
      </c>
      <c r="AW1556" s="14" t="s">
        <v>30</v>
      </c>
      <c r="AX1556" s="14" t="s">
        <v>76</v>
      </c>
      <c r="AY1556" s="281" t="s">
        <v>242</v>
      </c>
    </row>
    <row r="1557" s="13" customFormat="1">
      <c r="A1557" s="13"/>
      <c r="B1557" s="260"/>
      <c r="C1557" s="261"/>
      <c r="D1557" s="262" t="s">
        <v>251</v>
      </c>
      <c r="E1557" s="263" t="s">
        <v>1</v>
      </c>
      <c r="F1557" s="264" t="s">
        <v>481</v>
      </c>
      <c r="G1557" s="261"/>
      <c r="H1557" s="263" t="s">
        <v>1</v>
      </c>
      <c r="I1557" s="265"/>
      <c r="J1557" s="261"/>
      <c r="K1557" s="261"/>
      <c r="L1557" s="266"/>
      <c r="M1557" s="267"/>
      <c r="N1557" s="268"/>
      <c r="O1557" s="268"/>
      <c r="P1557" s="268"/>
      <c r="Q1557" s="268"/>
      <c r="R1557" s="268"/>
      <c r="S1557" s="268"/>
      <c r="T1557" s="269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T1557" s="270" t="s">
        <v>251</v>
      </c>
      <c r="AU1557" s="270" t="s">
        <v>85</v>
      </c>
      <c r="AV1557" s="13" t="s">
        <v>31</v>
      </c>
      <c r="AW1557" s="13" t="s">
        <v>30</v>
      </c>
      <c r="AX1557" s="13" t="s">
        <v>76</v>
      </c>
      <c r="AY1557" s="270" t="s">
        <v>242</v>
      </c>
    </row>
    <row r="1558" s="14" customFormat="1">
      <c r="A1558" s="14"/>
      <c r="B1558" s="271"/>
      <c r="C1558" s="272"/>
      <c r="D1558" s="262" t="s">
        <v>251</v>
      </c>
      <c r="E1558" s="273" t="s">
        <v>1</v>
      </c>
      <c r="F1558" s="274" t="s">
        <v>1553</v>
      </c>
      <c r="G1558" s="272"/>
      <c r="H1558" s="275">
        <v>29.77</v>
      </c>
      <c r="I1558" s="276"/>
      <c r="J1558" s="272"/>
      <c r="K1558" s="272"/>
      <c r="L1558" s="277"/>
      <c r="M1558" s="278"/>
      <c r="N1558" s="279"/>
      <c r="O1558" s="279"/>
      <c r="P1558" s="279"/>
      <c r="Q1558" s="279"/>
      <c r="R1558" s="279"/>
      <c r="S1558" s="279"/>
      <c r="T1558" s="280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T1558" s="281" t="s">
        <v>251</v>
      </c>
      <c r="AU1558" s="281" t="s">
        <v>85</v>
      </c>
      <c r="AV1558" s="14" t="s">
        <v>85</v>
      </c>
      <c r="AW1558" s="14" t="s">
        <v>30</v>
      </c>
      <c r="AX1558" s="14" t="s">
        <v>76</v>
      </c>
      <c r="AY1558" s="281" t="s">
        <v>242</v>
      </c>
    </row>
    <row r="1559" s="13" customFormat="1">
      <c r="A1559" s="13"/>
      <c r="B1559" s="260"/>
      <c r="C1559" s="261"/>
      <c r="D1559" s="262" t="s">
        <v>251</v>
      </c>
      <c r="E1559" s="263" t="s">
        <v>1</v>
      </c>
      <c r="F1559" s="264" t="s">
        <v>482</v>
      </c>
      <c r="G1559" s="261"/>
      <c r="H1559" s="263" t="s">
        <v>1</v>
      </c>
      <c r="I1559" s="265"/>
      <c r="J1559" s="261"/>
      <c r="K1559" s="261"/>
      <c r="L1559" s="266"/>
      <c r="M1559" s="267"/>
      <c r="N1559" s="268"/>
      <c r="O1559" s="268"/>
      <c r="P1559" s="268"/>
      <c r="Q1559" s="268"/>
      <c r="R1559" s="268"/>
      <c r="S1559" s="268"/>
      <c r="T1559" s="269"/>
      <c r="U1559" s="13"/>
      <c r="V1559" s="13"/>
      <c r="W1559" s="13"/>
      <c r="X1559" s="13"/>
      <c r="Y1559" s="13"/>
      <c r="Z1559" s="13"/>
      <c r="AA1559" s="13"/>
      <c r="AB1559" s="13"/>
      <c r="AC1559" s="13"/>
      <c r="AD1559" s="13"/>
      <c r="AE1559" s="13"/>
      <c r="AT1559" s="270" t="s">
        <v>251</v>
      </c>
      <c r="AU1559" s="270" t="s">
        <v>85</v>
      </c>
      <c r="AV1559" s="13" t="s">
        <v>31</v>
      </c>
      <c r="AW1559" s="13" t="s">
        <v>30</v>
      </c>
      <c r="AX1559" s="13" t="s">
        <v>76</v>
      </c>
      <c r="AY1559" s="270" t="s">
        <v>242</v>
      </c>
    </row>
    <row r="1560" s="14" customFormat="1">
      <c r="A1560" s="14"/>
      <c r="B1560" s="271"/>
      <c r="C1560" s="272"/>
      <c r="D1560" s="262" t="s">
        <v>251</v>
      </c>
      <c r="E1560" s="273" t="s">
        <v>1</v>
      </c>
      <c r="F1560" s="274" t="s">
        <v>1554</v>
      </c>
      <c r="G1560" s="272"/>
      <c r="H1560" s="275">
        <v>8.7680000000000007</v>
      </c>
      <c r="I1560" s="276"/>
      <c r="J1560" s="272"/>
      <c r="K1560" s="272"/>
      <c r="L1560" s="277"/>
      <c r="M1560" s="278"/>
      <c r="N1560" s="279"/>
      <c r="O1560" s="279"/>
      <c r="P1560" s="279"/>
      <c r="Q1560" s="279"/>
      <c r="R1560" s="279"/>
      <c r="S1560" s="279"/>
      <c r="T1560" s="280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T1560" s="281" t="s">
        <v>251</v>
      </c>
      <c r="AU1560" s="281" t="s">
        <v>85</v>
      </c>
      <c r="AV1560" s="14" t="s">
        <v>85</v>
      </c>
      <c r="AW1560" s="14" t="s">
        <v>30</v>
      </c>
      <c r="AX1560" s="14" t="s">
        <v>76</v>
      </c>
      <c r="AY1560" s="281" t="s">
        <v>242</v>
      </c>
    </row>
    <row r="1561" s="14" customFormat="1">
      <c r="A1561" s="14"/>
      <c r="B1561" s="271"/>
      <c r="C1561" s="272"/>
      <c r="D1561" s="262" t="s">
        <v>251</v>
      </c>
      <c r="E1561" s="273" t="s">
        <v>1</v>
      </c>
      <c r="F1561" s="274" t="s">
        <v>1555</v>
      </c>
      <c r="G1561" s="272"/>
      <c r="H1561" s="275">
        <v>14.105</v>
      </c>
      <c r="I1561" s="276"/>
      <c r="J1561" s="272"/>
      <c r="K1561" s="272"/>
      <c r="L1561" s="277"/>
      <c r="M1561" s="278"/>
      <c r="N1561" s="279"/>
      <c r="O1561" s="279"/>
      <c r="P1561" s="279"/>
      <c r="Q1561" s="279"/>
      <c r="R1561" s="279"/>
      <c r="S1561" s="279"/>
      <c r="T1561" s="280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T1561" s="281" t="s">
        <v>251</v>
      </c>
      <c r="AU1561" s="281" t="s">
        <v>85</v>
      </c>
      <c r="AV1561" s="14" t="s">
        <v>85</v>
      </c>
      <c r="AW1561" s="14" t="s">
        <v>30</v>
      </c>
      <c r="AX1561" s="14" t="s">
        <v>76</v>
      </c>
      <c r="AY1561" s="281" t="s">
        <v>242</v>
      </c>
    </row>
    <row r="1562" s="15" customFormat="1">
      <c r="A1562" s="15"/>
      <c r="B1562" s="282"/>
      <c r="C1562" s="283"/>
      <c r="D1562" s="262" t="s">
        <v>251</v>
      </c>
      <c r="E1562" s="284" t="s">
        <v>1</v>
      </c>
      <c r="F1562" s="285" t="s">
        <v>256</v>
      </c>
      <c r="G1562" s="283"/>
      <c r="H1562" s="286">
        <v>52.643000000000001</v>
      </c>
      <c r="I1562" s="287"/>
      <c r="J1562" s="283"/>
      <c r="K1562" s="283"/>
      <c r="L1562" s="288"/>
      <c r="M1562" s="289"/>
      <c r="N1562" s="290"/>
      <c r="O1562" s="290"/>
      <c r="P1562" s="290"/>
      <c r="Q1562" s="290"/>
      <c r="R1562" s="290"/>
      <c r="S1562" s="290"/>
      <c r="T1562" s="291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T1562" s="292" t="s">
        <v>251</v>
      </c>
      <c r="AU1562" s="292" t="s">
        <v>85</v>
      </c>
      <c r="AV1562" s="15" t="s">
        <v>249</v>
      </c>
      <c r="AW1562" s="15" t="s">
        <v>30</v>
      </c>
      <c r="AX1562" s="15" t="s">
        <v>31</v>
      </c>
      <c r="AY1562" s="292" t="s">
        <v>242</v>
      </c>
    </row>
    <row r="1563" s="2" customFormat="1" ht="16.5" customHeight="1">
      <c r="A1563" s="41"/>
      <c r="B1563" s="42"/>
      <c r="C1563" s="304" t="s">
        <v>1586</v>
      </c>
      <c r="D1563" s="304" t="s">
        <v>551</v>
      </c>
      <c r="E1563" s="305" t="s">
        <v>1587</v>
      </c>
      <c r="F1563" s="306" t="s">
        <v>1588</v>
      </c>
      <c r="G1563" s="307" t="s">
        <v>353</v>
      </c>
      <c r="H1563" s="308">
        <v>61.354999999999997</v>
      </c>
      <c r="I1563" s="309"/>
      <c r="J1563" s="308">
        <f>ROUND(I1563*H1563,3)</f>
        <v>0</v>
      </c>
      <c r="K1563" s="310"/>
      <c r="L1563" s="311"/>
      <c r="M1563" s="312" t="s">
        <v>1</v>
      </c>
      <c r="N1563" s="313" t="s">
        <v>41</v>
      </c>
      <c r="O1563" s="94"/>
      <c r="P1563" s="256">
        <f>O1563*H1563</f>
        <v>0</v>
      </c>
      <c r="Q1563" s="256">
        <v>0.00040000000000000002</v>
      </c>
      <c r="R1563" s="256">
        <f>Q1563*H1563</f>
        <v>0.024542000000000001</v>
      </c>
      <c r="S1563" s="256">
        <v>0</v>
      </c>
      <c r="T1563" s="257">
        <f>S1563*H1563</f>
        <v>0</v>
      </c>
      <c r="U1563" s="41"/>
      <c r="V1563" s="41"/>
      <c r="W1563" s="41"/>
      <c r="X1563" s="41"/>
      <c r="Y1563" s="41"/>
      <c r="Z1563" s="41"/>
      <c r="AA1563" s="41"/>
      <c r="AB1563" s="41"/>
      <c r="AC1563" s="41"/>
      <c r="AD1563" s="41"/>
      <c r="AE1563" s="41"/>
      <c r="AR1563" s="258" t="s">
        <v>1326</v>
      </c>
      <c r="AT1563" s="258" t="s">
        <v>551</v>
      </c>
      <c r="AU1563" s="258" t="s">
        <v>85</v>
      </c>
      <c r="AY1563" s="18" t="s">
        <v>242</v>
      </c>
      <c r="BE1563" s="146">
        <f>IF(N1563="základní",J1563,0)</f>
        <v>0</v>
      </c>
      <c r="BF1563" s="146">
        <f>IF(N1563="snížená",J1563,0)</f>
        <v>0</v>
      </c>
      <c r="BG1563" s="146">
        <f>IF(N1563="zákl. přenesená",J1563,0)</f>
        <v>0</v>
      </c>
      <c r="BH1563" s="146">
        <f>IF(N1563="sníž. přenesená",J1563,0)</f>
        <v>0</v>
      </c>
      <c r="BI1563" s="146">
        <f>IF(N1563="nulová",J1563,0)</f>
        <v>0</v>
      </c>
      <c r="BJ1563" s="18" t="s">
        <v>31</v>
      </c>
      <c r="BK1563" s="259">
        <f>ROUND(I1563*H1563,3)</f>
        <v>0</v>
      </c>
      <c r="BL1563" s="18" t="s">
        <v>518</v>
      </c>
      <c r="BM1563" s="258" t="s">
        <v>1589</v>
      </c>
    </row>
    <row r="1564" s="14" customFormat="1">
      <c r="A1564" s="14"/>
      <c r="B1564" s="271"/>
      <c r="C1564" s="272"/>
      <c r="D1564" s="262" t="s">
        <v>251</v>
      </c>
      <c r="E1564" s="272"/>
      <c r="F1564" s="274" t="s">
        <v>1590</v>
      </c>
      <c r="G1564" s="272"/>
      <c r="H1564" s="275">
        <v>61.354999999999997</v>
      </c>
      <c r="I1564" s="276"/>
      <c r="J1564" s="272"/>
      <c r="K1564" s="272"/>
      <c r="L1564" s="277"/>
      <c r="M1564" s="278"/>
      <c r="N1564" s="279"/>
      <c r="O1564" s="279"/>
      <c r="P1564" s="279"/>
      <c r="Q1564" s="279"/>
      <c r="R1564" s="279"/>
      <c r="S1564" s="279"/>
      <c r="T1564" s="280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T1564" s="281" t="s">
        <v>251</v>
      </c>
      <c r="AU1564" s="281" t="s">
        <v>85</v>
      </c>
      <c r="AV1564" s="14" t="s">
        <v>85</v>
      </c>
      <c r="AW1564" s="14" t="s">
        <v>4</v>
      </c>
      <c r="AX1564" s="14" t="s">
        <v>31</v>
      </c>
      <c r="AY1564" s="281" t="s">
        <v>242</v>
      </c>
    </row>
    <row r="1565" s="2" customFormat="1" ht="24.15" customHeight="1">
      <c r="A1565" s="41"/>
      <c r="B1565" s="42"/>
      <c r="C1565" s="247" t="s">
        <v>1591</v>
      </c>
      <c r="D1565" s="247" t="s">
        <v>245</v>
      </c>
      <c r="E1565" s="248" t="s">
        <v>1592</v>
      </c>
      <c r="F1565" s="249" t="s">
        <v>1593</v>
      </c>
      <c r="G1565" s="250" t="s">
        <v>1380</v>
      </c>
      <c r="H1565" s="314"/>
      <c r="I1565" s="252"/>
      <c r="J1565" s="251">
        <f>ROUND(I1565*H1565,3)</f>
        <v>0</v>
      </c>
      <c r="K1565" s="253"/>
      <c r="L1565" s="44"/>
      <c r="M1565" s="254" t="s">
        <v>1</v>
      </c>
      <c r="N1565" s="255" t="s">
        <v>41</v>
      </c>
      <c r="O1565" s="94"/>
      <c r="P1565" s="256">
        <f>O1565*H1565</f>
        <v>0</v>
      </c>
      <c r="Q1565" s="256">
        <v>0</v>
      </c>
      <c r="R1565" s="256">
        <f>Q1565*H1565</f>
        <v>0</v>
      </c>
      <c r="S1565" s="256">
        <v>0</v>
      </c>
      <c r="T1565" s="257">
        <f>S1565*H1565</f>
        <v>0</v>
      </c>
      <c r="U1565" s="41"/>
      <c r="V1565" s="41"/>
      <c r="W1565" s="41"/>
      <c r="X1565" s="41"/>
      <c r="Y1565" s="41"/>
      <c r="Z1565" s="41"/>
      <c r="AA1565" s="41"/>
      <c r="AB1565" s="41"/>
      <c r="AC1565" s="41"/>
      <c r="AD1565" s="41"/>
      <c r="AE1565" s="41"/>
      <c r="AR1565" s="258" t="s">
        <v>518</v>
      </c>
      <c r="AT1565" s="258" t="s">
        <v>245</v>
      </c>
      <c r="AU1565" s="258" t="s">
        <v>85</v>
      </c>
      <c r="AY1565" s="18" t="s">
        <v>242</v>
      </c>
      <c r="BE1565" s="146">
        <f>IF(N1565="základní",J1565,0)</f>
        <v>0</v>
      </c>
      <c r="BF1565" s="146">
        <f>IF(N1565="snížená",J1565,0)</f>
        <v>0</v>
      </c>
      <c r="BG1565" s="146">
        <f>IF(N1565="zákl. přenesená",J1565,0)</f>
        <v>0</v>
      </c>
      <c r="BH1565" s="146">
        <f>IF(N1565="sníž. přenesená",J1565,0)</f>
        <v>0</v>
      </c>
      <c r="BI1565" s="146">
        <f>IF(N1565="nulová",J1565,0)</f>
        <v>0</v>
      </c>
      <c r="BJ1565" s="18" t="s">
        <v>31</v>
      </c>
      <c r="BK1565" s="259">
        <f>ROUND(I1565*H1565,3)</f>
        <v>0</v>
      </c>
      <c r="BL1565" s="18" t="s">
        <v>518</v>
      </c>
      <c r="BM1565" s="258" t="s">
        <v>1594</v>
      </c>
    </row>
    <row r="1566" s="12" customFormat="1" ht="22.8" customHeight="1">
      <c r="A1566" s="12"/>
      <c r="B1566" s="231"/>
      <c r="C1566" s="232"/>
      <c r="D1566" s="233" t="s">
        <v>75</v>
      </c>
      <c r="E1566" s="245" t="s">
        <v>1595</v>
      </c>
      <c r="F1566" s="245" t="s">
        <v>1596</v>
      </c>
      <c r="G1566" s="232"/>
      <c r="H1566" s="232"/>
      <c r="I1566" s="235"/>
      <c r="J1566" s="246">
        <f>BK1566</f>
        <v>0</v>
      </c>
      <c r="K1566" s="232"/>
      <c r="L1566" s="237"/>
      <c r="M1566" s="238"/>
      <c r="N1566" s="239"/>
      <c r="O1566" s="239"/>
      <c r="P1566" s="240">
        <f>SUM(P1567:P1584)</f>
        <v>0</v>
      </c>
      <c r="Q1566" s="239"/>
      <c r="R1566" s="240">
        <f>SUM(R1567:R1584)</f>
        <v>7.0841649999999996</v>
      </c>
      <c r="S1566" s="239"/>
      <c r="T1566" s="241">
        <f>SUM(T1567:T1584)</f>
        <v>0</v>
      </c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R1566" s="242" t="s">
        <v>85</v>
      </c>
      <c r="AT1566" s="243" t="s">
        <v>75</v>
      </c>
      <c r="AU1566" s="243" t="s">
        <v>31</v>
      </c>
      <c r="AY1566" s="242" t="s">
        <v>242</v>
      </c>
      <c r="BK1566" s="244">
        <f>SUM(BK1567:BK1584)</f>
        <v>0</v>
      </c>
    </row>
    <row r="1567" s="2" customFormat="1" ht="16.5" customHeight="1">
      <c r="A1567" s="41"/>
      <c r="B1567" s="42"/>
      <c r="C1567" s="247" t="s">
        <v>1597</v>
      </c>
      <c r="D1567" s="247" t="s">
        <v>245</v>
      </c>
      <c r="E1567" s="248" t="s">
        <v>1598</v>
      </c>
      <c r="F1567" s="249" t="s">
        <v>1599</v>
      </c>
      <c r="G1567" s="250" t="s">
        <v>353</v>
      </c>
      <c r="H1567" s="251">
        <v>24.992999999999999</v>
      </c>
      <c r="I1567" s="252"/>
      <c r="J1567" s="251">
        <f>ROUND(I1567*H1567,3)</f>
        <v>0</v>
      </c>
      <c r="K1567" s="253"/>
      <c r="L1567" s="44"/>
      <c r="M1567" s="254" t="s">
        <v>1</v>
      </c>
      <c r="N1567" s="255" t="s">
        <v>41</v>
      </c>
      <c r="O1567" s="94"/>
      <c r="P1567" s="256">
        <f>O1567*H1567</f>
        <v>0</v>
      </c>
      <c r="Q1567" s="256">
        <v>0</v>
      </c>
      <c r="R1567" s="256">
        <f>Q1567*H1567</f>
        <v>0</v>
      </c>
      <c r="S1567" s="256">
        <v>0</v>
      </c>
      <c r="T1567" s="257">
        <f>S1567*H1567</f>
        <v>0</v>
      </c>
      <c r="U1567" s="41"/>
      <c r="V1567" s="41"/>
      <c r="W1567" s="41"/>
      <c r="X1567" s="41"/>
      <c r="Y1567" s="41"/>
      <c r="Z1567" s="41"/>
      <c r="AA1567" s="41"/>
      <c r="AB1567" s="41"/>
      <c r="AC1567" s="41"/>
      <c r="AD1567" s="41"/>
      <c r="AE1567" s="41"/>
      <c r="AR1567" s="258" t="s">
        <v>518</v>
      </c>
      <c r="AT1567" s="258" t="s">
        <v>245</v>
      </c>
      <c r="AU1567" s="258" t="s">
        <v>85</v>
      </c>
      <c r="AY1567" s="18" t="s">
        <v>242</v>
      </c>
      <c r="BE1567" s="146">
        <f>IF(N1567="základní",J1567,0)</f>
        <v>0</v>
      </c>
      <c r="BF1567" s="146">
        <f>IF(N1567="snížená",J1567,0)</f>
        <v>0</v>
      </c>
      <c r="BG1567" s="146">
        <f>IF(N1567="zákl. přenesená",J1567,0)</f>
        <v>0</v>
      </c>
      <c r="BH1567" s="146">
        <f>IF(N1567="sníž. přenesená",J1567,0)</f>
        <v>0</v>
      </c>
      <c r="BI1567" s="146">
        <f>IF(N1567="nulová",J1567,0)</f>
        <v>0</v>
      </c>
      <c r="BJ1567" s="18" t="s">
        <v>31</v>
      </c>
      <c r="BK1567" s="259">
        <f>ROUND(I1567*H1567,3)</f>
        <v>0</v>
      </c>
      <c r="BL1567" s="18" t="s">
        <v>518</v>
      </c>
      <c r="BM1567" s="258" t="s">
        <v>1600</v>
      </c>
    </row>
    <row r="1568" s="13" customFormat="1">
      <c r="A1568" s="13"/>
      <c r="B1568" s="260"/>
      <c r="C1568" s="261"/>
      <c r="D1568" s="262" t="s">
        <v>251</v>
      </c>
      <c r="E1568" s="263" t="s">
        <v>1</v>
      </c>
      <c r="F1568" s="264" t="s">
        <v>481</v>
      </c>
      <c r="G1568" s="261"/>
      <c r="H1568" s="263" t="s">
        <v>1</v>
      </c>
      <c r="I1568" s="265"/>
      <c r="J1568" s="261"/>
      <c r="K1568" s="261"/>
      <c r="L1568" s="266"/>
      <c r="M1568" s="267"/>
      <c r="N1568" s="268"/>
      <c r="O1568" s="268"/>
      <c r="P1568" s="268"/>
      <c r="Q1568" s="268"/>
      <c r="R1568" s="268"/>
      <c r="S1568" s="268"/>
      <c r="T1568" s="269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T1568" s="270" t="s">
        <v>251</v>
      </c>
      <c r="AU1568" s="270" t="s">
        <v>85</v>
      </c>
      <c r="AV1568" s="13" t="s">
        <v>31</v>
      </c>
      <c r="AW1568" s="13" t="s">
        <v>30</v>
      </c>
      <c r="AX1568" s="13" t="s">
        <v>76</v>
      </c>
      <c r="AY1568" s="270" t="s">
        <v>242</v>
      </c>
    </row>
    <row r="1569" s="14" customFormat="1">
      <c r="A1569" s="14"/>
      <c r="B1569" s="271"/>
      <c r="C1569" s="272"/>
      <c r="D1569" s="262" t="s">
        <v>251</v>
      </c>
      <c r="E1569" s="273" t="s">
        <v>1</v>
      </c>
      <c r="F1569" s="274" t="s">
        <v>1601</v>
      </c>
      <c r="G1569" s="272"/>
      <c r="H1569" s="275">
        <v>11.592000000000001</v>
      </c>
      <c r="I1569" s="276"/>
      <c r="J1569" s="272"/>
      <c r="K1569" s="272"/>
      <c r="L1569" s="277"/>
      <c r="M1569" s="278"/>
      <c r="N1569" s="279"/>
      <c r="O1569" s="279"/>
      <c r="P1569" s="279"/>
      <c r="Q1569" s="279"/>
      <c r="R1569" s="279"/>
      <c r="S1569" s="279"/>
      <c r="T1569" s="280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T1569" s="281" t="s">
        <v>251</v>
      </c>
      <c r="AU1569" s="281" t="s">
        <v>85</v>
      </c>
      <c r="AV1569" s="14" t="s">
        <v>85</v>
      </c>
      <c r="AW1569" s="14" t="s">
        <v>30</v>
      </c>
      <c r="AX1569" s="14" t="s">
        <v>76</v>
      </c>
      <c r="AY1569" s="281" t="s">
        <v>242</v>
      </c>
    </row>
    <row r="1570" s="14" customFormat="1">
      <c r="A1570" s="14"/>
      <c r="B1570" s="271"/>
      <c r="C1570" s="272"/>
      <c r="D1570" s="262" t="s">
        <v>251</v>
      </c>
      <c r="E1570" s="273" t="s">
        <v>1</v>
      </c>
      <c r="F1570" s="274" t="s">
        <v>1602</v>
      </c>
      <c r="G1570" s="272"/>
      <c r="H1570" s="275">
        <v>13.401</v>
      </c>
      <c r="I1570" s="276"/>
      <c r="J1570" s="272"/>
      <c r="K1570" s="272"/>
      <c r="L1570" s="277"/>
      <c r="M1570" s="278"/>
      <c r="N1570" s="279"/>
      <c r="O1570" s="279"/>
      <c r="P1570" s="279"/>
      <c r="Q1570" s="279"/>
      <c r="R1570" s="279"/>
      <c r="S1570" s="279"/>
      <c r="T1570" s="280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T1570" s="281" t="s">
        <v>251</v>
      </c>
      <c r="AU1570" s="281" t="s">
        <v>85</v>
      </c>
      <c r="AV1570" s="14" t="s">
        <v>85</v>
      </c>
      <c r="AW1570" s="14" t="s">
        <v>30</v>
      </c>
      <c r="AX1570" s="14" t="s">
        <v>76</v>
      </c>
      <c r="AY1570" s="281" t="s">
        <v>242</v>
      </c>
    </row>
    <row r="1571" s="16" customFormat="1">
      <c r="A1571" s="16"/>
      <c r="B1571" s="293"/>
      <c r="C1571" s="294"/>
      <c r="D1571" s="262" t="s">
        <v>251</v>
      </c>
      <c r="E1571" s="295" t="s">
        <v>1</v>
      </c>
      <c r="F1571" s="296" t="s">
        <v>293</v>
      </c>
      <c r="G1571" s="294"/>
      <c r="H1571" s="297">
        <v>24.992999999999999</v>
      </c>
      <c r="I1571" s="298"/>
      <c r="J1571" s="294"/>
      <c r="K1571" s="294"/>
      <c r="L1571" s="299"/>
      <c r="M1571" s="300"/>
      <c r="N1571" s="301"/>
      <c r="O1571" s="301"/>
      <c r="P1571" s="301"/>
      <c r="Q1571" s="301"/>
      <c r="R1571" s="301"/>
      <c r="S1571" s="301"/>
      <c r="T1571" s="302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T1571" s="303" t="s">
        <v>251</v>
      </c>
      <c r="AU1571" s="303" t="s">
        <v>85</v>
      </c>
      <c r="AV1571" s="16" t="s">
        <v>113</v>
      </c>
      <c r="AW1571" s="16" t="s">
        <v>30</v>
      </c>
      <c r="AX1571" s="16" t="s">
        <v>31</v>
      </c>
      <c r="AY1571" s="303" t="s">
        <v>242</v>
      </c>
    </row>
    <row r="1572" s="2" customFormat="1" ht="24.15" customHeight="1">
      <c r="A1572" s="41"/>
      <c r="B1572" s="42"/>
      <c r="C1572" s="247" t="s">
        <v>1603</v>
      </c>
      <c r="D1572" s="247" t="s">
        <v>245</v>
      </c>
      <c r="E1572" s="248" t="s">
        <v>1604</v>
      </c>
      <c r="F1572" s="249" t="s">
        <v>1605</v>
      </c>
      <c r="G1572" s="250" t="s">
        <v>353</v>
      </c>
      <c r="H1572" s="251">
        <v>426.5</v>
      </c>
      <c r="I1572" s="252"/>
      <c r="J1572" s="251">
        <f>ROUND(I1572*H1572,3)</f>
        <v>0</v>
      </c>
      <c r="K1572" s="253"/>
      <c r="L1572" s="44"/>
      <c r="M1572" s="254" t="s">
        <v>1</v>
      </c>
      <c r="N1572" s="255" t="s">
        <v>41</v>
      </c>
      <c r="O1572" s="94"/>
      <c r="P1572" s="256">
        <f>O1572*H1572</f>
        <v>0</v>
      </c>
      <c r="Q1572" s="256">
        <v>0.01661</v>
      </c>
      <c r="R1572" s="256">
        <f>Q1572*H1572</f>
        <v>7.0841649999999996</v>
      </c>
      <c r="S1572" s="256">
        <v>0</v>
      </c>
      <c r="T1572" s="257">
        <f>S1572*H1572</f>
        <v>0</v>
      </c>
      <c r="U1572" s="41"/>
      <c r="V1572" s="41"/>
      <c r="W1572" s="41"/>
      <c r="X1572" s="41"/>
      <c r="Y1572" s="41"/>
      <c r="Z1572" s="41"/>
      <c r="AA1572" s="41"/>
      <c r="AB1572" s="41"/>
      <c r="AC1572" s="41"/>
      <c r="AD1572" s="41"/>
      <c r="AE1572" s="41"/>
      <c r="AR1572" s="258" t="s">
        <v>249</v>
      </c>
      <c r="AT1572" s="258" t="s">
        <v>245</v>
      </c>
      <c r="AU1572" s="258" t="s">
        <v>85</v>
      </c>
      <c r="AY1572" s="18" t="s">
        <v>242</v>
      </c>
      <c r="BE1572" s="146">
        <f>IF(N1572="základní",J1572,0)</f>
        <v>0</v>
      </c>
      <c r="BF1572" s="146">
        <f>IF(N1572="snížená",J1572,0)</f>
        <v>0</v>
      </c>
      <c r="BG1572" s="146">
        <f>IF(N1572="zákl. přenesená",J1572,0)</f>
        <v>0</v>
      </c>
      <c r="BH1572" s="146">
        <f>IF(N1572="sníž. přenesená",J1572,0)</f>
        <v>0</v>
      </c>
      <c r="BI1572" s="146">
        <f>IF(N1572="nulová",J1572,0)</f>
        <v>0</v>
      </c>
      <c r="BJ1572" s="18" t="s">
        <v>31</v>
      </c>
      <c r="BK1572" s="259">
        <f>ROUND(I1572*H1572,3)</f>
        <v>0</v>
      </c>
      <c r="BL1572" s="18" t="s">
        <v>249</v>
      </c>
      <c r="BM1572" s="258" t="s">
        <v>1606</v>
      </c>
    </row>
    <row r="1573" s="13" customFormat="1">
      <c r="A1573" s="13"/>
      <c r="B1573" s="260"/>
      <c r="C1573" s="261"/>
      <c r="D1573" s="262" t="s">
        <v>251</v>
      </c>
      <c r="E1573" s="263" t="s">
        <v>1</v>
      </c>
      <c r="F1573" s="264" t="s">
        <v>480</v>
      </c>
      <c r="G1573" s="261"/>
      <c r="H1573" s="263" t="s">
        <v>1</v>
      </c>
      <c r="I1573" s="265"/>
      <c r="J1573" s="261"/>
      <c r="K1573" s="261"/>
      <c r="L1573" s="266"/>
      <c r="M1573" s="267"/>
      <c r="N1573" s="268"/>
      <c r="O1573" s="268"/>
      <c r="P1573" s="268"/>
      <c r="Q1573" s="268"/>
      <c r="R1573" s="268"/>
      <c r="S1573" s="268"/>
      <c r="T1573" s="269"/>
      <c r="U1573" s="13"/>
      <c r="V1573" s="13"/>
      <c r="W1573" s="13"/>
      <c r="X1573" s="13"/>
      <c r="Y1573" s="13"/>
      <c r="Z1573" s="13"/>
      <c r="AA1573" s="13"/>
      <c r="AB1573" s="13"/>
      <c r="AC1573" s="13"/>
      <c r="AD1573" s="13"/>
      <c r="AE1573" s="13"/>
      <c r="AT1573" s="270" t="s">
        <v>251</v>
      </c>
      <c r="AU1573" s="270" t="s">
        <v>85</v>
      </c>
      <c r="AV1573" s="13" t="s">
        <v>31</v>
      </c>
      <c r="AW1573" s="13" t="s">
        <v>30</v>
      </c>
      <c r="AX1573" s="13" t="s">
        <v>76</v>
      </c>
      <c r="AY1573" s="270" t="s">
        <v>242</v>
      </c>
    </row>
    <row r="1574" s="14" customFormat="1">
      <c r="A1574" s="14"/>
      <c r="B1574" s="271"/>
      <c r="C1574" s="272"/>
      <c r="D1574" s="262" t="s">
        <v>251</v>
      </c>
      <c r="E1574" s="273" t="s">
        <v>1</v>
      </c>
      <c r="F1574" s="274" t="s">
        <v>1607</v>
      </c>
      <c r="G1574" s="272"/>
      <c r="H1574" s="275">
        <v>94.299999999999997</v>
      </c>
      <c r="I1574" s="276"/>
      <c r="J1574" s="272"/>
      <c r="K1574" s="272"/>
      <c r="L1574" s="277"/>
      <c r="M1574" s="278"/>
      <c r="N1574" s="279"/>
      <c r="O1574" s="279"/>
      <c r="P1574" s="279"/>
      <c r="Q1574" s="279"/>
      <c r="R1574" s="279"/>
      <c r="S1574" s="279"/>
      <c r="T1574" s="280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T1574" s="281" t="s">
        <v>251</v>
      </c>
      <c r="AU1574" s="281" t="s">
        <v>85</v>
      </c>
      <c r="AV1574" s="14" t="s">
        <v>85</v>
      </c>
      <c r="AW1574" s="14" t="s">
        <v>30</v>
      </c>
      <c r="AX1574" s="14" t="s">
        <v>76</v>
      </c>
      <c r="AY1574" s="281" t="s">
        <v>242</v>
      </c>
    </row>
    <row r="1575" s="14" customFormat="1">
      <c r="A1575" s="14"/>
      <c r="B1575" s="271"/>
      <c r="C1575" s="272"/>
      <c r="D1575" s="262" t="s">
        <v>251</v>
      </c>
      <c r="E1575" s="273" t="s">
        <v>1</v>
      </c>
      <c r="F1575" s="274" t="s">
        <v>1608</v>
      </c>
      <c r="G1575" s="272"/>
      <c r="H1575" s="275">
        <v>67.700000000000003</v>
      </c>
      <c r="I1575" s="276"/>
      <c r="J1575" s="272"/>
      <c r="K1575" s="272"/>
      <c r="L1575" s="277"/>
      <c r="M1575" s="278"/>
      <c r="N1575" s="279"/>
      <c r="O1575" s="279"/>
      <c r="P1575" s="279"/>
      <c r="Q1575" s="279"/>
      <c r="R1575" s="279"/>
      <c r="S1575" s="279"/>
      <c r="T1575" s="280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T1575" s="281" t="s">
        <v>251</v>
      </c>
      <c r="AU1575" s="281" t="s">
        <v>85</v>
      </c>
      <c r="AV1575" s="14" t="s">
        <v>85</v>
      </c>
      <c r="AW1575" s="14" t="s">
        <v>30</v>
      </c>
      <c r="AX1575" s="14" t="s">
        <v>76</v>
      </c>
      <c r="AY1575" s="281" t="s">
        <v>242</v>
      </c>
    </row>
    <row r="1576" s="16" customFormat="1">
      <c r="A1576" s="16"/>
      <c r="B1576" s="293"/>
      <c r="C1576" s="294"/>
      <c r="D1576" s="262" t="s">
        <v>251</v>
      </c>
      <c r="E1576" s="295" t="s">
        <v>1</v>
      </c>
      <c r="F1576" s="296" t="s">
        <v>293</v>
      </c>
      <c r="G1576" s="294"/>
      <c r="H1576" s="297">
        <v>162</v>
      </c>
      <c r="I1576" s="298"/>
      <c r="J1576" s="294"/>
      <c r="K1576" s="294"/>
      <c r="L1576" s="299"/>
      <c r="M1576" s="300"/>
      <c r="N1576" s="301"/>
      <c r="O1576" s="301"/>
      <c r="P1576" s="301"/>
      <c r="Q1576" s="301"/>
      <c r="R1576" s="301"/>
      <c r="S1576" s="301"/>
      <c r="T1576" s="302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T1576" s="303" t="s">
        <v>251</v>
      </c>
      <c r="AU1576" s="303" t="s">
        <v>85</v>
      </c>
      <c r="AV1576" s="16" t="s">
        <v>113</v>
      </c>
      <c r="AW1576" s="16" t="s">
        <v>30</v>
      </c>
      <c r="AX1576" s="16" t="s">
        <v>76</v>
      </c>
      <c r="AY1576" s="303" t="s">
        <v>242</v>
      </c>
    </row>
    <row r="1577" s="13" customFormat="1">
      <c r="A1577" s="13"/>
      <c r="B1577" s="260"/>
      <c r="C1577" s="261"/>
      <c r="D1577" s="262" t="s">
        <v>251</v>
      </c>
      <c r="E1577" s="263" t="s">
        <v>1</v>
      </c>
      <c r="F1577" s="264" t="s">
        <v>481</v>
      </c>
      <c r="G1577" s="261"/>
      <c r="H1577" s="263" t="s">
        <v>1</v>
      </c>
      <c r="I1577" s="265"/>
      <c r="J1577" s="261"/>
      <c r="K1577" s="261"/>
      <c r="L1577" s="266"/>
      <c r="M1577" s="267"/>
      <c r="N1577" s="268"/>
      <c r="O1577" s="268"/>
      <c r="P1577" s="268"/>
      <c r="Q1577" s="268"/>
      <c r="R1577" s="268"/>
      <c r="S1577" s="268"/>
      <c r="T1577" s="269"/>
      <c r="U1577" s="13"/>
      <c r="V1577" s="13"/>
      <c r="W1577" s="13"/>
      <c r="X1577" s="13"/>
      <c r="Y1577" s="13"/>
      <c r="Z1577" s="13"/>
      <c r="AA1577" s="13"/>
      <c r="AB1577" s="13"/>
      <c r="AC1577" s="13"/>
      <c r="AD1577" s="13"/>
      <c r="AE1577" s="13"/>
      <c r="AT1577" s="270" t="s">
        <v>251</v>
      </c>
      <c r="AU1577" s="270" t="s">
        <v>85</v>
      </c>
      <c r="AV1577" s="13" t="s">
        <v>31</v>
      </c>
      <c r="AW1577" s="13" t="s">
        <v>30</v>
      </c>
      <c r="AX1577" s="13" t="s">
        <v>76</v>
      </c>
      <c r="AY1577" s="270" t="s">
        <v>242</v>
      </c>
    </row>
    <row r="1578" s="14" customFormat="1">
      <c r="A1578" s="14"/>
      <c r="B1578" s="271"/>
      <c r="C1578" s="272"/>
      <c r="D1578" s="262" t="s">
        <v>251</v>
      </c>
      <c r="E1578" s="273" t="s">
        <v>1</v>
      </c>
      <c r="F1578" s="274" t="s">
        <v>1609</v>
      </c>
      <c r="G1578" s="272"/>
      <c r="H1578" s="275">
        <v>120.90000000000001</v>
      </c>
      <c r="I1578" s="276"/>
      <c r="J1578" s="272"/>
      <c r="K1578" s="272"/>
      <c r="L1578" s="277"/>
      <c r="M1578" s="278"/>
      <c r="N1578" s="279"/>
      <c r="O1578" s="279"/>
      <c r="P1578" s="279"/>
      <c r="Q1578" s="279"/>
      <c r="R1578" s="279"/>
      <c r="S1578" s="279"/>
      <c r="T1578" s="280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T1578" s="281" t="s">
        <v>251</v>
      </c>
      <c r="AU1578" s="281" t="s">
        <v>85</v>
      </c>
      <c r="AV1578" s="14" t="s">
        <v>85</v>
      </c>
      <c r="AW1578" s="14" t="s">
        <v>30</v>
      </c>
      <c r="AX1578" s="14" t="s">
        <v>76</v>
      </c>
      <c r="AY1578" s="281" t="s">
        <v>242</v>
      </c>
    </row>
    <row r="1579" s="16" customFormat="1">
      <c r="A1579" s="16"/>
      <c r="B1579" s="293"/>
      <c r="C1579" s="294"/>
      <c r="D1579" s="262" t="s">
        <v>251</v>
      </c>
      <c r="E1579" s="295" t="s">
        <v>1</v>
      </c>
      <c r="F1579" s="296" t="s">
        <v>293</v>
      </c>
      <c r="G1579" s="294"/>
      <c r="H1579" s="297">
        <v>120.90000000000001</v>
      </c>
      <c r="I1579" s="298"/>
      <c r="J1579" s="294"/>
      <c r="K1579" s="294"/>
      <c r="L1579" s="299"/>
      <c r="M1579" s="300"/>
      <c r="N1579" s="301"/>
      <c r="O1579" s="301"/>
      <c r="P1579" s="301"/>
      <c r="Q1579" s="301"/>
      <c r="R1579" s="301"/>
      <c r="S1579" s="301"/>
      <c r="T1579" s="302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T1579" s="303" t="s">
        <v>251</v>
      </c>
      <c r="AU1579" s="303" t="s">
        <v>85</v>
      </c>
      <c r="AV1579" s="16" t="s">
        <v>113</v>
      </c>
      <c r="AW1579" s="16" t="s">
        <v>30</v>
      </c>
      <c r="AX1579" s="16" t="s">
        <v>76</v>
      </c>
      <c r="AY1579" s="303" t="s">
        <v>242</v>
      </c>
    </row>
    <row r="1580" s="13" customFormat="1">
      <c r="A1580" s="13"/>
      <c r="B1580" s="260"/>
      <c r="C1580" s="261"/>
      <c r="D1580" s="262" t="s">
        <v>251</v>
      </c>
      <c r="E1580" s="263" t="s">
        <v>1</v>
      </c>
      <c r="F1580" s="264" t="s">
        <v>482</v>
      </c>
      <c r="G1580" s="261"/>
      <c r="H1580" s="263" t="s">
        <v>1</v>
      </c>
      <c r="I1580" s="265"/>
      <c r="J1580" s="261"/>
      <c r="K1580" s="261"/>
      <c r="L1580" s="266"/>
      <c r="M1580" s="267"/>
      <c r="N1580" s="268"/>
      <c r="O1580" s="268"/>
      <c r="P1580" s="268"/>
      <c r="Q1580" s="268"/>
      <c r="R1580" s="268"/>
      <c r="S1580" s="268"/>
      <c r="T1580" s="269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T1580" s="270" t="s">
        <v>251</v>
      </c>
      <c r="AU1580" s="270" t="s">
        <v>85</v>
      </c>
      <c r="AV1580" s="13" t="s">
        <v>31</v>
      </c>
      <c r="AW1580" s="13" t="s">
        <v>30</v>
      </c>
      <c r="AX1580" s="13" t="s">
        <v>76</v>
      </c>
      <c r="AY1580" s="270" t="s">
        <v>242</v>
      </c>
    </row>
    <row r="1581" s="14" customFormat="1">
      <c r="A1581" s="14"/>
      <c r="B1581" s="271"/>
      <c r="C1581" s="272"/>
      <c r="D1581" s="262" t="s">
        <v>251</v>
      </c>
      <c r="E1581" s="273" t="s">
        <v>1</v>
      </c>
      <c r="F1581" s="274" t="s">
        <v>1610</v>
      </c>
      <c r="G1581" s="272"/>
      <c r="H1581" s="275">
        <v>143.59999999999999</v>
      </c>
      <c r="I1581" s="276"/>
      <c r="J1581" s="272"/>
      <c r="K1581" s="272"/>
      <c r="L1581" s="277"/>
      <c r="M1581" s="278"/>
      <c r="N1581" s="279"/>
      <c r="O1581" s="279"/>
      <c r="P1581" s="279"/>
      <c r="Q1581" s="279"/>
      <c r="R1581" s="279"/>
      <c r="S1581" s="279"/>
      <c r="T1581" s="280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T1581" s="281" t="s">
        <v>251</v>
      </c>
      <c r="AU1581" s="281" t="s">
        <v>85</v>
      </c>
      <c r="AV1581" s="14" t="s">
        <v>85</v>
      </c>
      <c r="AW1581" s="14" t="s">
        <v>30</v>
      </c>
      <c r="AX1581" s="14" t="s">
        <v>76</v>
      </c>
      <c r="AY1581" s="281" t="s">
        <v>242</v>
      </c>
    </row>
    <row r="1582" s="16" customFormat="1">
      <c r="A1582" s="16"/>
      <c r="B1582" s="293"/>
      <c r="C1582" s="294"/>
      <c r="D1582" s="262" t="s">
        <v>251</v>
      </c>
      <c r="E1582" s="295" t="s">
        <v>1</v>
      </c>
      <c r="F1582" s="296" t="s">
        <v>293</v>
      </c>
      <c r="G1582" s="294"/>
      <c r="H1582" s="297">
        <v>143.59999999999999</v>
      </c>
      <c r="I1582" s="298"/>
      <c r="J1582" s="294"/>
      <c r="K1582" s="294"/>
      <c r="L1582" s="299"/>
      <c r="M1582" s="300"/>
      <c r="N1582" s="301"/>
      <c r="O1582" s="301"/>
      <c r="P1582" s="301"/>
      <c r="Q1582" s="301"/>
      <c r="R1582" s="301"/>
      <c r="S1582" s="301"/>
      <c r="T1582" s="302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T1582" s="303" t="s">
        <v>251</v>
      </c>
      <c r="AU1582" s="303" t="s">
        <v>85</v>
      </c>
      <c r="AV1582" s="16" t="s">
        <v>113</v>
      </c>
      <c r="AW1582" s="16" t="s">
        <v>30</v>
      </c>
      <c r="AX1582" s="16" t="s">
        <v>76</v>
      </c>
      <c r="AY1582" s="303" t="s">
        <v>242</v>
      </c>
    </row>
    <row r="1583" s="15" customFormat="1">
      <c r="A1583" s="15"/>
      <c r="B1583" s="282"/>
      <c r="C1583" s="283"/>
      <c r="D1583" s="262" t="s">
        <v>251</v>
      </c>
      <c r="E1583" s="284" t="s">
        <v>1</v>
      </c>
      <c r="F1583" s="285" t="s">
        <v>256</v>
      </c>
      <c r="G1583" s="283"/>
      <c r="H1583" s="286">
        <v>426.5</v>
      </c>
      <c r="I1583" s="287"/>
      <c r="J1583" s="283"/>
      <c r="K1583" s="283"/>
      <c r="L1583" s="288"/>
      <c r="M1583" s="289"/>
      <c r="N1583" s="290"/>
      <c r="O1583" s="290"/>
      <c r="P1583" s="290"/>
      <c r="Q1583" s="290"/>
      <c r="R1583" s="290"/>
      <c r="S1583" s="290"/>
      <c r="T1583" s="291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T1583" s="292" t="s">
        <v>251</v>
      </c>
      <c r="AU1583" s="292" t="s">
        <v>85</v>
      </c>
      <c r="AV1583" s="15" t="s">
        <v>249</v>
      </c>
      <c r="AW1583" s="15" t="s">
        <v>30</v>
      </c>
      <c r="AX1583" s="15" t="s">
        <v>31</v>
      </c>
      <c r="AY1583" s="292" t="s">
        <v>242</v>
      </c>
    </row>
    <row r="1584" s="2" customFormat="1" ht="33" customHeight="1">
      <c r="A1584" s="41"/>
      <c r="B1584" s="42"/>
      <c r="C1584" s="247" t="s">
        <v>1611</v>
      </c>
      <c r="D1584" s="247" t="s">
        <v>245</v>
      </c>
      <c r="E1584" s="248" t="s">
        <v>1612</v>
      </c>
      <c r="F1584" s="249" t="s">
        <v>1613</v>
      </c>
      <c r="G1584" s="250" t="s">
        <v>1380</v>
      </c>
      <c r="H1584" s="314"/>
      <c r="I1584" s="252"/>
      <c r="J1584" s="251">
        <f>ROUND(I1584*H1584,3)</f>
        <v>0</v>
      </c>
      <c r="K1584" s="253"/>
      <c r="L1584" s="44"/>
      <c r="M1584" s="254" t="s">
        <v>1</v>
      </c>
      <c r="N1584" s="255" t="s">
        <v>41</v>
      </c>
      <c r="O1584" s="94"/>
      <c r="P1584" s="256">
        <f>O1584*H1584</f>
        <v>0</v>
      </c>
      <c r="Q1584" s="256">
        <v>0</v>
      </c>
      <c r="R1584" s="256">
        <f>Q1584*H1584</f>
        <v>0</v>
      </c>
      <c r="S1584" s="256">
        <v>0</v>
      </c>
      <c r="T1584" s="257">
        <f>S1584*H1584</f>
        <v>0</v>
      </c>
      <c r="U1584" s="41"/>
      <c r="V1584" s="41"/>
      <c r="W1584" s="41"/>
      <c r="X1584" s="41"/>
      <c r="Y1584" s="41"/>
      <c r="Z1584" s="41"/>
      <c r="AA1584" s="41"/>
      <c r="AB1584" s="41"/>
      <c r="AC1584" s="41"/>
      <c r="AD1584" s="41"/>
      <c r="AE1584" s="41"/>
      <c r="AR1584" s="258" t="s">
        <v>518</v>
      </c>
      <c r="AT1584" s="258" t="s">
        <v>245</v>
      </c>
      <c r="AU1584" s="258" t="s">
        <v>85</v>
      </c>
      <c r="AY1584" s="18" t="s">
        <v>242</v>
      </c>
      <c r="BE1584" s="146">
        <f>IF(N1584="základní",J1584,0)</f>
        <v>0</v>
      </c>
      <c r="BF1584" s="146">
        <f>IF(N1584="snížená",J1584,0)</f>
        <v>0</v>
      </c>
      <c r="BG1584" s="146">
        <f>IF(N1584="zákl. přenesená",J1584,0)</f>
        <v>0</v>
      </c>
      <c r="BH1584" s="146">
        <f>IF(N1584="sníž. přenesená",J1584,0)</f>
        <v>0</v>
      </c>
      <c r="BI1584" s="146">
        <f>IF(N1584="nulová",J1584,0)</f>
        <v>0</v>
      </c>
      <c r="BJ1584" s="18" t="s">
        <v>31</v>
      </c>
      <c r="BK1584" s="259">
        <f>ROUND(I1584*H1584,3)</f>
        <v>0</v>
      </c>
      <c r="BL1584" s="18" t="s">
        <v>518</v>
      </c>
      <c r="BM1584" s="258" t="s">
        <v>1614</v>
      </c>
    </row>
    <row r="1585" s="12" customFormat="1" ht="22.8" customHeight="1">
      <c r="A1585" s="12"/>
      <c r="B1585" s="231"/>
      <c r="C1585" s="232"/>
      <c r="D1585" s="233" t="s">
        <v>75</v>
      </c>
      <c r="E1585" s="245" t="s">
        <v>1615</v>
      </c>
      <c r="F1585" s="245" t="s">
        <v>1616</v>
      </c>
      <c r="G1585" s="232"/>
      <c r="H1585" s="232"/>
      <c r="I1585" s="235"/>
      <c r="J1585" s="246">
        <f>BK1585</f>
        <v>0</v>
      </c>
      <c r="K1585" s="232"/>
      <c r="L1585" s="237"/>
      <c r="M1585" s="238"/>
      <c r="N1585" s="239"/>
      <c r="O1585" s="239"/>
      <c r="P1585" s="240">
        <f>SUM(P1586:P1593)</f>
        <v>0</v>
      </c>
      <c r="Q1585" s="239"/>
      <c r="R1585" s="240">
        <f>SUM(R1586:R1593)</f>
        <v>3.9128635999999997</v>
      </c>
      <c r="S1585" s="239"/>
      <c r="T1585" s="241">
        <f>SUM(T1586:T1593)</f>
        <v>0</v>
      </c>
      <c r="U1585" s="12"/>
      <c r="V1585" s="12"/>
      <c r="W1585" s="12"/>
      <c r="X1585" s="12"/>
      <c r="Y1585" s="12"/>
      <c r="Z1585" s="12"/>
      <c r="AA1585" s="12"/>
      <c r="AB1585" s="12"/>
      <c r="AC1585" s="12"/>
      <c r="AD1585" s="12"/>
      <c r="AE1585" s="12"/>
      <c r="AR1585" s="242" t="s">
        <v>85</v>
      </c>
      <c r="AT1585" s="243" t="s">
        <v>75</v>
      </c>
      <c r="AU1585" s="243" t="s">
        <v>31</v>
      </c>
      <c r="AY1585" s="242" t="s">
        <v>242</v>
      </c>
      <c r="BK1585" s="244">
        <f>SUM(BK1586:BK1593)</f>
        <v>0</v>
      </c>
    </row>
    <row r="1586" s="2" customFormat="1" ht="16.5" customHeight="1">
      <c r="A1586" s="41"/>
      <c r="B1586" s="42"/>
      <c r="C1586" s="247" t="s">
        <v>1617</v>
      </c>
      <c r="D1586" s="247" t="s">
        <v>245</v>
      </c>
      <c r="E1586" s="248" t="s">
        <v>1618</v>
      </c>
      <c r="F1586" s="249" t="s">
        <v>1619</v>
      </c>
      <c r="G1586" s="250" t="s">
        <v>353</v>
      </c>
      <c r="H1586" s="251">
        <v>37.896000000000001</v>
      </c>
      <c r="I1586" s="252"/>
      <c r="J1586" s="251">
        <f>ROUND(I1586*H1586,3)</f>
        <v>0</v>
      </c>
      <c r="K1586" s="253"/>
      <c r="L1586" s="44"/>
      <c r="M1586" s="254" t="s">
        <v>1</v>
      </c>
      <c r="N1586" s="255" t="s">
        <v>41</v>
      </c>
      <c r="O1586" s="94"/>
      <c r="P1586" s="256">
        <f>O1586*H1586</f>
        <v>0</v>
      </c>
      <c r="Q1586" s="256">
        <v>0.10035</v>
      </c>
      <c r="R1586" s="256">
        <f>Q1586*H1586</f>
        <v>3.8028635999999998</v>
      </c>
      <c r="S1586" s="256">
        <v>0</v>
      </c>
      <c r="T1586" s="257">
        <f>S1586*H1586</f>
        <v>0</v>
      </c>
      <c r="U1586" s="41"/>
      <c r="V1586" s="41"/>
      <c r="W1586" s="41"/>
      <c r="X1586" s="41"/>
      <c r="Y1586" s="41"/>
      <c r="Z1586" s="41"/>
      <c r="AA1586" s="41"/>
      <c r="AB1586" s="41"/>
      <c r="AC1586" s="41"/>
      <c r="AD1586" s="41"/>
      <c r="AE1586" s="41"/>
      <c r="AR1586" s="258" t="s">
        <v>518</v>
      </c>
      <c r="AT1586" s="258" t="s">
        <v>245</v>
      </c>
      <c r="AU1586" s="258" t="s">
        <v>85</v>
      </c>
      <c r="AY1586" s="18" t="s">
        <v>242</v>
      </c>
      <c r="BE1586" s="146">
        <f>IF(N1586="základní",J1586,0)</f>
        <v>0</v>
      </c>
      <c r="BF1586" s="146">
        <f>IF(N1586="snížená",J1586,0)</f>
        <v>0</v>
      </c>
      <c r="BG1586" s="146">
        <f>IF(N1586="zákl. přenesená",J1586,0)</f>
        <v>0</v>
      </c>
      <c r="BH1586" s="146">
        <f>IF(N1586="sníž. přenesená",J1586,0)</f>
        <v>0</v>
      </c>
      <c r="BI1586" s="146">
        <f>IF(N1586="nulová",J1586,0)</f>
        <v>0</v>
      </c>
      <c r="BJ1586" s="18" t="s">
        <v>31</v>
      </c>
      <c r="BK1586" s="259">
        <f>ROUND(I1586*H1586,3)</f>
        <v>0</v>
      </c>
      <c r="BL1586" s="18" t="s">
        <v>518</v>
      </c>
      <c r="BM1586" s="258" t="s">
        <v>1620</v>
      </c>
    </row>
    <row r="1587" s="13" customFormat="1">
      <c r="A1587" s="13"/>
      <c r="B1587" s="260"/>
      <c r="C1587" s="261"/>
      <c r="D1587" s="262" t="s">
        <v>251</v>
      </c>
      <c r="E1587" s="263" t="s">
        <v>1</v>
      </c>
      <c r="F1587" s="264" t="s">
        <v>481</v>
      </c>
      <c r="G1587" s="261"/>
      <c r="H1587" s="263" t="s">
        <v>1</v>
      </c>
      <c r="I1587" s="265"/>
      <c r="J1587" s="261"/>
      <c r="K1587" s="261"/>
      <c r="L1587" s="266"/>
      <c r="M1587" s="267"/>
      <c r="N1587" s="268"/>
      <c r="O1587" s="268"/>
      <c r="P1587" s="268"/>
      <c r="Q1587" s="268"/>
      <c r="R1587" s="268"/>
      <c r="S1587" s="268"/>
      <c r="T1587" s="269"/>
      <c r="U1587" s="13"/>
      <c r="V1587" s="13"/>
      <c r="W1587" s="13"/>
      <c r="X1587" s="13"/>
      <c r="Y1587" s="13"/>
      <c r="Z1587" s="13"/>
      <c r="AA1587" s="13"/>
      <c r="AB1587" s="13"/>
      <c r="AC1587" s="13"/>
      <c r="AD1587" s="13"/>
      <c r="AE1587" s="13"/>
      <c r="AT1587" s="270" t="s">
        <v>251</v>
      </c>
      <c r="AU1587" s="270" t="s">
        <v>85</v>
      </c>
      <c r="AV1587" s="13" t="s">
        <v>31</v>
      </c>
      <c r="AW1587" s="13" t="s">
        <v>30</v>
      </c>
      <c r="AX1587" s="13" t="s">
        <v>76</v>
      </c>
      <c r="AY1587" s="270" t="s">
        <v>242</v>
      </c>
    </row>
    <row r="1588" s="14" customFormat="1">
      <c r="A1588" s="14"/>
      <c r="B1588" s="271"/>
      <c r="C1588" s="272"/>
      <c r="D1588" s="262" t="s">
        <v>251</v>
      </c>
      <c r="E1588" s="273" t="s">
        <v>1</v>
      </c>
      <c r="F1588" s="274" t="s">
        <v>1621</v>
      </c>
      <c r="G1588" s="272"/>
      <c r="H1588" s="275">
        <v>17.448</v>
      </c>
      <c r="I1588" s="276"/>
      <c r="J1588" s="272"/>
      <c r="K1588" s="272"/>
      <c r="L1588" s="277"/>
      <c r="M1588" s="278"/>
      <c r="N1588" s="279"/>
      <c r="O1588" s="279"/>
      <c r="P1588" s="279"/>
      <c r="Q1588" s="279"/>
      <c r="R1588" s="279"/>
      <c r="S1588" s="279"/>
      <c r="T1588" s="280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T1588" s="281" t="s">
        <v>251</v>
      </c>
      <c r="AU1588" s="281" t="s">
        <v>85</v>
      </c>
      <c r="AV1588" s="14" t="s">
        <v>85</v>
      </c>
      <c r="AW1588" s="14" t="s">
        <v>30</v>
      </c>
      <c r="AX1588" s="14" t="s">
        <v>76</v>
      </c>
      <c r="AY1588" s="281" t="s">
        <v>242</v>
      </c>
    </row>
    <row r="1589" s="13" customFormat="1">
      <c r="A1589" s="13"/>
      <c r="B1589" s="260"/>
      <c r="C1589" s="261"/>
      <c r="D1589" s="262" t="s">
        <v>251</v>
      </c>
      <c r="E1589" s="263" t="s">
        <v>1</v>
      </c>
      <c r="F1589" s="264" t="s">
        <v>482</v>
      </c>
      <c r="G1589" s="261"/>
      <c r="H1589" s="263" t="s">
        <v>1</v>
      </c>
      <c r="I1589" s="265"/>
      <c r="J1589" s="261"/>
      <c r="K1589" s="261"/>
      <c r="L1589" s="266"/>
      <c r="M1589" s="267"/>
      <c r="N1589" s="268"/>
      <c r="O1589" s="268"/>
      <c r="P1589" s="268"/>
      <c r="Q1589" s="268"/>
      <c r="R1589" s="268"/>
      <c r="S1589" s="268"/>
      <c r="T1589" s="269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T1589" s="270" t="s">
        <v>251</v>
      </c>
      <c r="AU1589" s="270" t="s">
        <v>85</v>
      </c>
      <c r="AV1589" s="13" t="s">
        <v>31</v>
      </c>
      <c r="AW1589" s="13" t="s">
        <v>30</v>
      </c>
      <c r="AX1589" s="13" t="s">
        <v>76</v>
      </c>
      <c r="AY1589" s="270" t="s">
        <v>242</v>
      </c>
    </row>
    <row r="1590" s="14" customFormat="1">
      <c r="A1590" s="14"/>
      <c r="B1590" s="271"/>
      <c r="C1590" s="272"/>
      <c r="D1590" s="262" t="s">
        <v>251</v>
      </c>
      <c r="E1590" s="273" t="s">
        <v>1</v>
      </c>
      <c r="F1590" s="274" t="s">
        <v>1622</v>
      </c>
      <c r="G1590" s="272"/>
      <c r="H1590" s="275">
        <v>20.448</v>
      </c>
      <c r="I1590" s="276"/>
      <c r="J1590" s="272"/>
      <c r="K1590" s="272"/>
      <c r="L1590" s="277"/>
      <c r="M1590" s="278"/>
      <c r="N1590" s="279"/>
      <c r="O1590" s="279"/>
      <c r="P1590" s="279"/>
      <c r="Q1590" s="279"/>
      <c r="R1590" s="279"/>
      <c r="S1590" s="279"/>
      <c r="T1590" s="280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T1590" s="281" t="s">
        <v>251</v>
      </c>
      <c r="AU1590" s="281" t="s">
        <v>85</v>
      </c>
      <c r="AV1590" s="14" t="s">
        <v>85</v>
      </c>
      <c r="AW1590" s="14" t="s">
        <v>30</v>
      </c>
      <c r="AX1590" s="14" t="s">
        <v>76</v>
      </c>
      <c r="AY1590" s="281" t="s">
        <v>242</v>
      </c>
    </row>
    <row r="1591" s="15" customFormat="1">
      <c r="A1591" s="15"/>
      <c r="B1591" s="282"/>
      <c r="C1591" s="283"/>
      <c r="D1591" s="262" t="s">
        <v>251</v>
      </c>
      <c r="E1591" s="284" t="s">
        <v>1</v>
      </c>
      <c r="F1591" s="285" t="s">
        <v>256</v>
      </c>
      <c r="G1591" s="283"/>
      <c r="H1591" s="286">
        <v>37.896000000000001</v>
      </c>
      <c r="I1591" s="287"/>
      <c r="J1591" s="283"/>
      <c r="K1591" s="283"/>
      <c r="L1591" s="288"/>
      <c r="M1591" s="289"/>
      <c r="N1591" s="290"/>
      <c r="O1591" s="290"/>
      <c r="P1591" s="290"/>
      <c r="Q1591" s="290"/>
      <c r="R1591" s="290"/>
      <c r="S1591" s="290"/>
      <c r="T1591" s="291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T1591" s="292" t="s">
        <v>251</v>
      </c>
      <c r="AU1591" s="292" t="s">
        <v>85</v>
      </c>
      <c r="AV1591" s="15" t="s">
        <v>249</v>
      </c>
      <c r="AW1591" s="15" t="s">
        <v>30</v>
      </c>
      <c r="AX1591" s="15" t="s">
        <v>31</v>
      </c>
      <c r="AY1591" s="292" t="s">
        <v>242</v>
      </c>
    </row>
    <row r="1592" s="2" customFormat="1" ht="24.15" customHeight="1">
      <c r="A1592" s="41"/>
      <c r="B1592" s="42"/>
      <c r="C1592" s="304" t="s">
        <v>1623</v>
      </c>
      <c r="D1592" s="304" t="s">
        <v>551</v>
      </c>
      <c r="E1592" s="305" t="s">
        <v>1624</v>
      </c>
      <c r="F1592" s="306" t="s">
        <v>1625</v>
      </c>
      <c r="G1592" s="307" t="s">
        <v>334</v>
      </c>
      <c r="H1592" s="308">
        <v>0.11</v>
      </c>
      <c r="I1592" s="309"/>
      <c r="J1592" s="308">
        <f>ROUND(I1592*H1592,3)</f>
        <v>0</v>
      </c>
      <c r="K1592" s="310"/>
      <c r="L1592" s="311"/>
      <c r="M1592" s="312" t="s">
        <v>1</v>
      </c>
      <c r="N1592" s="313" t="s">
        <v>41</v>
      </c>
      <c r="O1592" s="94"/>
      <c r="P1592" s="256">
        <f>O1592*H1592</f>
        <v>0</v>
      </c>
      <c r="Q1592" s="256">
        <v>1</v>
      </c>
      <c r="R1592" s="256">
        <f>Q1592*H1592</f>
        <v>0.11</v>
      </c>
      <c r="S1592" s="256">
        <v>0</v>
      </c>
      <c r="T1592" s="257">
        <f>S1592*H1592</f>
        <v>0</v>
      </c>
      <c r="U1592" s="41"/>
      <c r="V1592" s="41"/>
      <c r="W1592" s="41"/>
      <c r="X1592" s="41"/>
      <c r="Y1592" s="41"/>
      <c r="Z1592" s="41"/>
      <c r="AA1592" s="41"/>
      <c r="AB1592" s="41"/>
      <c r="AC1592" s="41"/>
      <c r="AD1592" s="41"/>
      <c r="AE1592" s="41"/>
      <c r="AR1592" s="258" t="s">
        <v>1326</v>
      </c>
      <c r="AT1592" s="258" t="s">
        <v>551</v>
      </c>
      <c r="AU1592" s="258" t="s">
        <v>85</v>
      </c>
      <c r="AY1592" s="18" t="s">
        <v>242</v>
      </c>
      <c r="BE1592" s="146">
        <f>IF(N1592="základní",J1592,0)</f>
        <v>0</v>
      </c>
      <c r="BF1592" s="146">
        <f>IF(N1592="snížená",J1592,0)</f>
        <v>0</v>
      </c>
      <c r="BG1592" s="146">
        <f>IF(N1592="zákl. přenesená",J1592,0)</f>
        <v>0</v>
      </c>
      <c r="BH1592" s="146">
        <f>IF(N1592="sníž. přenesená",J1592,0)</f>
        <v>0</v>
      </c>
      <c r="BI1592" s="146">
        <f>IF(N1592="nulová",J1592,0)</f>
        <v>0</v>
      </c>
      <c r="BJ1592" s="18" t="s">
        <v>31</v>
      </c>
      <c r="BK1592" s="259">
        <f>ROUND(I1592*H1592,3)</f>
        <v>0</v>
      </c>
      <c r="BL1592" s="18" t="s">
        <v>518</v>
      </c>
      <c r="BM1592" s="258" t="s">
        <v>1626</v>
      </c>
    </row>
    <row r="1593" s="2" customFormat="1" ht="24.15" customHeight="1">
      <c r="A1593" s="41"/>
      <c r="B1593" s="42"/>
      <c r="C1593" s="247" t="s">
        <v>1627</v>
      </c>
      <c r="D1593" s="247" t="s">
        <v>245</v>
      </c>
      <c r="E1593" s="248" t="s">
        <v>1628</v>
      </c>
      <c r="F1593" s="249" t="s">
        <v>1629</v>
      </c>
      <c r="G1593" s="250" t="s">
        <v>334</v>
      </c>
      <c r="H1593" s="251">
        <v>3.9129999999999998</v>
      </c>
      <c r="I1593" s="252"/>
      <c r="J1593" s="251">
        <f>ROUND(I1593*H1593,3)</f>
        <v>0</v>
      </c>
      <c r="K1593" s="253"/>
      <c r="L1593" s="44"/>
      <c r="M1593" s="254" t="s">
        <v>1</v>
      </c>
      <c r="N1593" s="255" t="s">
        <v>41</v>
      </c>
      <c r="O1593" s="94"/>
      <c r="P1593" s="256">
        <f>O1593*H1593</f>
        <v>0</v>
      </c>
      <c r="Q1593" s="256">
        <v>0</v>
      </c>
      <c r="R1593" s="256">
        <f>Q1593*H1593</f>
        <v>0</v>
      </c>
      <c r="S1593" s="256">
        <v>0</v>
      </c>
      <c r="T1593" s="257">
        <f>S1593*H1593</f>
        <v>0</v>
      </c>
      <c r="U1593" s="41"/>
      <c r="V1593" s="41"/>
      <c r="W1593" s="41"/>
      <c r="X1593" s="41"/>
      <c r="Y1593" s="41"/>
      <c r="Z1593" s="41"/>
      <c r="AA1593" s="41"/>
      <c r="AB1593" s="41"/>
      <c r="AC1593" s="41"/>
      <c r="AD1593" s="41"/>
      <c r="AE1593" s="41"/>
      <c r="AR1593" s="258" t="s">
        <v>518</v>
      </c>
      <c r="AT1593" s="258" t="s">
        <v>245</v>
      </c>
      <c r="AU1593" s="258" t="s">
        <v>85</v>
      </c>
      <c r="AY1593" s="18" t="s">
        <v>242</v>
      </c>
      <c r="BE1593" s="146">
        <f>IF(N1593="základní",J1593,0)</f>
        <v>0</v>
      </c>
      <c r="BF1593" s="146">
        <f>IF(N1593="snížená",J1593,0)</f>
        <v>0</v>
      </c>
      <c r="BG1593" s="146">
        <f>IF(N1593="zákl. přenesená",J1593,0)</f>
        <v>0</v>
      </c>
      <c r="BH1593" s="146">
        <f>IF(N1593="sníž. přenesená",J1593,0)</f>
        <v>0</v>
      </c>
      <c r="BI1593" s="146">
        <f>IF(N1593="nulová",J1593,0)</f>
        <v>0</v>
      </c>
      <c r="BJ1593" s="18" t="s">
        <v>31</v>
      </c>
      <c r="BK1593" s="259">
        <f>ROUND(I1593*H1593,3)</f>
        <v>0</v>
      </c>
      <c r="BL1593" s="18" t="s">
        <v>518</v>
      </c>
      <c r="BM1593" s="258" t="s">
        <v>1630</v>
      </c>
    </row>
    <row r="1594" s="12" customFormat="1" ht="22.8" customHeight="1">
      <c r="A1594" s="12"/>
      <c r="B1594" s="231"/>
      <c r="C1594" s="232"/>
      <c r="D1594" s="233" t="s">
        <v>75</v>
      </c>
      <c r="E1594" s="245" t="s">
        <v>1631</v>
      </c>
      <c r="F1594" s="245" t="s">
        <v>1632</v>
      </c>
      <c r="G1594" s="232"/>
      <c r="H1594" s="232"/>
      <c r="I1594" s="235"/>
      <c r="J1594" s="246">
        <f>BK1594</f>
        <v>0</v>
      </c>
      <c r="K1594" s="232"/>
      <c r="L1594" s="237"/>
      <c r="M1594" s="238"/>
      <c r="N1594" s="239"/>
      <c r="O1594" s="239"/>
      <c r="P1594" s="240">
        <f>SUM(P1595:P1614)</f>
        <v>0</v>
      </c>
      <c r="Q1594" s="239"/>
      <c r="R1594" s="240">
        <f>SUM(R1595:R1614)</f>
        <v>0.60931488</v>
      </c>
      <c r="S1594" s="239"/>
      <c r="T1594" s="241">
        <f>SUM(T1595:T1614)</f>
        <v>0</v>
      </c>
      <c r="U1594" s="12"/>
      <c r="V1594" s="12"/>
      <c r="W1594" s="12"/>
      <c r="X1594" s="12"/>
      <c r="Y1594" s="12"/>
      <c r="Z1594" s="12"/>
      <c r="AA1594" s="12"/>
      <c r="AB1594" s="12"/>
      <c r="AC1594" s="12"/>
      <c r="AD1594" s="12"/>
      <c r="AE1594" s="12"/>
      <c r="AR1594" s="242" t="s">
        <v>85</v>
      </c>
      <c r="AT1594" s="243" t="s">
        <v>75</v>
      </c>
      <c r="AU1594" s="243" t="s">
        <v>31</v>
      </c>
      <c r="AY1594" s="242" t="s">
        <v>242</v>
      </c>
      <c r="BK1594" s="244">
        <f>SUM(BK1595:BK1614)</f>
        <v>0</v>
      </c>
    </row>
    <row r="1595" s="2" customFormat="1" ht="33" customHeight="1">
      <c r="A1595" s="41"/>
      <c r="B1595" s="42"/>
      <c r="C1595" s="247" t="s">
        <v>1633</v>
      </c>
      <c r="D1595" s="247" t="s">
        <v>245</v>
      </c>
      <c r="E1595" s="248" t="s">
        <v>1634</v>
      </c>
      <c r="F1595" s="249" t="s">
        <v>1635</v>
      </c>
      <c r="G1595" s="250" t="s">
        <v>465</v>
      </c>
      <c r="H1595" s="251">
        <v>33.799999999999997</v>
      </c>
      <c r="I1595" s="252"/>
      <c r="J1595" s="251">
        <f>ROUND(I1595*H1595,3)</f>
        <v>0</v>
      </c>
      <c r="K1595" s="253"/>
      <c r="L1595" s="44"/>
      <c r="M1595" s="254" t="s">
        <v>1</v>
      </c>
      <c r="N1595" s="255" t="s">
        <v>41</v>
      </c>
      <c r="O1595" s="94"/>
      <c r="P1595" s="256">
        <f>O1595*H1595</f>
        <v>0</v>
      </c>
      <c r="Q1595" s="256">
        <v>0</v>
      </c>
      <c r="R1595" s="256">
        <f>Q1595*H1595</f>
        <v>0</v>
      </c>
      <c r="S1595" s="256">
        <v>0</v>
      </c>
      <c r="T1595" s="257">
        <f>S1595*H1595</f>
        <v>0</v>
      </c>
      <c r="U1595" s="41"/>
      <c r="V1595" s="41"/>
      <c r="W1595" s="41"/>
      <c r="X1595" s="41"/>
      <c r="Y1595" s="41"/>
      <c r="Z1595" s="41"/>
      <c r="AA1595" s="41"/>
      <c r="AB1595" s="41"/>
      <c r="AC1595" s="41"/>
      <c r="AD1595" s="41"/>
      <c r="AE1595" s="41"/>
      <c r="AR1595" s="258" t="s">
        <v>518</v>
      </c>
      <c r="AT1595" s="258" t="s">
        <v>245</v>
      </c>
      <c r="AU1595" s="258" t="s">
        <v>85</v>
      </c>
      <c r="AY1595" s="18" t="s">
        <v>242</v>
      </c>
      <c r="BE1595" s="146">
        <f>IF(N1595="základní",J1595,0)</f>
        <v>0</v>
      </c>
      <c r="BF1595" s="146">
        <f>IF(N1595="snížená",J1595,0)</f>
        <v>0</v>
      </c>
      <c r="BG1595" s="146">
        <f>IF(N1595="zákl. přenesená",J1595,0)</f>
        <v>0</v>
      </c>
      <c r="BH1595" s="146">
        <f>IF(N1595="sníž. přenesená",J1595,0)</f>
        <v>0</v>
      </c>
      <c r="BI1595" s="146">
        <f>IF(N1595="nulová",J1595,0)</f>
        <v>0</v>
      </c>
      <c r="BJ1595" s="18" t="s">
        <v>31</v>
      </c>
      <c r="BK1595" s="259">
        <f>ROUND(I1595*H1595,3)</f>
        <v>0</v>
      </c>
      <c r="BL1595" s="18" t="s">
        <v>518</v>
      </c>
      <c r="BM1595" s="258" t="s">
        <v>1636</v>
      </c>
    </row>
    <row r="1596" s="13" customFormat="1">
      <c r="A1596" s="13"/>
      <c r="B1596" s="260"/>
      <c r="C1596" s="261"/>
      <c r="D1596" s="262" t="s">
        <v>251</v>
      </c>
      <c r="E1596" s="263" t="s">
        <v>1</v>
      </c>
      <c r="F1596" s="264" t="s">
        <v>1637</v>
      </c>
      <c r="G1596" s="261"/>
      <c r="H1596" s="263" t="s">
        <v>1</v>
      </c>
      <c r="I1596" s="265"/>
      <c r="J1596" s="261"/>
      <c r="K1596" s="261"/>
      <c r="L1596" s="266"/>
      <c r="M1596" s="267"/>
      <c r="N1596" s="268"/>
      <c r="O1596" s="268"/>
      <c r="P1596" s="268"/>
      <c r="Q1596" s="268"/>
      <c r="R1596" s="268"/>
      <c r="S1596" s="268"/>
      <c r="T1596" s="269"/>
      <c r="U1596" s="13"/>
      <c r="V1596" s="13"/>
      <c r="W1596" s="13"/>
      <c r="X1596" s="13"/>
      <c r="Y1596" s="13"/>
      <c r="Z1596" s="13"/>
      <c r="AA1596" s="13"/>
      <c r="AB1596" s="13"/>
      <c r="AC1596" s="13"/>
      <c r="AD1596" s="13"/>
      <c r="AE1596" s="13"/>
      <c r="AT1596" s="270" t="s">
        <v>251</v>
      </c>
      <c r="AU1596" s="270" t="s">
        <v>85</v>
      </c>
      <c r="AV1596" s="13" t="s">
        <v>31</v>
      </c>
      <c r="AW1596" s="13" t="s">
        <v>30</v>
      </c>
      <c r="AX1596" s="13" t="s">
        <v>76</v>
      </c>
      <c r="AY1596" s="270" t="s">
        <v>242</v>
      </c>
    </row>
    <row r="1597" s="14" customFormat="1">
      <c r="A1597" s="14"/>
      <c r="B1597" s="271"/>
      <c r="C1597" s="272"/>
      <c r="D1597" s="262" t="s">
        <v>251</v>
      </c>
      <c r="E1597" s="273" t="s">
        <v>1</v>
      </c>
      <c r="F1597" s="274" t="s">
        <v>1638</v>
      </c>
      <c r="G1597" s="272"/>
      <c r="H1597" s="275">
        <v>13.800000000000001</v>
      </c>
      <c r="I1597" s="276"/>
      <c r="J1597" s="272"/>
      <c r="K1597" s="272"/>
      <c r="L1597" s="277"/>
      <c r="M1597" s="278"/>
      <c r="N1597" s="279"/>
      <c r="O1597" s="279"/>
      <c r="P1597" s="279"/>
      <c r="Q1597" s="279"/>
      <c r="R1597" s="279"/>
      <c r="S1597" s="279"/>
      <c r="T1597" s="280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T1597" s="281" t="s">
        <v>251</v>
      </c>
      <c r="AU1597" s="281" t="s">
        <v>85</v>
      </c>
      <c r="AV1597" s="14" t="s">
        <v>85</v>
      </c>
      <c r="AW1597" s="14" t="s">
        <v>30</v>
      </c>
      <c r="AX1597" s="14" t="s">
        <v>76</v>
      </c>
      <c r="AY1597" s="281" t="s">
        <v>242</v>
      </c>
    </row>
    <row r="1598" s="13" customFormat="1">
      <c r="A1598" s="13"/>
      <c r="B1598" s="260"/>
      <c r="C1598" s="261"/>
      <c r="D1598" s="262" t="s">
        <v>251</v>
      </c>
      <c r="E1598" s="263" t="s">
        <v>1</v>
      </c>
      <c r="F1598" s="264" t="s">
        <v>1639</v>
      </c>
      <c r="G1598" s="261"/>
      <c r="H1598" s="263" t="s">
        <v>1</v>
      </c>
      <c r="I1598" s="265"/>
      <c r="J1598" s="261"/>
      <c r="K1598" s="261"/>
      <c r="L1598" s="266"/>
      <c r="M1598" s="267"/>
      <c r="N1598" s="268"/>
      <c r="O1598" s="268"/>
      <c r="P1598" s="268"/>
      <c r="Q1598" s="268"/>
      <c r="R1598" s="268"/>
      <c r="S1598" s="268"/>
      <c r="T1598" s="269"/>
      <c r="U1598" s="13"/>
      <c r="V1598" s="13"/>
      <c r="W1598" s="13"/>
      <c r="X1598" s="13"/>
      <c r="Y1598" s="13"/>
      <c r="Z1598" s="13"/>
      <c r="AA1598" s="13"/>
      <c r="AB1598" s="13"/>
      <c r="AC1598" s="13"/>
      <c r="AD1598" s="13"/>
      <c r="AE1598" s="13"/>
      <c r="AT1598" s="270" t="s">
        <v>251</v>
      </c>
      <c r="AU1598" s="270" t="s">
        <v>85</v>
      </c>
      <c r="AV1598" s="13" t="s">
        <v>31</v>
      </c>
      <c r="AW1598" s="13" t="s">
        <v>30</v>
      </c>
      <c r="AX1598" s="13" t="s">
        <v>76</v>
      </c>
      <c r="AY1598" s="270" t="s">
        <v>242</v>
      </c>
    </row>
    <row r="1599" s="14" customFormat="1">
      <c r="A1599" s="14"/>
      <c r="B1599" s="271"/>
      <c r="C1599" s="272"/>
      <c r="D1599" s="262" t="s">
        <v>251</v>
      </c>
      <c r="E1599" s="273" t="s">
        <v>1</v>
      </c>
      <c r="F1599" s="274" t="s">
        <v>1640</v>
      </c>
      <c r="G1599" s="272"/>
      <c r="H1599" s="275">
        <v>20</v>
      </c>
      <c r="I1599" s="276"/>
      <c r="J1599" s="272"/>
      <c r="K1599" s="272"/>
      <c r="L1599" s="277"/>
      <c r="M1599" s="278"/>
      <c r="N1599" s="279"/>
      <c r="O1599" s="279"/>
      <c r="P1599" s="279"/>
      <c r="Q1599" s="279"/>
      <c r="R1599" s="279"/>
      <c r="S1599" s="279"/>
      <c r="T1599" s="280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T1599" s="281" t="s">
        <v>251</v>
      </c>
      <c r="AU1599" s="281" t="s">
        <v>85</v>
      </c>
      <c r="AV1599" s="14" t="s">
        <v>85</v>
      </c>
      <c r="AW1599" s="14" t="s">
        <v>30</v>
      </c>
      <c r="AX1599" s="14" t="s">
        <v>76</v>
      </c>
      <c r="AY1599" s="281" t="s">
        <v>242</v>
      </c>
    </row>
    <row r="1600" s="15" customFormat="1">
      <c r="A1600" s="15"/>
      <c r="B1600" s="282"/>
      <c r="C1600" s="283"/>
      <c r="D1600" s="262" t="s">
        <v>251</v>
      </c>
      <c r="E1600" s="284" t="s">
        <v>1</v>
      </c>
      <c r="F1600" s="285" t="s">
        <v>256</v>
      </c>
      <c r="G1600" s="283"/>
      <c r="H1600" s="286">
        <v>33.799999999999997</v>
      </c>
      <c r="I1600" s="287"/>
      <c r="J1600" s="283"/>
      <c r="K1600" s="283"/>
      <c r="L1600" s="288"/>
      <c r="M1600" s="289"/>
      <c r="N1600" s="290"/>
      <c r="O1600" s="290"/>
      <c r="P1600" s="290"/>
      <c r="Q1600" s="290"/>
      <c r="R1600" s="290"/>
      <c r="S1600" s="290"/>
      <c r="T1600" s="291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T1600" s="292" t="s">
        <v>251</v>
      </c>
      <c r="AU1600" s="292" t="s">
        <v>85</v>
      </c>
      <c r="AV1600" s="15" t="s">
        <v>249</v>
      </c>
      <c r="AW1600" s="15" t="s">
        <v>30</v>
      </c>
      <c r="AX1600" s="15" t="s">
        <v>31</v>
      </c>
      <c r="AY1600" s="292" t="s">
        <v>242</v>
      </c>
    </row>
    <row r="1601" s="2" customFormat="1" ht="21.75" customHeight="1">
      <c r="A1601" s="41"/>
      <c r="B1601" s="42"/>
      <c r="C1601" s="304" t="s">
        <v>1641</v>
      </c>
      <c r="D1601" s="304" t="s">
        <v>551</v>
      </c>
      <c r="E1601" s="305" t="s">
        <v>1642</v>
      </c>
      <c r="F1601" s="306" t="s">
        <v>1643</v>
      </c>
      <c r="G1601" s="307" t="s">
        <v>248</v>
      </c>
      <c r="H1601" s="308">
        <v>0.78000000000000003</v>
      </c>
      <c r="I1601" s="309"/>
      <c r="J1601" s="308">
        <f>ROUND(I1601*H1601,3)</f>
        <v>0</v>
      </c>
      <c r="K1601" s="310"/>
      <c r="L1601" s="311"/>
      <c r="M1601" s="312" t="s">
        <v>1</v>
      </c>
      <c r="N1601" s="313" t="s">
        <v>41</v>
      </c>
      <c r="O1601" s="94"/>
      <c r="P1601" s="256">
        <f>O1601*H1601</f>
        <v>0</v>
      </c>
      <c r="Q1601" s="256">
        <v>0.55000000000000004</v>
      </c>
      <c r="R1601" s="256">
        <f>Q1601*H1601</f>
        <v>0.42900000000000005</v>
      </c>
      <c r="S1601" s="256">
        <v>0</v>
      </c>
      <c r="T1601" s="257">
        <f>S1601*H1601</f>
        <v>0</v>
      </c>
      <c r="U1601" s="41"/>
      <c r="V1601" s="41"/>
      <c r="W1601" s="41"/>
      <c r="X1601" s="41"/>
      <c r="Y1601" s="41"/>
      <c r="Z1601" s="41"/>
      <c r="AA1601" s="41"/>
      <c r="AB1601" s="41"/>
      <c r="AC1601" s="41"/>
      <c r="AD1601" s="41"/>
      <c r="AE1601" s="41"/>
      <c r="AR1601" s="258" t="s">
        <v>1326</v>
      </c>
      <c r="AT1601" s="258" t="s">
        <v>551</v>
      </c>
      <c r="AU1601" s="258" t="s">
        <v>85</v>
      </c>
      <c r="AY1601" s="18" t="s">
        <v>242</v>
      </c>
      <c r="BE1601" s="146">
        <f>IF(N1601="základní",J1601,0)</f>
        <v>0</v>
      </c>
      <c r="BF1601" s="146">
        <f>IF(N1601="snížená",J1601,0)</f>
        <v>0</v>
      </c>
      <c r="BG1601" s="146">
        <f>IF(N1601="zákl. přenesená",J1601,0)</f>
        <v>0</v>
      </c>
      <c r="BH1601" s="146">
        <f>IF(N1601="sníž. přenesená",J1601,0)</f>
        <v>0</v>
      </c>
      <c r="BI1601" s="146">
        <f>IF(N1601="nulová",J1601,0)</f>
        <v>0</v>
      </c>
      <c r="BJ1601" s="18" t="s">
        <v>31</v>
      </c>
      <c r="BK1601" s="259">
        <f>ROUND(I1601*H1601,3)</f>
        <v>0</v>
      </c>
      <c r="BL1601" s="18" t="s">
        <v>518</v>
      </c>
      <c r="BM1601" s="258" t="s">
        <v>1644</v>
      </c>
    </row>
    <row r="1602" s="14" customFormat="1">
      <c r="A1602" s="14"/>
      <c r="B1602" s="271"/>
      <c r="C1602" s="272"/>
      <c r="D1602" s="262" t="s">
        <v>251</v>
      </c>
      <c r="E1602" s="273" t="s">
        <v>1</v>
      </c>
      <c r="F1602" s="274" t="s">
        <v>1645</v>
      </c>
      <c r="G1602" s="272"/>
      <c r="H1602" s="275">
        <v>0.34799999999999998</v>
      </c>
      <c r="I1602" s="276"/>
      <c r="J1602" s="272"/>
      <c r="K1602" s="272"/>
      <c r="L1602" s="277"/>
      <c r="M1602" s="278"/>
      <c r="N1602" s="279"/>
      <c r="O1602" s="279"/>
      <c r="P1602" s="279"/>
      <c r="Q1602" s="279"/>
      <c r="R1602" s="279"/>
      <c r="S1602" s="279"/>
      <c r="T1602" s="280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T1602" s="281" t="s">
        <v>251</v>
      </c>
      <c r="AU1602" s="281" t="s">
        <v>85</v>
      </c>
      <c r="AV1602" s="14" t="s">
        <v>85</v>
      </c>
      <c r="AW1602" s="14" t="s">
        <v>30</v>
      </c>
      <c r="AX1602" s="14" t="s">
        <v>76</v>
      </c>
      <c r="AY1602" s="281" t="s">
        <v>242</v>
      </c>
    </row>
    <row r="1603" s="14" customFormat="1">
      <c r="A1603" s="14"/>
      <c r="B1603" s="271"/>
      <c r="C1603" s="272"/>
      <c r="D1603" s="262" t="s">
        <v>251</v>
      </c>
      <c r="E1603" s="273" t="s">
        <v>1</v>
      </c>
      <c r="F1603" s="274" t="s">
        <v>1646</v>
      </c>
      <c r="G1603" s="272"/>
      <c r="H1603" s="275">
        <v>0.432</v>
      </c>
      <c r="I1603" s="276"/>
      <c r="J1603" s="272"/>
      <c r="K1603" s="272"/>
      <c r="L1603" s="277"/>
      <c r="M1603" s="278"/>
      <c r="N1603" s="279"/>
      <c r="O1603" s="279"/>
      <c r="P1603" s="279"/>
      <c r="Q1603" s="279"/>
      <c r="R1603" s="279"/>
      <c r="S1603" s="279"/>
      <c r="T1603" s="280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T1603" s="281" t="s">
        <v>251</v>
      </c>
      <c r="AU1603" s="281" t="s">
        <v>85</v>
      </c>
      <c r="AV1603" s="14" t="s">
        <v>85</v>
      </c>
      <c r="AW1603" s="14" t="s">
        <v>30</v>
      </c>
      <c r="AX1603" s="14" t="s">
        <v>76</v>
      </c>
      <c r="AY1603" s="281" t="s">
        <v>242</v>
      </c>
    </row>
    <row r="1604" s="15" customFormat="1">
      <c r="A1604" s="15"/>
      <c r="B1604" s="282"/>
      <c r="C1604" s="283"/>
      <c r="D1604" s="262" t="s">
        <v>251</v>
      </c>
      <c r="E1604" s="284" t="s">
        <v>1</v>
      </c>
      <c r="F1604" s="285" t="s">
        <v>256</v>
      </c>
      <c r="G1604" s="283"/>
      <c r="H1604" s="286">
        <v>0.78000000000000003</v>
      </c>
      <c r="I1604" s="287"/>
      <c r="J1604" s="283"/>
      <c r="K1604" s="283"/>
      <c r="L1604" s="288"/>
      <c r="M1604" s="289"/>
      <c r="N1604" s="290"/>
      <c r="O1604" s="290"/>
      <c r="P1604" s="290"/>
      <c r="Q1604" s="290"/>
      <c r="R1604" s="290"/>
      <c r="S1604" s="290"/>
      <c r="T1604" s="291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T1604" s="292" t="s">
        <v>251</v>
      </c>
      <c r="AU1604" s="292" t="s">
        <v>85</v>
      </c>
      <c r="AV1604" s="15" t="s">
        <v>249</v>
      </c>
      <c r="AW1604" s="15" t="s">
        <v>30</v>
      </c>
      <c r="AX1604" s="15" t="s">
        <v>31</v>
      </c>
      <c r="AY1604" s="292" t="s">
        <v>242</v>
      </c>
    </row>
    <row r="1605" s="2" customFormat="1" ht="24.15" customHeight="1">
      <c r="A1605" s="41"/>
      <c r="B1605" s="42"/>
      <c r="C1605" s="247" t="s">
        <v>1647</v>
      </c>
      <c r="D1605" s="247" t="s">
        <v>245</v>
      </c>
      <c r="E1605" s="248" t="s">
        <v>1648</v>
      </c>
      <c r="F1605" s="249" t="s">
        <v>1649</v>
      </c>
      <c r="G1605" s="250" t="s">
        <v>248</v>
      </c>
      <c r="H1605" s="251">
        <v>0.78000000000000003</v>
      </c>
      <c r="I1605" s="252"/>
      <c r="J1605" s="251">
        <f>ROUND(I1605*H1605,3)</f>
        <v>0</v>
      </c>
      <c r="K1605" s="253"/>
      <c r="L1605" s="44"/>
      <c r="M1605" s="254" t="s">
        <v>1</v>
      </c>
      <c r="N1605" s="255" t="s">
        <v>41</v>
      </c>
      <c r="O1605" s="94"/>
      <c r="P1605" s="256">
        <f>O1605*H1605</f>
        <v>0</v>
      </c>
      <c r="Q1605" s="256">
        <v>0.022839999999999999</v>
      </c>
      <c r="R1605" s="256">
        <f>Q1605*H1605</f>
        <v>0.0178152</v>
      </c>
      <c r="S1605" s="256">
        <v>0</v>
      </c>
      <c r="T1605" s="257">
        <f>S1605*H1605</f>
        <v>0</v>
      </c>
      <c r="U1605" s="41"/>
      <c r="V1605" s="41"/>
      <c r="W1605" s="41"/>
      <c r="X1605" s="41"/>
      <c r="Y1605" s="41"/>
      <c r="Z1605" s="41"/>
      <c r="AA1605" s="41"/>
      <c r="AB1605" s="41"/>
      <c r="AC1605" s="41"/>
      <c r="AD1605" s="41"/>
      <c r="AE1605" s="41"/>
      <c r="AR1605" s="258" t="s">
        <v>518</v>
      </c>
      <c r="AT1605" s="258" t="s">
        <v>245</v>
      </c>
      <c r="AU1605" s="258" t="s">
        <v>85</v>
      </c>
      <c r="AY1605" s="18" t="s">
        <v>242</v>
      </c>
      <c r="BE1605" s="146">
        <f>IF(N1605="základní",J1605,0)</f>
        <v>0</v>
      </c>
      <c r="BF1605" s="146">
        <f>IF(N1605="snížená",J1605,0)</f>
        <v>0</v>
      </c>
      <c r="BG1605" s="146">
        <f>IF(N1605="zákl. přenesená",J1605,0)</f>
        <v>0</v>
      </c>
      <c r="BH1605" s="146">
        <f>IF(N1605="sníž. přenesená",J1605,0)</f>
        <v>0</v>
      </c>
      <c r="BI1605" s="146">
        <f>IF(N1605="nulová",J1605,0)</f>
        <v>0</v>
      </c>
      <c r="BJ1605" s="18" t="s">
        <v>31</v>
      </c>
      <c r="BK1605" s="259">
        <f>ROUND(I1605*H1605,3)</f>
        <v>0</v>
      </c>
      <c r="BL1605" s="18" t="s">
        <v>518</v>
      </c>
      <c r="BM1605" s="258" t="s">
        <v>1650</v>
      </c>
    </row>
    <row r="1606" s="2" customFormat="1" ht="24.15" customHeight="1">
      <c r="A1606" s="41"/>
      <c r="B1606" s="42"/>
      <c r="C1606" s="247" t="s">
        <v>1651</v>
      </c>
      <c r="D1606" s="247" t="s">
        <v>245</v>
      </c>
      <c r="E1606" s="248" t="s">
        <v>1652</v>
      </c>
      <c r="F1606" s="249" t="s">
        <v>1653</v>
      </c>
      <c r="G1606" s="250" t="s">
        <v>353</v>
      </c>
      <c r="H1606" s="251">
        <v>11.75</v>
      </c>
      <c r="I1606" s="252"/>
      <c r="J1606" s="251">
        <f>ROUND(I1606*H1606,3)</f>
        <v>0</v>
      </c>
      <c r="K1606" s="253"/>
      <c r="L1606" s="44"/>
      <c r="M1606" s="254" t="s">
        <v>1</v>
      </c>
      <c r="N1606" s="255" t="s">
        <v>41</v>
      </c>
      <c r="O1606" s="94"/>
      <c r="P1606" s="256">
        <f>O1606*H1606</f>
        <v>0</v>
      </c>
      <c r="Q1606" s="256">
        <v>0</v>
      </c>
      <c r="R1606" s="256">
        <f>Q1606*H1606</f>
        <v>0</v>
      </c>
      <c r="S1606" s="256">
        <v>0</v>
      </c>
      <c r="T1606" s="257">
        <f>S1606*H1606</f>
        <v>0</v>
      </c>
      <c r="U1606" s="41"/>
      <c r="V1606" s="41"/>
      <c r="W1606" s="41"/>
      <c r="X1606" s="41"/>
      <c r="Y1606" s="41"/>
      <c r="Z1606" s="41"/>
      <c r="AA1606" s="41"/>
      <c r="AB1606" s="41"/>
      <c r="AC1606" s="41"/>
      <c r="AD1606" s="41"/>
      <c r="AE1606" s="41"/>
      <c r="AR1606" s="258" t="s">
        <v>518</v>
      </c>
      <c r="AT1606" s="258" t="s">
        <v>245</v>
      </c>
      <c r="AU1606" s="258" t="s">
        <v>85</v>
      </c>
      <c r="AY1606" s="18" t="s">
        <v>242</v>
      </c>
      <c r="BE1606" s="146">
        <f>IF(N1606="základní",J1606,0)</f>
        <v>0</v>
      </c>
      <c r="BF1606" s="146">
        <f>IF(N1606="snížená",J1606,0)</f>
        <v>0</v>
      </c>
      <c r="BG1606" s="146">
        <f>IF(N1606="zákl. přenesená",J1606,0)</f>
        <v>0</v>
      </c>
      <c r="BH1606" s="146">
        <f>IF(N1606="sníž. přenesená",J1606,0)</f>
        <v>0</v>
      </c>
      <c r="BI1606" s="146">
        <f>IF(N1606="nulová",J1606,0)</f>
        <v>0</v>
      </c>
      <c r="BJ1606" s="18" t="s">
        <v>31</v>
      </c>
      <c r="BK1606" s="259">
        <f>ROUND(I1606*H1606,3)</f>
        <v>0</v>
      </c>
      <c r="BL1606" s="18" t="s">
        <v>518</v>
      </c>
      <c r="BM1606" s="258" t="s">
        <v>1654</v>
      </c>
    </row>
    <row r="1607" s="13" customFormat="1">
      <c r="A1607" s="13"/>
      <c r="B1607" s="260"/>
      <c r="C1607" s="261"/>
      <c r="D1607" s="262" t="s">
        <v>251</v>
      </c>
      <c r="E1607" s="263" t="s">
        <v>1</v>
      </c>
      <c r="F1607" s="264" t="s">
        <v>269</v>
      </c>
      <c r="G1607" s="261"/>
      <c r="H1607" s="263" t="s">
        <v>1</v>
      </c>
      <c r="I1607" s="265"/>
      <c r="J1607" s="261"/>
      <c r="K1607" s="261"/>
      <c r="L1607" s="266"/>
      <c r="M1607" s="267"/>
      <c r="N1607" s="268"/>
      <c r="O1607" s="268"/>
      <c r="P1607" s="268"/>
      <c r="Q1607" s="268"/>
      <c r="R1607" s="268"/>
      <c r="S1607" s="268"/>
      <c r="T1607" s="269"/>
      <c r="U1607" s="13"/>
      <c r="V1607" s="13"/>
      <c r="W1607" s="13"/>
      <c r="X1607" s="13"/>
      <c r="Y1607" s="13"/>
      <c r="Z1607" s="13"/>
      <c r="AA1607" s="13"/>
      <c r="AB1607" s="13"/>
      <c r="AC1607" s="13"/>
      <c r="AD1607" s="13"/>
      <c r="AE1607" s="13"/>
      <c r="AT1607" s="270" t="s">
        <v>251</v>
      </c>
      <c r="AU1607" s="270" t="s">
        <v>85</v>
      </c>
      <c r="AV1607" s="13" t="s">
        <v>31</v>
      </c>
      <c r="AW1607" s="13" t="s">
        <v>30</v>
      </c>
      <c r="AX1607" s="13" t="s">
        <v>76</v>
      </c>
      <c r="AY1607" s="270" t="s">
        <v>242</v>
      </c>
    </row>
    <row r="1608" s="14" customFormat="1">
      <c r="A1608" s="14"/>
      <c r="B1608" s="271"/>
      <c r="C1608" s="272"/>
      <c r="D1608" s="262" t="s">
        <v>251</v>
      </c>
      <c r="E1608" s="273" t="s">
        <v>1</v>
      </c>
      <c r="F1608" s="274" t="s">
        <v>1486</v>
      </c>
      <c r="G1608" s="272"/>
      <c r="H1608" s="275">
        <v>11.75</v>
      </c>
      <c r="I1608" s="276"/>
      <c r="J1608" s="272"/>
      <c r="K1608" s="272"/>
      <c r="L1608" s="277"/>
      <c r="M1608" s="278"/>
      <c r="N1608" s="279"/>
      <c r="O1608" s="279"/>
      <c r="P1608" s="279"/>
      <c r="Q1608" s="279"/>
      <c r="R1608" s="279"/>
      <c r="S1608" s="279"/>
      <c r="T1608" s="280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T1608" s="281" t="s">
        <v>251</v>
      </c>
      <c r="AU1608" s="281" t="s">
        <v>85</v>
      </c>
      <c r="AV1608" s="14" t="s">
        <v>85</v>
      </c>
      <c r="AW1608" s="14" t="s">
        <v>30</v>
      </c>
      <c r="AX1608" s="14" t="s">
        <v>76</v>
      </c>
      <c r="AY1608" s="281" t="s">
        <v>242</v>
      </c>
    </row>
    <row r="1609" s="15" customFormat="1">
      <c r="A1609" s="15"/>
      <c r="B1609" s="282"/>
      <c r="C1609" s="283"/>
      <c r="D1609" s="262" t="s">
        <v>251</v>
      </c>
      <c r="E1609" s="284" t="s">
        <v>1</v>
      </c>
      <c r="F1609" s="285" t="s">
        <v>256</v>
      </c>
      <c r="G1609" s="283"/>
      <c r="H1609" s="286">
        <v>11.75</v>
      </c>
      <c r="I1609" s="287"/>
      <c r="J1609" s="283"/>
      <c r="K1609" s="283"/>
      <c r="L1609" s="288"/>
      <c r="M1609" s="289"/>
      <c r="N1609" s="290"/>
      <c r="O1609" s="290"/>
      <c r="P1609" s="290"/>
      <c r="Q1609" s="290"/>
      <c r="R1609" s="290"/>
      <c r="S1609" s="290"/>
      <c r="T1609" s="291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T1609" s="292" t="s">
        <v>251</v>
      </c>
      <c r="AU1609" s="292" t="s">
        <v>85</v>
      </c>
      <c r="AV1609" s="15" t="s">
        <v>249</v>
      </c>
      <c r="AW1609" s="15" t="s">
        <v>30</v>
      </c>
      <c r="AX1609" s="15" t="s">
        <v>31</v>
      </c>
      <c r="AY1609" s="292" t="s">
        <v>242</v>
      </c>
    </row>
    <row r="1610" s="2" customFormat="1" ht="16.5" customHeight="1">
      <c r="A1610" s="41"/>
      <c r="B1610" s="42"/>
      <c r="C1610" s="304" t="s">
        <v>1655</v>
      </c>
      <c r="D1610" s="304" t="s">
        <v>551</v>
      </c>
      <c r="E1610" s="305" t="s">
        <v>1656</v>
      </c>
      <c r="F1610" s="306" t="s">
        <v>1657</v>
      </c>
      <c r="G1610" s="307" t="s">
        <v>248</v>
      </c>
      <c r="H1610" s="308">
        <v>0.29399999999999998</v>
      </c>
      <c r="I1610" s="309"/>
      <c r="J1610" s="308">
        <f>ROUND(I1610*H1610,3)</f>
        <v>0</v>
      </c>
      <c r="K1610" s="310"/>
      <c r="L1610" s="311"/>
      <c r="M1610" s="312" t="s">
        <v>1</v>
      </c>
      <c r="N1610" s="313" t="s">
        <v>41</v>
      </c>
      <c r="O1610" s="94"/>
      <c r="P1610" s="256">
        <f>O1610*H1610</f>
        <v>0</v>
      </c>
      <c r="Q1610" s="256">
        <v>0.55000000000000004</v>
      </c>
      <c r="R1610" s="256">
        <f>Q1610*H1610</f>
        <v>0.16170000000000001</v>
      </c>
      <c r="S1610" s="256">
        <v>0</v>
      </c>
      <c r="T1610" s="257">
        <f>S1610*H1610</f>
        <v>0</v>
      </c>
      <c r="U1610" s="41"/>
      <c r="V1610" s="41"/>
      <c r="W1610" s="41"/>
      <c r="X1610" s="41"/>
      <c r="Y1610" s="41"/>
      <c r="Z1610" s="41"/>
      <c r="AA1610" s="41"/>
      <c r="AB1610" s="41"/>
      <c r="AC1610" s="41"/>
      <c r="AD1610" s="41"/>
      <c r="AE1610" s="41"/>
      <c r="AR1610" s="258" t="s">
        <v>1326</v>
      </c>
      <c r="AT1610" s="258" t="s">
        <v>551</v>
      </c>
      <c r="AU1610" s="258" t="s">
        <v>85</v>
      </c>
      <c r="AY1610" s="18" t="s">
        <v>242</v>
      </c>
      <c r="BE1610" s="146">
        <f>IF(N1610="základní",J1610,0)</f>
        <v>0</v>
      </c>
      <c r="BF1610" s="146">
        <f>IF(N1610="snížená",J1610,0)</f>
        <v>0</v>
      </c>
      <c r="BG1610" s="146">
        <f>IF(N1610="zákl. přenesená",J1610,0)</f>
        <v>0</v>
      </c>
      <c r="BH1610" s="146">
        <f>IF(N1610="sníž. přenesená",J1610,0)</f>
        <v>0</v>
      </c>
      <c r="BI1610" s="146">
        <f>IF(N1610="nulová",J1610,0)</f>
        <v>0</v>
      </c>
      <c r="BJ1610" s="18" t="s">
        <v>31</v>
      </c>
      <c r="BK1610" s="259">
        <f>ROUND(I1610*H1610,3)</f>
        <v>0</v>
      </c>
      <c r="BL1610" s="18" t="s">
        <v>518</v>
      </c>
      <c r="BM1610" s="258" t="s">
        <v>1658</v>
      </c>
    </row>
    <row r="1611" s="14" customFormat="1">
      <c r="A1611" s="14"/>
      <c r="B1611" s="271"/>
      <c r="C1611" s="272"/>
      <c r="D1611" s="262" t="s">
        <v>251</v>
      </c>
      <c r="E1611" s="273" t="s">
        <v>1</v>
      </c>
      <c r="F1611" s="274" t="s">
        <v>1659</v>
      </c>
      <c r="G1611" s="272"/>
      <c r="H1611" s="275">
        <v>0.29399999999999998</v>
      </c>
      <c r="I1611" s="276"/>
      <c r="J1611" s="272"/>
      <c r="K1611" s="272"/>
      <c r="L1611" s="277"/>
      <c r="M1611" s="278"/>
      <c r="N1611" s="279"/>
      <c r="O1611" s="279"/>
      <c r="P1611" s="279"/>
      <c r="Q1611" s="279"/>
      <c r="R1611" s="279"/>
      <c r="S1611" s="279"/>
      <c r="T1611" s="280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T1611" s="281" t="s">
        <v>251</v>
      </c>
      <c r="AU1611" s="281" t="s">
        <v>85</v>
      </c>
      <c r="AV1611" s="14" t="s">
        <v>85</v>
      </c>
      <c r="AW1611" s="14" t="s">
        <v>30</v>
      </c>
      <c r="AX1611" s="14" t="s">
        <v>76</v>
      </c>
      <c r="AY1611" s="281" t="s">
        <v>242</v>
      </c>
    </row>
    <row r="1612" s="15" customFormat="1">
      <c r="A1612" s="15"/>
      <c r="B1612" s="282"/>
      <c r="C1612" s="283"/>
      <c r="D1612" s="262" t="s">
        <v>251</v>
      </c>
      <c r="E1612" s="284" t="s">
        <v>1</v>
      </c>
      <c r="F1612" s="285" t="s">
        <v>256</v>
      </c>
      <c r="G1612" s="283"/>
      <c r="H1612" s="286">
        <v>0.29399999999999998</v>
      </c>
      <c r="I1612" s="287"/>
      <c r="J1612" s="283"/>
      <c r="K1612" s="283"/>
      <c r="L1612" s="288"/>
      <c r="M1612" s="289"/>
      <c r="N1612" s="290"/>
      <c r="O1612" s="290"/>
      <c r="P1612" s="290"/>
      <c r="Q1612" s="290"/>
      <c r="R1612" s="290"/>
      <c r="S1612" s="290"/>
      <c r="T1612" s="291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T1612" s="292" t="s">
        <v>251</v>
      </c>
      <c r="AU1612" s="292" t="s">
        <v>85</v>
      </c>
      <c r="AV1612" s="15" t="s">
        <v>249</v>
      </c>
      <c r="AW1612" s="15" t="s">
        <v>30</v>
      </c>
      <c r="AX1612" s="15" t="s">
        <v>31</v>
      </c>
      <c r="AY1612" s="292" t="s">
        <v>242</v>
      </c>
    </row>
    <row r="1613" s="2" customFormat="1" ht="24.15" customHeight="1">
      <c r="A1613" s="41"/>
      <c r="B1613" s="42"/>
      <c r="C1613" s="247" t="s">
        <v>1660</v>
      </c>
      <c r="D1613" s="247" t="s">
        <v>245</v>
      </c>
      <c r="E1613" s="248" t="s">
        <v>1661</v>
      </c>
      <c r="F1613" s="249" t="s">
        <v>1662</v>
      </c>
      <c r="G1613" s="250" t="s">
        <v>248</v>
      </c>
      <c r="H1613" s="251">
        <v>0.29399999999999998</v>
      </c>
      <c r="I1613" s="252"/>
      <c r="J1613" s="251">
        <f>ROUND(I1613*H1613,3)</f>
        <v>0</v>
      </c>
      <c r="K1613" s="253"/>
      <c r="L1613" s="44"/>
      <c r="M1613" s="254" t="s">
        <v>1</v>
      </c>
      <c r="N1613" s="255" t="s">
        <v>41</v>
      </c>
      <c r="O1613" s="94"/>
      <c r="P1613" s="256">
        <f>O1613*H1613</f>
        <v>0</v>
      </c>
      <c r="Q1613" s="256">
        <v>0.0027200000000000002</v>
      </c>
      <c r="R1613" s="256">
        <f>Q1613*H1613</f>
        <v>0.00079967999999999999</v>
      </c>
      <c r="S1613" s="256">
        <v>0</v>
      </c>
      <c r="T1613" s="257">
        <f>S1613*H1613</f>
        <v>0</v>
      </c>
      <c r="U1613" s="41"/>
      <c r="V1613" s="41"/>
      <c r="W1613" s="41"/>
      <c r="X1613" s="41"/>
      <c r="Y1613" s="41"/>
      <c r="Z1613" s="41"/>
      <c r="AA1613" s="41"/>
      <c r="AB1613" s="41"/>
      <c r="AC1613" s="41"/>
      <c r="AD1613" s="41"/>
      <c r="AE1613" s="41"/>
      <c r="AR1613" s="258" t="s">
        <v>518</v>
      </c>
      <c r="AT1613" s="258" t="s">
        <v>245</v>
      </c>
      <c r="AU1613" s="258" t="s">
        <v>85</v>
      </c>
      <c r="AY1613" s="18" t="s">
        <v>242</v>
      </c>
      <c r="BE1613" s="146">
        <f>IF(N1613="základní",J1613,0)</f>
        <v>0</v>
      </c>
      <c r="BF1613" s="146">
        <f>IF(N1613="snížená",J1613,0)</f>
        <v>0</v>
      </c>
      <c r="BG1613" s="146">
        <f>IF(N1613="zákl. přenesená",J1613,0)</f>
        <v>0</v>
      </c>
      <c r="BH1613" s="146">
        <f>IF(N1613="sníž. přenesená",J1613,0)</f>
        <v>0</v>
      </c>
      <c r="BI1613" s="146">
        <f>IF(N1613="nulová",J1613,0)</f>
        <v>0</v>
      </c>
      <c r="BJ1613" s="18" t="s">
        <v>31</v>
      </c>
      <c r="BK1613" s="259">
        <f>ROUND(I1613*H1613,3)</f>
        <v>0</v>
      </c>
      <c r="BL1613" s="18" t="s">
        <v>518</v>
      </c>
      <c r="BM1613" s="258" t="s">
        <v>1663</v>
      </c>
    </row>
    <row r="1614" s="2" customFormat="1" ht="24.15" customHeight="1">
      <c r="A1614" s="41"/>
      <c r="B1614" s="42"/>
      <c r="C1614" s="247" t="s">
        <v>1664</v>
      </c>
      <c r="D1614" s="247" t="s">
        <v>245</v>
      </c>
      <c r="E1614" s="248" t="s">
        <v>1665</v>
      </c>
      <c r="F1614" s="249" t="s">
        <v>1666</v>
      </c>
      <c r="G1614" s="250" t="s">
        <v>334</v>
      </c>
      <c r="H1614" s="251">
        <v>0.60899999999999999</v>
      </c>
      <c r="I1614" s="252"/>
      <c r="J1614" s="251">
        <f>ROUND(I1614*H1614,3)</f>
        <v>0</v>
      </c>
      <c r="K1614" s="253"/>
      <c r="L1614" s="44"/>
      <c r="M1614" s="254" t="s">
        <v>1</v>
      </c>
      <c r="N1614" s="255" t="s">
        <v>41</v>
      </c>
      <c r="O1614" s="94"/>
      <c r="P1614" s="256">
        <f>O1614*H1614</f>
        <v>0</v>
      </c>
      <c r="Q1614" s="256">
        <v>0</v>
      </c>
      <c r="R1614" s="256">
        <f>Q1614*H1614</f>
        <v>0</v>
      </c>
      <c r="S1614" s="256">
        <v>0</v>
      </c>
      <c r="T1614" s="257">
        <f>S1614*H1614</f>
        <v>0</v>
      </c>
      <c r="U1614" s="41"/>
      <c r="V1614" s="41"/>
      <c r="W1614" s="41"/>
      <c r="X1614" s="41"/>
      <c r="Y1614" s="41"/>
      <c r="Z1614" s="41"/>
      <c r="AA1614" s="41"/>
      <c r="AB1614" s="41"/>
      <c r="AC1614" s="41"/>
      <c r="AD1614" s="41"/>
      <c r="AE1614" s="41"/>
      <c r="AR1614" s="258" t="s">
        <v>518</v>
      </c>
      <c r="AT1614" s="258" t="s">
        <v>245</v>
      </c>
      <c r="AU1614" s="258" t="s">
        <v>85</v>
      </c>
      <c r="AY1614" s="18" t="s">
        <v>242</v>
      </c>
      <c r="BE1614" s="146">
        <f>IF(N1614="základní",J1614,0)</f>
        <v>0</v>
      </c>
      <c r="BF1614" s="146">
        <f>IF(N1614="snížená",J1614,0)</f>
        <v>0</v>
      </c>
      <c r="BG1614" s="146">
        <f>IF(N1614="zákl. přenesená",J1614,0)</f>
        <v>0</v>
      </c>
      <c r="BH1614" s="146">
        <f>IF(N1614="sníž. přenesená",J1614,0)</f>
        <v>0</v>
      </c>
      <c r="BI1614" s="146">
        <f>IF(N1614="nulová",J1614,0)</f>
        <v>0</v>
      </c>
      <c r="BJ1614" s="18" t="s">
        <v>31</v>
      </c>
      <c r="BK1614" s="259">
        <f>ROUND(I1614*H1614,3)</f>
        <v>0</v>
      </c>
      <c r="BL1614" s="18" t="s">
        <v>518</v>
      </c>
      <c r="BM1614" s="258" t="s">
        <v>1667</v>
      </c>
    </row>
    <row r="1615" s="12" customFormat="1" ht="22.8" customHeight="1">
      <c r="A1615" s="12"/>
      <c r="B1615" s="231"/>
      <c r="C1615" s="232"/>
      <c r="D1615" s="233" t="s">
        <v>75</v>
      </c>
      <c r="E1615" s="245" t="s">
        <v>1668</v>
      </c>
      <c r="F1615" s="245" t="s">
        <v>1669</v>
      </c>
      <c r="G1615" s="232"/>
      <c r="H1615" s="232"/>
      <c r="I1615" s="235"/>
      <c r="J1615" s="246">
        <f>BK1615</f>
        <v>0</v>
      </c>
      <c r="K1615" s="232"/>
      <c r="L1615" s="237"/>
      <c r="M1615" s="238"/>
      <c r="N1615" s="239"/>
      <c r="O1615" s="239"/>
      <c r="P1615" s="240">
        <f>SUM(P1616:P1628)</f>
        <v>0</v>
      </c>
      <c r="Q1615" s="239"/>
      <c r="R1615" s="240">
        <f>SUM(R1616:R1628)</f>
        <v>0.28336126</v>
      </c>
      <c r="S1615" s="239"/>
      <c r="T1615" s="241">
        <f>SUM(T1616:T1628)</f>
        <v>19.815301399999999</v>
      </c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R1615" s="242" t="s">
        <v>85</v>
      </c>
      <c r="AT1615" s="243" t="s">
        <v>75</v>
      </c>
      <c r="AU1615" s="243" t="s">
        <v>31</v>
      </c>
      <c r="AY1615" s="242" t="s">
        <v>242</v>
      </c>
      <c r="BK1615" s="244">
        <f>SUM(BK1616:BK1628)</f>
        <v>0</v>
      </c>
    </row>
    <row r="1616" s="2" customFormat="1" ht="24.15" customHeight="1">
      <c r="A1616" s="41"/>
      <c r="B1616" s="42"/>
      <c r="C1616" s="247" t="s">
        <v>1670</v>
      </c>
      <c r="D1616" s="247" t="s">
        <v>245</v>
      </c>
      <c r="E1616" s="248" t="s">
        <v>1671</v>
      </c>
      <c r="F1616" s="249" t="s">
        <v>1672</v>
      </c>
      <c r="G1616" s="250" t="s">
        <v>353</v>
      </c>
      <c r="H1616" s="251">
        <v>13</v>
      </c>
      <c r="I1616" s="252"/>
      <c r="J1616" s="251">
        <f>ROUND(I1616*H1616,3)</f>
        <v>0</v>
      </c>
      <c r="K1616" s="253"/>
      <c r="L1616" s="44"/>
      <c r="M1616" s="254" t="s">
        <v>1</v>
      </c>
      <c r="N1616" s="255" t="s">
        <v>41</v>
      </c>
      <c r="O1616" s="94"/>
      <c r="P1616" s="256">
        <f>O1616*H1616</f>
        <v>0</v>
      </c>
      <c r="Q1616" s="256">
        <v>0.02179702</v>
      </c>
      <c r="R1616" s="256">
        <f>Q1616*H1616</f>
        <v>0.28336126</v>
      </c>
      <c r="S1616" s="256">
        <v>0</v>
      </c>
      <c r="T1616" s="257">
        <f>S1616*H1616</f>
        <v>0</v>
      </c>
      <c r="U1616" s="41"/>
      <c r="V1616" s="41"/>
      <c r="W1616" s="41"/>
      <c r="X1616" s="41"/>
      <c r="Y1616" s="41"/>
      <c r="Z1616" s="41"/>
      <c r="AA1616" s="41"/>
      <c r="AB1616" s="41"/>
      <c r="AC1616" s="41"/>
      <c r="AD1616" s="41"/>
      <c r="AE1616" s="41"/>
      <c r="AR1616" s="258" t="s">
        <v>518</v>
      </c>
      <c r="AT1616" s="258" t="s">
        <v>245</v>
      </c>
      <c r="AU1616" s="258" t="s">
        <v>85</v>
      </c>
      <c r="AY1616" s="18" t="s">
        <v>242</v>
      </c>
      <c r="BE1616" s="146">
        <f>IF(N1616="základní",J1616,0)</f>
        <v>0</v>
      </c>
      <c r="BF1616" s="146">
        <f>IF(N1616="snížená",J1616,0)</f>
        <v>0</v>
      </c>
      <c r="BG1616" s="146">
        <f>IF(N1616="zákl. přenesená",J1616,0)</f>
        <v>0</v>
      </c>
      <c r="BH1616" s="146">
        <f>IF(N1616="sníž. přenesená",J1616,0)</f>
        <v>0</v>
      </c>
      <c r="BI1616" s="146">
        <f>IF(N1616="nulová",J1616,0)</f>
        <v>0</v>
      </c>
      <c r="BJ1616" s="18" t="s">
        <v>31</v>
      </c>
      <c r="BK1616" s="259">
        <f>ROUND(I1616*H1616,3)</f>
        <v>0</v>
      </c>
      <c r="BL1616" s="18" t="s">
        <v>518</v>
      </c>
      <c r="BM1616" s="258" t="s">
        <v>1673</v>
      </c>
    </row>
    <row r="1617" s="13" customFormat="1">
      <c r="A1617" s="13"/>
      <c r="B1617" s="260"/>
      <c r="C1617" s="261"/>
      <c r="D1617" s="262" t="s">
        <v>251</v>
      </c>
      <c r="E1617" s="263" t="s">
        <v>1</v>
      </c>
      <c r="F1617" s="264" t="s">
        <v>269</v>
      </c>
      <c r="G1617" s="261"/>
      <c r="H1617" s="263" t="s">
        <v>1</v>
      </c>
      <c r="I1617" s="265"/>
      <c r="J1617" s="261"/>
      <c r="K1617" s="261"/>
      <c r="L1617" s="266"/>
      <c r="M1617" s="267"/>
      <c r="N1617" s="268"/>
      <c r="O1617" s="268"/>
      <c r="P1617" s="268"/>
      <c r="Q1617" s="268"/>
      <c r="R1617" s="268"/>
      <c r="S1617" s="268"/>
      <c r="T1617" s="269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  <c r="AE1617" s="13"/>
      <c r="AT1617" s="270" t="s">
        <v>251</v>
      </c>
      <c r="AU1617" s="270" t="s">
        <v>85</v>
      </c>
      <c r="AV1617" s="13" t="s">
        <v>31</v>
      </c>
      <c r="AW1617" s="13" t="s">
        <v>30</v>
      </c>
      <c r="AX1617" s="13" t="s">
        <v>76</v>
      </c>
      <c r="AY1617" s="270" t="s">
        <v>242</v>
      </c>
    </row>
    <row r="1618" s="14" customFormat="1">
      <c r="A1618" s="14"/>
      <c r="B1618" s="271"/>
      <c r="C1618" s="272"/>
      <c r="D1618" s="262" t="s">
        <v>251</v>
      </c>
      <c r="E1618" s="273" t="s">
        <v>1</v>
      </c>
      <c r="F1618" s="274" t="s">
        <v>1674</v>
      </c>
      <c r="G1618" s="272"/>
      <c r="H1618" s="275">
        <v>13</v>
      </c>
      <c r="I1618" s="276"/>
      <c r="J1618" s="272"/>
      <c r="K1618" s="272"/>
      <c r="L1618" s="277"/>
      <c r="M1618" s="278"/>
      <c r="N1618" s="279"/>
      <c r="O1618" s="279"/>
      <c r="P1618" s="279"/>
      <c r="Q1618" s="279"/>
      <c r="R1618" s="279"/>
      <c r="S1618" s="279"/>
      <c r="T1618" s="280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T1618" s="281" t="s">
        <v>251</v>
      </c>
      <c r="AU1618" s="281" t="s">
        <v>85</v>
      </c>
      <c r="AV1618" s="14" t="s">
        <v>85</v>
      </c>
      <c r="AW1618" s="14" t="s">
        <v>30</v>
      </c>
      <c r="AX1618" s="14" t="s">
        <v>76</v>
      </c>
      <c r="AY1618" s="281" t="s">
        <v>242</v>
      </c>
    </row>
    <row r="1619" s="15" customFormat="1">
      <c r="A1619" s="15"/>
      <c r="B1619" s="282"/>
      <c r="C1619" s="283"/>
      <c r="D1619" s="262" t="s">
        <v>251</v>
      </c>
      <c r="E1619" s="284" t="s">
        <v>1</v>
      </c>
      <c r="F1619" s="285" t="s">
        <v>256</v>
      </c>
      <c r="G1619" s="283"/>
      <c r="H1619" s="286">
        <v>13</v>
      </c>
      <c r="I1619" s="287"/>
      <c r="J1619" s="283"/>
      <c r="K1619" s="283"/>
      <c r="L1619" s="288"/>
      <c r="M1619" s="289"/>
      <c r="N1619" s="290"/>
      <c r="O1619" s="290"/>
      <c r="P1619" s="290"/>
      <c r="Q1619" s="290"/>
      <c r="R1619" s="290"/>
      <c r="S1619" s="290"/>
      <c r="T1619" s="291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T1619" s="292" t="s">
        <v>251</v>
      </c>
      <c r="AU1619" s="292" t="s">
        <v>85</v>
      </c>
      <c r="AV1619" s="15" t="s">
        <v>249</v>
      </c>
      <c r="AW1619" s="15" t="s">
        <v>30</v>
      </c>
      <c r="AX1619" s="15" t="s">
        <v>31</v>
      </c>
      <c r="AY1619" s="292" t="s">
        <v>242</v>
      </c>
    </row>
    <row r="1620" s="2" customFormat="1" ht="24.15" customHeight="1">
      <c r="A1620" s="41"/>
      <c r="B1620" s="42"/>
      <c r="C1620" s="247" t="s">
        <v>554</v>
      </c>
      <c r="D1620" s="247" t="s">
        <v>245</v>
      </c>
      <c r="E1620" s="248" t="s">
        <v>1675</v>
      </c>
      <c r="F1620" s="249" t="s">
        <v>1676</v>
      </c>
      <c r="G1620" s="250" t="s">
        <v>353</v>
      </c>
      <c r="H1620" s="251">
        <v>699.94000000000005</v>
      </c>
      <c r="I1620" s="252"/>
      <c r="J1620" s="251">
        <f>ROUND(I1620*H1620,3)</f>
        <v>0</v>
      </c>
      <c r="K1620" s="253"/>
      <c r="L1620" s="44"/>
      <c r="M1620" s="254" t="s">
        <v>1</v>
      </c>
      <c r="N1620" s="255" t="s">
        <v>41</v>
      </c>
      <c r="O1620" s="94"/>
      <c r="P1620" s="256">
        <f>O1620*H1620</f>
        <v>0</v>
      </c>
      <c r="Q1620" s="256">
        <v>0</v>
      </c>
      <c r="R1620" s="256">
        <f>Q1620*H1620</f>
        <v>0</v>
      </c>
      <c r="S1620" s="256">
        <v>0.028309999999999998</v>
      </c>
      <c r="T1620" s="257">
        <f>S1620*H1620</f>
        <v>19.815301399999999</v>
      </c>
      <c r="U1620" s="41"/>
      <c r="V1620" s="41"/>
      <c r="W1620" s="41"/>
      <c r="X1620" s="41"/>
      <c r="Y1620" s="41"/>
      <c r="Z1620" s="41"/>
      <c r="AA1620" s="41"/>
      <c r="AB1620" s="41"/>
      <c r="AC1620" s="41"/>
      <c r="AD1620" s="41"/>
      <c r="AE1620" s="41"/>
      <c r="AR1620" s="258" t="s">
        <v>518</v>
      </c>
      <c r="AT1620" s="258" t="s">
        <v>245</v>
      </c>
      <c r="AU1620" s="258" t="s">
        <v>85</v>
      </c>
      <c r="AY1620" s="18" t="s">
        <v>242</v>
      </c>
      <c r="BE1620" s="146">
        <f>IF(N1620="základní",J1620,0)</f>
        <v>0</v>
      </c>
      <c r="BF1620" s="146">
        <f>IF(N1620="snížená",J1620,0)</f>
        <v>0</v>
      </c>
      <c r="BG1620" s="146">
        <f>IF(N1620="zákl. přenesená",J1620,0)</f>
        <v>0</v>
      </c>
      <c r="BH1620" s="146">
        <f>IF(N1620="sníž. přenesená",J1620,0)</f>
        <v>0</v>
      </c>
      <c r="BI1620" s="146">
        <f>IF(N1620="nulová",J1620,0)</f>
        <v>0</v>
      </c>
      <c r="BJ1620" s="18" t="s">
        <v>31</v>
      </c>
      <c r="BK1620" s="259">
        <f>ROUND(I1620*H1620,3)</f>
        <v>0</v>
      </c>
      <c r="BL1620" s="18" t="s">
        <v>518</v>
      </c>
      <c r="BM1620" s="258" t="s">
        <v>1677</v>
      </c>
    </row>
    <row r="1621" s="13" customFormat="1">
      <c r="A1621" s="13"/>
      <c r="B1621" s="260"/>
      <c r="C1621" s="261"/>
      <c r="D1621" s="262" t="s">
        <v>251</v>
      </c>
      <c r="E1621" s="263" t="s">
        <v>1</v>
      </c>
      <c r="F1621" s="264" t="s">
        <v>772</v>
      </c>
      <c r="G1621" s="261"/>
      <c r="H1621" s="263" t="s">
        <v>1</v>
      </c>
      <c r="I1621" s="265"/>
      <c r="J1621" s="261"/>
      <c r="K1621" s="261"/>
      <c r="L1621" s="266"/>
      <c r="M1621" s="267"/>
      <c r="N1621" s="268"/>
      <c r="O1621" s="268"/>
      <c r="P1621" s="268"/>
      <c r="Q1621" s="268"/>
      <c r="R1621" s="268"/>
      <c r="S1621" s="268"/>
      <c r="T1621" s="269"/>
      <c r="U1621" s="13"/>
      <c r="V1621" s="13"/>
      <c r="W1621" s="13"/>
      <c r="X1621" s="13"/>
      <c r="Y1621" s="13"/>
      <c r="Z1621" s="13"/>
      <c r="AA1621" s="13"/>
      <c r="AB1621" s="13"/>
      <c r="AC1621" s="13"/>
      <c r="AD1621" s="13"/>
      <c r="AE1621" s="13"/>
      <c r="AT1621" s="270" t="s">
        <v>251</v>
      </c>
      <c r="AU1621" s="270" t="s">
        <v>85</v>
      </c>
      <c r="AV1621" s="13" t="s">
        <v>31</v>
      </c>
      <c r="AW1621" s="13" t="s">
        <v>30</v>
      </c>
      <c r="AX1621" s="13" t="s">
        <v>76</v>
      </c>
      <c r="AY1621" s="270" t="s">
        <v>242</v>
      </c>
    </row>
    <row r="1622" s="14" customFormat="1">
      <c r="A1622" s="14"/>
      <c r="B1622" s="271"/>
      <c r="C1622" s="272"/>
      <c r="D1622" s="262" t="s">
        <v>251</v>
      </c>
      <c r="E1622" s="273" t="s">
        <v>1</v>
      </c>
      <c r="F1622" s="274" t="s">
        <v>1021</v>
      </c>
      <c r="G1622" s="272"/>
      <c r="H1622" s="275">
        <v>228.69999999999999</v>
      </c>
      <c r="I1622" s="276"/>
      <c r="J1622" s="272"/>
      <c r="K1622" s="272"/>
      <c r="L1622" s="277"/>
      <c r="M1622" s="278"/>
      <c r="N1622" s="279"/>
      <c r="O1622" s="279"/>
      <c r="P1622" s="279"/>
      <c r="Q1622" s="279"/>
      <c r="R1622" s="279"/>
      <c r="S1622" s="279"/>
      <c r="T1622" s="280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T1622" s="281" t="s">
        <v>251</v>
      </c>
      <c r="AU1622" s="281" t="s">
        <v>85</v>
      </c>
      <c r="AV1622" s="14" t="s">
        <v>85</v>
      </c>
      <c r="AW1622" s="14" t="s">
        <v>30</v>
      </c>
      <c r="AX1622" s="14" t="s">
        <v>76</v>
      </c>
      <c r="AY1622" s="281" t="s">
        <v>242</v>
      </c>
    </row>
    <row r="1623" s="13" customFormat="1">
      <c r="A1623" s="13"/>
      <c r="B1623" s="260"/>
      <c r="C1623" s="261"/>
      <c r="D1623" s="262" t="s">
        <v>251</v>
      </c>
      <c r="E1623" s="263" t="s">
        <v>1</v>
      </c>
      <c r="F1623" s="264" t="s">
        <v>426</v>
      </c>
      <c r="G1623" s="261"/>
      <c r="H1623" s="263" t="s">
        <v>1</v>
      </c>
      <c r="I1623" s="265"/>
      <c r="J1623" s="261"/>
      <c r="K1623" s="261"/>
      <c r="L1623" s="266"/>
      <c r="M1623" s="267"/>
      <c r="N1623" s="268"/>
      <c r="O1623" s="268"/>
      <c r="P1623" s="268"/>
      <c r="Q1623" s="268"/>
      <c r="R1623" s="268"/>
      <c r="S1623" s="268"/>
      <c r="T1623" s="269"/>
      <c r="U1623" s="13"/>
      <c r="V1623" s="13"/>
      <c r="W1623" s="13"/>
      <c r="X1623" s="13"/>
      <c r="Y1623" s="13"/>
      <c r="Z1623" s="13"/>
      <c r="AA1623" s="13"/>
      <c r="AB1623" s="13"/>
      <c r="AC1623" s="13"/>
      <c r="AD1623" s="13"/>
      <c r="AE1623" s="13"/>
      <c r="AT1623" s="270" t="s">
        <v>251</v>
      </c>
      <c r="AU1623" s="270" t="s">
        <v>85</v>
      </c>
      <c r="AV1623" s="13" t="s">
        <v>31</v>
      </c>
      <c r="AW1623" s="13" t="s">
        <v>30</v>
      </c>
      <c r="AX1623" s="13" t="s">
        <v>76</v>
      </c>
      <c r="AY1623" s="270" t="s">
        <v>242</v>
      </c>
    </row>
    <row r="1624" s="13" customFormat="1">
      <c r="A1624" s="13"/>
      <c r="B1624" s="260"/>
      <c r="C1624" s="261"/>
      <c r="D1624" s="262" t="s">
        <v>251</v>
      </c>
      <c r="E1624" s="263" t="s">
        <v>1</v>
      </c>
      <c r="F1624" s="264" t="s">
        <v>1678</v>
      </c>
      <c r="G1624" s="261"/>
      <c r="H1624" s="263" t="s">
        <v>1</v>
      </c>
      <c r="I1624" s="265"/>
      <c r="J1624" s="261"/>
      <c r="K1624" s="261"/>
      <c r="L1624" s="266"/>
      <c r="M1624" s="267"/>
      <c r="N1624" s="268"/>
      <c r="O1624" s="268"/>
      <c r="P1624" s="268"/>
      <c r="Q1624" s="268"/>
      <c r="R1624" s="268"/>
      <c r="S1624" s="268"/>
      <c r="T1624" s="269"/>
      <c r="U1624" s="13"/>
      <c r="V1624" s="13"/>
      <c r="W1624" s="13"/>
      <c r="X1624" s="13"/>
      <c r="Y1624" s="13"/>
      <c r="Z1624" s="13"/>
      <c r="AA1624" s="13"/>
      <c r="AB1624" s="13"/>
      <c r="AC1624" s="13"/>
      <c r="AD1624" s="13"/>
      <c r="AE1624" s="13"/>
      <c r="AT1624" s="270" t="s">
        <v>251</v>
      </c>
      <c r="AU1624" s="270" t="s">
        <v>85</v>
      </c>
      <c r="AV1624" s="13" t="s">
        <v>31</v>
      </c>
      <c r="AW1624" s="13" t="s">
        <v>30</v>
      </c>
      <c r="AX1624" s="13" t="s">
        <v>76</v>
      </c>
      <c r="AY1624" s="270" t="s">
        <v>242</v>
      </c>
    </row>
    <row r="1625" s="14" customFormat="1">
      <c r="A1625" s="14"/>
      <c r="B1625" s="271"/>
      <c r="C1625" s="272"/>
      <c r="D1625" s="262" t="s">
        <v>251</v>
      </c>
      <c r="E1625" s="273" t="s">
        <v>1</v>
      </c>
      <c r="F1625" s="274" t="s">
        <v>1679</v>
      </c>
      <c r="G1625" s="272"/>
      <c r="H1625" s="275">
        <v>200.34</v>
      </c>
      <c r="I1625" s="276"/>
      <c r="J1625" s="272"/>
      <c r="K1625" s="272"/>
      <c r="L1625" s="277"/>
      <c r="M1625" s="278"/>
      <c r="N1625" s="279"/>
      <c r="O1625" s="279"/>
      <c r="P1625" s="279"/>
      <c r="Q1625" s="279"/>
      <c r="R1625" s="279"/>
      <c r="S1625" s="279"/>
      <c r="T1625" s="280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T1625" s="281" t="s">
        <v>251</v>
      </c>
      <c r="AU1625" s="281" t="s">
        <v>85</v>
      </c>
      <c r="AV1625" s="14" t="s">
        <v>85</v>
      </c>
      <c r="AW1625" s="14" t="s">
        <v>30</v>
      </c>
      <c r="AX1625" s="14" t="s">
        <v>76</v>
      </c>
      <c r="AY1625" s="281" t="s">
        <v>242</v>
      </c>
    </row>
    <row r="1626" s="13" customFormat="1">
      <c r="A1626" s="13"/>
      <c r="B1626" s="260"/>
      <c r="C1626" s="261"/>
      <c r="D1626" s="262" t="s">
        <v>251</v>
      </c>
      <c r="E1626" s="263" t="s">
        <v>1</v>
      </c>
      <c r="F1626" s="264" t="s">
        <v>428</v>
      </c>
      <c r="G1626" s="261"/>
      <c r="H1626" s="263" t="s">
        <v>1</v>
      </c>
      <c r="I1626" s="265"/>
      <c r="J1626" s="261"/>
      <c r="K1626" s="261"/>
      <c r="L1626" s="266"/>
      <c r="M1626" s="267"/>
      <c r="N1626" s="268"/>
      <c r="O1626" s="268"/>
      <c r="P1626" s="268"/>
      <c r="Q1626" s="268"/>
      <c r="R1626" s="268"/>
      <c r="S1626" s="268"/>
      <c r="T1626" s="269"/>
      <c r="U1626" s="13"/>
      <c r="V1626" s="13"/>
      <c r="W1626" s="13"/>
      <c r="X1626" s="13"/>
      <c r="Y1626" s="13"/>
      <c r="Z1626" s="13"/>
      <c r="AA1626" s="13"/>
      <c r="AB1626" s="13"/>
      <c r="AC1626" s="13"/>
      <c r="AD1626" s="13"/>
      <c r="AE1626" s="13"/>
      <c r="AT1626" s="270" t="s">
        <v>251</v>
      </c>
      <c r="AU1626" s="270" t="s">
        <v>85</v>
      </c>
      <c r="AV1626" s="13" t="s">
        <v>31</v>
      </c>
      <c r="AW1626" s="13" t="s">
        <v>30</v>
      </c>
      <c r="AX1626" s="13" t="s">
        <v>76</v>
      </c>
      <c r="AY1626" s="270" t="s">
        <v>242</v>
      </c>
    </row>
    <row r="1627" s="14" customFormat="1">
      <c r="A1627" s="14"/>
      <c r="B1627" s="271"/>
      <c r="C1627" s="272"/>
      <c r="D1627" s="262" t="s">
        <v>251</v>
      </c>
      <c r="E1627" s="273" t="s">
        <v>1</v>
      </c>
      <c r="F1627" s="274" t="s">
        <v>1023</v>
      </c>
      <c r="G1627" s="272"/>
      <c r="H1627" s="275">
        <v>270.89999999999998</v>
      </c>
      <c r="I1627" s="276"/>
      <c r="J1627" s="272"/>
      <c r="K1627" s="272"/>
      <c r="L1627" s="277"/>
      <c r="M1627" s="278"/>
      <c r="N1627" s="279"/>
      <c r="O1627" s="279"/>
      <c r="P1627" s="279"/>
      <c r="Q1627" s="279"/>
      <c r="R1627" s="279"/>
      <c r="S1627" s="279"/>
      <c r="T1627" s="280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T1627" s="281" t="s">
        <v>251</v>
      </c>
      <c r="AU1627" s="281" t="s">
        <v>85</v>
      </c>
      <c r="AV1627" s="14" t="s">
        <v>85</v>
      </c>
      <c r="AW1627" s="14" t="s">
        <v>30</v>
      </c>
      <c r="AX1627" s="14" t="s">
        <v>76</v>
      </c>
      <c r="AY1627" s="281" t="s">
        <v>242</v>
      </c>
    </row>
    <row r="1628" s="15" customFormat="1">
      <c r="A1628" s="15"/>
      <c r="B1628" s="282"/>
      <c r="C1628" s="283"/>
      <c r="D1628" s="262" t="s">
        <v>251</v>
      </c>
      <c r="E1628" s="284" t="s">
        <v>1</v>
      </c>
      <c r="F1628" s="285" t="s">
        <v>256</v>
      </c>
      <c r="G1628" s="283"/>
      <c r="H1628" s="286">
        <v>699.94000000000005</v>
      </c>
      <c r="I1628" s="287"/>
      <c r="J1628" s="283"/>
      <c r="K1628" s="283"/>
      <c r="L1628" s="288"/>
      <c r="M1628" s="289"/>
      <c r="N1628" s="290"/>
      <c r="O1628" s="290"/>
      <c r="P1628" s="290"/>
      <c r="Q1628" s="290"/>
      <c r="R1628" s="290"/>
      <c r="S1628" s="290"/>
      <c r="T1628" s="291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T1628" s="292" t="s">
        <v>251</v>
      </c>
      <c r="AU1628" s="292" t="s">
        <v>85</v>
      </c>
      <c r="AV1628" s="15" t="s">
        <v>249</v>
      </c>
      <c r="AW1628" s="15" t="s">
        <v>30</v>
      </c>
      <c r="AX1628" s="15" t="s">
        <v>31</v>
      </c>
      <c r="AY1628" s="292" t="s">
        <v>242</v>
      </c>
    </row>
    <row r="1629" s="12" customFormat="1" ht="22.8" customHeight="1">
      <c r="A1629" s="12"/>
      <c r="B1629" s="231"/>
      <c r="C1629" s="232"/>
      <c r="D1629" s="233" t="s">
        <v>75</v>
      </c>
      <c r="E1629" s="245" t="s">
        <v>1680</v>
      </c>
      <c r="F1629" s="245" t="s">
        <v>1681</v>
      </c>
      <c r="G1629" s="232"/>
      <c r="H1629" s="232"/>
      <c r="I1629" s="235"/>
      <c r="J1629" s="246">
        <f>BK1629</f>
        <v>0</v>
      </c>
      <c r="K1629" s="232"/>
      <c r="L1629" s="237"/>
      <c r="M1629" s="238"/>
      <c r="N1629" s="239"/>
      <c r="O1629" s="239"/>
      <c r="P1629" s="240">
        <f>SUM(P1630:P1636)</f>
        <v>0</v>
      </c>
      <c r="Q1629" s="239"/>
      <c r="R1629" s="240">
        <f>SUM(R1630:R1636)</f>
        <v>0.022600000000000002</v>
      </c>
      <c r="S1629" s="239"/>
      <c r="T1629" s="241">
        <f>SUM(T1630:T1636)</f>
        <v>0</v>
      </c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R1629" s="242" t="s">
        <v>85</v>
      </c>
      <c r="AT1629" s="243" t="s">
        <v>75</v>
      </c>
      <c r="AU1629" s="243" t="s">
        <v>31</v>
      </c>
      <c r="AY1629" s="242" t="s">
        <v>242</v>
      </c>
      <c r="BK1629" s="244">
        <f>SUM(BK1630:BK1636)</f>
        <v>0</v>
      </c>
    </row>
    <row r="1630" s="2" customFormat="1" ht="21.75" customHeight="1">
      <c r="A1630" s="41"/>
      <c r="B1630" s="42"/>
      <c r="C1630" s="247" t="s">
        <v>1682</v>
      </c>
      <c r="D1630" s="247" t="s">
        <v>245</v>
      </c>
      <c r="E1630" s="248" t="s">
        <v>1683</v>
      </c>
      <c r="F1630" s="249" t="s">
        <v>1684</v>
      </c>
      <c r="G1630" s="250" t="s">
        <v>465</v>
      </c>
      <c r="H1630" s="251">
        <v>5</v>
      </c>
      <c r="I1630" s="252"/>
      <c r="J1630" s="251">
        <f>ROUND(I1630*H1630,3)</f>
        <v>0</v>
      </c>
      <c r="K1630" s="253"/>
      <c r="L1630" s="44"/>
      <c r="M1630" s="254" t="s">
        <v>1</v>
      </c>
      <c r="N1630" s="255" t="s">
        <v>41</v>
      </c>
      <c r="O1630" s="94"/>
      <c r="P1630" s="256">
        <f>O1630*H1630</f>
        <v>0</v>
      </c>
      <c r="Q1630" s="256">
        <v>0.0032200000000000002</v>
      </c>
      <c r="R1630" s="256">
        <f>Q1630*H1630</f>
        <v>0.0161</v>
      </c>
      <c r="S1630" s="256">
        <v>0</v>
      </c>
      <c r="T1630" s="257">
        <f>S1630*H1630</f>
        <v>0</v>
      </c>
      <c r="U1630" s="41"/>
      <c r="V1630" s="41"/>
      <c r="W1630" s="41"/>
      <c r="X1630" s="41"/>
      <c r="Y1630" s="41"/>
      <c r="Z1630" s="41"/>
      <c r="AA1630" s="41"/>
      <c r="AB1630" s="41"/>
      <c r="AC1630" s="41"/>
      <c r="AD1630" s="41"/>
      <c r="AE1630" s="41"/>
      <c r="AR1630" s="258" t="s">
        <v>518</v>
      </c>
      <c r="AT1630" s="258" t="s">
        <v>245</v>
      </c>
      <c r="AU1630" s="258" t="s">
        <v>85</v>
      </c>
      <c r="AY1630" s="18" t="s">
        <v>242</v>
      </c>
      <c r="BE1630" s="146">
        <f>IF(N1630="základní",J1630,0)</f>
        <v>0</v>
      </c>
      <c r="BF1630" s="146">
        <f>IF(N1630="snížená",J1630,0)</f>
        <v>0</v>
      </c>
      <c r="BG1630" s="146">
        <f>IF(N1630="zákl. přenesená",J1630,0)</f>
        <v>0</v>
      </c>
      <c r="BH1630" s="146">
        <f>IF(N1630="sníž. přenesená",J1630,0)</f>
        <v>0</v>
      </c>
      <c r="BI1630" s="146">
        <f>IF(N1630="nulová",J1630,0)</f>
        <v>0</v>
      </c>
      <c r="BJ1630" s="18" t="s">
        <v>31</v>
      </c>
      <c r="BK1630" s="259">
        <f>ROUND(I1630*H1630,3)</f>
        <v>0</v>
      </c>
      <c r="BL1630" s="18" t="s">
        <v>518</v>
      </c>
      <c r="BM1630" s="258" t="s">
        <v>1685</v>
      </c>
    </row>
    <row r="1631" s="13" customFormat="1">
      <c r="A1631" s="13"/>
      <c r="B1631" s="260"/>
      <c r="C1631" s="261"/>
      <c r="D1631" s="262" t="s">
        <v>251</v>
      </c>
      <c r="E1631" s="263" t="s">
        <v>1</v>
      </c>
      <c r="F1631" s="264" t="s">
        <v>269</v>
      </c>
      <c r="G1631" s="261"/>
      <c r="H1631" s="263" t="s">
        <v>1</v>
      </c>
      <c r="I1631" s="265"/>
      <c r="J1631" s="261"/>
      <c r="K1631" s="261"/>
      <c r="L1631" s="266"/>
      <c r="M1631" s="267"/>
      <c r="N1631" s="268"/>
      <c r="O1631" s="268"/>
      <c r="P1631" s="268"/>
      <c r="Q1631" s="268"/>
      <c r="R1631" s="268"/>
      <c r="S1631" s="268"/>
      <c r="T1631" s="269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T1631" s="270" t="s">
        <v>251</v>
      </c>
      <c r="AU1631" s="270" t="s">
        <v>85</v>
      </c>
      <c r="AV1631" s="13" t="s">
        <v>31</v>
      </c>
      <c r="AW1631" s="13" t="s">
        <v>30</v>
      </c>
      <c r="AX1631" s="13" t="s">
        <v>76</v>
      </c>
      <c r="AY1631" s="270" t="s">
        <v>242</v>
      </c>
    </row>
    <row r="1632" s="14" customFormat="1">
      <c r="A1632" s="14"/>
      <c r="B1632" s="271"/>
      <c r="C1632" s="272"/>
      <c r="D1632" s="262" t="s">
        <v>251</v>
      </c>
      <c r="E1632" s="273" t="s">
        <v>1</v>
      </c>
      <c r="F1632" s="274" t="s">
        <v>1221</v>
      </c>
      <c r="G1632" s="272"/>
      <c r="H1632" s="275">
        <v>5</v>
      </c>
      <c r="I1632" s="276"/>
      <c r="J1632" s="272"/>
      <c r="K1632" s="272"/>
      <c r="L1632" s="277"/>
      <c r="M1632" s="278"/>
      <c r="N1632" s="279"/>
      <c r="O1632" s="279"/>
      <c r="P1632" s="279"/>
      <c r="Q1632" s="279"/>
      <c r="R1632" s="279"/>
      <c r="S1632" s="279"/>
      <c r="T1632" s="280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T1632" s="281" t="s">
        <v>251</v>
      </c>
      <c r="AU1632" s="281" t="s">
        <v>85</v>
      </c>
      <c r="AV1632" s="14" t="s">
        <v>85</v>
      </c>
      <c r="AW1632" s="14" t="s">
        <v>30</v>
      </c>
      <c r="AX1632" s="14" t="s">
        <v>76</v>
      </c>
      <c r="AY1632" s="281" t="s">
        <v>242</v>
      </c>
    </row>
    <row r="1633" s="15" customFormat="1">
      <c r="A1633" s="15"/>
      <c r="B1633" s="282"/>
      <c r="C1633" s="283"/>
      <c r="D1633" s="262" t="s">
        <v>251</v>
      </c>
      <c r="E1633" s="284" t="s">
        <v>1</v>
      </c>
      <c r="F1633" s="285" t="s">
        <v>256</v>
      </c>
      <c r="G1633" s="283"/>
      <c r="H1633" s="286">
        <v>5</v>
      </c>
      <c r="I1633" s="287"/>
      <c r="J1633" s="283"/>
      <c r="K1633" s="283"/>
      <c r="L1633" s="288"/>
      <c r="M1633" s="289"/>
      <c r="N1633" s="290"/>
      <c r="O1633" s="290"/>
      <c r="P1633" s="290"/>
      <c r="Q1633" s="290"/>
      <c r="R1633" s="290"/>
      <c r="S1633" s="290"/>
      <c r="T1633" s="291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T1633" s="292" t="s">
        <v>251</v>
      </c>
      <c r="AU1633" s="292" t="s">
        <v>85</v>
      </c>
      <c r="AV1633" s="15" t="s">
        <v>249</v>
      </c>
      <c r="AW1633" s="15" t="s">
        <v>30</v>
      </c>
      <c r="AX1633" s="15" t="s">
        <v>31</v>
      </c>
      <c r="AY1633" s="292" t="s">
        <v>242</v>
      </c>
    </row>
    <row r="1634" s="2" customFormat="1" ht="24.15" customHeight="1">
      <c r="A1634" s="41"/>
      <c r="B1634" s="42"/>
      <c r="C1634" s="247" t="s">
        <v>1686</v>
      </c>
      <c r="D1634" s="247" t="s">
        <v>245</v>
      </c>
      <c r="E1634" s="248" t="s">
        <v>1687</v>
      </c>
      <c r="F1634" s="249" t="s">
        <v>1688</v>
      </c>
      <c r="G1634" s="250" t="s">
        <v>478</v>
      </c>
      <c r="H1634" s="251">
        <v>1</v>
      </c>
      <c r="I1634" s="252"/>
      <c r="J1634" s="251">
        <f>ROUND(I1634*H1634,3)</f>
        <v>0</v>
      </c>
      <c r="K1634" s="253"/>
      <c r="L1634" s="44"/>
      <c r="M1634" s="254" t="s">
        <v>1</v>
      </c>
      <c r="N1634" s="255" t="s">
        <v>41</v>
      </c>
      <c r="O1634" s="94"/>
      <c r="P1634" s="256">
        <f>O1634*H1634</f>
        <v>0</v>
      </c>
      <c r="Q1634" s="256">
        <v>0.00032000000000000003</v>
      </c>
      <c r="R1634" s="256">
        <f>Q1634*H1634</f>
        <v>0.00032000000000000003</v>
      </c>
      <c r="S1634" s="256">
        <v>0</v>
      </c>
      <c r="T1634" s="257">
        <f>S1634*H1634</f>
        <v>0</v>
      </c>
      <c r="U1634" s="41"/>
      <c r="V1634" s="41"/>
      <c r="W1634" s="41"/>
      <c r="X1634" s="41"/>
      <c r="Y1634" s="41"/>
      <c r="Z1634" s="41"/>
      <c r="AA1634" s="41"/>
      <c r="AB1634" s="41"/>
      <c r="AC1634" s="41"/>
      <c r="AD1634" s="41"/>
      <c r="AE1634" s="41"/>
      <c r="AR1634" s="258" t="s">
        <v>518</v>
      </c>
      <c r="AT1634" s="258" t="s">
        <v>245</v>
      </c>
      <c r="AU1634" s="258" t="s">
        <v>85</v>
      </c>
      <c r="AY1634" s="18" t="s">
        <v>242</v>
      </c>
      <c r="BE1634" s="146">
        <f>IF(N1634="základní",J1634,0)</f>
        <v>0</v>
      </c>
      <c r="BF1634" s="146">
        <f>IF(N1634="snížená",J1634,0)</f>
        <v>0</v>
      </c>
      <c r="BG1634" s="146">
        <f>IF(N1634="zákl. přenesená",J1634,0)</f>
        <v>0</v>
      </c>
      <c r="BH1634" s="146">
        <f>IF(N1634="sníž. přenesená",J1634,0)</f>
        <v>0</v>
      </c>
      <c r="BI1634" s="146">
        <f>IF(N1634="nulová",J1634,0)</f>
        <v>0</v>
      </c>
      <c r="BJ1634" s="18" t="s">
        <v>31</v>
      </c>
      <c r="BK1634" s="259">
        <f>ROUND(I1634*H1634,3)</f>
        <v>0</v>
      </c>
      <c r="BL1634" s="18" t="s">
        <v>518</v>
      </c>
      <c r="BM1634" s="258" t="s">
        <v>1689</v>
      </c>
    </row>
    <row r="1635" s="2" customFormat="1" ht="24.15" customHeight="1">
      <c r="A1635" s="41"/>
      <c r="B1635" s="42"/>
      <c r="C1635" s="247" t="s">
        <v>1690</v>
      </c>
      <c r="D1635" s="247" t="s">
        <v>245</v>
      </c>
      <c r="E1635" s="248" t="s">
        <v>1691</v>
      </c>
      <c r="F1635" s="249" t="s">
        <v>1692</v>
      </c>
      <c r="G1635" s="250" t="s">
        <v>465</v>
      </c>
      <c r="H1635" s="251">
        <v>3</v>
      </c>
      <c r="I1635" s="252"/>
      <c r="J1635" s="251">
        <f>ROUND(I1635*H1635,3)</f>
        <v>0</v>
      </c>
      <c r="K1635" s="253"/>
      <c r="L1635" s="44"/>
      <c r="M1635" s="254" t="s">
        <v>1</v>
      </c>
      <c r="N1635" s="255" t="s">
        <v>41</v>
      </c>
      <c r="O1635" s="94"/>
      <c r="P1635" s="256">
        <f>O1635*H1635</f>
        <v>0</v>
      </c>
      <c r="Q1635" s="256">
        <v>0.0020600000000000002</v>
      </c>
      <c r="R1635" s="256">
        <f>Q1635*H1635</f>
        <v>0.0061800000000000006</v>
      </c>
      <c r="S1635" s="256">
        <v>0</v>
      </c>
      <c r="T1635" s="257">
        <f>S1635*H1635</f>
        <v>0</v>
      </c>
      <c r="U1635" s="41"/>
      <c r="V1635" s="41"/>
      <c r="W1635" s="41"/>
      <c r="X1635" s="41"/>
      <c r="Y1635" s="41"/>
      <c r="Z1635" s="41"/>
      <c r="AA1635" s="41"/>
      <c r="AB1635" s="41"/>
      <c r="AC1635" s="41"/>
      <c r="AD1635" s="41"/>
      <c r="AE1635" s="41"/>
      <c r="AR1635" s="258" t="s">
        <v>518</v>
      </c>
      <c r="AT1635" s="258" t="s">
        <v>245</v>
      </c>
      <c r="AU1635" s="258" t="s">
        <v>85</v>
      </c>
      <c r="AY1635" s="18" t="s">
        <v>242</v>
      </c>
      <c r="BE1635" s="146">
        <f>IF(N1635="základní",J1635,0)</f>
        <v>0</v>
      </c>
      <c r="BF1635" s="146">
        <f>IF(N1635="snížená",J1635,0)</f>
        <v>0</v>
      </c>
      <c r="BG1635" s="146">
        <f>IF(N1635="zákl. přenesená",J1635,0)</f>
        <v>0</v>
      </c>
      <c r="BH1635" s="146">
        <f>IF(N1635="sníž. přenesená",J1635,0)</f>
        <v>0</v>
      </c>
      <c r="BI1635" s="146">
        <f>IF(N1635="nulová",J1635,0)</f>
        <v>0</v>
      </c>
      <c r="BJ1635" s="18" t="s">
        <v>31</v>
      </c>
      <c r="BK1635" s="259">
        <f>ROUND(I1635*H1635,3)</f>
        <v>0</v>
      </c>
      <c r="BL1635" s="18" t="s">
        <v>518</v>
      </c>
      <c r="BM1635" s="258" t="s">
        <v>1693</v>
      </c>
    </row>
    <row r="1636" s="2" customFormat="1" ht="24.15" customHeight="1">
      <c r="A1636" s="41"/>
      <c r="B1636" s="42"/>
      <c r="C1636" s="247" t="s">
        <v>1694</v>
      </c>
      <c r="D1636" s="247" t="s">
        <v>245</v>
      </c>
      <c r="E1636" s="248" t="s">
        <v>1695</v>
      </c>
      <c r="F1636" s="249" t="s">
        <v>1696</v>
      </c>
      <c r="G1636" s="250" t="s">
        <v>1380</v>
      </c>
      <c r="H1636" s="314"/>
      <c r="I1636" s="252"/>
      <c r="J1636" s="251">
        <f>ROUND(I1636*H1636,3)</f>
        <v>0</v>
      </c>
      <c r="K1636" s="253"/>
      <c r="L1636" s="44"/>
      <c r="M1636" s="254" t="s">
        <v>1</v>
      </c>
      <c r="N1636" s="255" t="s">
        <v>41</v>
      </c>
      <c r="O1636" s="94"/>
      <c r="P1636" s="256">
        <f>O1636*H1636</f>
        <v>0</v>
      </c>
      <c r="Q1636" s="256">
        <v>0</v>
      </c>
      <c r="R1636" s="256">
        <f>Q1636*H1636</f>
        <v>0</v>
      </c>
      <c r="S1636" s="256">
        <v>0</v>
      </c>
      <c r="T1636" s="257">
        <f>S1636*H1636</f>
        <v>0</v>
      </c>
      <c r="U1636" s="41"/>
      <c r="V1636" s="41"/>
      <c r="W1636" s="41"/>
      <c r="X1636" s="41"/>
      <c r="Y1636" s="41"/>
      <c r="Z1636" s="41"/>
      <c r="AA1636" s="41"/>
      <c r="AB1636" s="41"/>
      <c r="AC1636" s="41"/>
      <c r="AD1636" s="41"/>
      <c r="AE1636" s="41"/>
      <c r="AR1636" s="258" t="s">
        <v>518</v>
      </c>
      <c r="AT1636" s="258" t="s">
        <v>245</v>
      </c>
      <c r="AU1636" s="258" t="s">
        <v>85</v>
      </c>
      <c r="AY1636" s="18" t="s">
        <v>242</v>
      </c>
      <c r="BE1636" s="146">
        <f>IF(N1636="základní",J1636,0)</f>
        <v>0</v>
      </c>
      <c r="BF1636" s="146">
        <f>IF(N1636="snížená",J1636,0)</f>
        <v>0</v>
      </c>
      <c r="BG1636" s="146">
        <f>IF(N1636="zákl. přenesená",J1636,0)</f>
        <v>0</v>
      </c>
      <c r="BH1636" s="146">
        <f>IF(N1636="sníž. přenesená",J1636,0)</f>
        <v>0</v>
      </c>
      <c r="BI1636" s="146">
        <f>IF(N1636="nulová",J1636,0)</f>
        <v>0</v>
      </c>
      <c r="BJ1636" s="18" t="s">
        <v>31</v>
      </c>
      <c r="BK1636" s="259">
        <f>ROUND(I1636*H1636,3)</f>
        <v>0</v>
      </c>
      <c r="BL1636" s="18" t="s">
        <v>518</v>
      </c>
      <c r="BM1636" s="258" t="s">
        <v>1697</v>
      </c>
    </row>
    <row r="1637" s="12" customFormat="1" ht="22.8" customHeight="1">
      <c r="A1637" s="12"/>
      <c r="B1637" s="231"/>
      <c r="C1637" s="232"/>
      <c r="D1637" s="233" t="s">
        <v>75</v>
      </c>
      <c r="E1637" s="245" t="s">
        <v>1698</v>
      </c>
      <c r="F1637" s="245" t="s">
        <v>1699</v>
      </c>
      <c r="G1637" s="232"/>
      <c r="H1637" s="232"/>
      <c r="I1637" s="235"/>
      <c r="J1637" s="246">
        <f>BK1637</f>
        <v>0</v>
      </c>
      <c r="K1637" s="232"/>
      <c r="L1637" s="237"/>
      <c r="M1637" s="238"/>
      <c r="N1637" s="239"/>
      <c r="O1637" s="239"/>
      <c r="P1637" s="240">
        <f>SUM(P1638:P1704)</f>
        <v>0</v>
      </c>
      <c r="Q1637" s="239"/>
      <c r="R1637" s="240">
        <f>SUM(R1638:R1704)</f>
        <v>0.0298935</v>
      </c>
      <c r="S1637" s="239"/>
      <c r="T1637" s="241">
        <f>SUM(T1638:T1704)</f>
        <v>1.411276</v>
      </c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R1637" s="242" t="s">
        <v>85</v>
      </c>
      <c r="AT1637" s="243" t="s">
        <v>75</v>
      </c>
      <c r="AU1637" s="243" t="s">
        <v>31</v>
      </c>
      <c r="AY1637" s="242" t="s">
        <v>242</v>
      </c>
      <c r="BK1637" s="244">
        <f>SUM(BK1638:BK1704)</f>
        <v>0</v>
      </c>
    </row>
    <row r="1638" s="2" customFormat="1" ht="24.15" customHeight="1">
      <c r="A1638" s="41"/>
      <c r="B1638" s="42"/>
      <c r="C1638" s="247" t="s">
        <v>1700</v>
      </c>
      <c r="D1638" s="247" t="s">
        <v>245</v>
      </c>
      <c r="E1638" s="248" t="s">
        <v>1701</v>
      </c>
      <c r="F1638" s="249" t="s">
        <v>1702</v>
      </c>
      <c r="G1638" s="250" t="s">
        <v>353</v>
      </c>
      <c r="H1638" s="251">
        <v>2.0680000000000001</v>
      </c>
      <c r="I1638" s="252"/>
      <c r="J1638" s="251">
        <f>ROUND(I1638*H1638,3)</f>
        <v>0</v>
      </c>
      <c r="K1638" s="253"/>
      <c r="L1638" s="44"/>
      <c r="M1638" s="254" t="s">
        <v>1</v>
      </c>
      <c r="N1638" s="255" t="s">
        <v>41</v>
      </c>
      <c r="O1638" s="94"/>
      <c r="P1638" s="256">
        <f>O1638*H1638</f>
        <v>0</v>
      </c>
      <c r="Q1638" s="256">
        <v>0</v>
      </c>
      <c r="R1638" s="256">
        <f>Q1638*H1638</f>
        <v>0</v>
      </c>
      <c r="S1638" s="256">
        <v>0</v>
      </c>
      <c r="T1638" s="257">
        <f>S1638*H1638</f>
        <v>0</v>
      </c>
      <c r="U1638" s="41"/>
      <c r="V1638" s="41"/>
      <c r="W1638" s="41"/>
      <c r="X1638" s="41"/>
      <c r="Y1638" s="41"/>
      <c r="Z1638" s="41"/>
      <c r="AA1638" s="41"/>
      <c r="AB1638" s="41"/>
      <c r="AC1638" s="41"/>
      <c r="AD1638" s="41"/>
      <c r="AE1638" s="41"/>
      <c r="AR1638" s="258" t="s">
        <v>518</v>
      </c>
      <c r="AT1638" s="258" t="s">
        <v>245</v>
      </c>
      <c r="AU1638" s="258" t="s">
        <v>85</v>
      </c>
      <c r="AY1638" s="18" t="s">
        <v>242</v>
      </c>
      <c r="BE1638" s="146">
        <f>IF(N1638="základní",J1638,0)</f>
        <v>0</v>
      </c>
      <c r="BF1638" s="146">
        <f>IF(N1638="snížená",J1638,0)</f>
        <v>0</v>
      </c>
      <c r="BG1638" s="146">
        <f>IF(N1638="zákl. přenesená",J1638,0)</f>
        <v>0</v>
      </c>
      <c r="BH1638" s="146">
        <f>IF(N1638="sníž. přenesená",J1638,0)</f>
        <v>0</v>
      </c>
      <c r="BI1638" s="146">
        <f>IF(N1638="nulová",J1638,0)</f>
        <v>0</v>
      </c>
      <c r="BJ1638" s="18" t="s">
        <v>31</v>
      </c>
      <c r="BK1638" s="259">
        <f>ROUND(I1638*H1638,3)</f>
        <v>0</v>
      </c>
      <c r="BL1638" s="18" t="s">
        <v>518</v>
      </c>
      <c r="BM1638" s="258" t="s">
        <v>1703</v>
      </c>
    </row>
    <row r="1639" s="13" customFormat="1">
      <c r="A1639" s="13"/>
      <c r="B1639" s="260"/>
      <c r="C1639" s="261"/>
      <c r="D1639" s="262" t="s">
        <v>251</v>
      </c>
      <c r="E1639" s="263" t="s">
        <v>1</v>
      </c>
      <c r="F1639" s="264" t="s">
        <v>1704</v>
      </c>
      <c r="G1639" s="261"/>
      <c r="H1639" s="263" t="s">
        <v>1</v>
      </c>
      <c r="I1639" s="265"/>
      <c r="J1639" s="261"/>
      <c r="K1639" s="261"/>
      <c r="L1639" s="266"/>
      <c r="M1639" s="267"/>
      <c r="N1639" s="268"/>
      <c r="O1639" s="268"/>
      <c r="P1639" s="268"/>
      <c r="Q1639" s="268"/>
      <c r="R1639" s="268"/>
      <c r="S1639" s="268"/>
      <c r="T1639" s="269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T1639" s="270" t="s">
        <v>251</v>
      </c>
      <c r="AU1639" s="270" t="s">
        <v>85</v>
      </c>
      <c r="AV1639" s="13" t="s">
        <v>31</v>
      </c>
      <c r="AW1639" s="13" t="s">
        <v>30</v>
      </c>
      <c r="AX1639" s="13" t="s">
        <v>76</v>
      </c>
      <c r="AY1639" s="270" t="s">
        <v>242</v>
      </c>
    </row>
    <row r="1640" s="14" customFormat="1">
      <c r="A1640" s="14"/>
      <c r="B1640" s="271"/>
      <c r="C1640" s="272"/>
      <c r="D1640" s="262" t="s">
        <v>251</v>
      </c>
      <c r="E1640" s="273" t="s">
        <v>1</v>
      </c>
      <c r="F1640" s="274" t="s">
        <v>1705</v>
      </c>
      <c r="G1640" s="272"/>
      <c r="H1640" s="275">
        <v>2.0680000000000001</v>
      </c>
      <c r="I1640" s="276"/>
      <c r="J1640" s="272"/>
      <c r="K1640" s="272"/>
      <c r="L1640" s="277"/>
      <c r="M1640" s="278"/>
      <c r="N1640" s="279"/>
      <c r="O1640" s="279"/>
      <c r="P1640" s="279"/>
      <c r="Q1640" s="279"/>
      <c r="R1640" s="279"/>
      <c r="S1640" s="279"/>
      <c r="T1640" s="280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4"/>
      <c r="AT1640" s="281" t="s">
        <v>251</v>
      </c>
      <c r="AU1640" s="281" t="s">
        <v>85</v>
      </c>
      <c r="AV1640" s="14" t="s">
        <v>85</v>
      </c>
      <c r="AW1640" s="14" t="s">
        <v>30</v>
      </c>
      <c r="AX1640" s="14" t="s">
        <v>76</v>
      </c>
      <c r="AY1640" s="281" t="s">
        <v>242</v>
      </c>
    </row>
    <row r="1641" s="15" customFormat="1">
      <c r="A1641" s="15"/>
      <c r="B1641" s="282"/>
      <c r="C1641" s="283"/>
      <c r="D1641" s="262" t="s">
        <v>251</v>
      </c>
      <c r="E1641" s="284" t="s">
        <v>1</v>
      </c>
      <c r="F1641" s="285" t="s">
        <v>256</v>
      </c>
      <c r="G1641" s="283"/>
      <c r="H1641" s="286">
        <v>2.0680000000000001</v>
      </c>
      <c r="I1641" s="287"/>
      <c r="J1641" s="283"/>
      <c r="K1641" s="283"/>
      <c r="L1641" s="288"/>
      <c r="M1641" s="289"/>
      <c r="N1641" s="290"/>
      <c r="O1641" s="290"/>
      <c r="P1641" s="290"/>
      <c r="Q1641" s="290"/>
      <c r="R1641" s="290"/>
      <c r="S1641" s="290"/>
      <c r="T1641" s="291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T1641" s="292" t="s">
        <v>251</v>
      </c>
      <c r="AU1641" s="292" t="s">
        <v>85</v>
      </c>
      <c r="AV1641" s="15" t="s">
        <v>249</v>
      </c>
      <c r="AW1641" s="15" t="s">
        <v>30</v>
      </c>
      <c r="AX1641" s="15" t="s">
        <v>31</v>
      </c>
      <c r="AY1641" s="292" t="s">
        <v>242</v>
      </c>
    </row>
    <row r="1642" s="2" customFormat="1" ht="16.5" customHeight="1">
      <c r="A1642" s="41"/>
      <c r="B1642" s="42"/>
      <c r="C1642" s="304" t="s">
        <v>1706</v>
      </c>
      <c r="D1642" s="304" t="s">
        <v>551</v>
      </c>
      <c r="E1642" s="305" t="s">
        <v>1707</v>
      </c>
      <c r="F1642" s="306" t="s">
        <v>1708</v>
      </c>
      <c r="G1642" s="307" t="s">
        <v>353</v>
      </c>
      <c r="H1642" s="308">
        <v>2.2749999999999999</v>
      </c>
      <c r="I1642" s="309"/>
      <c r="J1642" s="308">
        <f>ROUND(I1642*H1642,3)</f>
        <v>0</v>
      </c>
      <c r="K1642" s="310"/>
      <c r="L1642" s="311"/>
      <c r="M1642" s="312" t="s">
        <v>1</v>
      </c>
      <c r="N1642" s="313" t="s">
        <v>41</v>
      </c>
      <c r="O1642" s="94"/>
      <c r="P1642" s="256">
        <f>O1642*H1642</f>
        <v>0</v>
      </c>
      <c r="Q1642" s="256">
        <v>0.013140000000000001</v>
      </c>
      <c r="R1642" s="256">
        <f>Q1642*H1642</f>
        <v>0.0298935</v>
      </c>
      <c r="S1642" s="256">
        <v>0</v>
      </c>
      <c r="T1642" s="257">
        <f>S1642*H1642</f>
        <v>0</v>
      </c>
      <c r="U1642" s="41"/>
      <c r="V1642" s="41"/>
      <c r="W1642" s="41"/>
      <c r="X1642" s="41"/>
      <c r="Y1642" s="41"/>
      <c r="Z1642" s="41"/>
      <c r="AA1642" s="41"/>
      <c r="AB1642" s="41"/>
      <c r="AC1642" s="41"/>
      <c r="AD1642" s="41"/>
      <c r="AE1642" s="41"/>
      <c r="AR1642" s="258" t="s">
        <v>1326</v>
      </c>
      <c r="AT1642" s="258" t="s">
        <v>551</v>
      </c>
      <c r="AU1642" s="258" t="s">
        <v>85</v>
      </c>
      <c r="AY1642" s="18" t="s">
        <v>242</v>
      </c>
      <c r="BE1642" s="146">
        <f>IF(N1642="základní",J1642,0)</f>
        <v>0</v>
      </c>
      <c r="BF1642" s="146">
        <f>IF(N1642="snížená",J1642,0)</f>
        <v>0</v>
      </c>
      <c r="BG1642" s="146">
        <f>IF(N1642="zákl. přenesená",J1642,0)</f>
        <v>0</v>
      </c>
      <c r="BH1642" s="146">
        <f>IF(N1642="sníž. přenesená",J1642,0)</f>
        <v>0</v>
      </c>
      <c r="BI1642" s="146">
        <f>IF(N1642="nulová",J1642,0)</f>
        <v>0</v>
      </c>
      <c r="BJ1642" s="18" t="s">
        <v>31</v>
      </c>
      <c r="BK1642" s="259">
        <f>ROUND(I1642*H1642,3)</f>
        <v>0</v>
      </c>
      <c r="BL1642" s="18" t="s">
        <v>518</v>
      </c>
      <c r="BM1642" s="258" t="s">
        <v>1709</v>
      </c>
    </row>
    <row r="1643" s="14" customFormat="1">
      <c r="A1643" s="14"/>
      <c r="B1643" s="271"/>
      <c r="C1643" s="272"/>
      <c r="D1643" s="262" t="s">
        <v>251</v>
      </c>
      <c r="E1643" s="272"/>
      <c r="F1643" s="274" t="s">
        <v>1710</v>
      </c>
      <c r="G1643" s="272"/>
      <c r="H1643" s="275">
        <v>2.2749999999999999</v>
      </c>
      <c r="I1643" s="276"/>
      <c r="J1643" s="272"/>
      <c r="K1643" s="272"/>
      <c r="L1643" s="277"/>
      <c r="M1643" s="278"/>
      <c r="N1643" s="279"/>
      <c r="O1643" s="279"/>
      <c r="P1643" s="279"/>
      <c r="Q1643" s="279"/>
      <c r="R1643" s="279"/>
      <c r="S1643" s="279"/>
      <c r="T1643" s="280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T1643" s="281" t="s">
        <v>251</v>
      </c>
      <c r="AU1643" s="281" t="s">
        <v>85</v>
      </c>
      <c r="AV1643" s="14" t="s">
        <v>85</v>
      </c>
      <c r="AW1643" s="14" t="s">
        <v>4</v>
      </c>
      <c r="AX1643" s="14" t="s">
        <v>31</v>
      </c>
      <c r="AY1643" s="281" t="s">
        <v>242</v>
      </c>
    </row>
    <row r="1644" s="2" customFormat="1" ht="24.15" customHeight="1">
      <c r="A1644" s="41"/>
      <c r="B1644" s="42"/>
      <c r="C1644" s="247" t="s">
        <v>1674</v>
      </c>
      <c r="D1644" s="247" t="s">
        <v>245</v>
      </c>
      <c r="E1644" s="248" t="s">
        <v>1711</v>
      </c>
      <c r="F1644" s="249" t="s">
        <v>1712</v>
      </c>
      <c r="G1644" s="250" t="s">
        <v>465</v>
      </c>
      <c r="H1644" s="251">
        <v>15.488</v>
      </c>
      <c r="I1644" s="252"/>
      <c r="J1644" s="251">
        <f>ROUND(I1644*H1644,3)</f>
        <v>0</v>
      </c>
      <c r="K1644" s="253"/>
      <c r="L1644" s="44"/>
      <c r="M1644" s="254" t="s">
        <v>1</v>
      </c>
      <c r="N1644" s="255" t="s">
        <v>41</v>
      </c>
      <c r="O1644" s="94"/>
      <c r="P1644" s="256">
        <f>O1644*H1644</f>
        <v>0</v>
      </c>
      <c r="Q1644" s="256">
        <v>0</v>
      </c>
      <c r="R1644" s="256">
        <f>Q1644*H1644</f>
        <v>0</v>
      </c>
      <c r="S1644" s="256">
        <v>0.002</v>
      </c>
      <c r="T1644" s="257">
        <f>S1644*H1644</f>
        <v>0.030976</v>
      </c>
      <c r="U1644" s="41"/>
      <c r="V1644" s="41"/>
      <c r="W1644" s="41"/>
      <c r="X1644" s="41"/>
      <c r="Y1644" s="41"/>
      <c r="Z1644" s="41"/>
      <c r="AA1644" s="41"/>
      <c r="AB1644" s="41"/>
      <c r="AC1644" s="41"/>
      <c r="AD1644" s="41"/>
      <c r="AE1644" s="41"/>
      <c r="AR1644" s="258" t="s">
        <v>518</v>
      </c>
      <c r="AT1644" s="258" t="s">
        <v>245</v>
      </c>
      <c r="AU1644" s="258" t="s">
        <v>85</v>
      </c>
      <c r="AY1644" s="18" t="s">
        <v>242</v>
      </c>
      <c r="BE1644" s="146">
        <f>IF(N1644="základní",J1644,0)</f>
        <v>0</v>
      </c>
      <c r="BF1644" s="146">
        <f>IF(N1644="snížená",J1644,0)</f>
        <v>0</v>
      </c>
      <c r="BG1644" s="146">
        <f>IF(N1644="zákl. přenesená",J1644,0)</f>
        <v>0</v>
      </c>
      <c r="BH1644" s="146">
        <f>IF(N1644="sníž. přenesená",J1644,0)</f>
        <v>0</v>
      </c>
      <c r="BI1644" s="146">
        <f>IF(N1644="nulová",J1644,0)</f>
        <v>0</v>
      </c>
      <c r="BJ1644" s="18" t="s">
        <v>31</v>
      </c>
      <c r="BK1644" s="259">
        <f>ROUND(I1644*H1644,3)</f>
        <v>0</v>
      </c>
      <c r="BL1644" s="18" t="s">
        <v>518</v>
      </c>
      <c r="BM1644" s="258" t="s">
        <v>1713</v>
      </c>
    </row>
    <row r="1645" s="14" customFormat="1">
      <c r="A1645" s="14"/>
      <c r="B1645" s="271"/>
      <c r="C1645" s="272"/>
      <c r="D1645" s="262" t="s">
        <v>251</v>
      </c>
      <c r="E1645" s="273" t="s">
        <v>1</v>
      </c>
      <c r="F1645" s="274" t="s">
        <v>1714</v>
      </c>
      <c r="G1645" s="272"/>
      <c r="H1645" s="275">
        <v>3.2599999999999998</v>
      </c>
      <c r="I1645" s="276"/>
      <c r="J1645" s="272"/>
      <c r="K1645" s="272"/>
      <c r="L1645" s="277"/>
      <c r="M1645" s="278"/>
      <c r="N1645" s="279"/>
      <c r="O1645" s="279"/>
      <c r="P1645" s="279"/>
      <c r="Q1645" s="279"/>
      <c r="R1645" s="279"/>
      <c r="S1645" s="279"/>
      <c r="T1645" s="280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T1645" s="281" t="s">
        <v>251</v>
      </c>
      <c r="AU1645" s="281" t="s">
        <v>85</v>
      </c>
      <c r="AV1645" s="14" t="s">
        <v>85</v>
      </c>
      <c r="AW1645" s="14" t="s">
        <v>30</v>
      </c>
      <c r="AX1645" s="14" t="s">
        <v>76</v>
      </c>
      <c r="AY1645" s="281" t="s">
        <v>242</v>
      </c>
    </row>
    <row r="1646" s="14" customFormat="1">
      <c r="A1646" s="14"/>
      <c r="B1646" s="271"/>
      <c r="C1646" s="272"/>
      <c r="D1646" s="262" t="s">
        <v>251</v>
      </c>
      <c r="E1646" s="273" t="s">
        <v>1</v>
      </c>
      <c r="F1646" s="274" t="s">
        <v>1715</v>
      </c>
      <c r="G1646" s="272"/>
      <c r="H1646" s="275">
        <v>0.97999999999999998</v>
      </c>
      <c r="I1646" s="276"/>
      <c r="J1646" s="272"/>
      <c r="K1646" s="272"/>
      <c r="L1646" s="277"/>
      <c r="M1646" s="278"/>
      <c r="N1646" s="279"/>
      <c r="O1646" s="279"/>
      <c r="P1646" s="279"/>
      <c r="Q1646" s="279"/>
      <c r="R1646" s="279"/>
      <c r="S1646" s="279"/>
      <c r="T1646" s="280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T1646" s="281" t="s">
        <v>251</v>
      </c>
      <c r="AU1646" s="281" t="s">
        <v>85</v>
      </c>
      <c r="AV1646" s="14" t="s">
        <v>85</v>
      </c>
      <c r="AW1646" s="14" t="s">
        <v>30</v>
      </c>
      <c r="AX1646" s="14" t="s">
        <v>76</v>
      </c>
      <c r="AY1646" s="281" t="s">
        <v>242</v>
      </c>
    </row>
    <row r="1647" s="14" customFormat="1">
      <c r="A1647" s="14"/>
      <c r="B1647" s="271"/>
      <c r="C1647" s="272"/>
      <c r="D1647" s="262" t="s">
        <v>251</v>
      </c>
      <c r="E1647" s="273" t="s">
        <v>1</v>
      </c>
      <c r="F1647" s="274" t="s">
        <v>1716</v>
      </c>
      <c r="G1647" s="272"/>
      <c r="H1647" s="275">
        <v>2.0379999999999998</v>
      </c>
      <c r="I1647" s="276"/>
      <c r="J1647" s="272"/>
      <c r="K1647" s="272"/>
      <c r="L1647" s="277"/>
      <c r="M1647" s="278"/>
      <c r="N1647" s="279"/>
      <c r="O1647" s="279"/>
      <c r="P1647" s="279"/>
      <c r="Q1647" s="279"/>
      <c r="R1647" s="279"/>
      <c r="S1647" s="279"/>
      <c r="T1647" s="280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T1647" s="281" t="s">
        <v>251</v>
      </c>
      <c r="AU1647" s="281" t="s">
        <v>85</v>
      </c>
      <c r="AV1647" s="14" t="s">
        <v>85</v>
      </c>
      <c r="AW1647" s="14" t="s">
        <v>30</v>
      </c>
      <c r="AX1647" s="14" t="s">
        <v>76</v>
      </c>
      <c r="AY1647" s="281" t="s">
        <v>242</v>
      </c>
    </row>
    <row r="1648" s="14" customFormat="1">
      <c r="A1648" s="14"/>
      <c r="B1648" s="271"/>
      <c r="C1648" s="272"/>
      <c r="D1648" s="262" t="s">
        <v>251</v>
      </c>
      <c r="E1648" s="273" t="s">
        <v>1</v>
      </c>
      <c r="F1648" s="274" t="s">
        <v>1717</v>
      </c>
      <c r="G1648" s="272"/>
      <c r="H1648" s="275">
        <v>2.0299999999999998</v>
      </c>
      <c r="I1648" s="276"/>
      <c r="J1648" s="272"/>
      <c r="K1648" s="272"/>
      <c r="L1648" s="277"/>
      <c r="M1648" s="278"/>
      <c r="N1648" s="279"/>
      <c r="O1648" s="279"/>
      <c r="P1648" s="279"/>
      <c r="Q1648" s="279"/>
      <c r="R1648" s="279"/>
      <c r="S1648" s="279"/>
      <c r="T1648" s="280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T1648" s="281" t="s">
        <v>251</v>
      </c>
      <c r="AU1648" s="281" t="s">
        <v>85</v>
      </c>
      <c r="AV1648" s="14" t="s">
        <v>85</v>
      </c>
      <c r="AW1648" s="14" t="s">
        <v>30</v>
      </c>
      <c r="AX1648" s="14" t="s">
        <v>76</v>
      </c>
      <c r="AY1648" s="281" t="s">
        <v>242</v>
      </c>
    </row>
    <row r="1649" s="14" customFormat="1">
      <c r="A1649" s="14"/>
      <c r="B1649" s="271"/>
      <c r="C1649" s="272"/>
      <c r="D1649" s="262" t="s">
        <v>251</v>
      </c>
      <c r="E1649" s="273" t="s">
        <v>1</v>
      </c>
      <c r="F1649" s="274" t="s">
        <v>1718</v>
      </c>
      <c r="G1649" s="272"/>
      <c r="H1649" s="275">
        <v>0.97999999999999998</v>
      </c>
      <c r="I1649" s="276"/>
      <c r="J1649" s="272"/>
      <c r="K1649" s="272"/>
      <c r="L1649" s="277"/>
      <c r="M1649" s="278"/>
      <c r="N1649" s="279"/>
      <c r="O1649" s="279"/>
      <c r="P1649" s="279"/>
      <c r="Q1649" s="279"/>
      <c r="R1649" s="279"/>
      <c r="S1649" s="279"/>
      <c r="T1649" s="280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T1649" s="281" t="s">
        <v>251</v>
      </c>
      <c r="AU1649" s="281" t="s">
        <v>85</v>
      </c>
      <c r="AV1649" s="14" t="s">
        <v>85</v>
      </c>
      <c r="AW1649" s="14" t="s">
        <v>30</v>
      </c>
      <c r="AX1649" s="14" t="s">
        <v>76</v>
      </c>
      <c r="AY1649" s="281" t="s">
        <v>242</v>
      </c>
    </row>
    <row r="1650" s="14" customFormat="1">
      <c r="A1650" s="14"/>
      <c r="B1650" s="271"/>
      <c r="C1650" s="272"/>
      <c r="D1650" s="262" t="s">
        <v>251</v>
      </c>
      <c r="E1650" s="273" t="s">
        <v>1</v>
      </c>
      <c r="F1650" s="274" t="s">
        <v>1718</v>
      </c>
      <c r="G1650" s="272"/>
      <c r="H1650" s="275">
        <v>0.97999999999999998</v>
      </c>
      <c r="I1650" s="276"/>
      <c r="J1650" s="272"/>
      <c r="K1650" s="272"/>
      <c r="L1650" s="277"/>
      <c r="M1650" s="278"/>
      <c r="N1650" s="279"/>
      <c r="O1650" s="279"/>
      <c r="P1650" s="279"/>
      <c r="Q1650" s="279"/>
      <c r="R1650" s="279"/>
      <c r="S1650" s="279"/>
      <c r="T1650" s="280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T1650" s="281" t="s">
        <v>251</v>
      </c>
      <c r="AU1650" s="281" t="s">
        <v>85</v>
      </c>
      <c r="AV1650" s="14" t="s">
        <v>85</v>
      </c>
      <c r="AW1650" s="14" t="s">
        <v>30</v>
      </c>
      <c r="AX1650" s="14" t="s">
        <v>76</v>
      </c>
      <c r="AY1650" s="281" t="s">
        <v>242</v>
      </c>
    </row>
    <row r="1651" s="14" customFormat="1">
      <c r="A1651" s="14"/>
      <c r="B1651" s="271"/>
      <c r="C1651" s="272"/>
      <c r="D1651" s="262" t="s">
        <v>251</v>
      </c>
      <c r="E1651" s="273" t="s">
        <v>1</v>
      </c>
      <c r="F1651" s="274" t="s">
        <v>1719</v>
      </c>
      <c r="G1651" s="272"/>
      <c r="H1651" s="275">
        <v>0.97999999999999998</v>
      </c>
      <c r="I1651" s="276"/>
      <c r="J1651" s="272"/>
      <c r="K1651" s="272"/>
      <c r="L1651" s="277"/>
      <c r="M1651" s="278"/>
      <c r="N1651" s="279"/>
      <c r="O1651" s="279"/>
      <c r="P1651" s="279"/>
      <c r="Q1651" s="279"/>
      <c r="R1651" s="279"/>
      <c r="S1651" s="279"/>
      <c r="T1651" s="280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T1651" s="281" t="s">
        <v>251</v>
      </c>
      <c r="AU1651" s="281" t="s">
        <v>85</v>
      </c>
      <c r="AV1651" s="14" t="s">
        <v>85</v>
      </c>
      <c r="AW1651" s="14" t="s">
        <v>30</v>
      </c>
      <c r="AX1651" s="14" t="s">
        <v>76</v>
      </c>
      <c r="AY1651" s="281" t="s">
        <v>242</v>
      </c>
    </row>
    <row r="1652" s="14" customFormat="1">
      <c r="A1652" s="14"/>
      <c r="B1652" s="271"/>
      <c r="C1652" s="272"/>
      <c r="D1652" s="262" t="s">
        <v>251</v>
      </c>
      <c r="E1652" s="273" t="s">
        <v>1</v>
      </c>
      <c r="F1652" s="274" t="s">
        <v>1720</v>
      </c>
      <c r="G1652" s="272"/>
      <c r="H1652" s="275">
        <v>0.97999999999999998</v>
      </c>
      <c r="I1652" s="276"/>
      <c r="J1652" s="272"/>
      <c r="K1652" s="272"/>
      <c r="L1652" s="277"/>
      <c r="M1652" s="278"/>
      <c r="N1652" s="279"/>
      <c r="O1652" s="279"/>
      <c r="P1652" s="279"/>
      <c r="Q1652" s="279"/>
      <c r="R1652" s="279"/>
      <c r="S1652" s="279"/>
      <c r="T1652" s="280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T1652" s="281" t="s">
        <v>251</v>
      </c>
      <c r="AU1652" s="281" t="s">
        <v>85</v>
      </c>
      <c r="AV1652" s="14" t="s">
        <v>85</v>
      </c>
      <c r="AW1652" s="14" t="s">
        <v>30</v>
      </c>
      <c r="AX1652" s="14" t="s">
        <v>76</v>
      </c>
      <c r="AY1652" s="281" t="s">
        <v>242</v>
      </c>
    </row>
    <row r="1653" s="14" customFormat="1">
      <c r="A1653" s="14"/>
      <c r="B1653" s="271"/>
      <c r="C1653" s="272"/>
      <c r="D1653" s="262" t="s">
        <v>251</v>
      </c>
      <c r="E1653" s="273" t="s">
        <v>1</v>
      </c>
      <c r="F1653" s="274" t="s">
        <v>1721</v>
      </c>
      <c r="G1653" s="272"/>
      <c r="H1653" s="275">
        <v>1.6299999999999999</v>
      </c>
      <c r="I1653" s="276"/>
      <c r="J1653" s="272"/>
      <c r="K1653" s="272"/>
      <c r="L1653" s="277"/>
      <c r="M1653" s="278"/>
      <c r="N1653" s="279"/>
      <c r="O1653" s="279"/>
      <c r="P1653" s="279"/>
      <c r="Q1653" s="279"/>
      <c r="R1653" s="279"/>
      <c r="S1653" s="279"/>
      <c r="T1653" s="280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T1653" s="281" t="s">
        <v>251</v>
      </c>
      <c r="AU1653" s="281" t="s">
        <v>85</v>
      </c>
      <c r="AV1653" s="14" t="s">
        <v>85</v>
      </c>
      <c r="AW1653" s="14" t="s">
        <v>30</v>
      </c>
      <c r="AX1653" s="14" t="s">
        <v>76</v>
      </c>
      <c r="AY1653" s="281" t="s">
        <v>242</v>
      </c>
    </row>
    <row r="1654" s="14" customFormat="1">
      <c r="A1654" s="14"/>
      <c r="B1654" s="271"/>
      <c r="C1654" s="272"/>
      <c r="D1654" s="262" t="s">
        <v>251</v>
      </c>
      <c r="E1654" s="273" t="s">
        <v>1</v>
      </c>
      <c r="F1654" s="274" t="s">
        <v>1722</v>
      </c>
      <c r="G1654" s="272"/>
      <c r="H1654" s="275">
        <v>1.6299999999999999</v>
      </c>
      <c r="I1654" s="276"/>
      <c r="J1654" s="272"/>
      <c r="K1654" s="272"/>
      <c r="L1654" s="277"/>
      <c r="M1654" s="278"/>
      <c r="N1654" s="279"/>
      <c r="O1654" s="279"/>
      <c r="P1654" s="279"/>
      <c r="Q1654" s="279"/>
      <c r="R1654" s="279"/>
      <c r="S1654" s="279"/>
      <c r="T1654" s="280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T1654" s="281" t="s">
        <v>251</v>
      </c>
      <c r="AU1654" s="281" t="s">
        <v>85</v>
      </c>
      <c r="AV1654" s="14" t="s">
        <v>85</v>
      </c>
      <c r="AW1654" s="14" t="s">
        <v>30</v>
      </c>
      <c r="AX1654" s="14" t="s">
        <v>76</v>
      </c>
      <c r="AY1654" s="281" t="s">
        <v>242</v>
      </c>
    </row>
    <row r="1655" s="15" customFormat="1">
      <c r="A1655" s="15"/>
      <c r="B1655" s="282"/>
      <c r="C1655" s="283"/>
      <c r="D1655" s="262" t="s">
        <v>251</v>
      </c>
      <c r="E1655" s="284" t="s">
        <v>1</v>
      </c>
      <c r="F1655" s="285" t="s">
        <v>256</v>
      </c>
      <c r="G1655" s="283"/>
      <c r="H1655" s="286">
        <v>15.488</v>
      </c>
      <c r="I1655" s="287"/>
      <c r="J1655" s="283"/>
      <c r="K1655" s="283"/>
      <c r="L1655" s="288"/>
      <c r="M1655" s="289"/>
      <c r="N1655" s="290"/>
      <c r="O1655" s="290"/>
      <c r="P1655" s="290"/>
      <c r="Q1655" s="290"/>
      <c r="R1655" s="290"/>
      <c r="S1655" s="290"/>
      <c r="T1655" s="291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T1655" s="292" t="s">
        <v>251</v>
      </c>
      <c r="AU1655" s="292" t="s">
        <v>85</v>
      </c>
      <c r="AV1655" s="15" t="s">
        <v>249</v>
      </c>
      <c r="AW1655" s="15" t="s">
        <v>30</v>
      </c>
      <c r="AX1655" s="15" t="s">
        <v>31</v>
      </c>
      <c r="AY1655" s="292" t="s">
        <v>242</v>
      </c>
    </row>
    <row r="1656" s="2" customFormat="1" ht="16.5" customHeight="1">
      <c r="A1656" s="41"/>
      <c r="B1656" s="42"/>
      <c r="C1656" s="247" t="s">
        <v>1723</v>
      </c>
      <c r="D1656" s="247" t="s">
        <v>245</v>
      </c>
      <c r="E1656" s="248" t="s">
        <v>1724</v>
      </c>
      <c r="F1656" s="249" t="s">
        <v>1725</v>
      </c>
      <c r="G1656" s="250" t="s">
        <v>478</v>
      </c>
      <c r="H1656" s="251">
        <v>38</v>
      </c>
      <c r="I1656" s="252"/>
      <c r="J1656" s="251">
        <f>ROUND(I1656*H1656,3)</f>
        <v>0</v>
      </c>
      <c r="K1656" s="253"/>
      <c r="L1656" s="44"/>
      <c r="M1656" s="254" t="s">
        <v>1</v>
      </c>
      <c r="N1656" s="255" t="s">
        <v>41</v>
      </c>
      <c r="O1656" s="94"/>
      <c r="P1656" s="256">
        <f>O1656*H1656</f>
        <v>0</v>
      </c>
      <c r="Q1656" s="256">
        <v>0</v>
      </c>
      <c r="R1656" s="256">
        <f>Q1656*H1656</f>
        <v>0</v>
      </c>
      <c r="S1656" s="256">
        <v>0.001</v>
      </c>
      <c r="T1656" s="257">
        <f>S1656*H1656</f>
        <v>0.037999999999999999</v>
      </c>
      <c r="U1656" s="41"/>
      <c r="V1656" s="41"/>
      <c r="W1656" s="41"/>
      <c r="X1656" s="41"/>
      <c r="Y1656" s="41"/>
      <c r="Z1656" s="41"/>
      <c r="AA1656" s="41"/>
      <c r="AB1656" s="41"/>
      <c r="AC1656" s="41"/>
      <c r="AD1656" s="41"/>
      <c r="AE1656" s="41"/>
      <c r="AR1656" s="258" t="s">
        <v>518</v>
      </c>
      <c r="AT1656" s="258" t="s">
        <v>245</v>
      </c>
      <c r="AU1656" s="258" t="s">
        <v>85</v>
      </c>
      <c r="AY1656" s="18" t="s">
        <v>242</v>
      </c>
      <c r="BE1656" s="146">
        <f>IF(N1656="základní",J1656,0)</f>
        <v>0</v>
      </c>
      <c r="BF1656" s="146">
        <f>IF(N1656="snížená",J1656,0)</f>
        <v>0</v>
      </c>
      <c r="BG1656" s="146">
        <f>IF(N1656="zákl. přenesená",J1656,0)</f>
        <v>0</v>
      </c>
      <c r="BH1656" s="146">
        <f>IF(N1656="sníž. přenesená",J1656,0)</f>
        <v>0</v>
      </c>
      <c r="BI1656" s="146">
        <f>IF(N1656="nulová",J1656,0)</f>
        <v>0</v>
      </c>
      <c r="BJ1656" s="18" t="s">
        <v>31</v>
      </c>
      <c r="BK1656" s="259">
        <f>ROUND(I1656*H1656,3)</f>
        <v>0</v>
      </c>
      <c r="BL1656" s="18" t="s">
        <v>518</v>
      </c>
      <c r="BM1656" s="258" t="s">
        <v>1726</v>
      </c>
    </row>
    <row r="1657" s="13" customFormat="1">
      <c r="A1657" s="13"/>
      <c r="B1657" s="260"/>
      <c r="C1657" s="261"/>
      <c r="D1657" s="262" t="s">
        <v>251</v>
      </c>
      <c r="E1657" s="263" t="s">
        <v>1</v>
      </c>
      <c r="F1657" s="264" t="s">
        <v>772</v>
      </c>
      <c r="G1657" s="261"/>
      <c r="H1657" s="263" t="s">
        <v>1</v>
      </c>
      <c r="I1657" s="265"/>
      <c r="J1657" s="261"/>
      <c r="K1657" s="261"/>
      <c r="L1657" s="266"/>
      <c r="M1657" s="267"/>
      <c r="N1657" s="268"/>
      <c r="O1657" s="268"/>
      <c r="P1657" s="268"/>
      <c r="Q1657" s="268"/>
      <c r="R1657" s="268"/>
      <c r="S1657" s="268"/>
      <c r="T1657" s="269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T1657" s="270" t="s">
        <v>251</v>
      </c>
      <c r="AU1657" s="270" t="s">
        <v>85</v>
      </c>
      <c r="AV1657" s="13" t="s">
        <v>31</v>
      </c>
      <c r="AW1657" s="13" t="s">
        <v>30</v>
      </c>
      <c r="AX1657" s="13" t="s">
        <v>76</v>
      </c>
      <c r="AY1657" s="270" t="s">
        <v>242</v>
      </c>
    </row>
    <row r="1658" s="14" customFormat="1">
      <c r="A1658" s="14"/>
      <c r="B1658" s="271"/>
      <c r="C1658" s="272"/>
      <c r="D1658" s="262" t="s">
        <v>251</v>
      </c>
      <c r="E1658" s="273" t="s">
        <v>1</v>
      </c>
      <c r="F1658" s="274" t="s">
        <v>1674</v>
      </c>
      <c r="G1658" s="272"/>
      <c r="H1658" s="275">
        <v>13</v>
      </c>
      <c r="I1658" s="276"/>
      <c r="J1658" s="272"/>
      <c r="K1658" s="272"/>
      <c r="L1658" s="277"/>
      <c r="M1658" s="278"/>
      <c r="N1658" s="279"/>
      <c r="O1658" s="279"/>
      <c r="P1658" s="279"/>
      <c r="Q1658" s="279"/>
      <c r="R1658" s="279"/>
      <c r="S1658" s="279"/>
      <c r="T1658" s="280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T1658" s="281" t="s">
        <v>251</v>
      </c>
      <c r="AU1658" s="281" t="s">
        <v>85</v>
      </c>
      <c r="AV1658" s="14" t="s">
        <v>85</v>
      </c>
      <c r="AW1658" s="14" t="s">
        <v>30</v>
      </c>
      <c r="AX1658" s="14" t="s">
        <v>76</v>
      </c>
      <c r="AY1658" s="281" t="s">
        <v>242</v>
      </c>
    </row>
    <row r="1659" s="13" customFormat="1">
      <c r="A1659" s="13"/>
      <c r="B1659" s="260"/>
      <c r="C1659" s="261"/>
      <c r="D1659" s="262" t="s">
        <v>251</v>
      </c>
      <c r="E1659" s="263" t="s">
        <v>1</v>
      </c>
      <c r="F1659" s="264" t="s">
        <v>426</v>
      </c>
      <c r="G1659" s="261"/>
      <c r="H1659" s="263" t="s">
        <v>1</v>
      </c>
      <c r="I1659" s="265"/>
      <c r="J1659" s="261"/>
      <c r="K1659" s="261"/>
      <c r="L1659" s="266"/>
      <c r="M1659" s="267"/>
      <c r="N1659" s="268"/>
      <c r="O1659" s="268"/>
      <c r="P1659" s="268"/>
      <c r="Q1659" s="268"/>
      <c r="R1659" s="268"/>
      <c r="S1659" s="268"/>
      <c r="T1659" s="269"/>
      <c r="U1659" s="13"/>
      <c r="V1659" s="13"/>
      <c r="W1659" s="13"/>
      <c r="X1659" s="13"/>
      <c r="Y1659" s="13"/>
      <c r="Z1659" s="13"/>
      <c r="AA1659" s="13"/>
      <c r="AB1659" s="13"/>
      <c r="AC1659" s="13"/>
      <c r="AD1659" s="13"/>
      <c r="AE1659" s="13"/>
      <c r="AT1659" s="270" t="s">
        <v>251</v>
      </c>
      <c r="AU1659" s="270" t="s">
        <v>85</v>
      </c>
      <c r="AV1659" s="13" t="s">
        <v>31</v>
      </c>
      <c r="AW1659" s="13" t="s">
        <v>30</v>
      </c>
      <c r="AX1659" s="13" t="s">
        <v>76</v>
      </c>
      <c r="AY1659" s="270" t="s">
        <v>242</v>
      </c>
    </row>
    <row r="1660" s="14" customFormat="1">
      <c r="A1660" s="14"/>
      <c r="B1660" s="271"/>
      <c r="C1660" s="272"/>
      <c r="D1660" s="262" t="s">
        <v>251</v>
      </c>
      <c r="E1660" s="273" t="s">
        <v>1</v>
      </c>
      <c r="F1660" s="274" t="s">
        <v>1674</v>
      </c>
      <c r="G1660" s="272"/>
      <c r="H1660" s="275">
        <v>13</v>
      </c>
      <c r="I1660" s="276"/>
      <c r="J1660" s="272"/>
      <c r="K1660" s="272"/>
      <c r="L1660" s="277"/>
      <c r="M1660" s="278"/>
      <c r="N1660" s="279"/>
      <c r="O1660" s="279"/>
      <c r="P1660" s="279"/>
      <c r="Q1660" s="279"/>
      <c r="R1660" s="279"/>
      <c r="S1660" s="279"/>
      <c r="T1660" s="280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T1660" s="281" t="s">
        <v>251</v>
      </c>
      <c r="AU1660" s="281" t="s">
        <v>85</v>
      </c>
      <c r="AV1660" s="14" t="s">
        <v>85</v>
      </c>
      <c r="AW1660" s="14" t="s">
        <v>30</v>
      </c>
      <c r="AX1660" s="14" t="s">
        <v>76</v>
      </c>
      <c r="AY1660" s="281" t="s">
        <v>242</v>
      </c>
    </row>
    <row r="1661" s="13" customFormat="1">
      <c r="A1661" s="13"/>
      <c r="B1661" s="260"/>
      <c r="C1661" s="261"/>
      <c r="D1661" s="262" t="s">
        <v>251</v>
      </c>
      <c r="E1661" s="263" t="s">
        <v>1</v>
      </c>
      <c r="F1661" s="264" t="s">
        <v>428</v>
      </c>
      <c r="G1661" s="261"/>
      <c r="H1661" s="263" t="s">
        <v>1</v>
      </c>
      <c r="I1661" s="265"/>
      <c r="J1661" s="261"/>
      <c r="K1661" s="261"/>
      <c r="L1661" s="266"/>
      <c r="M1661" s="267"/>
      <c r="N1661" s="268"/>
      <c r="O1661" s="268"/>
      <c r="P1661" s="268"/>
      <c r="Q1661" s="268"/>
      <c r="R1661" s="268"/>
      <c r="S1661" s="268"/>
      <c r="T1661" s="269"/>
      <c r="U1661" s="13"/>
      <c r="V1661" s="13"/>
      <c r="W1661" s="13"/>
      <c r="X1661" s="13"/>
      <c r="Y1661" s="13"/>
      <c r="Z1661" s="13"/>
      <c r="AA1661" s="13"/>
      <c r="AB1661" s="13"/>
      <c r="AC1661" s="13"/>
      <c r="AD1661" s="13"/>
      <c r="AE1661" s="13"/>
      <c r="AT1661" s="270" t="s">
        <v>251</v>
      </c>
      <c r="AU1661" s="270" t="s">
        <v>85</v>
      </c>
      <c r="AV1661" s="13" t="s">
        <v>31</v>
      </c>
      <c r="AW1661" s="13" t="s">
        <v>30</v>
      </c>
      <c r="AX1661" s="13" t="s">
        <v>76</v>
      </c>
      <c r="AY1661" s="270" t="s">
        <v>242</v>
      </c>
    </row>
    <row r="1662" s="14" customFormat="1">
      <c r="A1662" s="14"/>
      <c r="B1662" s="271"/>
      <c r="C1662" s="272"/>
      <c r="D1662" s="262" t="s">
        <v>251</v>
      </c>
      <c r="E1662" s="273" t="s">
        <v>1</v>
      </c>
      <c r="F1662" s="274" t="s">
        <v>9</v>
      </c>
      <c r="G1662" s="272"/>
      <c r="H1662" s="275">
        <v>12</v>
      </c>
      <c r="I1662" s="276"/>
      <c r="J1662" s="272"/>
      <c r="K1662" s="272"/>
      <c r="L1662" s="277"/>
      <c r="M1662" s="278"/>
      <c r="N1662" s="279"/>
      <c r="O1662" s="279"/>
      <c r="P1662" s="279"/>
      <c r="Q1662" s="279"/>
      <c r="R1662" s="279"/>
      <c r="S1662" s="279"/>
      <c r="T1662" s="280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T1662" s="281" t="s">
        <v>251</v>
      </c>
      <c r="AU1662" s="281" t="s">
        <v>85</v>
      </c>
      <c r="AV1662" s="14" t="s">
        <v>85</v>
      </c>
      <c r="AW1662" s="14" t="s">
        <v>30</v>
      </c>
      <c r="AX1662" s="14" t="s">
        <v>76</v>
      </c>
      <c r="AY1662" s="281" t="s">
        <v>242</v>
      </c>
    </row>
    <row r="1663" s="16" customFormat="1">
      <c r="A1663" s="16"/>
      <c r="B1663" s="293"/>
      <c r="C1663" s="294"/>
      <c r="D1663" s="262" t="s">
        <v>251</v>
      </c>
      <c r="E1663" s="295" t="s">
        <v>1</v>
      </c>
      <c r="F1663" s="296" t="s">
        <v>293</v>
      </c>
      <c r="G1663" s="294"/>
      <c r="H1663" s="297">
        <v>38</v>
      </c>
      <c r="I1663" s="298"/>
      <c r="J1663" s="294"/>
      <c r="K1663" s="294"/>
      <c r="L1663" s="299"/>
      <c r="M1663" s="300"/>
      <c r="N1663" s="301"/>
      <c r="O1663" s="301"/>
      <c r="P1663" s="301"/>
      <c r="Q1663" s="301"/>
      <c r="R1663" s="301"/>
      <c r="S1663" s="301"/>
      <c r="T1663" s="302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T1663" s="303" t="s">
        <v>251</v>
      </c>
      <c r="AU1663" s="303" t="s">
        <v>85</v>
      </c>
      <c r="AV1663" s="16" t="s">
        <v>113</v>
      </c>
      <c r="AW1663" s="16" t="s">
        <v>30</v>
      </c>
      <c r="AX1663" s="16" t="s">
        <v>31</v>
      </c>
      <c r="AY1663" s="303" t="s">
        <v>242</v>
      </c>
    </row>
    <row r="1664" s="2" customFormat="1" ht="16.5" customHeight="1">
      <c r="A1664" s="41"/>
      <c r="B1664" s="42"/>
      <c r="C1664" s="247" t="s">
        <v>1727</v>
      </c>
      <c r="D1664" s="247" t="s">
        <v>245</v>
      </c>
      <c r="E1664" s="248" t="s">
        <v>1728</v>
      </c>
      <c r="F1664" s="249" t="s">
        <v>1729</v>
      </c>
      <c r="G1664" s="250" t="s">
        <v>478</v>
      </c>
      <c r="H1664" s="251">
        <v>4</v>
      </c>
      <c r="I1664" s="252"/>
      <c r="J1664" s="251">
        <f>ROUND(I1664*H1664,3)</f>
        <v>0</v>
      </c>
      <c r="K1664" s="253"/>
      <c r="L1664" s="44"/>
      <c r="M1664" s="254" t="s">
        <v>1</v>
      </c>
      <c r="N1664" s="255" t="s">
        <v>41</v>
      </c>
      <c r="O1664" s="94"/>
      <c r="P1664" s="256">
        <f>O1664*H1664</f>
        <v>0</v>
      </c>
      <c r="Q1664" s="256">
        <v>0</v>
      </c>
      <c r="R1664" s="256">
        <f>Q1664*H1664</f>
        <v>0</v>
      </c>
      <c r="S1664" s="256">
        <v>0.0030000000000000001</v>
      </c>
      <c r="T1664" s="257">
        <f>S1664*H1664</f>
        <v>0.012</v>
      </c>
      <c r="U1664" s="41"/>
      <c r="V1664" s="41"/>
      <c r="W1664" s="41"/>
      <c r="X1664" s="41"/>
      <c r="Y1664" s="41"/>
      <c r="Z1664" s="41"/>
      <c r="AA1664" s="41"/>
      <c r="AB1664" s="41"/>
      <c r="AC1664" s="41"/>
      <c r="AD1664" s="41"/>
      <c r="AE1664" s="41"/>
      <c r="AR1664" s="258" t="s">
        <v>518</v>
      </c>
      <c r="AT1664" s="258" t="s">
        <v>245</v>
      </c>
      <c r="AU1664" s="258" t="s">
        <v>85</v>
      </c>
      <c r="AY1664" s="18" t="s">
        <v>242</v>
      </c>
      <c r="BE1664" s="146">
        <f>IF(N1664="základní",J1664,0)</f>
        <v>0</v>
      </c>
      <c r="BF1664" s="146">
        <f>IF(N1664="snížená",J1664,0)</f>
        <v>0</v>
      </c>
      <c r="BG1664" s="146">
        <f>IF(N1664="zákl. přenesená",J1664,0)</f>
        <v>0</v>
      </c>
      <c r="BH1664" s="146">
        <f>IF(N1664="sníž. přenesená",J1664,0)</f>
        <v>0</v>
      </c>
      <c r="BI1664" s="146">
        <f>IF(N1664="nulová",J1664,0)</f>
        <v>0</v>
      </c>
      <c r="BJ1664" s="18" t="s">
        <v>31</v>
      </c>
      <c r="BK1664" s="259">
        <f>ROUND(I1664*H1664,3)</f>
        <v>0</v>
      </c>
      <c r="BL1664" s="18" t="s">
        <v>518</v>
      </c>
      <c r="BM1664" s="258" t="s">
        <v>1730</v>
      </c>
    </row>
    <row r="1665" s="13" customFormat="1">
      <c r="A1665" s="13"/>
      <c r="B1665" s="260"/>
      <c r="C1665" s="261"/>
      <c r="D1665" s="262" t="s">
        <v>251</v>
      </c>
      <c r="E1665" s="263" t="s">
        <v>1</v>
      </c>
      <c r="F1665" s="264" t="s">
        <v>772</v>
      </c>
      <c r="G1665" s="261"/>
      <c r="H1665" s="263" t="s">
        <v>1</v>
      </c>
      <c r="I1665" s="265"/>
      <c r="J1665" s="261"/>
      <c r="K1665" s="261"/>
      <c r="L1665" s="266"/>
      <c r="M1665" s="267"/>
      <c r="N1665" s="268"/>
      <c r="O1665" s="268"/>
      <c r="P1665" s="268"/>
      <c r="Q1665" s="268"/>
      <c r="R1665" s="268"/>
      <c r="S1665" s="268"/>
      <c r="T1665" s="269"/>
      <c r="U1665" s="13"/>
      <c r="V1665" s="13"/>
      <c r="W1665" s="13"/>
      <c r="X1665" s="13"/>
      <c r="Y1665" s="13"/>
      <c r="Z1665" s="13"/>
      <c r="AA1665" s="13"/>
      <c r="AB1665" s="13"/>
      <c r="AC1665" s="13"/>
      <c r="AD1665" s="13"/>
      <c r="AE1665" s="13"/>
      <c r="AT1665" s="270" t="s">
        <v>251</v>
      </c>
      <c r="AU1665" s="270" t="s">
        <v>85</v>
      </c>
      <c r="AV1665" s="13" t="s">
        <v>31</v>
      </c>
      <c r="AW1665" s="13" t="s">
        <v>30</v>
      </c>
      <c r="AX1665" s="13" t="s">
        <v>76</v>
      </c>
      <c r="AY1665" s="270" t="s">
        <v>242</v>
      </c>
    </row>
    <row r="1666" s="14" customFormat="1">
      <c r="A1666" s="14"/>
      <c r="B1666" s="271"/>
      <c r="C1666" s="272"/>
      <c r="D1666" s="262" t="s">
        <v>251</v>
      </c>
      <c r="E1666" s="273" t="s">
        <v>1</v>
      </c>
      <c r="F1666" s="274" t="s">
        <v>85</v>
      </c>
      <c r="G1666" s="272"/>
      <c r="H1666" s="275">
        <v>2</v>
      </c>
      <c r="I1666" s="276"/>
      <c r="J1666" s="272"/>
      <c r="K1666" s="272"/>
      <c r="L1666" s="277"/>
      <c r="M1666" s="278"/>
      <c r="N1666" s="279"/>
      <c r="O1666" s="279"/>
      <c r="P1666" s="279"/>
      <c r="Q1666" s="279"/>
      <c r="R1666" s="279"/>
      <c r="S1666" s="279"/>
      <c r="T1666" s="280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T1666" s="281" t="s">
        <v>251</v>
      </c>
      <c r="AU1666" s="281" t="s">
        <v>85</v>
      </c>
      <c r="AV1666" s="14" t="s">
        <v>85</v>
      </c>
      <c r="AW1666" s="14" t="s">
        <v>30</v>
      </c>
      <c r="AX1666" s="14" t="s">
        <v>76</v>
      </c>
      <c r="AY1666" s="281" t="s">
        <v>242</v>
      </c>
    </row>
    <row r="1667" s="13" customFormat="1">
      <c r="A1667" s="13"/>
      <c r="B1667" s="260"/>
      <c r="C1667" s="261"/>
      <c r="D1667" s="262" t="s">
        <v>251</v>
      </c>
      <c r="E1667" s="263" t="s">
        <v>1</v>
      </c>
      <c r="F1667" s="264" t="s">
        <v>426</v>
      </c>
      <c r="G1667" s="261"/>
      <c r="H1667" s="263" t="s">
        <v>1</v>
      </c>
      <c r="I1667" s="265"/>
      <c r="J1667" s="261"/>
      <c r="K1667" s="261"/>
      <c r="L1667" s="266"/>
      <c r="M1667" s="267"/>
      <c r="N1667" s="268"/>
      <c r="O1667" s="268"/>
      <c r="P1667" s="268"/>
      <c r="Q1667" s="268"/>
      <c r="R1667" s="268"/>
      <c r="S1667" s="268"/>
      <c r="T1667" s="269"/>
      <c r="U1667" s="13"/>
      <c r="V1667" s="13"/>
      <c r="W1667" s="13"/>
      <c r="X1667" s="13"/>
      <c r="Y1667" s="13"/>
      <c r="Z1667" s="13"/>
      <c r="AA1667" s="13"/>
      <c r="AB1667" s="13"/>
      <c r="AC1667" s="13"/>
      <c r="AD1667" s="13"/>
      <c r="AE1667" s="13"/>
      <c r="AT1667" s="270" t="s">
        <v>251</v>
      </c>
      <c r="AU1667" s="270" t="s">
        <v>85</v>
      </c>
      <c r="AV1667" s="13" t="s">
        <v>31</v>
      </c>
      <c r="AW1667" s="13" t="s">
        <v>30</v>
      </c>
      <c r="AX1667" s="13" t="s">
        <v>76</v>
      </c>
      <c r="AY1667" s="270" t="s">
        <v>242</v>
      </c>
    </row>
    <row r="1668" s="14" customFormat="1">
      <c r="A1668" s="14"/>
      <c r="B1668" s="271"/>
      <c r="C1668" s="272"/>
      <c r="D1668" s="262" t="s">
        <v>251</v>
      </c>
      <c r="E1668" s="273" t="s">
        <v>1</v>
      </c>
      <c r="F1668" s="274" t="s">
        <v>76</v>
      </c>
      <c r="G1668" s="272"/>
      <c r="H1668" s="275">
        <v>0</v>
      </c>
      <c r="I1668" s="276"/>
      <c r="J1668" s="272"/>
      <c r="K1668" s="272"/>
      <c r="L1668" s="277"/>
      <c r="M1668" s="278"/>
      <c r="N1668" s="279"/>
      <c r="O1668" s="279"/>
      <c r="P1668" s="279"/>
      <c r="Q1668" s="279"/>
      <c r="R1668" s="279"/>
      <c r="S1668" s="279"/>
      <c r="T1668" s="280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T1668" s="281" t="s">
        <v>251</v>
      </c>
      <c r="AU1668" s="281" t="s">
        <v>85</v>
      </c>
      <c r="AV1668" s="14" t="s">
        <v>85</v>
      </c>
      <c r="AW1668" s="14" t="s">
        <v>30</v>
      </c>
      <c r="AX1668" s="14" t="s">
        <v>76</v>
      </c>
      <c r="AY1668" s="281" t="s">
        <v>242</v>
      </c>
    </row>
    <row r="1669" s="13" customFormat="1">
      <c r="A1669" s="13"/>
      <c r="B1669" s="260"/>
      <c r="C1669" s="261"/>
      <c r="D1669" s="262" t="s">
        <v>251</v>
      </c>
      <c r="E1669" s="263" t="s">
        <v>1</v>
      </c>
      <c r="F1669" s="264" t="s">
        <v>428</v>
      </c>
      <c r="G1669" s="261"/>
      <c r="H1669" s="263" t="s">
        <v>1</v>
      </c>
      <c r="I1669" s="265"/>
      <c r="J1669" s="261"/>
      <c r="K1669" s="261"/>
      <c r="L1669" s="266"/>
      <c r="M1669" s="267"/>
      <c r="N1669" s="268"/>
      <c r="O1669" s="268"/>
      <c r="P1669" s="268"/>
      <c r="Q1669" s="268"/>
      <c r="R1669" s="268"/>
      <c r="S1669" s="268"/>
      <c r="T1669" s="269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T1669" s="270" t="s">
        <v>251</v>
      </c>
      <c r="AU1669" s="270" t="s">
        <v>85</v>
      </c>
      <c r="AV1669" s="13" t="s">
        <v>31</v>
      </c>
      <c r="AW1669" s="13" t="s">
        <v>30</v>
      </c>
      <c r="AX1669" s="13" t="s">
        <v>76</v>
      </c>
      <c r="AY1669" s="270" t="s">
        <v>242</v>
      </c>
    </row>
    <row r="1670" s="14" customFormat="1">
      <c r="A1670" s="14"/>
      <c r="B1670" s="271"/>
      <c r="C1670" s="272"/>
      <c r="D1670" s="262" t="s">
        <v>251</v>
      </c>
      <c r="E1670" s="273" t="s">
        <v>1</v>
      </c>
      <c r="F1670" s="274" t="s">
        <v>85</v>
      </c>
      <c r="G1670" s="272"/>
      <c r="H1670" s="275">
        <v>2</v>
      </c>
      <c r="I1670" s="276"/>
      <c r="J1670" s="272"/>
      <c r="K1670" s="272"/>
      <c r="L1670" s="277"/>
      <c r="M1670" s="278"/>
      <c r="N1670" s="279"/>
      <c r="O1670" s="279"/>
      <c r="P1670" s="279"/>
      <c r="Q1670" s="279"/>
      <c r="R1670" s="279"/>
      <c r="S1670" s="279"/>
      <c r="T1670" s="280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T1670" s="281" t="s">
        <v>251</v>
      </c>
      <c r="AU1670" s="281" t="s">
        <v>85</v>
      </c>
      <c r="AV1670" s="14" t="s">
        <v>85</v>
      </c>
      <c r="AW1670" s="14" t="s">
        <v>30</v>
      </c>
      <c r="AX1670" s="14" t="s">
        <v>76</v>
      </c>
      <c r="AY1670" s="281" t="s">
        <v>242</v>
      </c>
    </row>
    <row r="1671" s="15" customFormat="1">
      <c r="A1671" s="15"/>
      <c r="B1671" s="282"/>
      <c r="C1671" s="283"/>
      <c r="D1671" s="262" t="s">
        <v>251</v>
      </c>
      <c r="E1671" s="284" t="s">
        <v>1</v>
      </c>
      <c r="F1671" s="285" t="s">
        <v>256</v>
      </c>
      <c r="G1671" s="283"/>
      <c r="H1671" s="286">
        <v>4</v>
      </c>
      <c r="I1671" s="287"/>
      <c r="J1671" s="283"/>
      <c r="K1671" s="283"/>
      <c r="L1671" s="288"/>
      <c r="M1671" s="289"/>
      <c r="N1671" s="290"/>
      <c r="O1671" s="290"/>
      <c r="P1671" s="290"/>
      <c r="Q1671" s="290"/>
      <c r="R1671" s="290"/>
      <c r="S1671" s="290"/>
      <c r="T1671" s="291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T1671" s="292" t="s">
        <v>251</v>
      </c>
      <c r="AU1671" s="292" t="s">
        <v>85</v>
      </c>
      <c r="AV1671" s="15" t="s">
        <v>249</v>
      </c>
      <c r="AW1671" s="15" t="s">
        <v>30</v>
      </c>
      <c r="AX1671" s="15" t="s">
        <v>31</v>
      </c>
      <c r="AY1671" s="292" t="s">
        <v>242</v>
      </c>
    </row>
    <row r="1672" s="2" customFormat="1" ht="21.75" customHeight="1">
      <c r="A1672" s="41"/>
      <c r="B1672" s="42"/>
      <c r="C1672" s="247" t="s">
        <v>1731</v>
      </c>
      <c r="D1672" s="247" t="s">
        <v>245</v>
      </c>
      <c r="E1672" s="248" t="s">
        <v>1732</v>
      </c>
      <c r="F1672" s="249" t="s">
        <v>1733</v>
      </c>
      <c r="G1672" s="250" t="s">
        <v>478</v>
      </c>
      <c r="H1672" s="251">
        <v>2</v>
      </c>
      <c r="I1672" s="252"/>
      <c r="J1672" s="251">
        <f>ROUND(I1672*H1672,3)</f>
        <v>0</v>
      </c>
      <c r="K1672" s="253"/>
      <c r="L1672" s="44"/>
      <c r="M1672" s="254" t="s">
        <v>1</v>
      </c>
      <c r="N1672" s="255" t="s">
        <v>41</v>
      </c>
      <c r="O1672" s="94"/>
      <c r="P1672" s="256">
        <f>O1672*H1672</f>
        <v>0</v>
      </c>
      <c r="Q1672" s="256">
        <v>0</v>
      </c>
      <c r="R1672" s="256">
        <f>Q1672*H1672</f>
        <v>0</v>
      </c>
      <c r="S1672" s="256">
        <v>0</v>
      </c>
      <c r="T1672" s="257">
        <f>S1672*H1672</f>
        <v>0</v>
      </c>
      <c r="U1672" s="41"/>
      <c r="V1672" s="41"/>
      <c r="W1672" s="41"/>
      <c r="X1672" s="41"/>
      <c r="Y1672" s="41"/>
      <c r="Z1672" s="41"/>
      <c r="AA1672" s="41"/>
      <c r="AB1672" s="41"/>
      <c r="AC1672" s="41"/>
      <c r="AD1672" s="41"/>
      <c r="AE1672" s="41"/>
      <c r="AR1672" s="258" t="s">
        <v>518</v>
      </c>
      <c r="AT1672" s="258" t="s">
        <v>245</v>
      </c>
      <c r="AU1672" s="258" t="s">
        <v>85</v>
      </c>
      <c r="AY1672" s="18" t="s">
        <v>242</v>
      </c>
      <c r="BE1672" s="146">
        <f>IF(N1672="základní",J1672,0)</f>
        <v>0</v>
      </c>
      <c r="BF1672" s="146">
        <f>IF(N1672="snížená",J1672,0)</f>
        <v>0</v>
      </c>
      <c r="BG1672" s="146">
        <f>IF(N1672="zákl. přenesená",J1672,0)</f>
        <v>0</v>
      </c>
      <c r="BH1672" s="146">
        <f>IF(N1672="sníž. přenesená",J1672,0)</f>
        <v>0</v>
      </c>
      <c r="BI1672" s="146">
        <f>IF(N1672="nulová",J1672,0)</f>
        <v>0</v>
      </c>
      <c r="BJ1672" s="18" t="s">
        <v>31</v>
      </c>
      <c r="BK1672" s="259">
        <f>ROUND(I1672*H1672,3)</f>
        <v>0</v>
      </c>
      <c r="BL1672" s="18" t="s">
        <v>518</v>
      </c>
      <c r="BM1672" s="258" t="s">
        <v>1734</v>
      </c>
    </row>
    <row r="1673" s="2" customFormat="1" ht="21.75" customHeight="1">
      <c r="A1673" s="41"/>
      <c r="B1673" s="42"/>
      <c r="C1673" s="247" t="s">
        <v>1735</v>
      </c>
      <c r="D1673" s="247" t="s">
        <v>245</v>
      </c>
      <c r="E1673" s="248" t="s">
        <v>1736</v>
      </c>
      <c r="F1673" s="249" t="s">
        <v>1737</v>
      </c>
      <c r="G1673" s="250" t="s">
        <v>1738</v>
      </c>
      <c r="H1673" s="251">
        <v>4</v>
      </c>
      <c r="I1673" s="252"/>
      <c r="J1673" s="251">
        <f>ROUND(I1673*H1673,3)</f>
        <v>0</v>
      </c>
      <c r="K1673" s="253"/>
      <c r="L1673" s="44"/>
      <c r="M1673" s="254" t="s">
        <v>1</v>
      </c>
      <c r="N1673" s="255" t="s">
        <v>41</v>
      </c>
      <c r="O1673" s="94"/>
      <c r="P1673" s="256">
        <f>O1673*H1673</f>
        <v>0</v>
      </c>
      <c r="Q1673" s="256">
        <v>0</v>
      </c>
      <c r="R1673" s="256">
        <f>Q1673*H1673</f>
        <v>0</v>
      </c>
      <c r="S1673" s="256">
        <v>0</v>
      </c>
      <c r="T1673" s="257">
        <f>S1673*H1673</f>
        <v>0</v>
      </c>
      <c r="U1673" s="41"/>
      <c r="V1673" s="41"/>
      <c r="W1673" s="41"/>
      <c r="X1673" s="41"/>
      <c r="Y1673" s="41"/>
      <c r="Z1673" s="41"/>
      <c r="AA1673" s="41"/>
      <c r="AB1673" s="41"/>
      <c r="AC1673" s="41"/>
      <c r="AD1673" s="41"/>
      <c r="AE1673" s="41"/>
      <c r="AR1673" s="258" t="s">
        <v>518</v>
      </c>
      <c r="AT1673" s="258" t="s">
        <v>245</v>
      </c>
      <c r="AU1673" s="258" t="s">
        <v>85</v>
      </c>
      <c r="AY1673" s="18" t="s">
        <v>242</v>
      </c>
      <c r="BE1673" s="146">
        <f>IF(N1673="základní",J1673,0)</f>
        <v>0</v>
      </c>
      <c r="BF1673" s="146">
        <f>IF(N1673="snížená",J1673,0)</f>
        <v>0</v>
      </c>
      <c r="BG1673" s="146">
        <f>IF(N1673="zákl. přenesená",J1673,0)</f>
        <v>0</v>
      </c>
      <c r="BH1673" s="146">
        <f>IF(N1673="sníž. přenesená",J1673,0)</f>
        <v>0</v>
      </c>
      <c r="BI1673" s="146">
        <f>IF(N1673="nulová",J1673,0)</f>
        <v>0</v>
      </c>
      <c r="BJ1673" s="18" t="s">
        <v>31</v>
      </c>
      <c r="BK1673" s="259">
        <f>ROUND(I1673*H1673,3)</f>
        <v>0</v>
      </c>
      <c r="BL1673" s="18" t="s">
        <v>518</v>
      </c>
      <c r="BM1673" s="258" t="s">
        <v>1739</v>
      </c>
    </row>
    <row r="1674" s="2" customFormat="1" ht="21.75" customHeight="1">
      <c r="A1674" s="41"/>
      <c r="B1674" s="42"/>
      <c r="C1674" s="247" t="s">
        <v>1740</v>
      </c>
      <c r="D1674" s="247" t="s">
        <v>245</v>
      </c>
      <c r="E1674" s="248" t="s">
        <v>1741</v>
      </c>
      <c r="F1674" s="249" t="s">
        <v>1742</v>
      </c>
      <c r="G1674" s="250" t="s">
        <v>1738</v>
      </c>
      <c r="H1674" s="251">
        <v>8</v>
      </c>
      <c r="I1674" s="252"/>
      <c r="J1674" s="251">
        <f>ROUND(I1674*H1674,3)</f>
        <v>0</v>
      </c>
      <c r="K1674" s="253"/>
      <c r="L1674" s="44"/>
      <c r="M1674" s="254" t="s">
        <v>1</v>
      </c>
      <c r="N1674" s="255" t="s">
        <v>41</v>
      </c>
      <c r="O1674" s="94"/>
      <c r="P1674" s="256">
        <f>O1674*H1674</f>
        <v>0</v>
      </c>
      <c r="Q1674" s="256">
        <v>0</v>
      </c>
      <c r="R1674" s="256">
        <f>Q1674*H1674</f>
        <v>0</v>
      </c>
      <c r="S1674" s="256">
        <v>0</v>
      </c>
      <c r="T1674" s="257">
        <f>S1674*H1674</f>
        <v>0</v>
      </c>
      <c r="U1674" s="41"/>
      <c r="V1674" s="41"/>
      <c r="W1674" s="41"/>
      <c r="X1674" s="41"/>
      <c r="Y1674" s="41"/>
      <c r="Z1674" s="41"/>
      <c r="AA1674" s="41"/>
      <c r="AB1674" s="41"/>
      <c r="AC1674" s="41"/>
      <c r="AD1674" s="41"/>
      <c r="AE1674" s="41"/>
      <c r="AR1674" s="258" t="s">
        <v>518</v>
      </c>
      <c r="AT1674" s="258" t="s">
        <v>245</v>
      </c>
      <c r="AU1674" s="258" t="s">
        <v>85</v>
      </c>
      <c r="AY1674" s="18" t="s">
        <v>242</v>
      </c>
      <c r="BE1674" s="146">
        <f>IF(N1674="základní",J1674,0)</f>
        <v>0</v>
      </c>
      <c r="BF1674" s="146">
        <f>IF(N1674="snížená",J1674,0)</f>
        <v>0</v>
      </c>
      <c r="BG1674" s="146">
        <f>IF(N1674="zákl. přenesená",J1674,0)</f>
        <v>0</v>
      </c>
      <c r="BH1674" s="146">
        <f>IF(N1674="sníž. přenesená",J1674,0)</f>
        <v>0</v>
      </c>
      <c r="BI1674" s="146">
        <f>IF(N1674="nulová",J1674,0)</f>
        <v>0</v>
      </c>
      <c r="BJ1674" s="18" t="s">
        <v>31</v>
      </c>
      <c r="BK1674" s="259">
        <f>ROUND(I1674*H1674,3)</f>
        <v>0</v>
      </c>
      <c r="BL1674" s="18" t="s">
        <v>518</v>
      </c>
      <c r="BM1674" s="258" t="s">
        <v>1743</v>
      </c>
    </row>
    <row r="1675" s="2" customFormat="1" ht="21.75" customHeight="1">
      <c r="A1675" s="41"/>
      <c r="B1675" s="42"/>
      <c r="C1675" s="247" t="s">
        <v>1744</v>
      </c>
      <c r="D1675" s="247" t="s">
        <v>245</v>
      </c>
      <c r="E1675" s="248" t="s">
        <v>1745</v>
      </c>
      <c r="F1675" s="249" t="s">
        <v>1746</v>
      </c>
      <c r="G1675" s="250" t="s">
        <v>1738</v>
      </c>
      <c r="H1675" s="251">
        <v>7</v>
      </c>
      <c r="I1675" s="252"/>
      <c r="J1675" s="251">
        <f>ROUND(I1675*H1675,3)</f>
        <v>0</v>
      </c>
      <c r="K1675" s="253"/>
      <c r="L1675" s="44"/>
      <c r="M1675" s="254" t="s">
        <v>1</v>
      </c>
      <c r="N1675" s="255" t="s">
        <v>41</v>
      </c>
      <c r="O1675" s="94"/>
      <c r="P1675" s="256">
        <f>O1675*H1675</f>
        <v>0</v>
      </c>
      <c r="Q1675" s="256">
        <v>0</v>
      </c>
      <c r="R1675" s="256">
        <f>Q1675*H1675</f>
        <v>0</v>
      </c>
      <c r="S1675" s="256">
        <v>0</v>
      </c>
      <c r="T1675" s="257">
        <f>S1675*H1675</f>
        <v>0</v>
      </c>
      <c r="U1675" s="41"/>
      <c r="V1675" s="41"/>
      <c r="W1675" s="41"/>
      <c r="X1675" s="41"/>
      <c r="Y1675" s="41"/>
      <c r="Z1675" s="41"/>
      <c r="AA1675" s="41"/>
      <c r="AB1675" s="41"/>
      <c r="AC1675" s="41"/>
      <c r="AD1675" s="41"/>
      <c r="AE1675" s="41"/>
      <c r="AR1675" s="258" t="s">
        <v>518</v>
      </c>
      <c r="AT1675" s="258" t="s">
        <v>245</v>
      </c>
      <c r="AU1675" s="258" t="s">
        <v>85</v>
      </c>
      <c r="AY1675" s="18" t="s">
        <v>242</v>
      </c>
      <c r="BE1675" s="146">
        <f>IF(N1675="základní",J1675,0)</f>
        <v>0</v>
      </c>
      <c r="BF1675" s="146">
        <f>IF(N1675="snížená",J1675,0)</f>
        <v>0</v>
      </c>
      <c r="BG1675" s="146">
        <f>IF(N1675="zákl. přenesená",J1675,0)</f>
        <v>0</v>
      </c>
      <c r="BH1675" s="146">
        <f>IF(N1675="sníž. přenesená",J1675,0)</f>
        <v>0</v>
      </c>
      <c r="BI1675" s="146">
        <f>IF(N1675="nulová",J1675,0)</f>
        <v>0</v>
      </c>
      <c r="BJ1675" s="18" t="s">
        <v>31</v>
      </c>
      <c r="BK1675" s="259">
        <f>ROUND(I1675*H1675,3)</f>
        <v>0</v>
      </c>
      <c r="BL1675" s="18" t="s">
        <v>518</v>
      </c>
      <c r="BM1675" s="258" t="s">
        <v>1747</v>
      </c>
    </row>
    <row r="1676" s="2" customFormat="1" ht="21.75" customHeight="1">
      <c r="A1676" s="41"/>
      <c r="B1676" s="42"/>
      <c r="C1676" s="247" t="s">
        <v>1748</v>
      </c>
      <c r="D1676" s="247" t="s">
        <v>245</v>
      </c>
      <c r="E1676" s="248" t="s">
        <v>1749</v>
      </c>
      <c r="F1676" s="249" t="s">
        <v>1750</v>
      </c>
      <c r="G1676" s="250" t="s">
        <v>1738</v>
      </c>
      <c r="H1676" s="251">
        <v>1</v>
      </c>
      <c r="I1676" s="252"/>
      <c r="J1676" s="251">
        <f>ROUND(I1676*H1676,3)</f>
        <v>0</v>
      </c>
      <c r="K1676" s="253"/>
      <c r="L1676" s="44"/>
      <c r="M1676" s="254" t="s">
        <v>1</v>
      </c>
      <c r="N1676" s="255" t="s">
        <v>41</v>
      </c>
      <c r="O1676" s="94"/>
      <c r="P1676" s="256">
        <f>O1676*H1676</f>
        <v>0</v>
      </c>
      <c r="Q1676" s="256">
        <v>0</v>
      </c>
      <c r="R1676" s="256">
        <f>Q1676*H1676</f>
        <v>0</v>
      </c>
      <c r="S1676" s="256">
        <v>0</v>
      </c>
      <c r="T1676" s="257">
        <f>S1676*H1676</f>
        <v>0</v>
      </c>
      <c r="U1676" s="41"/>
      <c r="V1676" s="41"/>
      <c r="W1676" s="41"/>
      <c r="X1676" s="41"/>
      <c r="Y1676" s="41"/>
      <c r="Z1676" s="41"/>
      <c r="AA1676" s="41"/>
      <c r="AB1676" s="41"/>
      <c r="AC1676" s="41"/>
      <c r="AD1676" s="41"/>
      <c r="AE1676" s="41"/>
      <c r="AR1676" s="258" t="s">
        <v>518</v>
      </c>
      <c r="AT1676" s="258" t="s">
        <v>245</v>
      </c>
      <c r="AU1676" s="258" t="s">
        <v>85</v>
      </c>
      <c r="AY1676" s="18" t="s">
        <v>242</v>
      </c>
      <c r="BE1676" s="146">
        <f>IF(N1676="základní",J1676,0)</f>
        <v>0</v>
      </c>
      <c r="BF1676" s="146">
        <f>IF(N1676="snížená",J1676,0)</f>
        <v>0</v>
      </c>
      <c r="BG1676" s="146">
        <f>IF(N1676="zákl. přenesená",J1676,0)</f>
        <v>0</v>
      </c>
      <c r="BH1676" s="146">
        <f>IF(N1676="sníž. přenesená",J1676,0)</f>
        <v>0</v>
      </c>
      <c r="BI1676" s="146">
        <f>IF(N1676="nulová",J1676,0)</f>
        <v>0</v>
      </c>
      <c r="BJ1676" s="18" t="s">
        <v>31</v>
      </c>
      <c r="BK1676" s="259">
        <f>ROUND(I1676*H1676,3)</f>
        <v>0</v>
      </c>
      <c r="BL1676" s="18" t="s">
        <v>518</v>
      </c>
      <c r="BM1676" s="258" t="s">
        <v>1751</v>
      </c>
    </row>
    <row r="1677" s="2" customFormat="1" ht="24.15" customHeight="1">
      <c r="A1677" s="41"/>
      <c r="B1677" s="42"/>
      <c r="C1677" s="247" t="s">
        <v>1752</v>
      </c>
      <c r="D1677" s="247" t="s">
        <v>245</v>
      </c>
      <c r="E1677" s="248" t="s">
        <v>1753</v>
      </c>
      <c r="F1677" s="249" t="s">
        <v>1754</v>
      </c>
      <c r="G1677" s="250" t="s">
        <v>1738</v>
      </c>
      <c r="H1677" s="251">
        <v>52</v>
      </c>
      <c r="I1677" s="252"/>
      <c r="J1677" s="251">
        <f>ROUND(I1677*H1677,3)</f>
        <v>0</v>
      </c>
      <c r="K1677" s="253"/>
      <c r="L1677" s="44"/>
      <c r="M1677" s="254" t="s">
        <v>1</v>
      </c>
      <c r="N1677" s="255" t="s">
        <v>41</v>
      </c>
      <c r="O1677" s="94"/>
      <c r="P1677" s="256">
        <f>O1677*H1677</f>
        <v>0</v>
      </c>
      <c r="Q1677" s="256">
        <v>0</v>
      </c>
      <c r="R1677" s="256">
        <f>Q1677*H1677</f>
        <v>0</v>
      </c>
      <c r="S1677" s="256">
        <v>0.024</v>
      </c>
      <c r="T1677" s="257">
        <f>S1677*H1677</f>
        <v>1.248</v>
      </c>
      <c r="U1677" s="41"/>
      <c r="V1677" s="41"/>
      <c r="W1677" s="41"/>
      <c r="X1677" s="41"/>
      <c r="Y1677" s="41"/>
      <c r="Z1677" s="41"/>
      <c r="AA1677" s="41"/>
      <c r="AB1677" s="41"/>
      <c r="AC1677" s="41"/>
      <c r="AD1677" s="41"/>
      <c r="AE1677" s="41"/>
      <c r="AR1677" s="258" t="s">
        <v>518</v>
      </c>
      <c r="AT1677" s="258" t="s">
        <v>245</v>
      </c>
      <c r="AU1677" s="258" t="s">
        <v>85</v>
      </c>
      <c r="AY1677" s="18" t="s">
        <v>242</v>
      </c>
      <c r="BE1677" s="146">
        <f>IF(N1677="základní",J1677,0)</f>
        <v>0</v>
      </c>
      <c r="BF1677" s="146">
        <f>IF(N1677="snížená",J1677,0)</f>
        <v>0</v>
      </c>
      <c r="BG1677" s="146">
        <f>IF(N1677="zákl. přenesená",J1677,0)</f>
        <v>0</v>
      </c>
      <c r="BH1677" s="146">
        <f>IF(N1677="sníž. přenesená",J1677,0)</f>
        <v>0</v>
      </c>
      <c r="BI1677" s="146">
        <f>IF(N1677="nulová",J1677,0)</f>
        <v>0</v>
      </c>
      <c r="BJ1677" s="18" t="s">
        <v>31</v>
      </c>
      <c r="BK1677" s="259">
        <f>ROUND(I1677*H1677,3)</f>
        <v>0</v>
      </c>
      <c r="BL1677" s="18" t="s">
        <v>518</v>
      </c>
      <c r="BM1677" s="258" t="s">
        <v>1755</v>
      </c>
    </row>
    <row r="1678" s="13" customFormat="1">
      <c r="A1678" s="13"/>
      <c r="B1678" s="260"/>
      <c r="C1678" s="261"/>
      <c r="D1678" s="262" t="s">
        <v>251</v>
      </c>
      <c r="E1678" s="263" t="s">
        <v>1</v>
      </c>
      <c r="F1678" s="264" t="s">
        <v>772</v>
      </c>
      <c r="G1678" s="261"/>
      <c r="H1678" s="263" t="s">
        <v>1</v>
      </c>
      <c r="I1678" s="265"/>
      <c r="J1678" s="261"/>
      <c r="K1678" s="261"/>
      <c r="L1678" s="266"/>
      <c r="M1678" s="267"/>
      <c r="N1678" s="268"/>
      <c r="O1678" s="268"/>
      <c r="P1678" s="268"/>
      <c r="Q1678" s="268"/>
      <c r="R1678" s="268"/>
      <c r="S1678" s="268"/>
      <c r="T1678" s="269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  <c r="AE1678" s="13"/>
      <c r="AT1678" s="270" t="s">
        <v>251</v>
      </c>
      <c r="AU1678" s="270" t="s">
        <v>85</v>
      </c>
      <c r="AV1678" s="13" t="s">
        <v>31</v>
      </c>
      <c r="AW1678" s="13" t="s">
        <v>30</v>
      </c>
      <c r="AX1678" s="13" t="s">
        <v>76</v>
      </c>
      <c r="AY1678" s="270" t="s">
        <v>242</v>
      </c>
    </row>
    <row r="1679" s="14" customFormat="1">
      <c r="A1679" s="14"/>
      <c r="B1679" s="271"/>
      <c r="C1679" s="272"/>
      <c r="D1679" s="262" t="s">
        <v>251</v>
      </c>
      <c r="E1679" s="273" t="s">
        <v>1</v>
      </c>
      <c r="F1679" s="274" t="s">
        <v>1756</v>
      </c>
      <c r="G1679" s="272"/>
      <c r="H1679" s="275">
        <v>18</v>
      </c>
      <c r="I1679" s="276"/>
      <c r="J1679" s="272"/>
      <c r="K1679" s="272"/>
      <c r="L1679" s="277"/>
      <c r="M1679" s="278"/>
      <c r="N1679" s="279"/>
      <c r="O1679" s="279"/>
      <c r="P1679" s="279"/>
      <c r="Q1679" s="279"/>
      <c r="R1679" s="279"/>
      <c r="S1679" s="279"/>
      <c r="T1679" s="280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T1679" s="281" t="s">
        <v>251</v>
      </c>
      <c r="AU1679" s="281" t="s">
        <v>85</v>
      </c>
      <c r="AV1679" s="14" t="s">
        <v>85</v>
      </c>
      <c r="AW1679" s="14" t="s">
        <v>30</v>
      </c>
      <c r="AX1679" s="14" t="s">
        <v>76</v>
      </c>
      <c r="AY1679" s="281" t="s">
        <v>242</v>
      </c>
    </row>
    <row r="1680" s="13" customFormat="1">
      <c r="A1680" s="13"/>
      <c r="B1680" s="260"/>
      <c r="C1680" s="261"/>
      <c r="D1680" s="262" t="s">
        <v>251</v>
      </c>
      <c r="E1680" s="263" t="s">
        <v>1</v>
      </c>
      <c r="F1680" s="264" t="s">
        <v>426</v>
      </c>
      <c r="G1680" s="261"/>
      <c r="H1680" s="263" t="s">
        <v>1</v>
      </c>
      <c r="I1680" s="265"/>
      <c r="J1680" s="261"/>
      <c r="K1680" s="261"/>
      <c r="L1680" s="266"/>
      <c r="M1680" s="267"/>
      <c r="N1680" s="268"/>
      <c r="O1680" s="268"/>
      <c r="P1680" s="268"/>
      <c r="Q1680" s="268"/>
      <c r="R1680" s="268"/>
      <c r="S1680" s="268"/>
      <c r="T1680" s="269"/>
      <c r="U1680" s="13"/>
      <c r="V1680" s="13"/>
      <c r="W1680" s="13"/>
      <c r="X1680" s="13"/>
      <c r="Y1680" s="13"/>
      <c r="Z1680" s="13"/>
      <c r="AA1680" s="13"/>
      <c r="AB1680" s="13"/>
      <c r="AC1680" s="13"/>
      <c r="AD1680" s="13"/>
      <c r="AE1680" s="13"/>
      <c r="AT1680" s="270" t="s">
        <v>251</v>
      </c>
      <c r="AU1680" s="270" t="s">
        <v>85</v>
      </c>
      <c r="AV1680" s="13" t="s">
        <v>31</v>
      </c>
      <c r="AW1680" s="13" t="s">
        <v>30</v>
      </c>
      <c r="AX1680" s="13" t="s">
        <v>76</v>
      </c>
      <c r="AY1680" s="270" t="s">
        <v>242</v>
      </c>
    </row>
    <row r="1681" s="14" customFormat="1">
      <c r="A1681" s="14"/>
      <c r="B1681" s="271"/>
      <c r="C1681" s="272"/>
      <c r="D1681" s="262" t="s">
        <v>251</v>
      </c>
      <c r="E1681" s="273" t="s">
        <v>1</v>
      </c>
      <c r="F1681" s="274" t="s">
        <v>1757</v>
      </c>
      <c r="G1681" s="272"/>
      <c r="H1681" s="275">
        <v>15</v>
      </c>
      <c r="I1681" s="276"/>
      <c r="J1681" s="272"/>
      <c r="K1681" s="272"/>
      <c r="L1681" s="277"/>
      <c r="M1681" s="278"/>
      <c r="N1681" s="279"/>
      <c r="O1681" s="279"/>
      <c r="P1681" s="279"/>
      <c r="Q1681" s="279"/>
      <c r="R1681" s="279"/>
      <c r="S1681" s="279"/>
      <c r="T1681" s="280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T1681" s="281" t="s">
        <v>251</v>
      </c>
      <c r="AU1681" s="281" t="s">
        <v>85</v>
      </c>
      <c r="AV1681" s="14" t="s">
        <v>85</v>
      </c>
      <c r="AW1681" s="14" t="s">
        <v>30</v>
      </c>
      <c r="AX1681" s="14" t="s">
        <v>76</v>
      </c>
      <c r="AY1681" s="281" t="s">
        <v>242</v>
      </c>
    </row>
    <row r="1682" s="13" customFormat="1">
      <c r="A1682" s="13"/>
      <c r="B1682" s="260"/>
      <c r="C1682" s="261"/>
      <c r="D1682" s="262" t="s">
        <v>251</v>
      </c>
      <c r="E1682" s="263" t="s">
        <v>1</v>
      </c>
      <c r="F1682" s="264" t="s">
        <v>428</v>
      </c>
      <c r="G1682" s="261"/>
      <c r="H1682" s="263" t="s">
        <v>1</v>
      </c>
      <c r="I1682" s="265"/>
      <c r="J1682" s="261"/>
      <c r="K1682" s="261"/>
      <c r="L1682" s="266"/>
      <c r="M1682" s="267"/>
      <c r="N1682" s="268"/>
      <c r="O1682" s="268"/>
      <c r="P1682" s="268"/>
      <c r="Q1682" s="268"/>
      <c r="R1682" s="268"/>
      <c r="S1682" s="268"/>
      <c r="T1682" s="269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  <c r="AE1682" s="13"/>
      <c r="AT1682" s="270" t="s">
        <v>251</v>
      </c>
      <c r="AU1682" s="270" t="s">
        <v>85</v>
      </c>
      <c r="AV1682" s="13" t="s">
        <v>31</v>
      </c>
      <c r="AW1682" s="13" t="s">
        <v>30</v>
      </c>
      <c r="AX1682" s="13" t="s">
        <v>76</v>
      </c>
      <c r="AY1682" s="270" t="s">
        <v>242</v>
      </c>
    </row>
    <row r="1683" s="14" customFormat="1">
      <c r="A1683" s="14"/>
      <c r="B1683" s="271"/>
      <c r="C1683" s="272"/>
      <c r="D1683" s="262" t="s">
        <v>251</v>
      </c>
      <c r="E1683" s="273" t="s">
        <v>1</v>
      </c>
      <c r="F1683" s="274" t="s">
        <v>1758</v>
      </c>
      <c r="G1683" s="272"/>
      <c r="H1683" s="275">
        <v>19</v>
      </c>
      <c r="I1683" s="276"/>
      <c r="J1683" s="272"/>
      <c r="K1683" s="272"/>
      <c r="L1683" s="277"/>
      <c r="M1683" s="278"/>
      <c r="N1683" s="279"/>
      <c r="O1683" s="279"/>
      <c r="P1683" s="279"/>
      <c r="Q1683" s="279"/>
      <c r="R1683" s="279"/>
      <c r="S1683" s="279"/>
      <c r="T1683" s="280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T1683" s="281" t="s">
        <v>251</v>
      </c>
      <c r="AU1683" s="281" t="s">
        <v>85</v>
      </c>
      <c r="AV1683" s="14" t="s">
        <v>85</v>
      </c>
      <c r="AW1683" s="14" t="s">
        <v>30</v>
      </c>
      <c r="AX1683" s="14" t="s">
        <v>76</v>
      </c>
      <c r="AY1683" s="281" t="s">
        <v>242</v>
      </c>
    </row>
    <row r="1684" s="16" customFormat="1">
      <c r="A1684" s="16"/>
      <c r="B1684" s="293"/>
      <c r="C1684" s="294"/>
      <c r="D1684" s="262" t="s">
        <v>251</v>
      </c>
      <c r="E1684" s="295" t="s">
        <v>1</v>
      </c>
      <c r="F1684" s="296" t="s">
        <v>293</v>
      </c>
      <c r="G1684" s="294"/>
      <c r="H1684" s="297">
        <v>52</v>
      </c>
      <c r="I1684" s="298"/>
      <c r="J1684" s="294"/>
      <c r="K1684" s="294"/>
      <c r="L1684" s="299"/>
      <c r="M1684" s="300"/>
      <c r="N1684" s="301"/>
      <c r="O1684" s="301"/>
      <c r="P1684" s="301"/>
      <c r="Q1684" s="301"/>
      <c r="R1684" s="301"/>
      <c r="S1684" s="301"/>
      <c r="T1684" s="302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T1684" s="303" t="s">
        <v>251</v>
      </c>
      <c r="AU1684" s="303" t="s">
        <v>85</v>
      </c>
      <c r="AV1684" s="16" t="s">
        <v>113</v>
      </c>
      <c r="AW1684" s="16" t="s">
        <v>30</v>
      </c>
      <c r="AX1684" s="16" t="s">
        <v>31</v>
      </c>
      <c r="AY1684" s="303" t="s">
        <v>242</v>
      </c>
    </row>
    <row r="1685" s="2" customFormat="1" ht="24.15" customHeight="1">
      <c r="A1685" s="41"/>
      <c r="B1685" s="42"/>
      <c r="C1685" s="247" t="s">
        <v>1759</v>
      </c>
      <c r="D1685" s="247" t="s">
        <v>245</v>
      </c>
      <c r="E1685" s="248" t="s">
        <v>1760</v>
      </c>
      <c r="F1685" s="249" t="s">
        <v>1761</v>
      </c>
      <c r="G1685" s="250" t="s">
        <v>1738</v>
      </c>
      <c r="H1685" s="251">
        <v>1</v>
      </c>
      <c r="I1685" s="252"/>
      <c r="J1685" s="251">
        <f>ROUND(I1685*H1685,3)</f>
        <v>0</v>
      </c>
      <c r="K1685" s="253"/>
      <c r="L1685" s="44"/>
      <c r="M1685" s="254" t="s">
        <v>1</v>
      </c>
      <c r="N1685" s="255" t="s">
        <v>41</v>
      </c>
      <c r="O1685" s="94"/>
      <c r="P1685" s="256">
        <f>O1685*H1685</f>
        <v>0</v>
      </c>
      <c r="Q1685" s="256">
        <v>0</v>
      </c>
      <c r="R1685" s="256">
        <f>Q1685*H1685</f>
        <v>0</v>
      </c>
      <c r="S1685" s="256">
        <v>0.082299999999999998</v>
      </c>
      <c r="T1685" s="257">
        <f>S1685*H1685</f>
        <v>0.082299999999999998</v>
      </c>
      <c r="U1685" s="41"/>
      <c r="V1685" s="41"/>
      <c r="W1685" s="41"/>
      <c r="X1685" s="41"/>
      <c r="Y1685" s="41"/>
      <c r="Z1685" s="41"/>
      <c r="AA1685" s="41"/>
      <c r="AB1685" s="41"/>
      <c r="AC1685" s="41"/>
      <c r="AD1685" s="41"/>
      <c r="AE1685" s="41"/>
      <c r="AR1685" s="258" t="s">
        <v>518</v>
      </c>
      <c r="AT1685" s="258" t="s">
        <v>245</v>
      </c>
      <c r="AU1685" s="258" t="s">
        <v>85</v>
      </c>
      <c r="AY1685" s="18" t="s">
        <v>242</v>
      </c>
      <c r="BE1685" s="146">
        <f>IF(N1685="základní",J1685,0)</f>
        <v>0</v>
      </c>
      <c r="BF1685" s="146">
        <f>IF(N1685="snížená",J1685,0)</f>
        <v>0</v>
      </c>
      <c r="BG1685" s="146">
        <f>IF(N1685="zákl. přenesená",J1685,0)</f>
        <v>0</v>
      </c>
      <c r="BH1685" s="146">
        <f>IF(N1685="sníž. přenesená",J1685,0)</f>
        <v>0</v>
      </c>
      <c r="BI1685" s="146">
        <f>IF(N1685="nulová",J1685,0)</f>
        <v>0</v>
      </c>
      <c r="BJ1685" s="18" t="s">
        <v>31</v>
      </c>
      <c r="BK1685" s="259">
        <f>ROUND(I1685*H1685,3)</f>
        <v>0</v>
      </c>
      <c r="BL1685" s="18" t="s">
        <v>518</v>
      </c>
      <c r="BM1685" s="258" t="s">
        <v>1762</v>
      </c>
    </row>
    <row r="1686" s="13" customFormat="1">
      <c r="A1686" s="13"/>
      <c r="B1686" s="260"/>
      <c r="C1686" s="261"/>
      <c r="D1686" s="262" t="s">
        <v>251</v>
      </c>
      <c r="E1686" s="263" t="s">
        <v>1</v>
      </c>
      <c r="F1686" s="264" t="s">
        <v>1152</v>
      </c>
      <c r="G1686" s="261"/>
      <c r="H1686" s="263" t="s">
        <v>1</v>
      </c>
      <c r="I1686" s="265"/>
      <c r="J1686" s="261"/>
      <c r="K1686" s="261"/>
      <c r="L1686" s="266"/>
      <c r="M1686" s="267"/>
      <c r="N1686" s="268"/>
      <c r="O1686" s="268"/>
      <c r="P1686" s="268"/>
      <c r="Q1686" s="268"/>
      <c r="R1686" s="268"/>
      <c r="S1686" s="268"/>
      <c r="T1686" s="269"/>
      <c r="U1686" s="13"/>
      <c r="V1686" s="13"/>
      <c r="W1686" s="13"/>
      <c r="X1686" s="13"/>
      <c r="Y1686" s="13"/>
      <c r="Z1686" s="13"/>
      <c r="AA1686" s="13"/>
      <c r="AB1686" s="13"/>
      <c r="AC1686" s="13"/>
      <c r="AD1686" s="13"/>
      <c r="AE1686" s="13"/>
      <c r="AT1686" s="270" t="s">
        <v>251</v>
      </c>
      <c r="AU1686" s="270" t="s">
        <v>85</v>
      </c>
      <c r="AV1686" s="13" t="s">
        <v>31</v>
      </c>
      <c r="AW1686" s="13" t="s">
        <v>30</v>
      </c>
      <c r="AX1686" s="13" t="s">
        <v>76</v>
      </c>
      <c r="AY1686" s="270" t="s">
        <v>242</v>
      </c>
    </row>
    <row r="1687" s="14" customFormat="1">
      <c r="A1687" s="14"/>
      <c r="B1687" s="271"/>
      <c r="C1687" s="272"/>
      <c r="D1687" s="262" t="s">
        <v>251</v>
      </c>
      <c r="E1687" s="273" t="s">
        <v>1</v>
      </c>
      <c r="F1687" s="274" t="s">
        <v>31</v>
      </c>
      <c r="G1687" s="272"/>
      <c r="H1687" s="275">
        <v>1</v>
      </c>
      <c r="I1687" s="276"/>
      <c r="J1687" s="272"/>
      <c r="K1687" s="272"/>
      <c r="L1687" s="277"/>
      <c r="M1687" s="278"/>
      <c r="N1687" s="279"/>
      <c r="O1687" s="279"/>
      <c r="P1687" s="279"/>
      <c r="Q1687" s="279"/>
      <c r="R1687" s="279"/>
      <c r="S1687" s="279"/>
      <c r="T1687" s="280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T1687" s="281" t="s">
        <v>251</v>
      </c>
      <c r="AU1687" s="281" t="s">
        <v>85</v>
      </c>
      <c r="AV1687" s="14" t="s">
        <v>85</v>
      </c>
      <c r="AW1687" s="14" t="s">
        <v>30</v>
      </c>
      <c r="AX1687" s="14" t="s">
        <v>31</v>
      </c>
      <c r="AY1687" s="281" t="s">
        <v>242</v>
      </c>
    </row>
    <row r="1688" s="2" customFormat="1" ht="24.15" customHeight="1">
      <c r="A1688" s="41"/>
      <c r="B1688" s="42"/>
      <c r="C1688" s="247" t="s">
        <v>1763</v>
      </c>
      <c r="D1688" s="247" t="s">
        <v>245</v>
      </c>
      <c r="E1688" s="248" t="s">
        <v>1764</v>
      </c>
      <c r="F1688" s="249" t="s">
        <v>1765</v>
      </c>
      <c r="G1688" s="250" t="s">
        <v>1738</v>
      </c>
      <c r="H1688" s="251">
        <v>1</v>
      </c>
      <c r="I1688" s="252"/>
      <c r="J1688" s="251">
        <f>ROUND(I1688*H1688,3)</f>
        <v>0</v>
      </c>
      <c r="K1688" s="253"/>
      <c r="L1688" s="44"/>
      <c r="M1688" s="254" t="s">
        <v>1</v>
      </c>
      <c r="N1688" s="255" t="s">
        <v>41</v>
      </c>
      <c r="O1688" s="94"/>
      <c r="P1688" s="256">
        <f>O1688*H1688</f>
        <v>0</v>
      </c>
      <c r="Q1688" s="256">
        <v>0</v>
      </c>
      <c r="R1688" s="256">
        <f>Q1688*H1688</f>
        <v>0</v>
      </c>
      <c r="S1688" s="256">
        <v>0</v>
      </c>
      <c r="T1688" s="257">
        <f>S1688*H1688</f>
        <v>0</v>
      </c>
      <c r="U1688" s="41"/>
      <c r="V1688" s="41"/>
      <c r="W1688" s="41"/>
      <c r="X1688" s="41"/>
      <c r="Y1688" s="41"/>
      <c r="Z1688" s="41"/>
      <c r="AA1688" s="41"/>
      <c r="AB1688" s="41"/>
      <c r="AC1688" s="41"/>
      <c r="AD1688" s="41"/>
      <c r="AE1688" s="41"/>
      <c r="AR1688" s="258" t="s">
        <v>518</v>
      </c>
      <c r="AT1688" s="258" t="s">
        <v>245</v>
      </c>
      <c r="AU1688" s="258" t="s">
        <v>85</v>
      </c>
      <c r="AY1688" s="18" t="s">
        <v>242</v>
      </c>
      <c r="BE1688" s="146">
        <f>IF(N1688="základní",J1688,0)</f>
        <v>0</v>
      </c>
      <c r="BF1688" s="146">
        <f>IF(N1688="snížená",J1688,0)</f>
        <v>0</v>
      </c>
      <c r="BG1688" s="146">
        <f>IF(N1688="zákl. přenesená",J1688,0)</f>
        <v>0</v>
      </c>
      <c r="BH1688" s="146">
        <f>IF(N1688="sníž. přenesená",J1688,0)</f>
        <v>0</v>
      </c>
      <c r="BI1688" s="146">
        <f>IF(N1688="nulová",J1688,0)</f>
        <v>0</v>
      </c>
      <c r="BJ1688" s="18" t="s">
        <v>31</v>
      </c>
      <c r="BK1688" s="259">
        <f>ROUND(I1688*H1688,3)</f>
        <v>0</v>
      </c>
      <c r="BL1688" s="18" t="s">
        <v>518</v>
      </c>
      <c r="BM1688" s="258" t="s">
        <v>1766</v>
      </c>
    </row>
    <row r="1689" s="2" customFormat="1" ht="24.15" customHeight="1">
      <c r="A1689" s="41"/>
      <c r="B1689" s="42"/>
      <c r="C1689" s="247" t="s">
        <v>1767</v>
      </c>
      <c r="D1689" s="247" t="s">
        <v>245</v>
      </c>
      <c r="E1689" s="248" t="s">
        <v>1768</v>
      </c>
      <c r="F1689" s="249" t="s">
        <v>1769</v>
      </c>
      <c r="G1689" s="250" t="s">
        <v>1738</v>
      </c>
      <c r="H1689" s="251">
        <v>1</v>
      </c>
      <c r="I1689" s="252"/>
      <c r="J1689" s="251">
        <f>ROUND(I1689*H1689,3)</f>
        <v>0</v>
      </c>
      <c r="K1689" s="253"/>
      <c r="L1689" s="44"/>
      <c r="M1689" s="254" t="s">
        <v>1</v>
      </c>
      <c r="N1689" s="255" t="s">
        <v>41</v>
      </c>
      <c r="O1689" s="94"/>
      <c r="P1689" s="256">
        <f>O1689*H1689</f>
        <v>0</v>
      </c>
      <c r="Q1689" s="256">
        <v>0</v>
      </c>
      <c r="R1689" s="256">
        <f>Q1689*H1689</f>
        <v>0</v>
      </c>
      <c r="S1689" s="256">
        <v>0</v>
      </c>
      <c r="T1689" s="257">
        <f>S1689*H1689</f>
        <v>0</v>
      </c>
      <c r="U1689" s="41"/>
      <c r="V1689" s="41"/>
      <c r="W1689" s="41"/>
      <c r="X1689" s="41"/>
      <c r="Y1689" s="41"/>
      <c r="Z1689" s="41"/>
      <c r="AA1689" s="41"/>
      <c r="AB1689" s="41"/>
      <c r="AC1689" s="41"/>
      <c r="AD1689" s="41"/>
      <c r="AE1689" s="41"/>
      <c r="AR1689" s="258" t="s">
        <v>518</v>
      </c>
      <c r="AT1689" s="258" t="s">
        <v>245</v>
      </c>
      <c r="AU1689" s="258" t="s">
        <v>85</v>
      </c>
      <c r="AY1689" s="18" t="s">
        <v>242</v>
      </c>
      <c r="BE1689" s="146">
        <f>IF(N1689="základní",J1689,0)</f>
        <v>0</v>
      </c>
      <c r="BF1689" s="146">
        <f>IF(N1689="snížená",J1689,0)</f>
        <v>0</v>
      </c>
      <c r="BG1689" s="146">
        <f>IF(N1689="zákl. přenesená",J1689,0)</f>
        <v>0</v>
      </c>
      <c r="BH1689" s="146">
        <f>IF(N1689="sníž. přenesená",J1689,0)</f>
        <v>0</v>
      </c>
      <c r="BI1689" s="146">
        <f>IF(N1689="nulová",J1689,0)</f>
        <v>0</v>
      </c>
      <c r="BJ1689" s="18" t="s">
        <v>31</v>
      </c>
      <c r="BK1689" s="259">
        <f>ROUND(I1689*H1689,3)</f>
        <v>0</v>
      </c>
      <c r="BL1689" s="18" t="s">
        <v>518</v>
      </c>
      <c r="BM1689" s="258" t="s">
        <v>1770</v>
      </c>
    </row>
    <row r="1690" s="2" customFormat="1" ht="24.15" customHeight="1">
      <c r="A1690" s="41"/>
      <c r="B1690" s="42"/>
      <c r="C1690" s="247" t="s">
        <v>1771</v>
      </c>
      <c r="D1690" s="247" t="s">
        <v>245</v>
      </c>
      <c r="E1690" s="248" t="s">
        <v>1772</v>
      </c>
      <c r="F1690" s="249" t="s">
        <v>1773</v>
      </c>
      <c r="G1690" s="250" t="s">
        <v>1738</v>
      </c>
      <c r="H1690" s="251">
        <v>1</v>
      </c>
      <c r="I1690" s="252"/>
      <c r="J1690" s="251">
        <f>ROUND(I1690*H1690,3)</f>
        <v>0</v>
      </c>
      <c r="K1690" s="253"/>
      <c r="L1690" s="44"/>
      <c r="M1690" s="254" t="s">
        <v>1</v>
      </c>
      <c r="N1690" s="255" t="s">
        <v>41</v>
      </c>
      <c r="O1690" s="94"/>
      <c r="P1690" s="256">
        <f>O1690*H1690</f>
        <v>0</v>
      </c>
      <c r="Q1690" s="256">
        <v>0</v>
      </c>
      <c r="R1690" s="256">
        <f>Q1690*H1690</f>
        <v>0</v>
      </c>
      <c r="S1690" s="256">
        <v>0</v>
      </c>
      <c r="T1690" s="257">
        <f>S1690*H1690</f>
        <v>0</v>
      </c>
      <c r="U1690" s="41"/>
      <c r="V1690" s="41"/>
      <c r="W1690" s="41"/>
      <c r="X1690" s="41"/>
      <c r="Y1690" s="41"/>
      <c r="Z1690" s="41"/>
      <c r="AA1690" s="41"/>
      <c r="AB1690" s="41"/>
      <c r="AC1690" s="41"/>
      <c r="AD1690" s="41"/>
      <c r="AE1690" s="41"/>
      <c r="AR1690" s="258" t="s">
        <v>518</v>
      </c>
      <c r="AT1690" s="258" t="s">
        <v>245</v>
      </c>
      <c r="AU1690" s="258" t="s">
        <v>85</v>
      </c>
      <c r="AY1690" s="18" t="s">
        <v>242</v>
      </c>
      <c r="BE1690" s="146">
        <f>IF(N1690="základní",J1690,0)</f>
        <v>0</v>
      </c>
      <c r="BF1690" s="146">
        <f>IF(N1690="snížená",J1690,0)</f>
        <v>0</v>
      </c>
      <c r="BG1690" s="146">
        <f>IF(N1690="zákl. přenesená",J1690,0)</f>
        <v>0</v>
      </c>
      <c r="BH1690" s="146">
        <f>IF(N1690="sníž. přenesená",J1690,0)</f>
        <v>0</v>
      </c>
      <c r="BI1690" s="146">
        <f>IF(N1690="nulová",J1690,0)</f>
        <v>0</v>
      </c>
      <c r="BJ1690" s="18" t="s">
        <v>31</v>
      </c>
      <c r="BK1690" s="259">
        <f>ROUND(I1690*H1690,3)</f>
        <v>0</v>
      </c>
      <c r="BL1690" s="18" t="s">
        <v>518</v>
      </c>
      <c r="BM1690" s="258" t="s">
        <v>1774</v>
      </c>
    </row>
    <row r="1691" s="2" customFormat="1" ht="24.15" customHeight="1">
      <c r="A1691" s="41"/>
      <c r="B1691" s="42"/>
      <c r="C1691" s="247" t="s">
        <v>1775</v>
      </c>
      <c r="D1691" s="247" t="s">
        <v>245</v>
      </c>
      <c r="E1691" s="248" t="s">
        <v>1776</v>
      </c>
      <c r="F1691" s="249" t="s">
        <v>1777</v>
      </c>
      <c r="G1691" s="250" t="s">
        <v>1738</v>
      </c>
      <c r="H1691" s="251">
        <v>2</v>
      </c>
      <c r="I1691" s="252"/>
      <c r="J1691" s="251">
        <f>ROUND(I1691*H1691,3)</f>
        <v>0</v>
      </c>
      <c r="K1691" s="253"/>
      <c r="L1691" s="44"/>
      <c r="M1691" s="254" t="s">
        <v>1</v>
      </c>
      <c r="N1691" s="255" t="s">
        <v>41</v>
      </c>
      <c r="O1691" s="94"/>
      <c r="P1691" s="256">
        <f>O1691*H1691</f>
        <v>0</v>
      </c>
      <c r="Q1691" s="256">
        <v>0</v>
      </c>
      <c r="R1691" s="256">
        <f>Q1691*H1691</f>
        <v>0</v>
      </c>
      <c r="S1691" s="256">
        <v>0</v>
      </c>
      <c r="T1691" s="257">
        <f>S1691*H1691</f>
        <v>0</v>
      </c>
      <c r="U1691" s="41"/>
      <c r="V1691" s="41"/>
      <c r="W1691" s="41"/>
      <c r="X1691" s="41"/>
      <c r="Y1691" s="41"/>
      <c r="Z1691" s="41"/>
      <c r="AA1691" s="41"/>
      <c r="AB1691" s="41"/>
      <c r="AC1691" s="41"/>
      <c r="AD1691" s="41"/>
      <c r="AE1691" s="41"/>
      <c r="AR1691" s="258" t="s">
        <v>518</v>
      </c>
      <c r="AT1691" s="258" t="s">
        <v>245</v>
      </c>
      <c r="AU1691" s="258" t="s">
        <v>85</v>
      </c>
      <c r="AY1691" s="18" t="s">
        <v>242</v>
      </c>
      <c r="BE1691" s="146">
        <f>IF(N1691="základní",J1691,0)</f>
        <v>0</v>
      </c>
      <c r="BF1691" s="146">
        <f>IF(N1691="snížená",J1691,0)</f>
        <v>0</v>
      </c>
      <c r="BG1691" s="146">
        <f>IF(N1691="zákl. přenesená",J1691,0)</f>
        <v>0</v>
      </c>
      <c r="BH1691" s="146">
        <f>IF(N1691="sníž. přenesená",J1691,0)</f>
        <v>0</v>
      </c>
      <c r="BI1691" s="146">
        <f>IF(N1691="nulová",J1691,0)</f>
        <v>0</v>
      </c>
      <c r="BJ1691" s="18" t="s">
        <v>31</v>
      </c>
      <c r="BK1691" s="259">
        <f>ROUND(I1691*H1691,3)</f>
        <v>0</v>
      </c>
      <c r="BL1691" s="18" t="s">
        <v>518</v>
      </c>
      <c r="BM1691" s="258" t="s">
        <v>1778</v>
      </c>
    </row>
    <row r="1692" s="2" customFormat="1" ht="24.15" customHeight="1">
      <c r="A1692" s="41"/>
      <c r="B1692" s="42"/>
      <c r="C1692" s="247" t="s">
        <v>1779</v>
      </c>
      <c r="D1692" s="247" t="s">
        <v>245</v>
      </c>
      <c r="E1692" s="248" t="s">
        <v>1780</v>
      </c>
      <c r="F1692" s="249" t="s">
        <v>1781</v>
      </c>
      <c r="G1692" s="250" t="s">
        <v>1738</v>
      </c>
      <c r="H1692" s="251">
        <v>11</v>
      </c>
      <c r="I1692" s="252"/>
      <c r="J1692" s="251">
        <f>ROUND(I1692*H1692,3)</f>
        <v>0</v>
      </c>
      <c r="K1692" s="253"/>
      <c r="L1692" s="44"/>
      <c r="M1692" s="254" t="s">
        <v>1</v>
      </c>
      <c r="N1692" s="255" t="s">
        <v>41</v>
      </c>
      <c r="O1692" s="94"/>
      <c r="P1692" s="256">
        <f>O1692*H1692</f>
        <v>0</v>
      </c>
      <c r="Q1692" s="256">
        <v>0</v>
      </c>
      <c r="R1692" s="256">
        <f>Q1692*H1692</f>
        <v>0</v>
      </c>
      <c r="S1692" s="256">
        <v>0</v>
      </c>
      <c r="T1692" s="257">
        <f>S1692*H1692</f>
        <v>0</v>
      </c>
      <c r="U1692" s="41"/>
      <c r="V1692" s="41"/>
      <c r="W1692" s="41"/>
      <c r="X1692" s="41"/>
      <c r="Y1692" s="41"/>
      <c r="Z1692" s="41"/>
      <c r="AA1692" s="41"/>
      <c r="AB1692" s="41"/>
      <c r="AC1692" s="41"/>
      <c r="AD1692" s="41"/>
      <c r="AE1692" s="41"/>
      <c r="AR1692" s="258" t="s">
        <v>518</v>
      </c>
      <c r="AT1692" s="258" t="s">
        <v>245</v>
      </c>
      <c r="AU1692" s="258" t="s">
        <v>85</v>
      </c>
      <c r="AY1692" s="18" t="s">
        <v>242</v>
      </c>
      <c r="BE1692" s="146">
        <f>IF(N1692="základní",J1692,0)</f>
        <v>0</v>
      </c>
      <c r="BF1692" s="146">
        <f>IF(N1692="snížená",J1692,0)</f>
        <v>0</v>
      </c>
      <c r="BG1692" s="146">
        <f>IF(N1692="zákl. přenesená",J1692,0)</f>
        <v>0</v>
      </c>
      <c r="BH1692" s="146">
        <f>IF(N1692="sníž. přenesená",J1692,0)</f>
        <v>0</v>
      </c>
      <c r="BI1692" s="146">
        <f>IF(N1692="nulová",J1692,0)</f>
        <v>0</v>
      </c>
      <c r="BJ1692" s="18" t="s">
        <v>31</v>
      </c>
      <c r="BK1692" s="259">
        <f>ROUND(I1692*H1692,3)</f>
        <v>0</v>
      </c>
      <c r="BL1692" s="18" t="s">
        <v>518</v>
      </c>
      <c r="BM1692" s="258" t="s">
        <v>1782</v>
      </c>
    </row>
    <row r="1693" s="2" customFormat="1" ht="24.15" customHeight="1">
      <c r="A1693" s="41"/>
      <c r="B1693" s="42"/>
      <c r="C1693" s="247" t="s">
        <v>1783</v>
      </c>
      <c r="D1693" s="247" t="s">
        <v>245</v>
      </c>
      <c r="E1693" s="248" t="s">
        <v>1784</v>
      </c>
      <c r="F1693" s="249" t="s">
        <v>1785</v>
      </c>
      <c r="G1693" s="250" t="s">
        <v>1738</v>
      </c>
      <c r="H1693" s="251">
        <v>11</v>
      </c>
      <c r="I1693" s="252"/>
      <c r="J1693" s="251">
        <f>ROUND(I1693*H1693,3)</f>
        <v>0</v>
      </c>
      <c r="K1693" s="253"/>
      <c r="L1693" s="44"/>
      <c r="M1693" s="254" t="s">
        <v>1</v>
      </c>
      <c r="N1693" s="255" t="s">
        <v>41</v>
      </c>
      <c r="O1693" s="94"/>
      <c r="P1693" s="256">
        <f>O1693*H1693</f>
        <v>0</v>
      </c>
      <c r="Q1693" s="256">
        <v>0</v>
      </c>
      <c r="R1693" s="256">
        <f>Q1693*H1693</f>
        <v>0</v>
      </c>
      <c r="S1693" s="256">
        <v>0</v>
      </c>
      <c r="T1693" s="257">
        <f>S1693*H1693</f>
        <v>0</v>
      </c>
      <c r="U1693" s="41"/>
      <c r="V1693" s="41"/>
      <c r="W1693" s="41"/>
      <c r="X1693" s="41"/>
      <c r="Y1693" s="41"/>
      <c r="Z1693" s="41"/>
      <c r="AA1693" s="41"/>
      <c r="AB1693" s="41"/>
      <c r="AC1693" s="41"/>
      <c r="AD1693" s="41"/>
      <c r="AE1693" s="41"/>
      <c r="AR1693" s="258" t="s">
        <v>518</v>
      </c>
      <c r="AT1693" s="258" t="s">
        <v>245</v>
      </c>
      <c r="AU1693" s="258" t="s">
        <v>85</v>
      </c>
      <c r="AY1693" s="18" t="s">
        <v>242</v>
      </c>
      <c r="BE1693" s="146">
        <f>IF(N1693="základní",J1693,0)</f>
        <v>0</v>
      </c>
      <c r="BF1693" s="146">
        <f>IF(N1693="snížená",J1693,0)</f>
        <v>0</v>
      </c>
      <c r="BG1693" s="146">
        <f>IF(N1693="zákl. přenesená",J1693,0)</f>
        <v>0</v>
      </c>
      <c r="BH1693" s="146">
        <f>IF(N1693="sníž. přenesená",J1693,0)</f>
        <v>0</v>
      </c>
      <c r="BI1693" s="146">
        <f>IF(N1693="nulová",J1693,0)</f>
        <v>0</v>
      </c>
      <c r="BJ1693" s="18" t="s">
        <v>31</v>
      </c>
      <c r="BK1693" s="259">
        <f>ROUND(I1693*H1693,3)</f>
        <v>0</v>
      </c>
      <c r="BL1693" s="18" t="s">
        <v>518</v>
      </c>
      <c r="BM1693" s="258" t="s">
        <v>1786</v>
      </c>
    </row>
    <row r="1694" s="2" customFormat="1" ht="24.15" customHeight="1">
      <c r="A1694" s="41"/>
      <c r="B1694" s="42"/>
      <c r="C1694" s="247" t="s">
        <v>1787</v>
      </c>
      <c r="D1694" s="247" t="s">
        <v>245</v>
      </c>
      <c r="E1694" s="248" t="s">
        <v>1788</v>
      </c>
      <c r="F1694" s="249" t="s">
        <v>1789</v>
      </c>
      <c r="G1694" s="250" t="s">
        <v>1738</v>
      </c>
      <c r="H1694" s="251">
        <v>2</v>
      </c>
      <c r="I1694" s="252"/>
      <c r="J1694" s="251">
        <f>ROUND(I1694*H1694,3)</f>
        <v>0</v>
      </c>
      <c r="K1694" s="253"/>
      <c r="L1694" s="44"/>
      <c r="M1694" s="254" t="s">
        <v>1</v>
      </c>
      <c r="N1694" s="255" t="s">
        <v>41</v>
      </c>
      <c r="O1694" s="94"/>
      <c r="P1694" s="256">
        <f>O1694*H1694</f>
        <v>0</v>
      </c>
      <c r="Q1694" s="256">
        <v>0</v>
      </c>
      <c r="R1694" s="256">
        <f>Q1694*H1694</f>
        <v>0</v>
      </c>
      <c r="S1694" s="256">
        <v>0</v>
      </c>
      <c r="T1694" s="257">
        <f>S1694*H1694</f>
        <v>0</v>
      </c>
      <c r="U1694" s="41"/>
      <c r="V1694" s="41"/>
      <c r="W1694" s="41"/>
      <c r="X1694" s="41"/>
      <c r="Y1694" s="41"/>
      <c r="Z1694" s="41"/>
      <c r="AA1694" s="41"/>
      <c r="AB1694" s="41"/>
      <c r="AC1694" s="41"/>
      <c r="AD1694" s="41"/>
      <c r="AE1694" s="41"/>
      <c r="AR1694" s="258" t="s">
        <v>518</v>
      </c>
      <c r="AT1694" s="258" t="s">
        <v>245</v>
      </c>
      <c r="AU1694" s="258" t="s">
        <v>85</v>
      </c>
      <c r="AY1694" s="18" t="s">
        <v>242</v>
      </c>
      <c r="BE1694" s="146">
        <f>IF(N1694="základní",J1694,0)</f>
        <v>0</v>
      </c>
      <c r="BF1694" s="146">
        <f>IF(N1694="snížená",J1694,0)</f>
        <v>0</v>
      </c>
      <c r="BG1694" s="146">
        <f>IF(N1694="zákl. přenesená",J1694,0)</f>
        <v>0</v>
      </c>
      <c r="BH1694" s="146">
        <f>IF(N1694="sníž. přenesená",J1694,0)</f>
        <v>0</v>
      </c>
      <c r="BI1694" s="146">
        <f>IF(N1694="nulová",J1694,0)</f>
        <v>0</v>
      </c>
      <c r="BJ1694" s="18" t="s">
        <v>31</v>
      </c>
      <c r="BK1694" s="259">
        <f>ROUND(I1694*H1694,3)</f>
        <v>0</v>
      </c>
      <c r="BL1694" s="18" t="s">
        <v>518</v>
      </c>
      <c r="BM1694" s="258" t="s">
        <v>1790</v>
      </c>
    </row>
    <row r="1695" s="2" customFormat="1" ht="24.15" customHeight="1">
      <c r="A1695" s="41"/>
      <c r="B1695" s="42"/>
      <c r="C1695" s="247" t="s">
        <v>1791</v>
      </c>
      <c r="D1695" s="247" t="s">
        <v>245</v>
      </c>
      <c r="E1695" s="248" t="s">
        <v>1792</v>
      </c>
      <c r="F1695" s="249" t="s">
        <v>1793</v>
      </c>
      <c r="G1695" s="250" t="s">
        <v>1738</v>
      </c>
      <c r="H1695" s="251">
        <v>2</v>
      </c>
      <c r="I1695" s="252"/>
      <c r="J1695" s="251">
        <f>ROUND(I1695*H1695,3)</f>
        <v>0</v>
      </c>
      <c r="K1695" s="253"/>
      <c r="L1695" s="44"/>
      <c r="M1695" s="254" t="s">
        <v>1</v>
      </c>
      <c r="N1695" s="255" t="s">
        <v>41</v>
      </c>
      <c r="O1695" s="94"/>
      <c r="P1695" s="256">
        <f>O1695*H1695</f>
        <v>0</v>
      </c>
      <c r="Q1695" s="256">
        <v>0</v>
      </c>
      <c r="R1695" s="256">
        <f>Q1695*H1695</f>
        <v>0</v>
      </c>
      <c r="S1695" s="256">
        <v>0</v>
      </c>
      <c r="T1695" s="257">
        <f>S1695*H1695</f>
        <v>0</v>
      </c>
      <c r="U1695" s="41"/>
      <c r="V1695" s="41"/>
      <c r="W1695" s="41"/>
      <c r="X1695" s="41"/>
      <c r="Y1695" s="41"/>
      <c r="Z1695" s="41"/>
      <c r="AA1695" s="41"/>
      <c r="AB1695" s="41"/>
      <c r="AC1695" s="41"/>
      <c r="AD1695" s="41"/>
      <c r="AE1695" s="41"/>
      <c r="AR1695" s="258" t="s">
        <v>518</v>
      </c>
      <c r="AT1695" s="258" t="s">
        <v>245</v>
      </c>
      <c r="AU1695" s="258" t="s">
        <v>85</v>
      </c>
      <c r="AY1695" s="18" t="s">
        <v>242</v>
      </c>
      <c r="BE1695" s="146">
        <f>IF(N1695="základní",J1695,0)</f>
        <v>0</v>
      </c>
      <c r="BF1695" s="146">
        <f>IF(N1695="snížená",J1695,0)</f>
        <v>0</v>
      </c>
      <c r="BG1695" s="146">
        <f>IF(N1695="zákl. přenesená",J1695,0)</f>
        <v>0</v>
      </c>
      <c r="BH1695" s="146">
        <f>IF(N1695="sníž. přenesená",J1695,0)</f>
        <v>0</v>
      </c>
      <c r="BI1695" s="146">
        <f>IF(N1695="nulová",J1695,0)</f>
        <v>0</v>
      </c>
      <c r="BJ1695" s="18" t="s">
        <v>31</v>
      </c>
      <c r="BK1695" s="259">
        <f>ROUND(I1695*H1695,3)</f>
        <v>0</v>
      </c>
      <c r="BL1695" s="18" t="s">
        <v>518</v>
      </c>
      <c r="BM1695" s="258" t="s">
        <v>1794</v>
      </c>
    </row>
    <row r="1696" s="2" customFormat="1" ht="24.15" customHeight="1">
      <c r="A1696" s="41"/>
      <c r="B1696" s="42"/>
      <c r="C1696" s="247" t="s">
        <v>1795</v>
      </c>
      <c r="D1696" s="247" t="s">
        <v>245</v>
      </c>
      <c r="E1696" s="248" t="s">
        <v>1796</v>
      </c>
      <c r="F1696" s="249" t="s">
        <v>1797</v>
      </c>
      <c r="G1696" s="250" t="s">
        <v>1738</v>
      </c>
      <c r="H1696" s="251">
        <v>4</v>
      </c>
      <c r="I1696" s="252"/>
      <c r="J1696" s="251">
        <f>ROUND(I1696*H1696,3)</f>
        <v>0</v>
      </c>
      <c r="K1696" s="253"/>
      <c r="L1696" s="44"/>
      <c r="M1696" s="254" t="s">
        <v>1</v>
      </c>
      <c r="N1696" s="255" t="s">
        <v>41</v>
      </c>
      <c r="O1696" s="94"/>
      <c r="P1696" s="256">
        <f>O1696*H1696</f>
        <v>0</v>
      </c>
      <c r="Q1696" s="256">
        <v>0</v>
      </c>
      <c r="R1696" s="256">
        <f>Q1696*H1696</f>
        <v>0</v>
      </c>
      <c r="S1696" s="256">
        <v>0</v>
      </c>
      <c r="T1696" s="257">
        <f>S1696*H1696</f>
        <v>0</v>
      </c>
      <c r="U1696" s="41"/>
      <c r="V1696" s="41"/>
      <c r="W1696" s="41"/>
      <c r="X1696" s="41"/>
      <c r="Y1696" s="41"/>
      <c r="Z1696" s="41"/>
      <c r="AA1696" s="41"/>
      <c r="AB1696" s="41"/>
      <c r="AC1696" s="41"/>
      <c r="AD1696" s="41"/>
      <c r="AE1696" s="41"/>
      <c r="AR1696" s="258" t="s">
        <v>518</v>
      </c>
      <c r="AT1696" s="258" t="s">
        <v>245</v>
      </c>
      <c r="AU1696" s="258" t="s">
        <v>85</v>
      </c>
      <c r="AY1696" s="18" t="s">
        <v>242</v>
      </c>
      <c r="BE1696" s="146">
        <f>IF(N1696="základní",J1696,0)</f>
        <v>0</v>
      </c>
      <c r="BF1696" s="146">
        <f>IF(N1696="snížená",J1696,0)</f>
        <v>0</v>
      </c>
      <c r="BG1696" s="146">
        <f>IF(N1696="zákl. přenesená",J1696,0)</f>
        <v>0</v>
      </c>
      <c r="BH1696" s="146">
        <f>IF(N1696="sníž. přenesená",J1696,0)</f>
        <v>0</v>
      </c>
      <c r="BI1696" s="146">
        <f>IF(N1696="nulová",J1696,0)</f>
        <v>0</v>
      </c>
      <c r="BJ1696" s="18" t="s">
        <v>31</v>
      </c>
      <c r="BK1696" s="259">
        <f>ROUND(I1696*H1696,3)</f>
        <v>0</v>
      </c>
      <c r="BL1696" s="18" t="s">
        <v>518</v>
      </c>
      <c r="BM1696" s="258" t="s">
        <v>1798</v>
      </c>
    </row>
    <row r="1697" s="2" customFormat="1" ht="24.15" customHeight="1">
      <c r="A1697" s="41"/>
      <c r="B1697" s="42"/>
      <c r="C1697" s="247" t="s">
        <v>1799</v>
      </c>
      <c r="D1697" s="247" t="s">
        <v>245</v>
      </c>
      <c r="E1697" s="248" t="s">
        <v>1800</v>
      </c>
      <c r="F1697" s="249" t="s">
        <v>1801</v>
      </c>
      <c r="G1697" s="250" t="s">
        <v>1738</v>
      </c>
      <c r="H1697" s="251">
        <v>2</v>
      </c>
      <c r="I1697" s="252"/>
      <c r="J1697" s="251">
        <f>ROUND(I1697*H1697,3)</f>
        <v>0</v>
      </c>
      <c r="K1697" s="253"/>
      <c r="L1697" s="44"/>
      <c r="M1697" s="254" t="s">
        <v>1</v>
      </c>
      <c r="N1697" s="255" t="s">
        <v>41</v>
      </c>
      <c r="O1697" s="94"/>
      <c r="P1697" s="256">
        <f>O1697*H1697</f>
        <v>0</v>
      </c>
      <c r="Q1697" s="256">
        <v>0</v>
      </c>
      <c r="R1697" s="256">
        <f>Q1697*H1697</f>
        <v>0</v>
      </c>
      <c r="S1697" s="256">
        <v>0</v>
      </c>
      <c r="T1697" s="257">
        <f>S1697*H1697</f>
        <v>0</v>
      </c>
      <c r="U1697" s="41"/>
      <c r="V1697" s="41"/>
      <c r="W1697" s="41"/>
      <c r="X1697" s="41"/>
      <c r="Y1697" s="41"/>
      <c r="Z1697" s="41"/>
      <c r="AA1697" s="41"/>
      <c r="AB1697" s="41"/>
      <c r="AC1697" s="41"/>
      <c r="AD1697" s="41"/>
      <c r="AE1697" s="41"/>
      <c r="AR1697" s="258" t="s">
        <v>518</v>
      </c>
      <c r="AT1697" s="258" t="s">
        <v>245</v>
      </c>
      <c r="AU1697" s="258" t="s">
        <v>85</v>
      </c>
      <c r="AY1697" s="18" t="s">
        <v>242</v>
      </c>
      <c r="BE1697" s="146">
        <f>IF(N1697="základní",J1697,0)</f>
        <v>0</v>
      </c>
      <c r="BF1697" s="146">
        <f>IF(N1697="snížená",J1697,0)</f>
        <v>0</v>
      </c>
      <c r="BG1697" s="146">
        <f>IF(N1697="zákl. přenesená",J1697,0)</f>
        <v>0</v>
      </c>
      <c r="BH1697" s="146">
        <f>IF(N1697="sníž. přenesená",J1697,0)</f>
        <v>0</v>
      </c>
      <c r="BI1697" s="146">
        <f>IF(N1697="nulová",J1697,0)</f>
        <v>0</v>
      </c>
      <c r="BJ1697" s="18" t="s">
        <v>31</v>
      </c>
      <c r="BK1697" s="259">
        <f>ROUND(I1697*H1697,3)</f>
        <v>0</v>
      </c>
      <c r="BL1697" s="18" t="s">
        <v>518</v>
      </c>
      <c r="BM1697" s="258" t="s">
        <v>1802</v>
      </c>
    </row>
    <row r="1698" s="2" customFormat="1" ht="24.15" customHeight="1">
      <c r="A1698" s="41"/>
      <c r="B1698" s="42"/>
      <c r="C1698" s="247" t="s">
        <v>1803</v>
      </c>
      <c r="D1698" s="247" t="s">
        <v>245</v>
      </c>
      <c r="E1698" s="248" t="s">
        <v>1804</v>
      </c>
      <c r="F1698" s="249" t="s">
        <v>1805</v>
      </c>
      <c r="G1698" s="250" t="s">
        <v>1738</v>
      </c>
      <c r="H1698" s="251">
        <v>11</v>
      </c>
      <c r="I1698" s="252"/>
      <c r="J1698" s="251">
        <f>ROUND(I1698*H1698,3)</f>
        <v>0</v>
      </c>
      <c r="K1698" s="253"/>
      <c r="L1698" s="44"/>
      <c r="M1698" s="254" t="s">
        <v>1</v>
      </c>
      <c r="N1698" s="255" t="s">
        <v>41</v>
      </c>
      <c r="O1698" s="94"/>
      <c r="P1698" s="256">
        <f>O1698*H1698</f>
        <v>0</v>
      </c>
      <c r="Q1698" s="256">
        <v>0</v>
      </c>
      <c r="R1698" s="256">
        <f>Q1698*H1698</f>
        <v>0</v>
      </c>
      <c r="S1698" s="256">
        <v>0</v>
      </c>
      <c r="T1698" s="257">
        <f>S1698*H1698</f>
        <v>0</v>
      </c>
      <c r="U1698" s="41"/>
      <c r="V1698" s="41"/>
      <c r="W1698" s="41"/>
      <c r="X1698" s="41"/>
      <c r="Y1698" s="41"/>
      <c r="Z1698" s="41"/>
      <c r="AA1698" s="41"/>
      <c r="AB1698" s="41"/>
      <c r="AC1698" s="41"/>
      <c r="AD1698" s="41"/>
      <c r="AE1698" s="41"/>
      <c r="AR1698" s="258" t="s">
        <v>518</v>
      </c>
      <c r="AT1698" s="258" t="s">
        <v>245</v>
      </c>
      <c r="AU1698" s="258" t="s">
        <v>85</v>
      </c>
      <c r="AY1698" s="18" t="s">
        <v>242</v>
      </c>
      <c r="BE1698" s="146">
        <f>IF(N1698="základní",J1698,0)</f>
        <v>0</v>
      </c>
      <c r="BF1698" s="146">
        <f>IF(N1698="snížená",J1698,0)</f>
        <v>0</v>
      </c>
      <c r="BG1698" s="146">
        <f>IF(N1698="zákl. přenesená",J1698,0)</f>
        <v>0</v>
      </c>
      <c r="BH1698" s="146">
        <f>IF(N1698="sníž. přenesená",J1698,0)</f>
        <v>0</v>
      </c>
      <c r="BI1698" s="146">
        <f>IF(N1698="nulová",J1698,0)</f>
        <v>0</v>
      </c>
      <c r="BJ1698" s="18" t="s">
        <v>31</v>
      </c>
      <c r="BK1698" s="259">
        <f>ROUND(I1698*H1698,3)</f>
        <v>0</v>
      </c>
      <c r="BL1698" s="18" t="s">
        <v>518</v>
      </c>
      <c r="BM1698" s="258" t="s">
        <v>1806</v>
      </c>
    </row>
    <row r="1699" s="2" customFormat="1" ht="24.15" customHeight="1">
      <c r="A1699" s="41"/>
      <c r="B1699" s="42"/>
      <c r="C1699" s="247" t="s">
        <v>1807</v>
      </c>
      <c r="D1699" s="247" t="s">
        <v>245</v>
      </c>
      <c r="E1699" s="248" t="s">
        <v>1808</v>
      </c>
      <c r="F1699" s="249" t="s">
        <v>1809</v>
      </c>
      <c r="G1699" s="250" t="s">
        <v>1738</v>
      </c>
      <c r="H1699" s="251">
        <v>3</v>
      </c>
      <c r="I1699" s="252"/>
      <c r="J1699" s="251">
        <f>ROUND(I1699*H1699,3)</f>
        <v>0</v>
      </c>
      <c r="K1699" s="253"/>
      <c r="L1699" s="44"/>
      <c r="M1699" s="254" t="s">
        <v>1</v>
      </c>
      <c r="N1699" s="255" t="s">
        <v>41</v>
      </c>
      <c r="O1699" s="94"/>
      <c r="P1699" s="256">
        <f>O1699*H1699</f>
        <v>0</v>
      </c>
      <c r="Q1699" s="256">
        <v>0</v>
      </c>
      <c r="R1699" s="256">
        <f>Q1699*H1699</f>
        <v>0</v>
      </c>
      <c r="S1699" s="256">
        <v>0</v>
      </c>
      <c r="T1699" s="257">
        <f>S1699*H1699</f>
        <v>0</v>
      </c>
      <c r="U1699" s="41"/>
      <c r="V1699" s="41"/>
      <c r="W1699" s="41"/>
      <c r="X1699" s="41"/>
      <c r="Y1699" s="41"/>
      <c r="Z1699" s="41"/>
      <c r="AA1699" s="41"/>
      <c r="AB1699" s="41"/>
      <c r="AC1699" s="41"/>
      <c r="AD1699" s="41"/>
      <c r="AE1699" s="41"/>
      <c r="AR1699" s="258" t="s">
        <v>518</v>
      </c>
      <c r="AT1699" s="258" t="s">
        <v>245</v>
      </c>
      <c r="AU1699" s="258" t="s">
        <v>85</v>
      </c>
      <c r="AY1699" s="18" t="s">
        <v>242</v>
      </c>
      <c r="BE1699" s="146">
        <f>IF(N1699="základní",J1699,0)</f>
        <v>0</v>
      </c>
      <c r="BF1699" s="146">
        <f>IF(N1699="snížená",J1699,0)</f>
        <v>0</v>
      </c>
      <c r="BG1699" s="146">
        <f>IF(N1699="zákl. přenesená",J1699,0)</f>
        <v>0</v>
      </c>
      <c r="BH1699" s="146">
        <f>IF(N1699="sníž. přenesená",J1699,0)</f>
        <v>0</v>
      </c>
      <c r="BI1699" s="146">
        <f>IF(N1699="nulová",J1699,0)</f>
        <v>0</v>
      </c>
      <c r="BJ1699" s="18" t="s">
        <v>31</v>
      </c>
      <c r="BK1699" s="259">
        <f>ROUND(I1699*H1699,3)</f>
        <v>0</v>
      </c>
      <c r="BL1699" s="18" t="s">
        <v>518</v>
      </c>
      <c r="BM1699" s="258" t="s">
        <v>1810</v>
      </c>
    </row>
    <row r="1700" s="2" customFormat="1" ht="24.15" customHeight="1">
      <c r="A1700" s="41"/>
      <c r="B1700" s="42"/>
      <c r="C1700" s="247" t="s">
        <v>1811</v>
      </c>
      <c r="D1700" s="247" t="s">
        <v>245</v>
      </c>
      <c r="E1700" s="248" t="s">
        <v>1812</v>
      </c>
      <c r="F1700" s="249" t="s">
        <v>1813</v>
      </c>
      <c r="G1700" s="250" t="s">
        <v>1738</v>
      </c>
      <c r="H1700" s="251">
        <v>2</v>
      </c>
      <c r="I1700" s="252"/>
      <c r="J1700" s="251">
        <f>ROUND(I1700*H1700,3)</f>
        <v>0</v>
      </c>
      <c r="K1700" s="253"/>
      <c r="L1700" s="44"/>
      <c r="M1700" s="254" t="s">
        <v>1</v>
      </c>
      <c r="N1700" s="255" t="s">
        <v>41</v>
      </c>
      <c r="O1700" s="94"/>
      <c r="P1700" s="256">
        <f>O1700*H1700</f>
        <v>0</v>
      </c>
      <c r="Q1700" s="256">
        <v>0</v>
      </c>
      <c r="R1700" s="256">
        <f>Q1700*H1700</f>
        <v>0</v>
      </c>
      <c r="S1700" s="256">
        <v>0</v>
      </c>
      <c r="T1700" s="257">
        <f>S1700*H1700</f>
        <v>0</v>
      </c>
      <c r="U1700" s="41"/>
      <c r="V1700" s="41"/>
      <c r="W1700" s="41"/>
      <c r="X1700" s="41"/>
      <c r="Y1700" s="41"/>
      <c r="Z1700" s="41"/>
      <c r="AA1700" s="41"/>
      <c r="AB1700" s="41"/>
      <c r="AC1700" s="41"/>
      <c r="AD1700" s="41"/>
      <c r="AE1700" s="41"/>
      <c r="AR1700" s="258" t="s">
        <v>518</v>
      </c>
      <c r="AT1700" s="258" t="s">
        <v>245</v>
      </c>
      <c r="AU1700" s="258" t="s">
        <v>85</v>
      </c>
      <c r="AY1700" s="18" t="s">
        <v>242</v>
      </c>
      <c r="BE1700" s="146">
        <f>IF(N1700="základní",J1700,0)</f>
        <v>0</v>
      </c>
      <c r="BF1700" s="146">
        <f>IF(N1700="snížená",J1700,0)</f>
        <v>0</v>
      </c>
      <c r="BG1700" s="146">
        <f>IF(N1700="zákl. přenesená",J1700,0)</f>
        <v>0</v>
      </c>
      <c r="BH1700" s="146">
        <f>IF(N1700="sníž. přenesená",J1700,0)</f>
        <v>0</v>
      </c>
      <c r="BI1700" s="146">
        <f>IF(N1700="nulová",J1700,0)</f>
        <v>0</v>
      </c>
      <c r="BJ1700" s="18" t="s">
        <v>31</v>
      </c>
      <c r="BK1700" s="259">
        <f>ROUND(I1700*H1700,3)</f>
        <v>0</v>
      </c>
      <c r="BL1700" s="18" t="s">
        <v>518</v>
      </c>
      <c r="BM1700" s="258" t="s">
        <v>1814</v>
      </c>
    </row>
    <row r="1701" s="2" customFormat="1" ht="24.15" customHeight="1">
      <c r="A1701" s="41"/>
      <c r="B1701" s="42"/>
      <c r="C1701" s="247" t="s">
        <v>1815</v>
      </c>
      <c r="D1701" s="247" t="s">
        <v>245</v>
      </c>
      <c r="E1701" s="248" t="s">
        <v>1816</v>
      </c>
      <c r="F1701" s="249" t="s">
        <v>1817</v>
      </c>
      <c r="G1701" s="250" t="s">
        <v>1738</v>
      </c>
      <c r="H1701" s="251">
        <v>2</v>
      </c>
      <c r="I1701" s="252"/>
      <c r="J1701" s="251">
        <f>ROUND(I1701*H1701,3)</f>
        <v>0</v>
      </c>
      <c r="K1701" s="253"/>
      <c r="L1701" s="44"/>
      <c r="M1701" s="254" t="s">
        <v>1</v>
      </c>
      <c r="N1701" s="255" t="s">
        <v>41</v>
      </c>
      <c r="O1701" s="94"/>
      <c r="P1701" s="256">
        <f>O1701*H1701</f>
        <v>0</v>
      </c>
      <c r="Q1701" s="256">
        <v>0</v>
      </c>
      <c r="R1701" s="256">
        <f>Q1701*H1701</f>
        <v>0</v>
      </c>
      <c r="S1701" s="256">
        <v>0</v>
      </c>
      <c r="T1701" s="257">
        <f>S1701*H1701</f>
        <v>0</v>
      </c>
      <c r="U1701" s="41"/>
      <c r="V1701" s="41"/>
      <c r="W1701" s="41"/>
      <c r="X1701" s="41"/>
      <c r="Y1701" s="41"/>
      <c r="Z1701" s="41"/>
      <c r="AA1701" s="41"/>
      <c r="AB1701" s="41"/>
      <c r="AC1701" s="41"/>
      <c r="AD1701" s="41"/>
      <c r="AE1701" s="41"/>
      <c r="AR1701" s="258" t="s">
        <v>518</v>
      </c>
      <c r="AT1701" s="258" t="s">
        <v>245</v>
      </c>
      <c r="AU1701" s="258" t="s">
        <v>85</v>
      </c>
      <c r="AY1701" s="18" t="s">
        <v>242</v>
      </c>
      <c r="BE1701" s="146">
        <f>IF(N1701="základní",J1701,0)</f>
        <v>0</v>
      </c>
      <c r="BF1701" s="146">
        <f>IF(N1701="snížená",J1701,0)</f>
        <v>0</v>
      </c>
      <c r="BG1701" s="146">
        <f>IF(N1701="zákl. přenesená",J1701,0)</f>
        <v>0</v>
      </c>
      <c r="BH1701" s="146">
        <f>IF(N1701="sníž. přenesená",J1701,0)</f>
        <v>0</v>
      </c>
      <c r="BI1701" s="146">
        <f>IF(N1701="nulová",J1701,0)</f>
        <v>0</v>
      </c>
      <c r="BJ1701" s="18" t="s">
        <v>31</v>
      </c>
      <c r="BK1701" s="259">
        <f>ROUND(I1701*H1701,3)</f>
        <v>0</v>
      </c>
      <c r="BL1701" s="18" t="s">
        <v>518</v>
      </c>
      <c r="BM1701" s="258" t="s">
        <v>1818</v>
      </c>
    </row>
    <row r="1702" s="2" customFormat="1" ht="24.15" customHeight="1">
      <c r="A1702" s="41"/>
      <c r="B1702" s="42"/>
      <c r="C1702" s="247" t="s">
        <v>1819</v>
      </c>
      <c r="D1702" s="247" t="s">
        <v>245</v>
      </c>
      <c r="E1702" s="248" t="s">
        <v>1820</v>
      </c>
      <c r="F1702" s="249" t="s">
        <v>1821</v>
      </c>
      <c r="G1702" s="250" t="s">
        <v>1738</v>
      </c>
      <c r="H1702" s="251">
        <v>3</v>
      </c>
      <c r="I1702" s="252"/>
      <c r="J1702" s="251">
        <f>ROUND(I1702*H1702,3)</f>
        <v>0</v>
      </c>
      <c r="K1702" s="253"/>
      <c r="L1702" s="44"/>
      <c r="M1702" s="254" t="s">
        <v>1</v>
      </c>
      <c r="N1702" s="255" t="s">
        <v>41</v>
      </c>
      <c r="O1702" s="94"/>
      <c r="P1702" s="256">
        <f>O1702*H1702</f>
        <v>0</v>
      </c>
      <c r="Q1702" s="256">
        <v>0</v>
      </c>
      <c r="R1702" s="256">
        <f>Q1702*H1702</f>
        <v>0</v>
      </c>
      <c r="S1702" s="256">
        <v>0</v>
      </c>
      <c r="T1702" s="257">
        <f>S1702*H1702</f>
        <v>0</v>
      </c>
      <c r="U1702" s="41"/>
      <c r="V1702" s="41"/>
      <c r="W1702" s="41"/>
      <c r="X1702" s="41"/>
      <c r="Y1702" s="41"/>
      <c r="Z1702" s="41"/>
      <c r="AA1702" s="41"/>
      <c r="AB1702" s="41"/>
      <c r="AC1702" s="41"/>
      <c r="AD1702" s="41"/>
      <c r="AE1702" s="41"/>
      <c r="AR1702" s="258" t="s">
        <v>518</v>
      </c>
      <c r="AT1702" s="258" t="s">
        <v>245</v>
      </c>
      <c r="AU1702" s="258" t="s">
        <v>85</v>
      </c>
      <c r="AY1702" s="18" t="s">
        <v>242</v>
      </c>
      <c r="BE1702" s="146">
        <f>IF(N1702="základní",J1702,0)</f>
        <v>0</v>
      </c>
      <c r="BF1702" s="146">
        <f>IF(N1702="snížená",J1702,0)</f>
        <v>0</v>
      </c>
      <c r="BG1702" s="146">
        <f>IF(N1702="zákl. přenesená",J1702,0)</f>
        <v>0</v>
      </c>
      <c r="BH1702" s="146">
        <f>IF(N1702="sníž. přenesená",J1702,0)</f>
        <v>0</v>
      </c>
      <c r="BI1702" s="146">
        <f>IF(N1702="nulová",J1702,0)</f>
        <v>0</v>
      </c>
      <c r="BJ1702" s="18" t="s">
        <v>31</v>
      </c>
      <c r="BK1702" s="259">
        <f>ROUND(I1702*H1702,3)</f>
        <v>0</v>
      </c>
      <c r="BL1702" s="18" t="s">
        <v>518</v>
      </c>
      <c r="BM1702" s="258" t="s">
        <v>1822</v>
      </c>
    </row>
    <row r="1703" s="2" customFormat="1" ht="24.15" customHeight="1">
      <c r="A1703" s="41"/>
      <c r="B1703" s="42"/>
      <c r="C1703" s="247" t="s">
        <v>1823</v>
      </c>
      <c r="D1703" s="247" t="s">
        <v>245</v>
      </c>
      <c r="E1703" s="248" t="s">
        <v>1824</v>
      </c>
      <c r="F1703" s="249" t="s">
        <v>1825</v>
      </c>
      <c r="G1703" s="250" t="s">
        <v>1738</v>
      </c>
      <c r="H1703" s="251">
        <v>3</v>
      </c>
      <c r="I1703" s="252"/>
      <c r="J1703" s="251">
        <f>ROUND(I1703*H1703,3)</f>
        <v>0</v>
      </c>
      <c r="K1703" s="253"/>
      <c r="L1703" s="44"/>
      <c r="M1703" s="254" t="s">
        <v>1</v>
      </c>
      <c r="N1703" s="255" t="s">
        <v>41</v>
      </c>
      <c r="O1703" s="94"/>
      <c r="P1703" s="256">
        <f>O1703*H1703</f>
        <v>0</v>
      </c>
      <c r="Q1703" s="256">
        <v>0</v>
      </c>
      <c r="R1703" s="256">
        <f>Q1703*H1703</f>
        <v>0</v>
      </c>
      <c r="S1703" s="256">
        <v>0</v>
      </c>
      <c r="T1703" s="257">
        <f>S1703*H1703</f>
        <v>0</v>
      </c>
      <c r="U1703" s="41"/>
      <c r="V1703" s="41"/>
      <c r="W1703" s="41"/>
      <c r="X1703" s="41"/>
      <c r="Y1703" s="41"/>
      <c r="Z1703" s="41"/>
      <c r="AA1703" s="41"/>
      <c r="AB1703" s="41"/>
      <c r="AC1703" s="41"/>
      <c r="AD1703" s="41"/>
      <c r="AE1703" s="41"/>
      <c r="AR1703" s="258" t="s">
        <v>518</v>
      </c>
      <c r="AT1703" s="258" t="s">
        <v>245</v>
      </c>
      <c r="AU1703" s="258" t="s">
        <v>85</v>
      </c>
      <c r="AY1703" s="18" t="s">
        <v>242</v>
      </c>
      <c r="BE1703" s="146">
        <f>IF(N1703="základní",J1703,0)</f>
        <v>0</v>
      </c>
      <c r="BF1703" s="146">
        <f>IF(N1703="snížená",J1703,0)</f>
        <v>0</v>
      </c>
      <c r="BG1703" s="146">
        <f>IF(N1703="zákl. přenesená",J1703,0)</f>
        <v>0</v>
      </c>
      <c r="BH1703" s="146">
        <f>IF(N1703="sníž. přenesená",J1703,0)</f>
        <v>0</v>
      </c>
      <c r="BI1703" s="146">
        <f>IF(N1703="nulová",J1703,0)</f>
        <v>0</v>
      </c>
      <c r="BJ1703" s="18" t="s">
        <v>31</v>
      </c>
      <c r="BK1703" s="259">
        <f>ROUND(I1703*H1703,3)</f>
        <v>0</v>
      </c>
      <c r="BL1703" s="18" t="s">
        <v>518</v>
      </c>
      <c r="BM1703" s="258" t="s">
        <v>1826</v>
      </c>
    </row>
    <row r="1704" s="2" customFormat="1" ht="24.15" customHeight="1">
      <c r="A1704" s="41"/>
      <c r="B1704" s="42"/>
      <c r="C1704" s="247" t="s">
        <v>1827</v>
      </c>
      <c r="D1704" s="247" t="s">
        <v>245</v>
      </c>
      <c r="E1704" s="248" t="s">
        <v>1828</v>
      </c>
      <c r="F1704" s="249" t="s">
        <v>1829</v>
      </c>
      <c r="G1704" s="250" t="s">
        <v>1380</v>
      </c>
      <c r="H1704" s="314"/>
      <c r="I1704" s="252"/>
      <c r="J1704" s="251">
        <f>ROUND(I1704*H1704,3)</f>
        <v>0</v>
      </c>
      <c r="K1704" s="253"/>
      <c r="L1704" s="44"/>
      <c r="M1704" s="254" t="s">
        <v>1</v>
      </c>
      <c r="N1704" s="255" t="s">
        <v>41</v>
      </c>
      <c r="O1704" s="94"/>
      <c r="P1704" s="256">
        <f>O1704*H1704</f>
        <v>0</v>
      </c>
      <c r="Q1704" s="256">
        <v>0</v>
      </c>
      <c r="R1704" s="256">
        <f>Q1704*H1704</f>
        <v>0</v>
      </c>
      <c r="S1704" s="256">
        <v>0</v>
      </c>
      <c r="T1704" s="257">
        <f>S1704*H1704</f>
        <v>0</v>
      </c>
      <c r="U1704" s="41"/>
      <c r="V1704" s="41"/>
      <c r="W1704" s="41"/>
      <c r="X1704" s="41"/>
      <c r="Y1704" s="41"/>
      <c r="Z1704" s="41"/>
      <c r="AA1704" s="41"/>
      <c r="AB1704" s="41"/>
      <c r="AC1704" s="41"/>
      <c r="AD1704" s="41"/>
      <c r="AE1704" s="41"/>
      <c r="AR1704" s="258" t="s">
        <v>518</v>
      </c>
      <c r="AT1704" s="258" t="s">
        <v>245</v>
      </c>
      <c r="AU1704" s="258" t="s">
        <v>85</v>
      </c>
      <c r="AY1704" s="18" t="s">
        <v>242</v>
      </c>
      <c r="BE1704" s="146">
        <f>IF(N1704="základní",J1704,0)</f>
        <v>0</v>
      </c>
      <c r="BF1704" s="146">
        <f>IF(N1704="snížená",J1704,0)</f>
        <v>0</v>
      </c>
      <c r="BG1704" s="146">
        <f>IF(N1704="zákl. přenesená",J1704,0)</f>
        <v>0</v>
      </c>
      <c r="BH1704" s="146">
        <f>IF(N1704="sníž. přenesená",J1704,0)</f>
        <v>0</v>
      </c>
      <c r="BI1704" s="146">
        <f>IF(N1704="nulová",J1704,0)</f>
        <v>0</v>
      </c>
      <c r="BJ1704" s="18" t="s">
        <v>31</v>
      </c>
      <c r="BK1704" s="259">
        <f>ROUND(I1704*H1704,3)</f>
        <v>0</v>
      </c>
      <c r="BL1704" s="18" t="s">
        <v>518</v>
      </c>
      <c r="BM1704" s="258" t="s">
        <v>1830</v>
      </c>
    </row>
    <row r="1705" s="12" customFormat="1" ht="22.8" customHeight="1">
      <c r="A1705" s="12"/>
      <c r="B1705" s="231"/>
      <c r="C1705" s="232"/>
      <c r="D1705" s="233" t="s">
        <v>75</v>
      </c>
      <c r="E1705" s="245" t="s">
        <v>1831</v>
      </c>
      <c r="F1705" s="245" t="s">
        <v>1832</v>
      </c>
      <c r="G1705" s="232"/>
      <c r="H1705" s="232"/>
      <c r="I1705" s="235"/>
      <c r="J1705" s="246">
        <f>BK1705</f>
        <v>0</v>
      </c>
      <c r="K1705" s="232"/>
      <c r="L1705" s="237"/>
      <c r="M1705" s="238"/>
      <c r="N1705" s="239"/>
      <c r="O1705" s="239"/>
      <c r="P1705" s="240">
        <f>SUM(P1706:P1758)</f>
        <v>0</v>
      </c>
      <c r="Q1705" s="239"/>
      <c r="R1705" s="240">
        <f>SUM(R1706:R1758)</f>
        <v>0.67805924000000006</v>
      </c>
      <c r="S1705" s="239"/>
      <c r="T1705" s="241">
        <f>SUM(T1706:T1758)</f>
        <v>0.59915000000000007</v>
      </c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R1705" s="242" t="s">
        <v>85</v>
      </c>
      <c r="AT1705" s="243" t="s">
        <v>75</v>
      </c>
      <c r="AU1705" s="243" t="s">
        <v>31</v>
      </c>
      <c r="AY1705" s="242" t="s">
        <v>242</v>
      </c>
      <c r="BK1705" s="244">
        <f>SUM(BK1706:BK1758)</f>
        <v>0</v>
      </c>
    </row>
    <row r="1706" s="2" customFormat="1" ht="24.15" customHeight="1">
      <c r="A1706" s="41"/>
      <c r="B1706" s="42"/>
      <c r="C1706" s="247" t="s">
        <v>1833</v>
      </c>
      <c r="D1706" s="247" t="s">
        <v>245</v>
      </c>
      <c r="E1706" s="248" t="s">
        <v>1834</v>
      </c>
      <c r="F1706" s="249" t="s">
        <v>1835</v>
      </c>
      <c r="G1706" s="250" t="s">
        <v>465</v>
      </c>
      <c r="H1706" s="251">
        <v>21.966000000000001</v>
      </c>
      <c r="I1706" s="252"/>
      <c r="J1706" s="251">
        <f>ROUND(I1706*H1706,3)</f>
        <v>0</v>
      </c>
      <c r="K1706" s="253"/>
      <c r="L1706" s="44"/>
      <c r="M1706" s="254" t="s">
        <v>1</v>
      </c>
      <c r="N1706" s="255" t="s">
        <v>41</v>
      </c>
      <c r="O1706" s="94"/>
      <c r="P1706" s="256">
        <f>O1706*H1706</f>
        <v>0</v>
      </c>
      <c r="Q1706" s="256">
        <v>0</v>
      </c>
      <c r="R1706" s="256">
        <f>Q1706*H1706</f>
        <v>0</v>
      </c>
      <c r="S1706" s="256">
        <v>0.025000000000000001</v>
      </c>
      <c r="T1706" s="257">
        <f>S1706*H1706</f>
        <v>0.54915000000000003</v>
      </c>
      <c r="U1706" s="41"/>
      <c r="V1706" s="41"/>
      <c r="W1706" s="41"/>
      <c r="X1706" s="41"/>
      <c r="Y1706" s="41"/>
      <c r="Z1706" s="41"/>
      <c r="AA1706" s="41"/>
      <c r="AB1706" s="41"/>
      <c r="AC1706" s="41"/>
      <c r="AD1706" s="41"/>
      <c r="AE1706" s="41"/>
      <c r="AR1706" s="258" t="s">
        <v>518</v>
      </c>
      <c r="AT1706" s="258" t="s">
        <v>245</v>
      </c>
      <c r="AU1706" s="258" t="s">
        <v>85</v>
      </c>
      <c r="AY1706" s="18" t="s">
        <v>242</v>
      </c>
      <c r="BE1706" s="146">
        <f>IF(N1706="základní",J1706,0)</f>
        <v>0</v>
      </c>
      <c r="BF1706" s="146">
        <f>IF(N1706="snížená",J1706,0)</f>
        <v>0</v>
      </c>
      <c r="BG1706" s="146">
        <f>IF(N1706="zákl. přenesená",J1706,0)</f>
        <v>0</v>
      </c>
      <c r="BH1706" s="146">
        <f>IF(N1706="sníž. přenesená",J1706,0)</f>
        <v>0</v>
      </c>
      <c r="BI1706" s="146">
        <f>IF(N1706="nulová",J1706,0)</f>
        <v>0</v>
      </c>
      <c r="BJ1706" s="18" t="s">
        <v>31</v>
      </c>
      <c r="BK1706" s="259">
        <f>ROUND(I1706*H1706,3)</f>
        <v>0</v>
      </c>
      <c r="BL1706" s="18" t="s">
        <v>518</v>
      </c>
      <c r="BM1706" s="258" t="s">
        <v>1836</v>
      </c>
    </row>
    <row r="1707" s="13" customFormat="1">
      <c r="A1707" s="13"/>
      <c r="B1707" s="260"/>
      <c r="C1707" s="261"/>
      <c r="D1707" s="262" t="s">
        <v>251</v>
      </c>
      <c r="E1707" s="263" t="s">
        <v>1</v>
      </c>
      <c r="F1707" s="264" t="s">
        <v>480</v>
      </c>
      <c r="G1707" s="261"/>
      <c r="H1707" s="263" t="s">
        <v>1</v>
      </c>
      <c r="I1707" s="265"/>
      <c r="J1707" s="261"/>
      <c r="K1707" s="261"/>
      <c r="L1707" s="266"/>
      <c r="M1707" s="267"/>
      <c r="N1707" s="268"/>
      <c r="O1707" s="268"/>
      <c r="P1707" s="268"/>
      <c r="Q1707" s="268"/>
      <c r="R1707" s="268"/>
      <c r="S1707" s="268"/>
      <c r="T1707" s="269"/>
      <c r="U1707" s="13"/>
      <c r="V1707" s="13"/>
      <c r="W1707" s="13"/>
      <c r="X1707" s="13"/>
      <c r="Y1707" s="13"/>
      <c r="Z1707" s="13"/>
      <c r="AA1707" s="13"/>
      <c r="AB1707" s="13"/>
      <c r="AC1707" s="13"/>
      <c r="AD1707" s="13"/>
      <c r="AE1707" s="13"/>
      <c r="AT1707" s="270" t="s">
        <v>251</v>
      </c>
      <c r="AU1707" s="270" t="s">
        <v>85</v>
      </c>
      <c r="AV1707" s="13" t="s">
        <v>31</v>
      </c>
      <c r="AW1707" s="13" t="s">
        <v>30</v>
      </c>
      <c r="AX1707" s="13" t="s">
        <v>76</v>
      </c>
      <c r="AY1707" s="270" t="s">
        <v>242</v>
      </c>
    </row>
    <row r="1708" s="14" customFormat="1">
      <c r="A1708" s="14"/>
      <c r="B1708" s="271"/>
      <c r="C1708" s="272"/>
      <c r="D1708" s="262" t="s">
        <v>251</v>
      </c>
      <c r="E1708" s="273" t="s">
        <v>1</v>
      </c>
      <c r="F1708" s="274" t="s">
        <v>1837</v>
      </c>
      <c r="G1708" s="272"/>
      <c r="H1708" s="275">
        <v>9.8759999999999994</v>
      </c>
      <c r="I1708" s="276"/>
      <c r="J1708" s="272"/>
      <c r="K1708" s="272"/>
      <c r="L1708" s="277"/>
      <c r="M1708" s="278"/>
      <c r="N1708" s="279"/>
      <c r="O1708" s="279"/>
      <c r="P1708" s="279"/>
      <c r="Q1708" s="279"/>
      <c r="R1708" s="279"/>
      <c r="S1708" s="279"/>
      <c r="T1708" s="280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T1708" s="281" t="s">
        <v>251</v>
      </c>
      <c r="AU1708" s="281" t="s">
        <v>85</v>
      </c>
      <c r="AV1708" s="14" t="s">
        <v>85</v>
      </c>
      <c r="AW1708" s="14" t="s">
        <v>30</v>
      </c>
      <c r="AX1708" s="14" t="s">
        <v>76</v>
      </c>
      <c r="AY1708" s="281" t="s">
        <v>242</v>
      </c>
    </row>
    <row r="1709" s="13" customFormat="1">
      <c r="A1709" s="13"/>
      <c r="B1709" s="260"/>
      <c r="C1709" s="261"/>
      <c r="D1709" s="262" t="s">
        <v>251</v>
      </c>
      <c r="E1709" s="263" t="s">
        <v>1</v>
      </c>
      <c r="F1709" s="264" t="s">
        <v>481</v>
      </c>
      <c r="G1709" s="261"/>
      <c r="H1709" s="263" t="s">
        <v>1</v>
      </c>
      <c r="I1709" s="265"/>
      <c r="J1709" s="261"/>
      <c r="K1709" s="261"/>
      <c r="L1709" s="266"/>
      <c r="M1709" s="267"/>
      <c r="N1709" s="268"/>
      <c r="O1709" s="268"/>
      <c r="P1709" s="268"/>
      <c r="Q1709" s="268"/>
      <c r="R1709" s="268"/>
      <c r="S1709" s="268"/>
      <c r="T1709" s="269"/>
      <c r="U1709" s="13"/>
      <c r="V1709" s="13"/>
      <c r="W1709" s="13"/>
      <c r="X1709" s="13"/>
      <c r="Y1709" s="13"/>
      <c r="Z1709" s="13"/>
      <c r="AA1709" s="13"/>
      <c r="AB1709" s="13"/>
      <c r="AC1709" s="13"/>
      <c r="AD1709" s="13"/>
      <c r="AE1709" s="13"/>
      <c r="AT1709" s="270" t="s">
        <v>251</v>
      </c>
      <c r="AU1709" s="270" t="s">
        <v>85</v>
      </c>
      <c r="AV1709" s="13" t="s">
        <v>31</v>
      </c>
      <c r="AW1709" s="13" t="s">
        <v>30</v>
      </c>
      <c r="AX1709" s="13" t="s">
        <v>76</v>
      </c>
      <c r="AY1709" s="270" t="s">
        <v>242</v>
      </c>
    </row>
    <row r="1710" s="14" customFormat="1">
      <c r="A1710" s="14"/>
      <c r="B1710" s="271"/>
      <c r="C1710" s="272"/>
      <c r="D1710" s="262" t="s">
        <v>251</v>
      </c>
      <c r="E1710" s="273" t="s">
        <v>1</v>
      </c>
      <c r="F1710" s="274" t="s">
        <v>1838</v>
      </c>
      <c r="G1710" s="272"/>
      <c r="H1710" s="275">
        <v>4.3840000000000003</v>
      </c>
      <c r="I1710" s="276"/>
      <c r="J1710" s="272"/>
      <c r="K1710" s="272"/>
      <c r="L1710" s="277"/>
      <c r="M1710" s="278"/>
      <c r="N1710" s="279"/>
      <c r="O1710" s="279"/>
      <c r="P1710" s="279"/>
      <c r="Q1710" s="279"/>
      <c r="R1710" s="279"/>
      <c r="S1710" s="279"/>
      <c r="T1710" s="280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T1710" s="281" t="s">
        <v>251</v>
      </c>
      <c r="AU1710" s="281" t="s">
        <v>85</v>
      </c>
      <c r="AV1710" s="14" t="s">
        <v>85</v>
      </c>
      <c r="AW1710" s="14" t="s">
        <v>30</v>
      </c>
      <c r="AX1710" s="14" t="s">
        <v>76</v>
      </c>
      <c r="AY1710" s="281" t="s">
        <v>242</v>
      </c>
    </row>
    <row r="1711" s="14" customFormat="1">
      <c r="A1711" s="14"/>
      <c r="B1711" s="271"/>
      <c r="C1711" s="272"/>
      <c r="D1711" s="262" t="s">
        <v>251</v>
      </c>
      <c r="E1711" s="273" t="s">
        <v>1</v>
      </c>
      <c r="F1711" s="274" t="s">
        <v>1839</v>
      </c>
      <c r="G1711" s="272"/>
      <c r="H1711" s="275">
        <v>7.7060000000000004</v>
      </c>
      <c r="I1711" s="276"/>
      <c r="J1711" s="272"/>
      <c r="K1711" s="272"/>
      <c r="L1711" s="277"/>
      <c r="M1711" s="278"/>
      <c r="N1711" s="279"/>
      <c r="O1711" s="279"/>
      <c r="P1711" s="279"/>
      <c r="Q1711" s="279"/>
      <c r="R1711" s="279"/>
      <c r="S1711" s="279"/>
      <c r="T1711" s="280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T1711" s="281" t="s">
        <v>251</v>
      </c>
      <c r="AU1711" s="281" t="s">
        <v>85</v>
      </c>
      <c r="AV1711" s="14" t="s">
        <v>85</v>
      </c>
      <c r="AW1711" s="14" t="s">
        <v>30</v>
      </c>
      <c r="AX1711" s="14" t="s">
        <v>76</v>
      </c>
      <c r="AY1711" s="281" t="s">
        <v>242</v>
      </c>
    </row>
    <row r="1712" s="15" customFormat="1">
      <c r="A1712" s="15"/>
      <c r="B1712" s="282"/>
      <c r="C1712" s="283"/>
      <c r="D1712" s="262" t="s">
        <v>251</v>
      </c>
      <c r="E1712" s="284" t="s">
        <v>1</v>
      </c>
      <c r="F1712" s="285" t="s">
        <v>256</v>
      </c>
      <c r="G1712" s="283"/>
      <c r="H1712" s="286">
        <v>21.966000000000001</v>
      </c>
      <c r="I1712" s="287"/>
      <c r="J1712" s="283"/>
      <c r="K1712" s="283"/>
      <c r="L1712" s="288"/>
      <c r="M1712" s="289"/>
      <c r="N1712" s="290"/>
      <c r="O1712" s="290"/>
      <c r="P1712" s="290"/>
      <c r="Q1712" s="290"/>
      <c r="R1712" s="290"/>
      <c r="S1712" s="290"/>
      <c r="T1712" s="291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T1712" s="292" t="s">
        <v>251</v>
      </c>
      <c r="AU1712" s="292" t="s">
        <v>85</v>
      </c>
      <c r="AV1712" s="15" t="s">
        <v>249</v>
      </c>
      <c r="AW1712" s="15" t="s">
        <v>30</v>
      </c>
      <c r="AX1712" s="15" t="s">
        <v>31</v>
      </c>
      <c r="AY1712" s="292" t="s">
        <v>242</v>
      </c>
    </row>
    <row r="1713" s="2" customFormat="1" ht="24.15" customHeight="1">
      <c r="A1713" s="41"/>
      <c r="B1713" s="42"/>
      <c r="C1713" s="247" t="s">
        <v>1840</v>
      </c>
      <c r="D1713" s="247" t="s">
        <v>245</v>
      </c>
      <c r="E1713" s="248" t="s">
        <v>1841</v>
      </c>
      <c r="F1713" s="249" t="s">
        <v>1842</v>
      </c>
      <c r="G1713" s="250" t="s">
        <v>465</v>
      </c>
      <c r="H1713" s="251">
        <v>11</v>
      </c>
      <c r="I1713" s="252"/>
      <c r="J1713" s="251">
        <f>ROUND(I1713*H1713,3)</f>
        <v>0</v>
      </c>
      <c r="K1713" s="253"/>
      <c r="L1713" s="44"/>
      <c r="M1713" s="254" t="s">
        <v>1</v>
      </c>
      <c r="N1713" s="255" t="s">
        <v>41</v>
      </c>
      <c r="O1713" s="94"/>
      <c r="P1713" s="256">
        <f>O1713*H1713</f>
        <v>0</v>
      </c>
      <c r="Q1713" s="256">
        <v>0</v>
      </c>
      <c r="R1713" s="256">
        <f>Q1713*H1713</f>
        <v>0</v>
      </c>
      <c r="S1713" s="256">
        <v>0</v>
      </c>
      <c r="T1713" s="257">
        <f>S1713*H1713</f>
        <v>0</v>
      </c>
      <c r="U1713" s="41"/>
      <c r="V1713" s="41"/>
      <c r="W1713" s="41"/>
      <c r="X1713" s="41"/>
      <c r="Y1713" s="41"/>
      <c r="Z1713" s="41"/>
      <c r="AA1713" s="41"/>
      <c r="AB1713" s="41"/>
      <c r="AC1713" s="41"/>
      <c r="AD1713" s="41"/>
      <c r="AE1713" s="41"/>
      <c r="AR1713" s="258" t="s">
        <v>518</v>
      </c>
      <c r="AT1713" s="258" t="s">
        <v>245</v>
      </c>
      <c r="AU1713" s="258" t="s">
        <v>85</v>
      </c>
      <c r="AY1713" s="18" t="s">
        <v>242</v>
      </c>
      <c r="BE1713" s="146">
        <f>IF(N1713="základní",J1713,0)</f>
        <v>0</v>
      </c>
      <c r="BF1713" s="146">
        <f>IF(N1713="snížená",J1713,0)</f>
        <v>0</v>
      </c>
      <c r="BG1713" s="146">
        <f>IF(N1713="zákl. přenesená",J1713,0)</f>
        <v>0</v>
      </c>
      <c r="BH1713" s="146">
        <f>IF(N1713="sníž. přenesená",J1713,0)</f>
        <v>0</v>
      </c>
      <c r="BI1713" s="146">
        <f>IF(N1713="nulová",J1713,0)</f>
        <v>0</v>
      </c>
      <c r="BJ1713" s="18" t="s">
        <v>31</v>
      </c>
      <c r="BK1713" s="259">
        <f>ROUND(I1713*H1713,3)</f>
        <v>0</v>
      </c>
      <c r="BL1713" s="18" t="s">
        <v>518</v>
      </c>
      <c r="BM1713" s="258" t="s">
        <v>1843</v>
      </c>
    </row>
    <row r="1714" s="14" customFormat="1">
      <c r="A1714" s="14"/>
      <c r="B1714" s="271"/>
      <c r="C1714" s="272"/>
      <c r="D1714" s="262" t="s">
        <v>251</v>
      </c>
      <c r="E1714" s="273" t="s">
        <v>1</v>
      </c>
      <c r="F1714" s="274" t="s">
        <v>1844</v>
      </c>
      <c r="G1714" s="272"/>
      <c r="H1714" s="275">
        <v>11</v>
      </c>
      <c r="I1714" s="276"/>
      <c r="J1714" s="272"/>
      <c r="K1714" s="272"/>
      <c r="L1714" s="277"/>
      <c r="M1714" s="278"/>
      <c r="N1714" s="279"/>
      <c r="O1714" s="279"/>
      <c r="P1714" s="279"/>
      <c r="Q1714" s="279"/>
      <c r="R1714" s="279"/>
      <c r="S1714" s="279"/>
      <c r="T1714" s="280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T1714" s="281" t="s">
        <v>251</v>
      </c>
      <c r="AU1714" s="281" t="s">
        <v>85</v>
      </c>
      <c r="AV1714" s="14" t="s">
        <v>85</v>
      </c>
      <c r="AW1714" s="14" t="s">
        <v>30</v>
      </c>
      <c r="AX1714" s="14" t="s">
        <v>31</v>
      </c>
      <c r="AY1714" s="281" t="s">
        <v>242</v>
      </c>
    </row>
    <row r="1715" s="2" customFormat="1" ht="21.75" customHeight="1">
      <c r="A1715" s="41"/>
      <c r="B1715" s="42"/>
      <c r="C1715" s="304" t="s">
        <v>1845</v>
      </c>
      <c r="D1715" s="304" t="s">
        <v>551</v>
      </c>
      <c r="E1715" s="305" t="s">
        <v>1846</v>
      </c>
      <c r="F1715" s="306" t="s">
        <v>1847</v>
      </c>
      <c r="G1715" s="307" t="s">
        <v>465</v>
      </c>
      <c r="H1715" s="308">
        <v>12.1</v>
      </c>
      <c r="I1715" s="309"/>
      <c r="J1715" s="308">
        <f>ROUND(I1715*H1715,3)</f>
        <v>0</v>
      </c>
      <c r="K1715" s="310"/>
      <c r="L1715" s="311"/>
      <c r="M1715" s="312" t="s">
        <v>1</v>
      </c>
      <c r="N1715" s="313" t="s">
        <v>41</v>
      </c>
      <c r="O1715" s="94"/>
      <c r="P1715" s="256">
        <f>O1715*H1715</f>
        <v>0</v>
      </c>
      <c r="Q1715" s="256">
        <v>0.00020000000000000001</v>
      </c>
      <c r="R1715" s="256">
        <f>Q1715*H1715</f>
        <v>0.0024199999999999998</v>
      </c>
      <c r="S1715" s="256">
        <v>0</v>
      </c>
      <c r="T1715" s="257">
        <f>S1715*H1715</f>
        <v>0</v>
      </c>
      <c r="U1715" s="41"/>
      <c r="V1715" s="41"/>
      <c r="W1715" s="41"/>
      <c r="X1715" s="41"/>
      <c r="Y1715" s="41"/>
      <c r="Z1715" s="41"/>
      <c r="AA1715" s="41"/>
      <c r="AB1715" s="41"/>
      <c r="AC1715" s="41"/>
      <c r="AD1715" s="41"/>
      <c r="AE1715" s="41"/>
      <c r="AR1715" s="258" t="s">
        <v>1326</v>
      </c>
      <c r="AT1715" s="258" t="s">
        <v>551</v>
      </c>
      <c r="AU1715" s="258" t="s">
        <v>85</v>
      </c>
      <c r="AY1715" s="18" t="s">
        <v>242</v>
      </c>
      <c r="BE1715" s="146">
        <f>IF(N1715="základní",J1715,0)</f>
        <v>0</v>
      </c>
      <c r="BF1715" s="146">
        <f>IF(N1715="snížená",J1715,0)</f>
        <v>0</v>
      </c>
      <c r="BG1715" s="146">
        <f>IF(N1715="zákl. přenesená",J1715,0)</f>
        <v>0</v>
      </c>
      <c r="BH1715" s="146">
        <f>IF(N1715="sníž. přenesená",J1715,0)</f>
        <v>0</v>
      </c>
      <c r="BI1715" s="146">
        <f>IF(N1715="nulová",J1715,0)</f>
        <v>0</v>
      </c>
      <c r="BJ1715" s="18" t="s">
        <v>31</v>
      </c>
      <c r="BK1715" s="259">
        <f>ROUND(I1715*H1715,3)</f>
        <v>0</v>
      </c>
      <c r="BL1715" s="18" t="s">
        <v>518</v>
      </c>
      <c r="BM1715" s="258" t="s">
        <v>1848</v>
      </c>
    </row>
    <row r="1716" s="14" customFormat="1">
      <c r="A1716" s="14"/>
      <c r="B1716" s="271"/>
      <c r="C1716" s="272"/>
      <c r="D1716" s="262" t="s">
        <v>251</v>
      </c>
      <c r="E1716" s="272"/>
      <c r="F1716" s="274" t="s">
        <v>1849</v>
      </c>
      <c r="G1716" s="272"/>
      <c r="H1716" s="275">
        <v>12.1</v>
      </c>
      <c r="I1716" s="276"/>
      <c r="J1716" s="272"/>
      <c r="K1716" s="272"/>
      <c r="L1716" s="277"/>
      <c r="M1716" s="278"/>
      <c r="N1716" s="279"/>
      <c r="O1716" s="279"/>
      <c r="P1716" s="279"/>
      <c r="Q1716" s="279"/>
      <c r="R1716" s="279"/>
      <c r="S1716" s="279"/>
      <c r="T1716" s="280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T1716" s="281" t="s">
        <v>251</v>
      </c>
      <c r="AU1716" s="281" t="s">
        <v>85</v>
      </c>
      <c r="AV1716" s="14" t="s">
        <v>85</v>
      </c>
      <c r="AW1716" s="14" t="s">
        <v>4</v>
      </c>
      <c r="AX1716" s="14" t="s">
        <v>31</v>
      </c>
      <c r="AY1716" s="281" t="s">
        <v>242</v>
      </c>
    </row>
    <row r="1717" s="2" customFormat="1" ht="24.15" customHeight="1">
      <c r="A1717" s="41"/>
      <c r="B1717" s="42"/>
      <c r="C1717" s="247" t="s">
        <v>1850</v>
      </c>
      <c r="D1717" s="247" t="s">
        <v>245</v>
      </c>
      <c r="E1717" s="248" t="s">
        <v>1851</v>
      </c>
      <c r="F1717" s="249" t="s">
        <v>1852</v>
      </c>
      <c r="G1717" s="250" t="s">
        <v>353</v>
      </c>
      <c r="H1717" s="251">
        <v>6</v>
      </c>
      <c r="I1717" s="252"/>
      <c r="J1717" s="251">
        <f>ROUND(I1717*H1717,3)</f>
        <v>0</v>
      </c>
      <c r="K1717" s="253"/>
      <c r="L1717" s="44"/>
      <c r="M1717" s="254" t="s">
        <v>1</v>
      </c>
      <c r="N1717" s="255" t="s">
        <v>41</v>
      </c>
      <c r="O1717" s="94"/>
      <c r="P1717" s="256">
        <f>O1717*H1717</f>
        <v>0</v>
      </c>
      <c r="Q1717" s="256">
        <v>0</v>
      </c>
      <c r="R1717" s="256">
        <f>Q1717*H1717</f>
        <v>0</v>
      </c>
      <c r="S1717" s="256">
        <v>0</v>
      </c>
      <c r="T1717" s="257">
        <f>S1717*H1717</f>
        <v>0</v>
      </c>
      <c r="U1717" s="41"/>
      <c r="V1717" s="41"/>
      <c r="W1717" s="41"/>
      <c r="X1717" s="41"/>
      <c r="Y1717" s="41"/>
      <c r="Z1717" s="41"/>
      <c r="AA1717" s="41"/>
      <c r="AB1717" s="41"/>
      <c r="AC1717" s="41"/>
      <c r="AD1717" s="41"/>
      <c r="AE1717" s="41"/>
      <c r="AR1717" s="258" t="s">
        <v>249</v>
      </c>
      <c r="AT1717" s="258" t="s">
        <v>245</v>
      </c>
      <c r="AU1717" s="258" t="s">
        <v>85</v>
      </c>
      <c r="AY1717" s="18" t="s">
        <v>242</v>
      </c>
      <c r="BE1717" s="146">
        <f>IF(N1717="základní",J1717,0)</f>
        <v>0</v>
      </c>
      <c r="BF1717" s="146">
        <f>IF(N1717="snížená",J1717,0)</f>
        <v>0</v>
      </c>
      <c r="BG1717" s="146">
        <f>IF(N1717="zákl. přenesená",J1717,0)</f>
        <v>0</v>
      </c>
      <c r="BH1717" s="146">
        <f>IF(N1717="sníž. přenesená",J1717,0)</f>
        <v>0</v>
      </c>
      <c r="BI1717" s="146">
        <f>IF(N1717="nulová",J1717,0)</f>
        <v>0</v>
      </c>
      <c r="BJ1717" s="18" t="s">
        <v>31</v>
      </c>
      <c r="BK1717" s="259">
        <f>ROUND(I1717*H1717,3)</f>
        <v>0</v>
      </c>
      <c r="BL1717" s="18" t="s">
        <v>249</v>
      </c>
      <c r="BM1717" s="258" t="s">
        <v>1853</v>
      </c>
    </row>
    <row r="1718" s="14" customFormat="1">
      <c r="A1718" s="14"/>
      <c r="B1718" s="271"/>
      <c r="C1718" s="272"/>
      <c r="D1718" s="262" t="s">
        <v>251</v>
      </c>
      <c r="E1718" s="273" t="s">
        <v>1</v>
      </c>
      <c r="F1718" s="274" t="s">
        <v>1854</v>
      </c>
      <c r="G1718" s="272"/>
      <c r="H1718" s="275">
        <v>6</v>
      </c>
      <c r="I1718" s="276"/>
      <c r="J1718" s="272"/>
      <c r="K1718" s="272"/>
      <c r="L1718" s="277"/>
      <c r="M1718" s="278"/>
      <c r="N1718" s="279"/>
      <c r="O1718" s="279"/>
      <c r="P1718" s="279"/>
      <c r="Q1718" s="279"/>
      <c r="R1718" s="279"/>
      <c r="S1718" s="279"/>
      <c r="T1718" s="280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T1718" s="281" t="s">
        <v>251</v>
      </c>
      <c r="AU1718" s="281" t="s">
        <v>85</v>
      </c>
      <c r="AV1718" s="14" t="s">
        <v>85</v>
      </c>
      <c r="AW1718" s="14" t="s">
        <v>30</v>
      </c>
      <c r="AX1718" s="14" t="s">
        <v>31</v>
      </c>
      <c r="AY1718" s="281" t="s">
        <v>242</v>
      </c>
    </row>
    <row r="1719" s="2" customFormat="1" ht="16.5" customHeight="1">
      <c r="A1719" s="41"/>
      <c r="B1719" s="42"/>
      <c r="C1719" s="304" t="s">
        <v>1855</v>
      </c>
      <c r="D1719" s="304" t="s">
        <v>551</v>
      </c>
      <c r="E1719" s="305" t="s">
        <v>1856</v>
      </c>
      <c r="F1719" s="306" t="s">
        <v>1857</v>
      </c>
      <c r="G1719" s="307" t="s">
        <v>353</v>
      </c>
      <c r="H1719" s="308">
        <v>6.5999999999999996</v>
      </c>
      <c r="I1719" s="309"/>
      <c r="J1719" s="308">
        <f>ROUND(I1719*H1719,3)</f>
        <v>0</v>
      </c>
      <c r="K1719" s="310"/>
      <c r="L1719" s="311"/>
      <c r="M1719" s="312" t="s">
        <v>1</v>
      </c>
      <c r="N1719" s="313" t="s">
        <v>41</v>
      </c>
      <c r="O1719" s="94"/>
      <c r="P1719" s="256">
        <f>O1719*H1719</f>
        <v>0</v>
      </c>
      <c r="Q1719" s="256">
        <v>0.017999999999999999</v>
      </c>
      <c r="R1719" s="256">
        <f>Q1719*H1719</f>
        <v>0.11879999999999999</v>
      </c>
      <c r="S1719" s="256">
        <v>0</v>
      </c>
      <c r="T1719" s="257">
        <f>S1719*H1719</f>
        <v>0</v>
      </c>
      <c r="U1719" s="41"/>
      <c r="V1719" s="41"/>
      <c r="W1719" s="41"/>
      <c r="X1719" s="41"/>
      <c r="Y1719" s="41"/>
      <c r="Z1719" s="41"/>
      <c r="AA1719" s="41"/>
      <c r="AB1719" s="41"/>
      <c r="AC1719" s="41"/>
      <c r="AD1719" s="41"/>
      <c r="AE1719" s="41"/>
      <c r="AR1719" s="258" t="s">
        <v>554</v>
      </c>
      <c r="AT1719" s="258" t="s">
        <v>551</v>
      </c>
      <c r="AU1719" s="258" t="s">
        <v>85</v>
      </c>
      <c r="AY1719" s="18" t="s">
        <v>242</v>
      </c>
      <c r="BE1719" s="146">
        <f>IF(N1719="základní",J1719,0)</f>
        <v>0</v>
      </c>
      <c r="BF1719" s="146">
        <f>IF(N1719="snížená",J1719,0)</f>
        <v>0</v>
      </c>
      <c r="BG1719" s="146">
        <f>IF(N1719="zákl. přenesená",J1719,0)</f>
        <v>0</v>
      </c>
      <c r="BH1719" s="146">
        <f>IF(N1719="sníž. přenesená",J1719,0)</f>
        <v>0</v>
      </c>
      <c r="BI1719" s="146">
        <f>IF(N1719="nulová",J1719,0)</f>
        <v>0</v>
      </c>
      <c r="BJ1719" s="18" t="s">
        <v>31</v>
      </c>
      <c r="BK1719" s="259">
        <f>ROUND(I1719*H1719,3)</f>
        <v>0</v>
      </c>
      <c r="BL1719" s="18" t="s">
        <v>249</v>
      </c>
      <c r="BM1719" s="258" t="s">
        <v>1858</v>
      </c>
    </row>
    <row r="1720" s="14" customFormat="1">
      <c r="A1720" s="14"/>
      <c r="B1720" s="271"/>
      <c r="C1720" s="272"/>
      <c r="D1720" s="262" t="s">
        <v>251</v>
      </c>
      <c r="E1720" s="272"/>
      <c r="F1720" s="274" t="s">
        <v>1859</v>
      </c>
      <c r="G1720" s="272"/>
      <c r="H1720" s="275">
        <v>6.5999999999999996</v>
      </c>
      <c r="I1720" s="276"/>
      <c r="J1720" s="272"/>
      <c r="K1720" s="272"/>
      <c r="L1720" s="277"/>
      <c r="M1720" s="278"/>
      <c r="N1720" s="279"/>
      <c r="O1720" s="279"/>
      <c r="P1720" s="279"/>
      <c r="Q1720" s="279"/>
      <c r="R1720" s="279"/>
      <c r="S1720" s="279"/>
      <c r="T1720" s="280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T1720" s="281" t="s">
        <v>251</v>
      </c>
      <c r="AU1720" s="281" t="s">
        <v>85</v>
      </c>
      <c r="AV1720" s="14" t="s">
        <v>85</v>
      </c>
      <c r="AW1720" s="14" t="s">
        <v>4</v>
      </c>
      <c r="AX1720" s="14" t="s">
        <v>31</v>
      </c>
      <c r="AY1720" s="281" t="s">
        <v>242</v>
      </c>
    </row>
    <row r="1721" s="2" customFormat="1" ht="24.15" customHeight="1">
      <c r="A1721" s="41"/>
      <c r="B1721" s="42"/>
      <c r="C1721" s="247" t="s">
        <v>1860</v>
      </c>
      <c r="D1721" s="247" t="s">
        <v>245</v>
      </c>
      <c r="E1721" s="248" t="s">
        <v>1861</v>
      </c>
      <c r="F1721" s="249" t="s">
        <v>1862</v>
      </c>
      <c r="G1721" s="250" t="s">
        <v>1863</v>
      </c>
      <c r="H1721" s="251">
        <v>50</v>
      </c>
      <c r="I1721" s="252"/>
      <c r="J1721" s="251">
        <f>ROUND(I1721*H1721,3)</f>
        <v>0</v>
      </c>
      <c r="K1721" s="253"/>
      <c r="L1721" s="44"/>
      <c r="M1721" s="254" t="s">
        <v>1</v>
      </c>
      <c r="N1721" s="255" t="s">
        <v>41</v>
      </c>
      <c r="O1721" s="94"/>
      <c r="P1721" s="256">
        <f>O1721*H1721</f>
        <v>0</v>
      </c>
      <c r="Q1721" s="256">
        <v>0</v>
      </c>
      <c r="R1721" s="256">
        <f>Q1721*H1721</f>
        <v>0</v>
      </c>
      <c r="S1721" s="256">
        <v>0.001</v>
      </c>
      <c r="T1721" s="257">
        <f>S1721*H1721</f>
        <v>0.050000000000000003</v>
      </c>
      <c r="U1721" s="41"/>
      <c r="V1721" s="41"/>
      <c r="W1721" s="41"/>
      <c r="X1721" s="41"/>
      <c r="Y1721" s="41"/>
      <c r="Z1721" s="41"/>
      <c r="AA1721" s="41"/>
      <c r="AB1721" s="41"/>
      <c r="AC1721" s="41"/>
      <c r="AD1721" s="41"/>
      <c r="AE1721" s="41"/>
      <c r="AR1721" s="258" t="s">
        <v>518</v>
      </c>
      <c r="AT1721" s="258" t="s">
        <v>245</v>
      </c>
      <c r="AU1721" s="258" t="s">
        <v>85</v>
      </c>
      <c r="AY1721" s="18" t="s">
        <v>242</v>
      </c>
      <c r="BE1721" s="146">
        <f>IF(N1721="základní",J1721,0)</f>
        <v>0</v>
      </c>
      <c r="BF1721" s="146">
        <f>IF(N1721="snížená",J1721,0)</f>
        <v>0</v>
      </c>
      <c r="BG1721" s="146">
        <f>IF(N1721="zákl. přenesená",J1721,0)</f>
        <v>0</v>
      </c>
      <c r="BH1721" s="146">
        <f>IF(N1721="sníž. přenesená",J1721,0)</f>
        <v>0</v>
      </c>
      <c r="BI1721" s="146">
        <f>IF(N1721="nulová",J1721,0)</f>
        <v>0</v>
      </c>
      <c r="BJ1721" s="18" t="s">
        <v>31</v>
      </c>
      <c r="BK1721" s="259">
        <f>ROUND(I1721*H1721,3)</f>
        <v>0</v>
      </c>
      <c r="BL1721" s="18" t="s">
        <v>518</v>
      </c>
      <c r="BM1721" s="258" t="s">
        <v>1864</v>
      </c>
    </row>
    <row r="1722" s="13" customFormat="1">
      <c r="A1722" s="13"/>
      <c r="B1722" s="260"/>
      <c r="C1722" s="261"/>
      <c r="D1722" s="262" t="s">
        <v>251</v>
      </c>
      <c r="E1722" s="263" t="s">
        <v>1</v>
      </c>
      <c r="F1722" s="264" t="s">
        <v>1865</v>
      </c>
      <c r="G1722" s="261"/>
      <c r="H1722" s="263" t="s">
        <v>1</v>
      </c>
      <c r="I1722" s="265"/>
      <c r="J1722" s="261"/>
      <c r="K1722" s="261"/>
      <c r="L1722" s="266"/>
      <c r="M1722" s="267"/>
      <c r="N1722" s="268"/>
      <c r="O1722" s="268"/>
      <c r="P1722" s="268"/>
      <c r="Q1722" s="268"/>
      <c r="R1722" s="268"/>
      <c r="S1722" s="268"/>
      <c r="T1722" s="269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T1722" s="270" t="s">
        <v>251</v>
      </c>
      <c r="AU1722" s="270" t="s">
        <v>85</v>
      </c>
      <c r="AV1722" s="13" t="s">
        <v>31</v>
      </c>
      <c r="AW1722" s="13" t="s">
        <v>30</v>
      </c>
      <c r="AX1722" s="13" t="s">
        <v>76</v>
      </c>
      <c r="AY1722" s="270" t="s">
        <v>242</v>
      </c>
    </row>
    <row r="1723" s="14" customFormat="1">
      <c r="A1723" s="14"/>
      <c r="B1723" s="271"/>
      <c r="C1723" s="272"/>
      <c r="D1723" s="262" t="s">
        <v>251</v>
      </c>
      <c r="E1723" s="273" t="s">
        <v>1</v>
      </c>
      <c r="F1723" s="274" t="s">
        <v>1212</v>
      </c>
      <c r="G1723" s="272"/>
      <c r="H1723" s="275">
        <v>50</v>
      </c>
      <c r="I1723" s="276"/>
      <c r="J1723" s="272"/>
      <c r="K1723" s="272"/>
      <c r="L1723" s="277"/>
      <c r="M1723" s="278"/>
      <c r="N1723" s="279"/>
      <c r="O1723" s="279"/>
      <c r="P1723" s="279"/>
      <c r="Q1723" s="279"/>
      <c r="R1723" s="279"/>
      <c r="S1723" s="279"/>
      <c r="T1723" s="280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T1723" s="281" t="s">
        <v>251</v>
      </c>
      <c r="AU1723" s="281" t="s">
        <v>85</v>
      </c>
      <c r="AV1723" s="14" t="s">
        <v>85</v>
      </c>
      <c r="AW1723" s="14" t="s">
        <v>30</v>
      </c>
      <c r="AX1723" s="14" t="s">
        <v>31</v>
      </c>
      <c r="AY1723" s="281" t="s">
        <v>242</v>
      </c>
    </row>
    <row r="1724" s="2" customFormat="1" ht="24.15" customHeight="1">
      <c r="A1724" s="41"/>
      <c r="B1724" s="42"/>
      <c r="C1724" s="247" t="s">
        <v>1866</v>
      </c>
      <c r="D1724" s="247" t="s">
        <v>245</v>
      </c>
      <c r="E1724" s="248" t="s">
        <v>1867</v>
      </c>
      <c r="F1724" s="249" t="s">
        <v>1868</v>
      </c>
      <c r="G1724" s="250" t="s">
        <v>1863</v>
      </c>
      <c r="H1724" s="251">
        <v>230.654</v>
      </c>
      <c r="I1724" s="252"/>
      <c r="J1724" s="251">
        <f>ROUND(I1724*H1724,3)</f>
        <v>0</v>
      </c>
      <c r="K1724" s="253"/>
      <c r="L1724" s="44"/>
      <c r="M1724" s="254" t="s">
        <v>1</v>
      </c>
      <c r="N1724" s="255" t="s">
        <v>41</v>
      </c>
      <c r="O1724" s="94"/>
      <c r="P1724" s="256">
        <f>O1724*H1724</f>
        <v>0</v>
      </c>
      <c r="Q1724" s="256">
        <v>6.0000000000000002E-05</v>
      </c>
      <c r="R1724" s="256">
        <f>Q1724*H1724</f>
        <v>0.013839240000000001</v>
      </c>
      <c r="S1724" s="256">
        <v>0</v>
      </c>
      <c r="T1724" s="257">
        <f>S1724*H1724</f>
        <v>0</v>
      </c>
      <c r="U1724" s="41"/>
      <c r="V1724" s="41"/>
      <c r="W1724" s="41"/>
      <c r="X1724" s="41"/>
      <c r="Y1724" s="41"/>
      <c r="Z1724" s="41"/>
      <c r="AA1724" s="41"/>
      <c r="AB1724" s="41"/>
      <c r="AC1724" s="41"/>
      <c r="AD1724" s="41"/>
      <c r="AE1724" s="41"/>
      <c r="AR1724" s="258" t="s">
        <v>518</v>
      </c>
      <c r="AT1724" s="258" t="s">
        <v>245</v>
      </c>
      <c r="AU1724" s="258" t="s">
        <v>85</v>
      </c>
      <c r="AY1724" s="18" t="s">
        <v>242</v>
      </c>
      <c r="BE1724" s="146">
        <f>IF(N1724="základní",J1724,0)</f>
        <v>0</v>
      </c>
      <c r="BF1724" s="146">
        <f>IF(N1724="snížená",J1724,0)</f>
        <v>0</v>
      </c>
      <c r="BG1724" s="146">
        <f>IF(N1724="zákl. přenesená",J1724,0)</f>
        <v>0</v>
      </c>
      <c r="BH1724" s="146">
        <f>IF(N1724="sníž. přenesená",J1724,0)</f>
        <v>0</v>
      </c>
      <c r="BI1724" s="146">
        <f>IF(N1724="nulová",J1724,0)</f>
        <v>0</v>
      </c>
      <c r="BJ1724" s="18" t="s">
        <v>31</v>
      </c>
      <c r="BK1724" s="259">
        <f>ROUND(I1724*H1724,3)</f>
        <v>0</v>
      </c>
      <c r="BL1724" s="18" t="s">
        <v>518</v>
      </c>
      <c r="BM1724" s="258" t="s">
        <v>1869</v>
      </c>
    </row>
    <row r="1725" s="13" customFormat="1">
      <c r="A1725" s="13"/>
      <c r="B1725" s="260"/>
      <c r="C1725" s="261"/>
      <c r="D1725" s="262" t="s">
        <v>251</v>
      </c>
      <c r="E1725" s="263" t="s">
        <v>1</v>
      </c>
      <c r="F1725" s="264" t="s">
        <v>1870</v>
      </c>
      <c r="G1725" s="261"/>
      <c r="H1725" s="263" t="s">
        <v>1</v>
      </c>
      <c r="I1725" s="265"/>
      <c r="J1725" s="261"/>
      <c r="K1725" s="261"/>
      <c r="L1725" s="266"/>
      <c r="M1725" s="267"/>
      <c r="N1725" s="268"/>
      <c r="O1725" s="268"/>
      <c r="P1725" s="268"/>
      <c r="Q1725" s="268"/>
      <c r="R1725" s="268"/>
      <c r="S1725" s="268"/>
      <c r="T1725" s="269"/>
      <c r="U1725" s="13"/>
      <c r="V1725" s="13"/>
      <c r="W1725" s="13"/>
      <c r="X1725" s="13"/>
      <c r="Y1725" s="13"/>
      <c r="Z1725" s="13"/>
      <c r="AA1725" s="13"/>
      <c r="AB1725" s="13"/>
      <c r="AC1725" s="13"/>
      <c r="AD1725" s="13"/>
      <c r="AE1725" s="13"/>
      <c r="AT1725" s="270" t="s">
        <v>251</v>
      </c>
      <c r="AU1725" s="270" t="s">
        <v>85</v>
      </c>
      <c r="AV1725" s="13" t="s">
        <v>31</v>
      </c>
      <c r="AW1725" s="13" t="s">
        <v>30</v>
      </c>
      <c r="AX1725" s="13" t="s">
        <v>76</v>
      </c>
      <c r="AY1725" s="270" t="s">
        <v>242</v>
      </c>
    </row>
    <row r="1726" s="13" customFormat="1">
      <c r="A1726" s="13"/>
      <c r="B1726" s="260"/>
      <c r="C1726" s="261"/>
      <c r="D1726" s="262" t="s">
        <v>251</v>
      </c>
      <c r="E1726" s="263" t="s">
        <v>1</v>
      </c>
      <c r="F1726" s="264" t="s">
        <v>1871</v>
      </c>
      <c r="G1726" s="261"/>
      <c r="H1726" s="263" t="s">
        <v>1</v>
      </c>
      <c r="I1726" s="265"/>
      <c r="J1726" s="261"/>
      <c r="K1726" s="261"/>
      <c r="L1726" s="266"/>
      <c r="M1726" s="267"/>
      <c r="N1726" s="268"/>
      <c r="O1726" s="268"/>
      <c r="P1726" s="268"/>
      <c r="Q1726" s="268"/>
      <c r="R1726" s="268"/>
      <c r="S1726" s="268"/>
      <c r="T1726" s="269"/>
      <c r="U1726" s="13"/>
      <c r="V1726" s="13"/>
      <c r="W1726" s="13"/>
      <c r="X1726" s="13"/>
      <c r="Y1726" s="13"/>
      <c r="Z1726" s="13"/>
      <c r="AA1726" s="13"/>
      <c r="AB1726" s="13"/>
      <c r="AC1726" s="13"/>
      <c r="AD1726" s="13"/>
      <c r="AE1726" s="13"/>
      <c r="AT1726" s="270" t="s">
        <v>251</v>
      </c>
      <c r="AU1726" s="270" t="s">
        <v>85</v>
      </c>
      <c r="AV1726" s="13" t="s">
        <v>31</v>
      </c>
      <c r="AW1726" s="13" t="s">
        <v>30</v>
      </c>
      <c r="AX1726" s="13" t="s">
        <v>76</v>
      </c>
      <c r="AY1726" s="270" t="s">
        <v>242</v>
      </c>
    </row>
    <row r="1727" s="14" customFormat="1">
      <c r="A1727" s="14"/>
      <c r="B1727" s="271"/>
      <c r="C1727" s="272"/>
      <c r="D1727" s="262" t="s">
        <v>251</v>
      </c>
      <c r="E1727" s="273" t="s">
        <v>1</v>
      </c>
      <c r="F1727" s="274" t="s">
        <v>1872</v>
      </c>
      <c r="G1727" s="272"/>
      <c r="H1727" s="275">
        <v>95.189999999999998</v>
      </c>
      <c r="I1727" s="276"/>
      <c r="J1727" s="272"/>
      <c r="K1727" s="272"/>
      <c r="L1727" s="277"/>
      <c r="M1727" s="278"/>
      <c r="N1727" s="279"/>
      <c r="O1727" s="279"/>
      <c r="P1727" s="279"/>
      <c r="Q1727" s="279"/>
      <c r="R1727" s="279"/>
      <c r="S1727" s="279"/>
      <c r="T1727" s="280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T1727" s="281" t="s">
        <v>251</v>
      </c>
      <c r="AU1727" s="281" t="s">
        <v>85</v>
      </c>
      <c r="AV1727" s="14" t="s">
        <v>85</v>
      </c>
      <c r="AW1727" s="14" t="s">
        <v>30</v>
      </c>
      <c r="AX1727" s="14" t="s">
        <v>76</v>
      </c>
      <c r="AY1727" s="281" t="s">
        <v>242</v>
      </c>
    </row>
    <row r="1728" s="13" customFormat="1">
      <c r="A1728" s="13"/>
      <c r="B1728" s="260"/>
      <c r="C1728" s="261"/>
      <c r="D1728" s="262" t="s">
        <v>251</v>
      </c>
      <c r="E1728" s="263" t="s">
        <v>1</v>
      </c>
      <c r="F1728" s="264" t="s">
        <v>1873</v>
      </c>
      <c r="G1728" s="261"/>
      <c r="H1728" s="263" t="s">
        <v>1</v>
      </c>
      <c r="I1728" s="265"/>
      <c r="J1728" s="261"/>
      <c r="K1728" s="261"/>
      <c r="L1728" s="266"/>
      <c r="M1728" s="267"/>
      <c r="N1728" s="268"/>
      <c r="O1728" s="268"/>
      <c r="P1728" s="268"/>
      <c r="Q1728" s="268"/>
      <c r="R1728" s="268"/>
      <c r="S1728" s="268"/>
      <c r="T1728" s="269"/>
      <c r="U1728" s="13"/>
      <c r="V1728" s="13"/>
      <c r="W1728" s="13"/>
      <c r="X1728" s="13"/>
      <c r="Y1728" s="13"/>
      <c r="Z1728" s="13"/>
      <c r="AA1728" s="13"/>
      <c r="AB1728" s="13"/>
      <c r="AC1728" s="13"/>
      <c r="AD1728" s="13"/>
      <c r="AE1728" s="13"/>
      <c r="AT1728" s="270" t="s">
        <v>251</v>
      </c>
      <c r="AU1728" s="270" t="s">
        <v>85</v>
      </c>
      <c r="AV1728" s="13" t="s">
        <v>31</v>
      </c>
      <c r="AW1728" s="13" t="s">
        <v>30</v>
      </c>
      <c r="AX1728" s="13" t="s">
        <v>76</v>
      </c>
      <c r="AY1728" s="270" t="s">
        <v>242</v>
      </c>
    </row>
    <row r="1729" s="16" customFormat="1">
      <c r="A1729" s="16"/>
      <c r="B1729" s="293"/>
      <c r="C1729" s="294"/>
      <c r="D1729" s="262" t="s">
        <v>251</v>
      </c>
      <c r="E1729" s="295" t="s">
        <v>1</v>
      </c>
      <c r="F1729" s="296" t="s">
        <v>293</v>
      </c>
      <c r="G1729" s="294"/>
      <c r="H1729" s="297">
        <v>95.189999999999998</v>
      </c>
      <c r="I1729" s="298"/>
      <c r="J1729" s="294"/>
      <c r="K1729" s="294"/>
      <c r="L1729" s="299"/>
      <c r="M1729" s="300"/>
      <c r="N1729" s="301"/>
      <c r="O1729" s="301"/>
      <c r="P1729" s="301"/>
      <c r="Q1729" s="301"/>
      <c r="R1729" s="301"/>
      <c r="S1729" s="301"/>
      <c r="T1729" s="302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T1729" s="303" t="s">
        <v>251</v>
      </c>
      <c r="AU1729" s="303" t="s">
        <v>85</v>
      </c>
      <c r="AV1729" s="16" t="s">
        <v>113</v>
      </c>
      <c r="AW1729" s="16" t="s">
        <v>30</v>
      </c>
      <c r="AX1729" s="16" t="s">
        <v>76</v>
      </c>
      <c r="AY1729" s="303" t="s">
        <v>242</v>
      </c>
    </row>
    <row r="1730" s="14" customFormat="1">
      <c r="A1730" s="14"/>
      <c r="B1730" s="271"/>
      <c r="C1730" s="272"/>
      <c r="D1730" s="262" t="s">
        <v>251</v>
      </c>
      <c r="E1730" s="273" t="s">
        <v>1</v>
      </c>
      <c r="F1730" s="274" t="s">
        <v>1874</v>
      </c>
      <c r="G1730" s="272"/>
      <c r="H1730" s="275">
        <v>5</v>
      </c>
      <c r="I1730" s="276"/>
      <c r="J1730" s="272"/>
      <c r="K1730" s="272"/>
      <c r="L1730" s="277"/>
      <c r="M1730" s="278"/>
      <c r="N1730" s="279"/>
      <c r="O1730" s="279"/>
      <c r="P1730" s="279"/>
      <c r="Q1730" s="279"/>
      <c r="R1730" s="279"/>
      <c r="S1730" s="279"/>
      <c r="T1730" s="280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T1730" s="281" t="s">
        <v>251</v>
      </c>
      <c r="AU1730" s="281" t="s">
        <v>85</v>
      </c>
      <c r="AV1730" s="14" t="s">
        <v>85</v>
      </c>
      <c r="AW1730" s="14" t="s">
        <v>30</v>
      </c>
      <c r="AX1730" s="14" t="s">
        <v>76</v>
      </c>
      <c r="AY1730" s="281" t="s">
        <v>242</v>
      </c>
    </row>
    <row r="1731" s="13" customFormat="1">
      <c r="A1731" s="13"/>
      <c r="B1731" s="260"/>
      <c r="C1731" s="261"/>
      <c r="D1731" s="262" t="s">
        <v>251</v>
      </c>
      <c r="E1731" s="263" t="s">
        <v>1</v>
      </c>
      <c r="F1731" s="264" t="s">
        <v>1875</v>
      </c>
      <c r="G1731" s="261"/>
      <c r="H1731" s="263" t="s">
        <v>1</v>
      </c>
      <c r="I1731" s="265"/>
      <c r="J1731" s="261"/>
      <c r="K1731" s="261"/>
      <c r="L1731" s="266"/>
      <c r="M1731" s="267"/>
      <c r="N1731" s="268"/>
      <c r="O1731" s="268"/>
      <c r="P1731" s="268"/>
      <c r="Q1731" s="268"/>
      <c r="R1731" s="268"/>
      <c r="S1731" s="268"/>
      <c r="T1731" s="269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T1731" s="270" t="s">
        <v>251</v>
      </c>
      <c r="AU1731" s="270" t="s">
        <v>85</v>
      </c>
      <c r="AV1731" s="13" t="s">
        <v>31</v>
      </c>
      <c r="AW1731" s="13" t="s">
        <v>30</v>
      </c>
      <c r="AX1731" s="13" t="s">
        <v>76</v>
      </c>
      <c r="AY1731" s="270" t="s">
        <v>242</v>
      </c>
    </row>
    <row r="1732" s="14" customFormat="1">
      <c r="A1732" s="14"/>
      <c r="B1732" s="271"/>
      <c r="C1732" s="272"/>
      <c r="D1732" s="262" t="s">
        <v>251</v>
      </c>
      <c r="E1732" s="273" t="s">
        <v>1</v>
      </c>
      <c r="F1732" s="274" t="s">
        <v>1876</v>
      </c>
      <c r="G1732" s="272"/>
      <c r="H1732" s="275">
        <v>41.838000000000001</v>
      </c>
      <c r="I1732" s="276"/>
      <c r="J1732" s="272"/>
      <c r="K1732" s="272"/>
      <c r="L1732" s="277"/>
      <c r="M1732" s="278"/>
      <c r="N1732" s="279"/>
      <c r="O1732" s="279"/>
      <c r="P1732" s="279"/>
      <c r="Q1732" s="279"/>
      <c r="R1732" s="279"/>
      <c r="S1732" s="279"/>
      <c r="T1732" s="280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T1732" s="281" t="s">
        <v>251</v>
      </c>
      <c r="AU1732" s="281" t="s">
        <v>85</v>
      </c>
      <c r="AV1732" s="14" t="s">
        <v>85</v>
      </c>
      <c r="AW1732" s="14" t="s">
        <v>30</v>
      </c>
      <c r="AX1732" s="14" t="s">
        <v>76</v>
      </c>
      <c r="AY1732" s="281" t="s">
        <v>242</v>
      </c>
    </row>
    <row r="1733" s="16" customFormat="1">
      <c r="A1733" s="16"/>
      <c r="B1733" s="293"/>
      <c r="C1733" s="294"/>
      <c r="D1733" s="262" t="s">
        <v>251</v>
      </c>
      <c r="E1733" s="295" t="s">
        <v>1</v>
      </c>
      <c r="F1733" s="296" t="s">
        <v>293</v>
      </c>
      <c r="G1733" s="294"/>
      <c r="H1733" s="297">
        <v>46.838000000000001</v>
      </c>
      <c r="I1733" s="298"/>
      <c r="J1733" s="294"/>
      <c r="K1733" s="294"/>
      <c r="L1733" s="299"/>
      <c r="M1733" s="300"/>
      <c r="N1733" s="301"/>
      <c r="O1733" s="301"/>
      <c r="P1733" s="301"/>
      <c r="Q1733" s="301"/>
      <c r="R1733" s="301"/>
      <c r="S1733" s="301"/>
      <c r="T1733" s="302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T1733" s="303" t="s">
        <v>251</v>
      </c>
      <c r="AU1733" s="303" t="s">
        <v>85</v>
      </c>
      <c r="AV1733" s="16" t="s">
        <v>113</v>
      </c>
      <c r="AW1733" s="16" t="s">
        <v>30</v>
      </c>
      <c r="AX1733" s="16" t="s">
        <v>76</v>
      </c>
      <c r="AY1733" s="303" t="s">
        <v>242</v>
      </c>
    </row>
    <row r="1734" s="13" customFormat="1">
      <c r="A1734" s="13"/>
      <c r="B1734" s="260"/>
      <c r="C1734" s="261"/>
      <c r="D1734" s="262" t="s">
        <v>251</v>
      </c>
      <c r="E1734" s="263" t="s">
        <v>1</v>
      </c>
      <c r="F1734" s="264" t="s">
        <v>1877</v>
      </c>
      <c r="G1734" s="261"/>
      <c r="H1734" s="263" t="s">
        <v>1</v>
      </c>
      <c r="I1734" s="265"/>
      <c r="J1734" s="261"/>
      <c r="K1734" s="261"/>
      <c r="L1734" s="266"/>
      <c r="M1734" s="267"/>
      <c r="N1734" s="268"/>
      <c r="O1734" s="268"/>
      <c r="P1734" s="268"/>
      <c r="Q1734" s="268"/>
      <c r="R1734" s="268"/>
      <c r="S1734" s="268"/>
      <c r="T1734" s="269"/>
      <c r="U1734" s="13"/>
      <c r="V1734" s="13"/>
      <c r="W1734" s="13"/>
      <c r="X1734" s="13"/>
      <c r="Y1734" s="13"/>
      <c r="Z1734" s="13"/>
      <c r="AA1734" s="13"/>
      <c r="AB1734" s="13"/>
      <c r="AC1734" s="13"/>
      <c r="AD1734" s="13"/>
      <c r="AE1734" s="13"/>
      <c r="AT1734" s="270" t="s">
        <v>251</v>
      </c>
      <c r="AU1734" s="270" t="s">
        <v>85</v>
      </c>
      <c r="AV1734" s="13" t="s">
        <v>31</v>
      </c>
      <c r="AW1734" s="13" t="s">
        <v>30</v>
      </c>
      <c r="AX1734" s="13" t="s">
        <v>76</v>
      </c>
      <c r="AY1734" s="270" t="s">
        <v>242</v>
      </c>
    </row>
    <row r="1735" s="14" customFormat="1">
      <c r="A1735" s="14"/>
      <c r="B1735" s="271"/>
      <c r="C1735" s="272"/>
      <c r="D1735" s="262" t="s">
        <v>251</v>
      </c>
      <c r="E1735" s="273" t="s">
        <v>1</v>
      </c>
      <c r="F1735" s="274" t="s">
        <v>1878</v>
      </c>
      <c r="G1735" s="272"/>
      <c r="H1735" s="275">
        <v>164.52000000000001</v>
      </c>
      <c r="I1735" s="276"/>
      <c r="J1735" s="272"/>
      <c r="K1735" s="272"/>
      <c r="L1735" s="277"/>
      <c r="M1735" s="278"/>
      <c r="N1735" s="279"/>
      <c r="O1735" s="279"/>
      <c r="P1735" s="279"/>
      <c r="Q1735" s="279"/>
      <c r="R1735" s="279"/>
      <c r="S1735" s="279"/>
      <c r="T1735" s="280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T1735" s="281" t="s">
        <v>251</v>
      </c>
      <c r="AU1735" s="281" t="s">
        <v>85</v>
      </c>
      <c r="AV1735" s="14" t="s">
        <v>85</v>
      </c>
      <c r="AW1735" s="14" t="s">
        <v>30</v>
      </c>
      <c r="AX1735" s="14" t="s">
        <v>76</v>
      </c>
      <c r="AY1735" s="281" t="s">
        <v>242</v>
      </c>
    </row>
    <row r="1736" s="13" customFormat="1">
      <c r="A1736" s="13"/>
      <c r="B1736" s="260"/>
      <c r="C1736" s="261"/>
      <c r="D1736" s="262" t="s">
        <v>251</v>
      </c>
      <c r="E1736" s="263" t="s">
        <v>1</v>
      </c>
      <c r="F1736" s="264" t="s">
        <v>1879</v>
      </c>
      <c r="G1736" s="261"/>
      <c r="H1736" s="263" t="s">
        <v>1</v>
      </c>
      <c r="I1736" s="265"/>
      <c r="J1736" s="261"/>
      <c r="K1736" s="261"/>
      <c r="L1736" s="266"/>
      <c r="M1736" s="267"/>
      <c r="N1736" s="268"/>
      <c r="O1736" s="268"/>
      <c r="P1736" s="268"/>
      <c r="Q1736" s="268"/>
      <c r="R1736" s="268"/>
      <c r="S1736" s="268"/>
      <c r="T1736" s="269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T1736" s="270" t="s">
        <v>251</v>
      </c>
      <c r="AU1736" s="270" t="s">
        <v>85</v>
      </c>
      <c r="AV1736" s="13" t="s">
        <v>31</v>
      </c>
      <c r="AW1736" s="13" t="s">
        <v>30</v>
      </c>
      <c r="AX1736" s="13" t="s">
        <v>76</v>
      </c>
      <c r="AY1736" s="270" t="s">
        <v>242</v>
      </c>
    </row>
    <row r="1737" s="14" customFormat="1">
      <c r="A1737" s="14"/>
      <c r="B1737" s="271"/>
      <c r="C1737" s="272"/>
      <c r="D1737" s="262" t="s">
        <v>251</v>
      </c>
      <c r="E1737" s="273" t="s">
        <v>1</v>
      </c>
      <c r="F1737" s="274" t="s">
        <v>1880</v>
      </c>
      <c r="G1737" s="272"/>
      <c r="H1737" s="275">
        <v>17.067</v>
      </c>
      <c r="I1737" s="276"/>
      <c r="J1737" s="272"/>
      <c r="K1737" s="272"/>
      <c r="L1737" s="277"/>
      <c r="M1737" s="278"/>
      <c r="N1737" s="279"/>
      <c r="O1737" s="279"/>
      <c r="P1737" s="279"/>
      <c r="Q1737" s="279"/>
      <c r="R1737" s="279"/>
      <c r="S1737" s="279"/>
      <c r="T1737" s="280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T1737" s="281" t="s">
        <v>251</v>
      </c>
      <c r="AU1737" s="281" t="s">
        <v>85</v>
      </c>
      <c r="AV1737" s="14" t="s">
        <v>85</v>
      </c>
      <c r="AW1737" s="14" t="s">
        <v>30</v>
      </c>
      <c r="AX1737" s="14" t="s">
        <v>76</v>
      </c>
      <c r="AY1737" s="281" t="s">
        <v>242</v>
      </c>
    </row>
    <row r="1738" s="14" customFormat="1">
      <c r="A1738" s="14"/>
      <c r="B1738" s="271"/>
      <c r="C1738" s="272"/>
      <c r="D1738" s="262" t="s">
        <v>251</v>
      </c>
      <c r="E1738" s="273" t="s">
        <v>1</v>
      </c>
      <c r="F1738" s="274" t="s">
        <v>1881</v>
      </c>
      <c r="G1738" s="272"/>
      <c r="H1738" s="275">
        <v>32</v>
      </c>
      <c r="I1738" s="276"/>
      <c r="J1738" s="272"/>
      <c r="K1738" s="272"/>
      <c r="L1738" s="277"/>
      <c r="M1738" s="278"/>
      <c r="N1738" s="279"/>
      <c r="O1738" s="279"/>
      <c r="P1738" s="279"/>
      <c r="Q1738" s="279"/>
      <c r="R1738" s="279"/>
      <c r="S1738" s="279"/>
      <c r="T1738" s="280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T1738" s="281" t="s">
        <v>251</v>
      </c>
      <c r="AU1738" s="281" t="s">
        <v>85</v>
      </c>
      <c r="AV1738" s="14" t="s">
        <v>85</v>
      </c>
      <c r="AW1738" s="14" t="s">
        <v>30</v>
      </c>
      <c r="AX1738" s="14" t="s">
        <v>76</v>
      </c>
      <c r="AY1738" s="281" t="s">
        <v>242</v>
      </c>
    </row>
    <row r="1739" s="14" customFormat="1">
      <c r="A1739" s="14"/>
      <c r="B1739" s="271"/>
      <c r="C1739" s="272"/>
      <c r="D1739" s="262" t="s">
        <v>251</v>
      </c>
      <c r="E1739" s="273" t="s">
        <v>1</v>
      </c>
      <c r="F1739" s="274" t="s">
        <v>1880</v>
      </c>
      <c r="G1739" s="272"/>
      <c r="H1739" s="275">
        <v>17.067</v>
      </c>
      <c r="I1739" s="276"/>
      <c r="J1739" s="272"/>
      <c r="K1739" s="272"/>
      <c r="L1739" s="277"/>
      <c r="M1739" s="278"/>
      <c r="N1739" s="279"/>
      <c r="O1739" s="279"/>
      <c r="P1739" s="279"/>
      <c r="Q1739" s="279"/>
      <c r="R1739" s="279"/>
      <c r="S1739" s="279"/>
      <c r="T1739" s="280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T1739" s="281" t="s">
        <v>251</v>
      </c>
      <c r="AU1739" s="281" t="s">
        <v>85</v>
      </c>
      <c r="AV1739" s="14" t="s">
        <v>85</v>
      </c>
      <c r="AW1739" s="14" t="s">
        <v>30</v>
      </c>
      <c r="AX1739" s="14" t="s">
        <v>76</v>
      </c>
      <c r="AY1739" s="281" t="s">
        <v>242</v>
      </c>
    </row>
    <row r="1740" s="16" customFormat="1">
      <c r="A1740" s="16"/>
      <c r="B1740" s="293"/>
      <c r="C1740" s="294"/>
      <c r="D1740" s="262" t="s">
        <v>251</v>
      </c>
      <c r="E1740" s="295" t="s">
        <v>1</v>
      </c>
      <c r="F1740" s="296" t="s">
        <v>293</v>
      </c>
      <c r="G1740" s="294"/>
      <c r="H1740" s="297">
        <v>230.654</v>
      </c>
      <c r="I1740" s="298"/>
      <c r="J1740" s="294"/>
      <c r="K1740" s="294"/>
      <c r="L1740" s="299"/>
      <c r="M1740" s="300"/>
      <c r="N1740" s="301"/>
      <c r="O1740" s="301"/>
      <c r="P1740" s="301"/>
      <c r="Q1740" s="301"/>
      <c r="R1740" s="301"/>
      <c r="S1740" s="301"/>
      <c r="T1740" s="302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T1740" s="303" t="s">
        <v>251</v>
      </c>
      <c r="AU1740" s="303" t="s">
        <v>85</v>
      </c>
      <c r="AV1740" s="16" t="s">
        <v>113</v>
      </c>
      <c r="AW1740" s="16" t="s">
        <v>30</v>
      </c>
      <c r="AX1740" s="16" t="s">
        <v>31</v>
      </c>
      <c r="AY1740" s="303" t="s">
        <v>242</v>
      </c>
    </row>
    <row r="1741" s="2" customFormat="1" ht="21.75" customHeight="1">
      <c r="A1741" s="41"/>
      <c r="B1741" s="42"/>
      <c r="C1741" s="304" t="s">
        <v>1882</v>
      </c>
      <c r="D1741" s="304" t="s">
        <v>551</v>
      </c>
      <c r="E1741" s="305" t="s">
        <v>1883</v>
      </c>
      <c r="F1741" s="306" t="s">
        <v>1884</v>
      </c>
      <c r="G1741" s="307" t="s">
        <v>334</v>
      </c>
      <c r="H1741" s="308">
        <v>0.114</v>
      </c>
      <c r="I1741" s="309"/>
      <c r="J1741" s="308">
        <f>ROUND(I1741*H1741,3)</f>
        <v>0</v>
      </c>
      <c r="K1741" s="310"/>
      <c r="L1741" s="311"/>
      <c r="M1741" s="312" t="s">
        <v>1</v>
      </c>
      <c r="N1741" s="313" t="s">
        <v>41</v>
      </c>
      <c r="O1741" s="94"/>
      <c r="P1741" s="256">
        <f>O1741*H1741</f>
        <v>0</v>
      </c>
      <c r="Q1741" s="256">
        <v>1</v>
      </c>
      <c r="R1741" s="256">
        <f>Q1741*H1741</f>
        <v>0.114</v>
      </c>
      <c r="S1741" s="256">
        <v>0</v>
      </c>
      <c r="T1741" s="257">
        <f>S1741*H1741</f>
        <v>0</v>
      </c>
      <c r="U1741" s="41"/>
      <c r="V1741" s="41"/>
      <c r="W1741" s="41"/>
      <c r="X1741" s="41"/>
      <c r="Y1741" s="41"/>
      <c r="Z1741" s="41"/>
      <c r="AA1741" s="41"/>
      <c r="AB1741" s="41"/>
      <c r="AC1741" s="41"/>
      <c r="AD1741" s="41"/>
      <c r="AE1741" s="41"/>
      <c r="AR1741" s="258" t="s">
        <v>1326</v>
      </c>
      <c r="AT1741" s="258" t="s">
        <v>551</v>
      </c>
      <c r="AU1741" s="258" t="s">
        <v>85</v>
      </c>
      <c r="AY1741" s="18" t="s">
        <v>242</v>
      </c>
      <c r="BE1741" s="146">
        <f>IF(N1741="základní",J1741,0)</f>
        <v>0</v>
      </c>
      <c r="BF1741" s="146">
        <f>IF(N1741="snížená",J1741,0)</f>
        <v>0</v>
      </c>
      <c r="BG1741" s="146">
        <f>IF(N1741="zákl. přenesená",J1741,0)</f>
        <v>0</v>
      </c>
      <c r="BH1741" s="146">
        <f>IF(N1741="sníž. přenesená",J1741,0)</f>
        <v>0</v>
      </c>
      <c r="BI1741" s="146">
        <f>IF(N1741="nulová",J1741,0)</f>
        <v>0</v>
      </c>
      <c r="BJ1741" s="18" t="s">
        <v>31</v>
      </c>
      <c r="BK1741" s="259">
        <f>ROUND(I1741*H1741,3)</f>
        <v>0</v>
      </c>
      <c r="BL1741" s="18" t="s">
        <v>518</v>
      </c>
      <c r="BM1741" s="258" t="s">
        <v>1885</v>
      </c>
    </row>
    <row r="1742" s="14" customFormat="1">
      <c r="A1742" s="14"/>
      <c r="B1742" s="271"/>
      <c r="C1742" s="272"/>
      <c r="D1742" s="262" t="s">
        <v>251</v>
      </c>
      <c r="E1742" s="273" t="s">
        <v>1</v>
      </c>
      <c r="F1742" s="274" t="s">
        <v>1886</v>
      </c>
      <c r="G1742" s="272"/>
      <c r="H1742" s="275">
        <v>0.114</v>
      </c>
      <c r="I1742" s="276"/>
      <c r="J1742" s="272"/>
      <c r="K1742" s="272"/>
      <c r="L1742" s="277"/>
      <c r="M1742" s="278"/>
      <c r="N1742" s="279"/>
      <c r="O1742" s="279"/>
      <c r="P1742" s="279"/>
      <c r="Q1742" s="279"/>
      <c r="R1742" s="279"/>
      <c r="S1742" s="279"/>
      <c r="T1742" s="280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T1742" s="281" t="s">
        <v>251</v>
      </c>
      <c r="AU1742" s="281" t="s">
        <v>85</v>
      </c>
      <c r="AV1742" s="14" t="s">
        <v>85</v>
      </c>
      <c r="AW1742" s="14" t="s">
        <v>30</v>
      </c>
      <c r="AX1742" s="14" t="s">
        <v>76</v>
      </c>
      <c r="AY1742" s="281" t="s">
        <v>242</v>
      </c>
    </row>
    <row r="1743" s="15" customFormat="1">
      <c r="A1743" s="15"/>
      <c r="B1743" s="282"/>
      <c r="C1743" s="283"/>
      <c r="D1743" s="262" t="s">
        <v>251</v>
      </c>
      <c r="E1743" s="284" t="s">
        <v>1</v>
      </c>
      <c r="F1743" s="285" t="s">
        <v>256</v>
      </c>
      <c r="G1743" s="283"/>
      <c r="H1743" s="286">
        <v>0.114</v>
      </c>
      <c r="I1743" s="287"/>
      <c r="J1743" s="283"/>
      <c r="K1743" s="283"/>
      <c r="L1743" s="288"/>
      <c r="M1743" s="289"/>
      <c r="N1743" s="290"/>
      <c r="O1743" s="290"/>
      <c r="P1743" s="290"/>
      <c r="Q1743" s="290"/>
      <c r="R1743" s="290"/>
      <c r="S1743" s="290"/>
      <c r="T1743" s="291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T1743" s="292" t="s">
        <v>251</v>
      </c>
      <c r="AU1743" s="292" t="s">
        <v>85</v>
      </c>
      <c r="AV1743" s="15" t="s">
        <v>249</v>
      </c>
      <c r="AW1743" s="15" t="s">
        <v>30</v>
      </c>
      <c r="AX1743" s="15" t="s">
        <v>31</v>
      </c>
      <c r="AY1743" s="292" t="s">
        <v>242</v>
      </c>
    </row>
    <row r="1744" s="2" customFormat="1" ht="24.15" customHeight="1">
      <c r="A1744" s="41"/>
      <c r="B1744" s="42"/>
      <c r="C1744" s="304" t="s">
        <v>1887</v>
      </c>
      <c r="D1744" s="304" t="s">
        <v>551</v>
      </c>
      <c r="E1744" s="305" t="s">
        <v>1888</v>
      </c>
      <c r="F1744" s="306" t="s">
        <v>1889</v>
      </c>
      <c r="G1744" s="307" t="s">
        <v>334</v>
      </c>
      <c r="H1744" s="308">
        <v>0.25900000000000001</v>
      </c>
      <c r="I1744" s="309"/>
      <c r="J1744" s="308">
        <f>ROUND(I1744*H1744,3)</f>
        <v>0</v>
      </c>
      <c r="K1744" s="310"/>
      <c r="L1744" s="311"/>
      <c r="M1744" s="312" t="s">
        <v>1</v>
      </c>
      <c r="N1744" s="313" t="s">
        <v>41</v>
      </c>
      <c r="O1744" s="94"/>
      <c r="P1744" s="256">
        <f>O1744*H1744</f>
        <v>0</v>
      </c>
      <c r="Q1744" s="256">
        <v>1</v>
      </c>
      <c r="R1744" s="256">
        <f>Q1744*H1744</f>
        <v>0.25900000000000001</v>
      </c>
      <c r="S1744" s="256">
        <v>0</v>
      </c>
      <c r="T1744" s="257">
        <f>S1744*H1744</f>
        <v>0</v>
      </c>
      <c r="U1744" s="41"/>
      <c r="V1744" s="41"/>
      <c r="W1744" s="41"/>
      <c r="X1744" s="41"/>
      <c r="Y1744" s="41"/>
      <c r="Z1744" s="41"/>
      <c r="AA1744" s="41"/>
      <c r="AB1744" s="41"/>
      <c r="AC1744" s="41"/>
      <c r="AD1744" s="41"/>
      <c r="AE1744" s="41"/>
      <c r="AR1744" s="258" t="s">
        <v>1326</v>
      </c>
      <c r="AT1744" s="258" t="s">
        <v>551</v>
      </c>
      <c r="AU1744" s="258" t="s">
        <v>85</v>
      </c>
      <c r="AY1744" s="18" t="s">
        <v>242</v>
      </c>
      <c r="BE1744" s="146">
        <f>IF(N1744="základní",J1744,0)</f>
        <v>0</v>
      </c>
      <c r="BF1744" s="146">
        <f>IF(N1744="snížená",J1744,0)</f>
        <v>0</v>
      </c>
      <c r="BG1744" s="146">
        <f>IF(N1744="zákl. přenesená",J1744,0)</f>
        <v>0</v>
      </c>
      <c r="BH1744" s="146">
        <f>IF(N1744="sníž. přenesená",J1744,0)</f>
        <v>0</v>
      </c>
      <c r="BI1744" s="146">
        <f>IF(N1744="nulová",J1744,0)</f>
        <v>0</v>
      </c>
      <c r="BJ1744" s="18" t="s">
        <v>31</v>
      </c>
      <c r="BK1744" s="259">
        <f>ROUND(I1744*H1744,3)</f>
        <v>0</v>
      </c>
      <c r="BL1744" s="18" t="s">
        <v>518</v>
      </c>
      <c r="BM1744" s="258" t="s">
        <v>1890</v>
      </c>
    </row>
    <row r="1745" s="2" customFormat="1" ht="21.75" customHeight="1">
      <c r="A1745" s="41"/>
      <c r="B1745" s="42"/>
      <c r="C1745" s="304" t="s">
        <v>1891</v>
      </c>
      <c r="D1745" s="304" t="s">
        <v>551</v>
      </c>
      <c r="E1745" s="305" t="s">
        <v>1892</v>
      </c>
      <c r="F1745" s="306" t="s">
        <v>1893</v>
      </c>
      <c r="G1745" s="307" t="s">
        <v>334</v>
      </c>
      <c r="H1745" s="308">
        <v>0.114</v>
      </c>
      <c r="I1745" s="309"/>
      <c r="J1745" s="308">
        <f>ROUND(I1745*H1745,3)</f>
        <v>0</v>
      </c>
      <c r="K1745" s="310"/>
      <c r="L1745" s="311"/>
      <c r="M1745" s="312" t="s">
        <v>1</v>
      </c>
      <c r="N1745" s="313" t="s">
        <v>41</v>
      </c>
      <c r="O1745" s="94"/>
      <c r="P1745" s="256">
        <f>O1745*H1745</f>
        <v>0</v>
      </c>
      <c r="Q1745" s="256">
        <v>1</v>
      </c>
      <c r="R1745" s="256">
        <f>Q1745*H1745</f>
        <v>0.114</v>
      </c>
      <c r="S1745" s="256">
        <v>0</v>
      </c>
      <c r="T1745" s="257">
        <f>S1745*H1745</f>
        <v>0</v>
      </c>
      <c r="U1745" s="41"/>
      <c r="V1745" s="41"/>
      <c r="W1745" s="41"/>
      <c r="X1745" s="41"/>
      <c r="Y1745" s="41"/>
      <c r="Z1745" s="41"/>
      <c r="AA1745" s="41"/>
      <c r="AB1745" s="41"/>
      <c r="AC1745" s="41"/>
      <c r="AD1745" s="41"/>
      <c r="AE1745" s="41"/>
      <c r="AR1745" s="258" t="s">
        <v>1326</v>
      </c>
      <c r="AT1745" s="258" t="s">
        <v>551</v>
      </c>
      <c r="AU1745" s="258" t="s">
        <v>85</v>
      </c>
      <c r="AY1745" s="18" t="s">
        <v>242</v>
      </c>
      <c r="BE1745" s="146">
        <f>IF(N1745="základní",J1745,0)</f>
        <v>0</v>
      </c>
      <c r="BF1745" s="146">
        <f>IF(N1745="snížená",J1745,0)</f>
        <v>0</v>
      </c>
      <c r="BG1745" s="146">
        <f>IF(N1745="zákl. přenesená",J1745,0)</f>
        <v>0</v>
      </c>
      <c r="BH1745" s="146">
        <f>IF(N1745="sníž. přenesená",J1745,0)</f>
        <v>0</v>
      </c>
      <c r="BI1745" s="146">
        <f>IF(N1745="nulová",J1745,0)</f>
        <v>0</v>
      </c>
      <c r="BJ1745" s="18" t="s">
        <v>31</v>
      </c>
      <c r="BK1745" s="259">
        <f>ROUND(I1745*H1745,3)</f>
        <v>0</v>
      </c>
      <c r="BL1745" s="18" t="s">
        <v>518</v>
      </c>
      <c r="BM1745" s="258" t="s">
        <v>1894</v>
      </c>
    </row>
    <row r="1746" s="2" customFormat="1" ht="24.15" customHeight="1">
      <c r="A1746" s="41"/>
      <c r="B1746" s="42"/>
      <c r="C1746" s="304" t="s">
        <v>946</v>
      </c>
      <c r="D1746" s="304" t="s">
        <v>551</v>
      </c>
      <c r="E1746" s="305" t="s">
        <v>1895</v>
      </c>
      <c r="F1746" s="306" t="s">
        <v>1896</v>
      </c>
      <c r="G1746" s="307" t="s">
        <v>334</v>
      </c>
      <c r="H1746" s="308">
        <v>0.050000000000000003</v>
      </c>
      <c r="I1746" s="309"/>
      <c r="J1746" s="308">
        <f>ROUND(I1746*H1746,3)</f>
        <v>0</v>
      </c>
      <c r="K1746" s="310"/>
      <c r="L1746" s="311"/>
      <c r="M1746" s="312" t="s">
        <v>1</v>
      </c>
      <c r="N1746" s="313" t="s">
        <v>41</v>
      </c>
      <c r="O1746" s="94"/>
      <c r="P1746" s="256">
        <f>O1746*H1746</f>
        <v>0</v>
      </c>
      <c r="Q1746" s="256">
        <v>1</v>
      </c>
      <c r="R1746" s="256">
        <f>Q1746*H1746</f>
        <v>0.050000000000000003</v>
      </c>
      <c r="S1746" s="256">
        <v>0</v>
      </c>
      <c r="T1746" s="257">
        <f>S1746*H1746</f>
        <v>0</v>
      </c>
      <c r="U1746" s="41"/>
      <c r="V1746" s="41"/>
      <c r="W1746" s="41"/>
      <c r="X1746" s="41"/>
      <c r="Y1746" s="41"/>
      <c r="Z1746" s="41"/>
      <c r="AA1746" s="41"/>
      <c r="AB1746" s="41"/>
      <c r="AC1746" s="41"/>
      <c r="AD1746" s="41"/>
      <c r="AE1746" s="41"/>
      <c r="AR1746" s="258" t="s">
        <v>1326</v>
      </c>
      <c r="AT1746" s="258" t="s">
        <v>551</v>
      </c>
      <c r="AU1746" s="258" t="s">
        <v>85</v>
      </c>
      <c r="AY1746" s="18" t="s">
        <v>242</v>
      </c>
      <c r="BE1746" s="146">
        <f>IF(N1746="základní",J1746,0)</f>
        <v>0</v>
      </c>
      <c r="BF1746" s="146">
        <f>IF(N1746="snížená",J1746,0)</f>
        <v>0</v>
      </c>
      <c r="BG1746" s="146">
        <f>IF(N1746="zákl. přenesená",J1746,0)</f>
        <v>0</v>
      </c>
      <c r="BH1746" s="146">
        <f>IF(N1746="sníž. přenesená",J1746,0)</f>
        <v>0</v>
      </c>
      <c r="BI1746" s="146">
        <f>IF(N1746="nulová",J1746,0)</f>
        <v>0</v>
      </c>
      <c r="BJ1746" s="18" t="s">
        <v>31</v>
      </c>
      <c r="BK1746" s="259">
        <f>ROUND(I1746*H1746,3)</f>
        <v>0</v>
      </c>
      <c r="BL1746" s="18" t="s">
        <v>518</v>
      </c>
      <c r="BM1746" s="258" t="s">
        <v>1897</v>
      </c>
    </row>
    <row r="1747" s="14" customFormat="1">
      <c r="A1747" s="14"/>
      <c r="B1747" s="271"/>
      <c r="C1747" s="272"/>
      <c r="D1747" s="262" t="s">
        <v>251</v>
      </c>
      <c r="E1747" s="273" t="s">
        <v>1</v>
      </c>
      <c r="F1747" s="274" t="s">
        <v>1898</v>
      </c>
      <c r="G1747" s="272"/>
      <c r="H1747" s="275">
        <v>0.050000000000000003</v>
      </c>
      <c r="I1747" s="276"/>
      <c r="J1747" s="272"/>
      <c r="K1747" s="272"/>
      <c r="L1747" s="277"/>
      <c r="M1747" s="278"/>
      <c r="N1747" s="279"/>
      <c r="O1747" s="279"/>
      <c r="P1747" s="279"/>
      <c r="Q1747" s="279"/>
      <c r="R1747" s="279"/>
      <c r="S1747" s="279"/>
      <c r="T1747" s="280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T1747" s="281" t="s">
        <v>251</v>
      </c>
      <c r="AU1747" s="281" t="s">
        <v>85</v>
      </c>
      <c r="AV1747" s="14" t="s">
        <v>85</v>
      </c>
      <c r="AW1747" s="14" t="s">
        <v>30</v>
      </c>
      <c r="AX1747" s="14" t="s">
        <v>76</v>
      </c>
      <c r="AY1747" s="281" t="s">
        <v>242</v>
      </c>
    </row>
    <row r="1748" s="15" customFormat="1">
      <c r="A1748" s="15"/>
      <c r="B1748" s="282"/>
      <c r="C1748" s="283"/>
      <c r="D1748" s="262" t="s">
        <v>251</v>
      </c>
      <c r="E1748" s="284" t="s">
        <v>1</v>
      </c>
      <c r="F1748" s="285" t="s">
        <v>256</v>
      </c>
      <c r="G1748" s="283"/>
      <c r="H1748" s="286">
        <v>0.050000000000000003</v>
      </c>
      <c r="I1748" s="287"/>
      <c r="J1748" s="283"/>
      <c r="K1748" s="283"/>
      <c r="L1748" s="288"/>
      <c r="M1748" s="289"/>
      <c r="N1748" s="290"/>
      <c r="O1748" s="290"/>
      <c r="P1748" s="290"/>
      <c r="Q1748" s="290"/>
      <c r="R1748" s="290"/>
      <c r="S1748" s="290"/>
      <c r="T1748" s="291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T1748" s="292" t="s">
        <v>251</v>
      </c>
      <c r="AU1748" s="292" t="s">
        <v>85</v>
      </c>
      <c r="AV1748" s="15" t="s">
        <v>249</v>
      </c>
      <c r="AW1748" s="15" t="s">
        <v>30</v>
      </c>
      <c r="AX1748" s="15" t="s">
        <v>31</v>
      </c>
      <c r="AY1748" s="292" t="s">
        <v>242</v>
      </c>
    </row>
    <row r="1749" s="2" customFormat="1" ht="21.75" customHeight="1">
      <c r="A1749" s="41"/>
      <c r="B1749" s="42"/>
      <c r="C1749" s="304" t="s">
        <v>995</v>
      </c>
      <c r="D1749" s="304" t="s">
        <v>551</v>
      </c>
      <c r="E1749" s="305" t="s">
        <v>1899</v>
      </c>
      <c r="F1749" s="306" t="s">
        <v>1900</v>
      </c>
      <c r="G1749" s="307" t="s">
        <v>334</v>
      </c>
      <c r="H1749" s="308">
        <v>0.0060000000000000001</v>
      </c>
      <c r="I1749" s="309"/>
      <c r="J1749" s="308">
        <f>ROUND(I1749*H1749,3)</f>
        <v>0</v>
      </c>
      <c r="K1749" s="310"/>
      <c r="L1749" s="311"/>
      <c r="M1749" s="312" t="s">
        <v>1</v>
      </c>
      <c r="N1749" s="313" t="s">
        <v>41</v>
      </c>
      <c r="O1749" s="94"/>
      <c r="P1749" s="256">
        <f>O1749*H1749</f>
        <v>0</v>
      </c>
      <c r="Q1749" s="256">
        <v>1</v>
      </c>
      <c r="R1749" s="256">
        <f>Q1749*H1749</f>
        <v>0.0060000000000000001</v>
      </c>
      <c r="S1749" s="256">
        <v>0</v>
      </c>
      <c r="T1749" s="257">
        <f>S1749*H1749</f>
        <v>0</v>
      </c>
      <c r="U1749" s="41"/>
      <c r="V1749" s="41"/>
      <c r="W1749" s="41"/>
      <c r="X1749" s="41"/>
      <c r="Y1749" s="41"/>
      <c r="Z1749" s="41"/>
      <c r="AA1749" s="41"/>
      <c r="AB1749" s="41"/>
      <c r="AC1749" s="41"/>
      <c r="AD1749" s="41"/>
      <c r="AE1749" s="41"/>
      <c r="AR1749" s="258" t="s">
        <v>1326</v>
      </c>
      <c r="AT1749" s="258" t="s">
        <v>551</v>
      </c>
      <c r="AU1749" s="258" t="s">
        <v>85</v>
      </c>
      <c r="AY1749" s="18" t="s">
        <v>242</v>
      </c>
      <c r="BE1749" s="146">
        <f>IF(N1749="základní",J1749,0)</f>
        <v>0</v>
      </c>
      <c r="BF1749" s="146">
        <f>IF(N1749="snížená",J1749,0)</f>
        <v>0</v>
      </c>
      <c r="BG1749" s="146">
        <f>IF(N1749="zákl. přenesená",J1749,0)</f>
        <v>0</v>
      </c>
      <c r="BH1749" s="146">
        <f>IF(N1749="sníž. přenesená",J1749,0)</f>
        <v>0</v>
      </c>
      <c r="BI1749" s="146">
        <f>IF(N1749="nulová",J1749,0)</f>
        <v>0</v>
      </c>
      <c r="BJ1749" s="18" t="s">
        <v>31</v>
      </c>
      <c r="BK1749" s="259">
        <f>ROUND(I1749*H1749,3)</f>
        <v>0</v>
      </c>
      <c r="BL1749" s="18" t="s">
        <v>518</v>
      </c>
      <c r="BM1749" s="258" t="s">
        <v>1901</v>
      </c>
    </row>
    <row r="1750" s="14" customFormat="1">
      <c r="A1750" s="14"/>
      <c r="B1750" s="271"/>
      <c r="C1750" s="272"/>
      <c r="D1750" s="262" t="s">
        <v>251</v>
      </c>
      <c r="E1750" s="273" t="s">
        <v>1</v>
      </c>
      <c r="F1750" s="274" t="s">
        <v>1902</v>
      </c>
      <c r="G1750" s="272"/>
      <c r="H1750" s="275">
        <v>0.0060000000000000001</v>
      </c>
      <c r="I1750" s="276"/>
      <c r="J1750" s="272"/>
      <c r="K1750" s="272"/>
      <c r="L1750" s="277"/>
      <c r="M1750" s="278"/>
      <c r="N1750" s="279"/>
      <c r="O1750" s="279"/>
      <c r="P1750" s="279"/>
      <c r="Q1750" s="279"/>
      <c r="R1750" s="279"/>
      <c r="S1750" s="279"/>
      <c r="T1750" s="280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T1750" s="281" t="s">
        <v>251</v>
      </c>
      <c r="AU1750" s="281" t="s">
        <v>85</v>
      </c>
      <c r="AV1750" s="14" t="s">
        <v>85</v>
      </c>
      <c r="AW1750" s="14" t="s">
        <v>30</v>
      </c>
      <c r="AX1750" s="14" t="s">
        <v>76</v>
      </c>
      <c r="AY1750" s="281" t="s">
        <v>242</v>
      </c>
    </row>
    <row r="1751" s="15" customFormat="1">
      <c r="A1751" s="15"/>
      <c r="B1751" s="282"/>
      <c r="C1751" s="283"/>
      <c r="D1751" s="262" t="s">
        <v>251</v>
      </c>
      <c r="E1751" s="284" t="s">
        <v>1</v>
      </c>
      <c r="F1751" s="285" t="s">
        <v>256</v>
      </c>
      <c r="G1751" s="283"/>
      <c r="H1751" s="286">
        <v>0.0060000000000000001</v>
      </c>
      <c r="I1751" s="287"/>
      <c r="J1751" s="283"/>
      <c r="K1751" s="283"/>
      <c r="L1751" s="288"/>
      <c r="M1751" s="289"/>
      <c r="N1751" s="290"/>
      <c r="O1751" s="290"/>
      <c r="P1751" s="290"/>
      <c r="Q1751" s="290"/>
      <c r="R1751" s="290"/>
      <c r="S1751" s="290"/>
      <c r="T1751" s="291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T1751" s="292" t="s">
        <v>251</v>
      </c>
      <c r="AU1751" s="292" t="s">
        <v>85</v>
      </c>
      <c r="AV1751" s="15" t="s">
        <v>249</v>
      </c>
      <c r="AW1751" s="15" t="s">
        <v>30</v>
      </c>
      <c r="AX1751" s="15" t="s">
        <v>31</v>
      </c>
      <c r="AY1751" s="292" t="s">
        <v>242</v>
      </c>
    </row>
    <row r="1752" s="2" customFormat="1" ht="16.5" customHeight="1">
      <c r="A1752" s="41"/>
      <c r="B1752" s="42"/>
      <c r="C1752" s="247" t="s">
        <v>1903</v>
      </c>
      <c r="D1752" s="247" t="s">
        <v>245</v>
      </c>
      <c r="E1752" s="248" t="s">
        <v>1904</v>
      </c>
      <c r="F1752" s="249" t="s">
        <v>1905</v>
      </c>
      <c r="G1752" s="250" t="s">
        <v>1863</v>
      </c>
      <c r="H1752" s="251">
        <v>230.66</v>
      </c>
      <c r="I1752" s="252"/>
      <c r="J1752" s="251">
        <f>ROUND(I1752*H1752,3)</f>
        <v>0</v>
      </c>
      <c r="K1752" s="253"/>
      <c r="L1752" s="44"/>
      <c r="M1752" s="254" t="s">
        <v>1</v>
      </c>
      <c r="N1752" s="255" t="s">
        <v>41</v>
      </c>
      <c r="O1752" s="94"/>
      <c r="P1752" s="256">
        <f>O1752*H1752</f>
        <v>0</v>
      </c>
      <c r="Q1752" s="256">
        <v>0</v>
      </c>
      <c r="R1752" s="256">
        <f>Q1752*H1752</f>
        <v>0</v>
      </c>
      <c r="S1752" s="256">
        <v>0</v>
      </c>
      <c r="T1752" s="257">
        <f>S1752*H1752</f>
        <v>0</v>
      </c>
      <c r="U1752" s="41"/>
      <c r="V1752" s="41"/>
      <c r="W1752" s="41"/>
      <c r="X1752" s="41"/>
      <c r="Y1752" s="41"/>
      <c r="Z1752" s="41"/>
      <c r="AA1752" s="41"/>
      <c r="AB1752" s="41"/>
      <c r="AC1752" s="41"/>
      <c r="AD1752" s="41"/>
      <c r="AE1752" s="41"/>
      <c r="AR1752" s="258" t="s">
        <v>518</v>
      </c>
      <c r="AT1752" s="258" t="s">
        <v>245</v>
      </c>
      <c r="AU1752" s="258" t="s">
        <v>85</v>
      </c>
      <c r="AY1752" s="18" t="s">
        <v>242</v>
      </c>
      <c r="BE1752" s="146">
        <f>IF(N1752="základní",J1752,0)</f>
        <v>0</v>
      </c>
      <c r="BF1752" s="146">
        <f>IF(N1752="snížená",J1752,0)</f>
        <v>0</v>
      </c>
      <c r="BG1752" s="146">
        <f>IF(N1752="zákl. přenesená",J1752,0)</f>
        <v>0</v>
      </c>
      <c r="BH1752" s="146">
        <f>IF(N1752="sníž. přenesená",J1752,0)</f>
        <v>0</v>
      </c>
      <c r="BI1752" s="146">
        <f>IF(N1752="nulová",J1752,0)</f>
        <v>0</v>
      </c>
      <c r="BJ1752" s="18" t="s">
        <v>31</v>
      </c>
      <c r="BK1752" s="259">
        <f>ROUND(I1752*H1752,3)</f>
        <v>0</v>
      </c>
      <c r="BL1752" s="18" t="s">
        <v>518</v>
      </c>
      <c r="BM1752" s="258" t="s">
        <v>1906</v>
      </c>
    </row>
    <row r="1753" s="2" customFormat="1" ht="21.75" customHeight="1">
      <c r="A1753" s="41"/>
      <c r="B1753" s="42"/>
      <c r="C1753" s="247" t="s">
        <v>1907</v>
      </c>
      <c r="D1753" s="247" t="s">
        <v>245</v>
      </c>
      <c r="E1753" s="248" t="s">
        <v>1908</v>
      </c>
      <c r="F1753" s="249" t="s">
        <v>1909</v>
      </c>
      <c r="G1753" s="250" t="s">
        <v>1738</v>
      </c>
      <c r="H1753" s="251">
        <v>1</v>
      </c>
      <c r="I1753" s="252"/>
      <c r="J1753" s="251">
        <f>ROUND(I1753*H1753,3)</f>
        <v>0</v>
      </c>
      <c r="K1753" s="253"/>
      <c r="L1753" s="44"/>
      <c r="M1753" s="254" t="s">
        <v>1</v>
      </c>
      <c r="N1753" s="255" t="s">
        <v>41</v>
      </c>
      <c r="O1753" s="94"/>
      <c r="P1753" s="256">
        <f>O1753*H1753</f>
        <v>0</v>
      </c>
      <c r="Q1753" s="256">
        <v>0</v>
      </c>
      <c r="R1753" s="256">
        <f>Q1753*H1753</f>
        <v>0</v>
      </c>
      <c r="S1753" s="256">
        <v>0</v>
      </c>
      <c r="T1753" s="257">
        <f>S1753*H1753</f>
        <v>0</v>
      </c>
      <c r="U1753" s="41"/>
      <c r="V1753" s="41"/>
      <c r="W1753" s="41"/>
      <c r="X1753" s="41"/>
      <c r="Y1753" s="41"/>
      <c r="Z1753" s="41"/>
      <c r="AA1753" s="41"/>
      <c r="AB1753" s="41"/>
      <c r="AC1753" s="41"/>
      <c r="AD1753" s="41"/>
      <c r="AE1753" s="41"/>
      <c r="AR1753" s="258" t="s">
        <v>518</v>
      </c>
      <c r="AT1753" s="258" t="s">
        <v>245</v>
      </c>
      <c r="AU1753" s="258" t="s">
        <v>85</v>
      </c>
      <c r="AY1753" s="18" t="s">
        <v>242</v>
      </c>
      <c r="BE1753" s="146">
        <f>IF(N1753="základní",J1753,0)</f>
        <v>0</v>
      </c>
      <c r="BF1753" s="146">
        <f>IF(N1753="snížená",J1753,0)</f>
        <v>0</v>
      </c>
      <c r="BG1753" s="146">
        <f>IF(N1753="zákl. přenesená",J1753,0)</f>
        <v>0</v>
      </c>
      <c r="BH1753" s="146">
        <f>IF(N1753="sníž. přenesená",J1753,0)</f>
        <v>0</v>
      </c>
      <c r="BI1753" s="146">
        <f>IF(N1753="nulová",J1753,0)</f>
        <v>0</v>
      </c>
      <c r="BJ1753" s="18" t="s">
        <v>31</v>
      </c>
      <c r="BK1753" s="259">
        <f>ROUND(I1753*H1753,3)</f>
        <v>0</v>
      </c>
      <c r="BL1753" s="18" t="s">
        <v>518</v>
      </c>
      <c r="BM1753" s="258" t="s">
        <v>1910</v>
      </c>
    </row>
    <row r="1754" s="2" customFormat="1" ht="21.75" customHeight="1">
      <c r="A1754" s="41"/>
      <c r="B1754" s="42"/>
      <c r="C1754" s="247" t="s">
        <v>1911</v>
      </c>
      <c r="D1754" s="247" t="s">
        <v>245</v>
      </c>
      <c r="E1754" s="248" t="s">
        <v>1912</v>
      </c>
      <c r="F1754" s="249" t="s">
        <v>1913</v>
      </c>
      <c r="G1754" s="250" t="s">
        <v>1738</v>
      </c>
      <c r="H1754" s="251">
        <v>1</v>
      </c>
      <c r="I1754" s="252"/>
      <c r="J1754" s="251">
        <f>ROUND(I1754*H1754,3)</f>
        <v>0</v>
      </c>
      <c r="K1754" s="253"/>
      <c r="L1754" s="44"/>
      <c r="M1754" s="254" t="s">
        <v>1</v>
      </c>
      <c r="N1754" s="255" t="s">
        <v>41</v>
      </c>
      <c r="O1754" s="94"/>
      <c r="P1754" s="256">
        <f>O1754*H1754</f>
        <v>0</v>
      </c>
      <c r="Q1754" s="256">
        <v>0</v>
      </c>
      <c r="R1754" s="256">
        <f>Q1754*H1754</f>
        <v>0</v>
      </c>
      <c r="S1754" s="256">
        <v>0</v>
      </c>
      <c r="T1754" s="257">
        <f>S1754*H1754</f>
        <v>0</v>
      </c>
      <c r="U1754" s="41"/>
      <c r="V1754" s="41"/>
      <c r="W1754" s="41"/>
      <c r="X1754" s="41"/>
      <c r="Y1754" s="41"/>
      <c r="Z1754" s="41"/>
      <c r="AA1754" s="41"/>
      <c r="AB1754" s="41"/>
      <c r="AC1754" s="41"/>
      <c r="AD1754" s="41"/>
      <c r="AE1754" s="41"/>
      <c r="AR1754" s="258" t="s">
        <v>518</v>
      </c>
      <c r="AT1754" s="258" t="s">
        <v>245</v>
      </c>
      <c r="AU1754" s="258" t="s">
        <v>85</v>
      </c>
      <c r="AY1754" s="18" t="s">
        <v>242</v>
      </c>
      <c r="BE1754" s="146">
        <f>IF(N1754="základní",J1754,0)</f>
        <v>0</v>
      </c>
      <c r="BF1754" s="146">
        <f>IF(N1754="snížená",J1754,0)</f>
        <v>0</v>
      </c>
      <c r="BG1754" s="146">
        <f>IF(N1754="zákl. přenesená",J1754,0)</f>
        <v>0</v>
      </c>
      <c r="BH1754" s="146">
        <f>IF(N1754="sníž. přenesená",J1754,0)</f>
        <v>0</v>
      </c>
      <c r="BI1754" s="146">
        <f>IF(N1754="nulová",J1754,0)</f>
        <v>0</v>
      </c>
      <c r="BJ1754" s="18" t="s">
        <v>31</v>
      </c>
      <c r="BK1754" s="259">
        <f>ROUND(I1754*H1754,3)</f>
        <v>0</v>
      </c>
      <c r="BL1754" s="18" t="s">
        <v>518</v>
      </c>
      <c r="BM1754" s="258" t="s">
        <v>1914</v>
      </c>
    </row>
    <row r="1755" s="2" customFormat="1" ht="21.75" customHeight="1">
      <c r="A1755" s="41"/>
      <c r="B1755" s="42"/>
      <c r="C1755" s="247" t="s">
        <v>1915</v>
      </c>
      <c r="D1755" s="247" t="s">
        <v>245</v>
      </c>
      <c r="E1755" s="248" t="s">
        <v>1916</v>
      </c>
      <c r="F1755" s="249" t="s">
        <v>1917</v>
      </c>
      <c r="G1755" s="250" t="s">
        <v>1738</v>
      </c>
      <c r="H1755" s="251">
        <v>1</v>
      </c>
      <c r="I1755" s="252"/>
      <c r="J1755" s="251">
        <f>ROUND(I1755*H1755,3)</f>
        <v>0</v>
      </c>
      <c r="K1755" s="253"/>
      <c r="L1755" s="44"/>
      <c r="M1755" s="254" t="s">
        <v>1</v>
      </c>
      <c r="N1755" s="255" t="s">
        <v>41</v>
      </c>
      <c r="O1755" s="94"/>
      <c r="P1755" s="256">
        <f>O1755*H1755</f>
        <v>0</v>
      </c>
      <c r="Q1755" s="256">
        <v>0</v>
      </c>
      <c r="R1755" s="256">
        <f>Q1755*H1755</f>
        <v>0</v>
      </c>
      <c r="S1755" s="256">
        <v>0</v>
      </c>
      <c r="T1755" s="257">
        <f>S1755*H1755</f>
        <v>0</v>
      </c>
      <c r="U1755" s="41"/>
      <c r="V1755" s="41"/>
      <c r="W1755" s="41"/>
      <c r="X1755" s="41"/>
      <c r="Y1755" s="41"/>
      <c r="Z1755" s="41"/>
      <c r="AA1755" s="41"/>
      <c r="AB1755" s="41"/>
      <c r="AC1755" s="41"/>
      <c r="AD1755" s="41"/>
      <c r="AE1755" s="41"/>
      <c r="AR1755" s="258" t="s">
        <v>518</v>
      </c>
      <c r="AT1755" s="258" t="s">
        <v>245</v>
      </c>
      <c r="AU1755" s="258" t="s">
        <v>85</v>
      </c>
      <c r="AY1755" s="18" t="s">
        <v>242</v>
      </c>
      <c r="BE1755" s="146">
        <f>IF(N1755="základní",J1755,0)</f>
        <v>0</v>
      </c>
      <c r="BF1755" s="146">
        <f>IF(N1755="snížená",J1755,0)</f>
        <v>0</v>
      </c>
      <c r="BG1755" s="146">
        <f>IF(N1755="zákl. přenesená",J1755,0)</f>
        <v>0</v>
      </c>
      <c r="BH1755" s="146">
        <f>IF(N1755="sníž. přenesená",J1755,0)</f>
        <v>0</v>
      </c>
      <c r="BI1755" s="146">
        <f>IF(N1755="nulová",J1755,0)</f>
        <v>0</v>
      </c>
      <c r="BJ1755" s="18" t="s">
        <v>31</v>
      </c>
      <c r="BK1755" s="259">
        <f>ROUND(I1755*H1755,3)</f>
        <v>0</v>
      </c>
      <c r="BL1755" s="18" t="s">
        <v>518</v>
      </c>
      <c r="BM1755" s="258" t="s">
        <v>1918</v>
      </c>
    </row>
    <row r="1756" s="2" customFormat="1" ht="21.75" customHeight="1">
      <c r="A1756" s="41"/>
      <c r="B1756" s="42"/>
      <c r="C1756" s="247" t="s">
        <v>1919</v>
      </c>
      <c r="D1756" s="247" t="s">
        <v>245</v>
      </c>
      <c r="E1756" s="248" t="s">
        <v>1920</v>
      </c>
      <c r="F1756" s="249" t="s">
        <v>1921</v>
      </c>
      <c r="G1756" s="250" t="s">
        <v>465</v>
      </c>
      <c r="H1756" s="251">
        <v>2.6000000000000001</v>
      </c>
      <c r="I1756" s="252"/>
      <c r="J1756" s="251">
        <f>ROUND(I1756*H1756,3)</f>
        <v>0</v>
      </c>
      <c r="K1756" s="253"/>
      <c r="L1756" s="44"/>
      <c r="M1756" s="254" t="s">
        <v>1</v>
      </c>
      <c r="N1756" s="255" t="s">
        <v>41</v>
      </c>
      <c r="O1756" s="94"/>
      <c r="P1756" s="256">
        <f>O1756*H1756</f>
        <v>0</v>
      </c>
      <c r="Q1756" s="256">
        <v>0</v>
      </c>
      <c r="R1756" s="256">
        <f>Q1756*H1756</f>
        <v>0</v>
      </c>
      <c r="S1756" s="256">
        <v>0</v>
      </c>
      <c r="T1756" s="257">
        <f>S1756*H1756</f>
        <v>0</v>
      </c>
      <c r="U1756" s="41"/>
      <c r="V1756" s="41"/>
      <c r="W1756" s="41"/>
      <c r="X1756" s="41"/>
      <c r="Y1756" s="41"/>
      <c r="Z1756" s="41"/>
      <c r="AA1756" s="41"/>
      <c r="AB1756" s="41"/>
      <c r="AC1756" s="41"/>
      <c r="AD1756" s="41"/>
      <c r="AE1756" s="41"/>
      <c r="AR1756" s="258" t="s">
        <v>518</v>
      </c>
      <c r="AT1756" s="258" t="s">
        <v>245</v>
      </c>
      <c r="AU1756" s="258" t="s">
        <v>85</v>
      </c>
      <c r="AY1756" s="18" t="s">
        <v>242</v>
      </c>
      <c r="BE1756" s="146">
        <f>IF(N1756="základní",J1756,0)</f>
        <v>0</v>
      </c>
      <c r="BF1756" s="146">
        <f>IF(N1756="snížená",J1756,0)</f>
        <v>0</v>
      </c>
      <c r="BG1756" s="146">
        <f>IF(N1756="zákl. přenesená",J1756,0)</f>
        <v>0</v>
      </c>
      <c r="BH1756" s="146">
        <f>IF(N1756="sníž. přenesená",J1756,0)</f>
        <v>0</v>
      </c>
      <c r="BI1756" s="146">
        <f>IF(N1756="nulová",J1756,0)</f>
        <v>0</v>
      </c>
      <c r="BJ1756" s="18" t="s">
        <v>31</v>
      </c>
      <c r="BK1756" s="259">
        <f>ROUND(I1756*H1756,3)</f>
        <v>0</v>
      </c>
      <c r="BL1756" s="18" t="s">
        <v>518</v>
      </c>
      <c r="BM1756" s="258" t="s">
        <v>1922</v>
      </c>
    </row>
    <row r="1757" s="2" customFormat="1" ht="21.75" customHeight="1">
      <c r="A1757" s="41"/>
      <c r="B1757" s="42"/>
      <c r="C1757" s="247" t="s">
        <v>1923</v>
      </c>
      <c r="D1757" s="247" t="s">
        <v>245</v>
      </c>
      <c r="E1757" s="248" t="s">
        <v>1924</v>
      </c>
      <c r="F1757" s="249" t="s">
        <v>1925</v>
      </c>
      <c r="G1757" s="250" t="s">
        <v>465</v>
      </c>
      <c r="H1757" s="251">
        <v>16</v>
      </c>
      <c r="I1757" s="252"/>
      <c r="J1757" s="251">
        <f>ROUND(I1757*H1757,3)</f>
        <v>0</v>
      </c>
      <c r="K1757" s="253"/>
      <c r="L1757" s="44"/>
      <c r="M1757" s="254" t="s">
        <v>1</v>
      </c>
      <c r="N1757" s="255" t="s">
        <v>41</v>
      </c>
      <c r="O1757" s="94"/>
      <c r="P1757" s="256">
        <f>O1757*H1757</f>
        <v>0</v>
      </c>
      <c r="Q1757" s="256">
        <v>0</v>
      </c>
      <c r="R1757" s="256">
        <f>Q1757*H1757</f>
        <v>0</v>
      </c>
      <c r="S1757" s="256">
        <v>0</v>
      </c>
      <c r="T1757" s="257">
        <f>S1757*H1757</f>
        <v>0</v>
      </c>
      <c r="U1757" s="41"/>
      <c r="V1757" s="41"/>
      <c r="W1757" s="41"/>
      <c r="X1757" s="41"/>
      <c r="Y1757" s="41"/>
      <c r="Z1757" s="41"/>
      <c r="AA1757" s="41"/>
      <c r="AB1757" s="41"/>
      <c r="AC1757" s="41"/>
      <c r="AD1757" s="41"/>
      <c r="AE1757" s="41"/>
      <c r="AR1757" s="258" t="s">
        <v>518</v>
      </c>
      <c r="AT1757" s="258" t="s">
        <v>245</v>
      </c>
      <c r="AU1757" s="258" t="s">
        <v>85</v>
      </c>
      <c r="AY1757" s="18" t="s">
        <v>242</v>
      </c>
      <c r="BE1757" s="146">
        <f>IF(N1757="základní",J1757,0)</f>
        <v>0</v>
      </c>
      <c r="BF1757" s="146">
        <f>IF(N1757="snížená",J1757,0)</f>
        <v>0</v>
      </c>
      <c r="BG1757" s="146">
        <f>IF(N1757="zákl. přenesená",J1757,0)</f>
        <v>0</v>
      </c>
      <c r="BH1757" s="146">
        <f>IF(N1757="sníž. přenesená",J1757,0)</f>
        <v>0</v>
      </c>
      <c r="BI1757" s="146">
        <f>IF(N1757="nulová",J1757,0)</f>
        <v>0</v>
      </c>
      <c r="BJ1757" s="18" t="s">
        <v>31</v>
      </c>
      <c r="BK1757" s="259">
        <f>ROUND(I1757*H1757,3)</f>
        <v>0</v>
      </c>
      <c r="BL1757" s="18" t="s">
        <v>518</v>
      </c>
      <c r="BM1757" s="258" t="s">
        <v>1926</v>
      </c>
    </row>
    <row r="1758" s="2" customFormat="1" ht="33" customHeight="1">
      <c r="A1758" s="41"/>
      <c r="B1758" s="42"/>
      <c r="C1758" s="247" t="s">
        <v>1927</v>
      </c>
      <c r="D1758" s="247" t="s">
        <v>245</v>
      </c>
      <c r="E1758" s="248" t="s">
        <v>1928</v>
      </c>
      <c r="F1758" s="249" t="s">
        <v>1929</v>
      </c>
      <c r="G1758" s="250" t="s">
        <v>1380</v>
      </c>
      <c r="H1758" s="314"/>
      <c r="I1758" s="252"/>
      <c r="J1758" s="251">
        <f>ROUND(I1758*H1758,3)</f>
        <v>0</v>
      </c>
      <c r="K1758" s="253"/>
      <c r="L1758" s="44"/>
      <c r="M1758" s="254" t="s">
        <v>1</v>
      </c>
      <c r="N1758" s="255" t="s">
        <v>41</v>
      </c>
      <c r="O1758" s="94"/>
      <c r="P1758" s="256">
        <f>O1758*H1758</f>
        <v>0</v>
      </c>
      <c r="Q1758" s="256">
        <v>0</v>
      </c>
      <c r="R1758" s="256">
        <f>Q1758*H1758</f>
        <v>0</v>
      </c>
      <c r="S1758" s="256">
        <v>0</v>
      </c>
      <c r="T1758" s="257">
        <f>S1758*H1758</f>
        <v>0</v>
      </c>
      <c r="U1758" s="41"/>
      <c r="V1758" s="41"/>
      <c r="W1758" s="41"/>
      <c r="X1758" s="41"/>
      <c r="Y1758" s="41"/>
      <c r="Z1758" s="41"/>
      <c r="AA1758" s="41"/>
      <c r="AB1758" s="41"/>
      <c r="AC1758" s="41"/>
      <c r="AD1758" s="41"/>
      <c r="AE1758" s="41"/>
      <c r="AR1758" s="258" t="s">
        <v>518</v>
      </c>
      <c r="AT1758" s="258" t="s">
        <v>245</v>
      </c>
      <c r="AU1758" s="258" t="s">
        <v>85</v>
      </c>
      <c r="AY1758" s="18" t="s">
        <v>242</v>
      </c>
      <c r="BE1758" s="146">
        <f>IF(N1758="základní",J1758,0)</f>
        <v>0</v>
      </c>
      <c r="BF1758" s="146">
        <f>IF(N1758="snížená",J1758,0)</f>
        <v>0</v>
      </c>
      <c r="BG1758" s="146">
        <f>IF(N1758="zákl. přenesená",J1758,0)</f>
        <v>0</v>
      </c>
      <c r="BH1758" s="146">
        <f>IF(N1758="sníž. přenesená",J1758,0)</f>
        <v>0</v>
      </c>
      <c r="BI1758" s="146">
        <f>IF(N1758="nulová",J1758,0)</f>
        <v>0</v>
      </c>
      <c r="BJ1758" s="18" t="s">
        <v>31</v>
      </c>
      <c r="BK1758" s="259">
        <f>ROUND(I1758*H1758,3)</f>
        <v>0</v>
      </c>
      <c r="BL1758" s="18" t="s">
        <v>518</v>
      </c>
      <c r="BM1758" s="258" t="s">
        <v>1930</v>
      </c>
    </row>
    <row r="1759" s="12" customFormat="1" ht="22.8" customHeight="1">
      <c r="A1759" s="12"/>
      <c r="B1759" s="231"/>
      <c r="C1759" s="232"/>
      <c r="D1759" s="233" t="s">
        <v>75</v>
      </c>
      <c r="E1759" s="245" t="s">
        <v>1931</v>
      </c>
      <c r="F1759" s="245" t="s">
        <v>1932</v>
      </c>
      <c r="G1759" s="232"/>
      <c r="H1759" s="232"/>
      <c r="I1759" s="235"/>
      <c r="J1759" s="246">
        <f>BK1759</f>
        <v>0</v>
      </c>
      <c r="K1759" s="232"/>
      <c r="L1759" s="237"/>
      <c r="M1759" s="238"/>
      <c r="N1759" s="239"/>
      <c r="O1759" s="239"/>
      <c r="P1759" s="240">
        <f>SUM(P1760:P2012)</f>
        <v>0</v>
      </c>
      <c r="Q1759" s="239"/>
      <c r="R1759" s="240">
        <f>SUM(R1760:R2012)</f>
        <v>16.964793540000002</v>
      </c>
      <c r="S1759" s="239"/>
      <c r="T1759" s="241">
        <f>SUM(T1760:T2012)</f>
        <v>23.647065499999997</v>
      </c>
      <c r="U1759" s="12"/>
      <c r="V1759" s="12"/>
      <c r="W1759" s="12"/>
      <c r="X1759" s="12"/>
      <c r="Y1759" s="12"/>
      <c r="Z1759" s="12"/>
      <c r="AA1759" s="12"/>
      <c r="AB1759" s="12"/>
      <c r="AC1759" s="12"/>
      <c r="AD1759" s="12"/>
      <c r="AE1759" s="12"/>
      <c r="AR1759" s="242" t="s">
        <v>85</v>
      </c>
      <c r="AT1759" s="243" t="s">
        <v>75</v>
      </c>
      <c r="AU1759" s="243" t="s">
        <v>31</v>
      </c>
      <c r="AY1759" s="242" t="s">
        <v>242</v>
      </c>
      <c r="BK1759" s="244">
        <f>SUM(BK1760:BK2012)</f>
        <v>0</v>
      </c>
    </row>
    <row r="1760" s="2" customFormat="1" ht="16.5" customHeight="1">
      <c r="A1760" s="41"/>
      <c r="B1760" s="42"/>
      <c r="C1760" s="247" t="s">
        <v>1933</v>
      </c>
      <c r="D1760" s="247" t="s">
        <v>245</v>
      </c>
      <c r="E1760" s="248" t="s">
        <v>1934</v>
      </c>
      <c r="F1760" s="249" t="s">
        <v>1935</v>
      </c>
      <c r="G1760" s="250" t="s">
        <v>353</v>
      </c>
      <c r="H1760" s="251">
        <v>473.26999999999998</v>
      </c>
      <c r="I1760" s="252"/>
      <c r="J1760" s="251">
        <f>ROUND(I1760*H1760,3)</f>
        <v>0</v>
      </c>
      <c r="K1760" s="253"/>
      <c r="L1760" s="44"/>
      <c r="M1760" s="254" t="s">
        <v>1</v>
      </c>
      <c r="N1760" s="255" t="s">
        <v>41</v>
      </c>
      <c r="O1760" s="94"/>
      <c r="P1760" s="256">
        <f>O1760*H1760</f>
        <v>0</v>
      </c>
      <c r="Q1760" s="256">
        <v>0</v>
      </c>
      <c r="R1760" s="256">
        <f>Q1760*H1760</f>
        <v>0</v>
      </c>
      <c r="S1760" s="256">
        <v>0</v>
      </c>
      <c r="T1760" s="257">
        <f>S1760*H1760</f>
        <v>0</v>
      </c>
      <c r="U1760" s="41"/>
      <c r="V1760" s="41"/>
      <c r="W1760" s="41"/>
      <c r="X1760" s="41"/>
      <c r="Y1760" s="41"/>
      <c r="Z1760" s="41"/>
      <c r="AA1760" s="41"/>
      <c r="AB1760" s="41"/>
      <c r="AC1760" s="41"/>
      <c r="AD1760" s="41"/>
      <c r="AE1760" s="41"/>
      <c r="AR1760" s="258" t="s">
        <v>249</v>
      </c>
      <c r="AT1760" s="258" t="s">
        <v>245</v>
      </c>
      <c r="AU1760" s="258" t="s">
        <v>85</v>
      </c>
      <c r="AY1760" s="18" t="s">
        <v>242</v>
      </c>
      <c r="BE1760" s="146">
        <f>IF(N1760="základní",J1760,0)</f>
        <v>0</v>
      </c>
      <c r="BF1760" s="146">
        <f>IF(N1760="snížená",J1760,0)</f>
        <v>0</v>
      </c>
      <c r="BG1760" s="146">
        <f>IF(N1760="zákl. přenesená",J1760,0)</f>
        <v>0</v>
      </c>
      <c r="BH1760" s="146">
        <f>IF(N1760="sníž. přenesená",J1760,0)</f>
        <v>0</v>
      </c>
      <c r="BI1760" s="146">
        <f>IF(N1760="nulová",J1760,0)</f>
        <v>0</v>
      </c>
      <c r="BJ1760" s="18" t="s">
        <v>31</v>
      </c>
      <c r="BK1760" s="259">
        <f>ROUND(I1760*H1760,3)</f>
        <v>0</v>
      </c>
      <c r="BL1760" s="18" t="s">
        <v>249</v>
      </c>
      <c r="BM1760" s="258" t="s">
        <v>1936</v>
      </c>
    </row>
    <row r="1761" s="13" customFormat="1">
      <c r="A1761" s="13"/>
      <c r="B1761" s="260"/>
      <c r="C1761" s="261"/>
      <c r="D1761" s="262" t="s">
        <v>251</v>
      </c>
      <c r="E1761" s="263" t="s">
        <v>1</v>
      </c>
      <c r="F1761" s="264" t="s">
        <v>585</v>
      </c>
      <c r="G1761" s="261"/>
      <c r="H1761" s="263" t="s">
        <v>1</v>
      </c>
      <c r="I1761" s="265"/>
      <c r="J1761" s="261"/>
      <c r="K1761" s="261"/>
      <c r="L1761" s="266"/>
      <c r="M1761" s="267"/>
      <c r="N1761" s="268"/>
      <c r="O1761" s="268"/>
      <c r="P1761" s="268"/>
      <c r="Q1761" s="268"/>
      <c r="R1761" s="268"/>
      <c r="S1761" s="268"/>
      <c r="T1761" s="269"/>
      <c r="U1761" s="13"/>
      <c r="V1761" s="13"/>
      <c r="W1761" s="13"/>
      <c r="X1761" s="13"/>
      <c r="Y1761" s="13"/>
      <c r="Z1761" s="13"/>
      <c r="AA1761" s="13"/>
      <c r="AB1761" s="13"/>
      <c r="AC1761" s="13"/>
      <c r="AD1761" s="13"/>
      <c r="AE1761" s="13"/>
      <c r="AT1761" s="270" t="s">
        <v>251</v>
      </c>
      <c r="AU1761" s="270" t="s">
        <v>85</v>
      </c>
      <c r="AV1761" s="13" t="s">
        <v>31</v>
      </c>
      <c r="AW1761" s="13" t="s">
        <v>30</v>
      </c>
      <c r="AX1761" s="13" t="s">
        <v>76</v>
      </c>
      <c r="AY1761" s="270" t="s">
        <v>242</v>
      </c>
    </row>
    <row r="1762" s="13" customFormat="1">
      <c r="A1762" s="13"/>
      <c r="B1762" s="260"/>
      <c r="C1762" s="261"/>
      <c r="D1762" s="262" t="s">
        <v>251</v>
      </c>
      <c r="E1762" s="263" t="s">
        <v>1</v>
      </c>
      <c r="F1762" s="264" t="s">
        <v>480</v>
      </c>
      <c r="G1762" s="261"/>
      <c r="H1762" s="263" t="s">
        <v>1</v>
      </c>
      <c r="I1762" s="265"/>
      <c r="J1762" s="261"/>
      <c r="K1762" s="261"/>
      <c r="L1762" s="266"/>
      <c r="M1762" s="267"/>
      <c r="N1762" s="268"/>
      <c r="O1762" s="268"/>
      <c r="P1762" s="268"/>
      <c r="Q1762" s="268"/>
      <c r="R1762" s="268"/>
      <c r="S1762" s="268"/>
      <c r="T1762" s="269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T1762" s="270" t="s">
        <v>251</v>
      </c>
      <c r="AU1762" s="270" t="s">
        <v>85</v>
      </c>
      <c r="AV1762" s="13" t="s">
        <v>31</v>
      </c>
      <c r="AW1762" s="13" t="s">
        <v>30</v>
      </c>
      <c r="AX1762" s="13" t="s">
        <v>76</v>
      </c>
      <c r="AY1762" s="270" t="s">
        <v>242</v>
      </c>
    </row>
    <row r="1763" s="13" customFormat="1">
      <c r="A1763" s="13"/>
      <c r="B1763" s="260"/>
      <c r="C1763" s="261"/>
      <c r="D1763" s="262" t="s">
        <v>251</v>
      </c>
      <c r="E1763" s="263" t="s">
        <v>1</v>
      </c>
      <c r="F1763" s="264" t="s">
        <v>1937</v>
      </c>
      <c r="G1763" s="261"/>
      <c r="H1763" s="263" t="s">
        <v>1</v>
      </c>
      <c r="I1763" s="265"/>
      <c r="J1763" s="261"/>
      <c r="K1763" s="261"/>
      <c r="L1763" s="266"/>
      <c r="M1763" s="267"/>
      <c r="N1763" s="268"/>
      <c r="O1763" s="268"/>
      <c r="P1763" s="268"/>
      <c r="Q1763" s="268"/>
      <c r="R1763" s="268"/>
      <c r="S1763" s="268"/>
      <c r="T1763" s="269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T1763" s="270" t="s">
        <v>251</v>
      </c>
      <c r="AU1763" s="270" t="s">
        <v>85</v>
      </c>
      <c r="AV1763" s="13" t="s">
        <v>31</v>
      </c>
      <c r="AW1763" s="13" t="s">
        <v>30</v>
      </c>
      <c r="AX1763" s="13" t="s">
        <v>76</v>
      </c>
      <c r="AY1763" s="270" t="s">
        <v>242</v>
      </c>
    </row>
    <row r="1764" s="13" customFormat="1">
      <c r="A1764" s="13"/>
      <c r="B1764" s="260"/>
      <c r="C1764" s="261"/>
      <c r="D1764" s="262" t="s">
        <v>251</v>
      </c>
      <c r="E1764" s="263" t="s">
        <v>1</v>
      </c>
      <c r="F1764" s="264" t="s">
        <v>481</v>
      </c>
      <c r="G1764" s="261"/>
      <c r="H1764" s="263" t="s">
        <v>1</v>
      </c>
      <c r="I1764" s="265"/>
      <c r="J1764" s="261"/>
      <c r="K1764" s="261"/>
      <c r="L1764" s="266"/>
      <c r="M1764" s="267"/>
      <c r="N1764" s="268"/>
      <c r="O1764" s="268"/>
      <c r="P1764" s="268"/>
      <c r="Q1764" s="268"/>
      <c r="R1764" s="268"/>
      <c r="S1764" s="268"/>
      <c r="T1764" s="269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T1764" s="270" t="s">
        <v>251</v>
      </c>
      <c r="AU1764" s="270" t="s">
        <v>85</v>
      </c>
      <c r="AV1764" s="13" t="s">
        <v>31</v>
      </c>
      <c r="AW1764" s="13" t="s">
        <v>30</v>
      </c>
      <c r="AX1764" s="13" t="s">
        <v>76</v>
      </c>
      <c r="AY1764" s="270" t="s">
        <v>242</v>
      </c>
    </row>
    <row r="1765" s="13" customFormat="1">
      <c r="A1765" s="13"/>
      <c r="B1765" s="260"/>
      <c r="C1765" s="261"/>
      <c r="D1765" s="262" t="s">
        <v>251</v>
      </c>
      <c r="E1765" s="263" t="s">
        <v>1</v>
      </c>
      <c r="F1765" s="264" t="s">
        <v>1938</v>
      </c>
      <c r="G1765" s="261"/>
      <c r="H1765" s="263" t="s">
        <v>1</v>
      </c>
      <c r="I1765" s="265"/>
      <c r="J1765" s="261"/>
      <c r="K1765" s="261"/>
      <c r="L1765" s="266"/>
      <c r="M1765" s="267"/>
      <c r="N1765" s="268"/>
      <c r="O1765" s="268"/>
      <c r="P1765" s="268"/>
      <c r="Q1765" s="268"/>
      <c r="R1765" s="268"/>
      <c r="S1765" s="268"/>
      <c r="T1765" s="269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T1765" s="270" t="s">
        <v>251</v>
      </c>
      <c r="AU1765" s="270" t="s">
        <v>85</v>
      </c>
      <c r="AV1765" s="13" t="s">
        <v>31</v>
      </c>
      <c r="AW1765" s="13" t="s">
        <v>30</v>
      </c>
      <c r="AX1765" s="13" t="s">
        <v>76</v>
      </c>
      <c r="AY1765" s="270" t="s">
        <v>242</v>
      </c>
    </row>
    <row r="1766" s="13" customFormat="1">
      <c r="A1766" s="13"/>
      <c r="B1766" s="260"/>
      <c r="C1766" s="261"/>
      <c r="D1766" s="262" t="s">
        <v>251</v>
      </c>
      <c r="E1766" s="263" t="s">
        <v>1</v>
      </c>
      <c r="F1766" s="264" t="s">
        <v>482</v>
      </c>
      <c r="G1766" s="261"/>
      <c r="H1766" s="263" t="s">
        <v>1</v>
      </c>
      <c r="I1766" s="265"/>
      <c r="J1766" s="261"/>
      <c r="K1766" s="261"/>
      <c r="L1766" s="266"/>
      <c r="M1766" s="267"/>
      <c r="N1766" s="268"/>
      <c r="O1766" s="268"/>
      <c r="P1766" s="268"/>
      <c r="Q1766" s="268"/>
      <c r="R1766" s="268"/>
      <c r="S1766" s="268"/>
      <c r="T1766" s="269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T1766" s="270" t="s">
        <v>251</v>
      </c>
      <c r="AU1766" s="270" t="s">
        <v>85</v>
      </c>
      <c r="AV1766" s="13" t="s">
        <v>31</v>
      </c>
      <c r="AW1766" s="13" t="s">
        <v>30</v>
      </c>
      <c r="AX1766" s="13" t="s">
        <v>76</v>
      </c>
      <c r="AY1766" s="270" t="s">
        <v>242</v>
      </c>
    </row>
    <row r="1767" s="13" customFormat="1">
      <c r="A1767" s="13"/>
      <c r="B1767" s="260"/>
      <c r="C1767" s="261"/>
      <c r="D1767" s="262" t="s">
        <v>251</v>
      </c>
      <c r="E1767" s="263" t="s">
        <v>1</v>
      </c>
      <c r="F1767" s="264" t="s">
        <v>1939</v>
      </c>
      <c r="G1767" s="261"/>
      <c r="H1767" s="263" t="s">
        <v>1</v>
      </c>
      <c r="I1767" s="265"/>
      <c r="J1767" s="261"/>
      <c r="K1767" s="261"/>
      <c r="L1767" s="266"/>
      <c r="M1767" s="267"/>
      <c r="N1767" s="268"/>
      <c r="O1767" s="268"/>
      <c r="P1767" s="268"/>
      <c r="Q1767" s="268"/>
      <c r="R1767" s="268"/>
      <c r="S1767" s="268"/>
      <c r="T1767" s="269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T1767" s="270" t="s">
        <v>251</v>
      </c>
      <c r="AU1767" s="270" t="s">
        <v>85</v>
      </c>
      <c r="AV1767" s="13" t="s">
        <v>31</v>
      </c>
      <c r="AW1767" s="13" t="s">
        <v>30</v>
      </c>
      <c r="AX1767" s="13" t="s">
        <v>76</v>
      </c>
      <c r="AY1767" s="270" t="s">
        <v>242</v>
      </c>
    </row>
    <row r="1768" s="14" customFormat="1">
      <c r="A1768" s="14"/>
      <c r="B1768" s="271"/>
      <c r="C1768" s="272"/>
      <c r="D1768" s="262" t="s">
        <v>251</v>
      </c>
      <c r="E1768" s="273" t="s">
        <v>1</v>
      </c>
      <c r="F1768" s="274" t="s">
        <v>150</v>
      </c>
      <c r="G1768" s="272"/>
      <c r="H1768" s="275">
        <v>473.26999999999998</v>
      </c>
      <c r="I1768" s="276"/>
      <c r="J1768" s="272"/>
      <c r="K1768" s="272"/>
      <c r="L1768" s="277"/>
      <c r="M1768" s="278"/>
      <c r="N1768" s="279"/>
      <c r="O1768" s="279"/>
      <c r="P1768" s="279"/>
      <c r="Q1768" s="279"/>
      <c r="R1768" s="279"/>
      <c r="S1768" s="279"/>
      <c r="T1768" s="280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T1768" s="281" t="s">
        <v>251</v>
      </c>
      <c r="AU1768" s="281" t="s">
        <v>85</v>
      </c>
      <c r="AV1768" s="14" t="s">
        <v>85</v>
      </c>
      <c r="AW1768" s="14" t="s">
        <v>30</v>
      </c>
      <c r="AX1768" s="14" t="s">
        <v>31</v>
      </c>
      <c r="AY1768" s="281" t="s">
        <v>242</v>
      </c>
    </row>
    <row r="1769" s="2" customFormat="1" ht="16.5" customHeight="1">
      <c r="A1769" s="41"/>
      <c r="B1769" s="42"/>
      <c r="C1769" s="247" t="s">
        <v>1940</v>
      </c>
      <c r="D1769" s="247" t="s">
        <v>245</v>
      </c>
      <c r="E1769" s="248" t="s">
        <v>1941</v>
      </c>
      <c r="F1769" s="249" t="s">
        <v>1942</v>
      </c>
      <c r="G1769" s="250" t="s">
        <v>353</v>
      </c>
      <c r="H1769" s="251">
        <v>42.112000000000002</v>
      </c>
      <c r="I1769" s="252"/>
      <c r="J1769" s="251">
        <f>ROUND(I1769*H1769,3)</f>
        <v>0</v>
      </c>
      <c r="K1769" s="253"/>
      <c r="L1769" s="44"/>
      <c r="M1769" s="254" t="s">
        <v>1</v>
      </c>
      <c r="N1769" s="255" t="s">
        <v>41</v>
      </c>
      <c r="O1769" s="94"/>
      <c r="P1769" s="256">
        <f>O1769*H1769</f>
        <v>0</v>
      </c>
      <c r="Q1769" s="256">
        <v>0</v>
      </c>
      <c r="R1769" s="256">
        <f>Q1769*H1769</f>
        <v>0</v>
      </c>
      <c r="S1769" s="256">
        <v>0</v>
      </c>
      <c r="T1769" s="257">
        <f>S1769*H1769</f>
        <v>0</v>
      </c>
      <c r="U1769" s="41"/>
      <c r="V1769" s="41"/>
      <c r="W1769" s="41"/>
      <c r="X1769" s="41"/>
      <c r="Y1769" s="41"/>
      <c r="Z1769" s="41"/>
      <c r="AA1769" s="41"/>
      <c r="AB1769" s="41"/>
      <c r="AC1769" s="41"/>
      <c r="AD1769" s="41"/>
      <c r="AE1769" s="41"/>
      <c r="AR1769" s="258" t="s">
        <v>518</v>
      </c>
      <c r="AT1769" s="258" t="s">
        <v>245</v>
      </c>
      <c r="AU1769" s="258" t="s">
        <v>85</v>
      </c>
      <c r="AY1769" s="18" t="s">
        <v>242</v>
      </c>
      <c r="BE1769" s="146">
        <f>IF(N1769="základní",J1769,0)</f>
        <v>0</v>
      </c>
      <c r="BF1769" s="146">
        <f>IF(N1769="snížená",J1769,0)</f>
        <v>0</v>
      </c>
      <c r="BG1769" s="146">
        <f>IF(N1769="zákl. přenesená",J1769,0)</f>
        <v>0</v>
      </c>
      <c r="BH1769" s="146">
        <f>IF(N1769="sníž. přenesená",J1769,0)</f>
        <v>0</v>
      </c>
      <c r="BI1769" s="146">
        <f>IF(N1769="nulová",J1769,0)</f>
        <v>0</v>
      </c>
      <c r="BJ1769" s="18" t="s">
        <v>31</v>
      </c>
      <c r="BK1769" s="259">
        <f>ROUND(I1769*H1769,3)</f>
        <v>0</v>
      </c>
      <c r="BL1769" s="18" t="s">
        <v>518</v>
      </c>
      <c r="BM1769" s="258" t="s">
        <v>1943</v>
      </c>
    </row>
    <row r="1770" s="13" customFormat="1">
      <c r="A1770" s="13"/>
      <c r="B1770" s="260"/>
      <c r="C1770" s="261"/>
      <c r="D1770" s="262" t="s">
        <v>251</v>
      </c>
      <c r="E1770" s="263" t="s">
        <v>1</v>
      </c>
      <c r="F1770" s="264" t="s">
        <v>1944</v>
      </c>
      <c r="G1770" s="261"/>
      <c r="H1770" s="263" t="s">
        <v>1</v>
      </c>
      <c r="I1770" s="265"/>
      <c r="J1770" s="261"/>
      <c r="K1770" s="261"/>
      <c r="L1770" s="266"/>
      <c r="M1770" s="267"/>
      <c r="N1770" s="268"/>
      <c r="O1770" s="268"/>
      <c r="P1770" s="268"/>
      <c r="Q1770" s="268"/>
      <c r="R1770" s="268"/>
      <c r="S1770" s="268"/>
      <c r="T1770" s="269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T1770" s="270" t="s">
        <v>251</v>
      </c>
      <c r="AU1770" s="270" t="s">
        <v>85</v>
      </c>
      <c r="AV1770" s="13" t="s">
        <v>31</v>
      </c>
      <c r="AW1770" s="13" t="s">
        <v>30</v>
      </c>
      <c r="AX1770" s="13" t="s">
        <v>76</v>
      </c>
      <c r="AY1770" s="270" t="s">
        <v>242</v>
      </c>
    </row>
    <row r="1771" s="13" customFormat="1">
      <c r="A1771" s="13"/>
      <c r="B1771" s="260"/>
      <c r="C1771" s="261"/>
      <c r="D1771" s="262" t="s">
        <v>251</v>
      </c>
      <c r="E1771" s="263" t="s">
        <v>1</v>
      </c>
      <c r="F1771" s="264" t="s">
        <v>808</v>
      </c>
      <c r="G1771" s="261"/>
      <c r="H1771" s="263" t="s">
        <v>1</v>
      </c>
      <c r="I1771" s="265"/>
      <c r="J1771" s="261"/>
      <c r="K1771" s="261"/>
      <c r="L1771" s="266"/>
      <c r="M1771" s="267"/>
      <c r="N1771" s="268"/>
      <c r="O1771" s="268"/>
      <c r="P1771" s="268"/>
      <c r="Q1771" s="268"/>
      <c r="R1771" s="268"/>
      <c r="S1771" s="268"/>
      <c r="T1771" s="269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T1771" s="270" t="s">
        <v>251</v>
      </c>
      <c r="AU1771" s="270" t="s">
        <v>85</v>
      </c>
      <c r="AV1771" s="13" t="s">
        <v>31</v>
      </c>
      <c r="AW1771" s="13" t="s">
        <v>30</v>
      </c>
      <c r="AX1771" s="13" t="s">
        <v>76</v>
      </c>
      <c r="AY1771" s="270" t="s">
        <v>242</v>
      </c>
    </row>
    <row r="1772" s="14" customFormat="1">
      <c r="A1772" s="14"/>
      <c r="B1772" s="271"/>
      <c r="C1772" s="272"/>
      <c r="D1772" s="262" t="s">
        <v>251</v>
      </c>
      <c r="E1772" s="273" t="s">
        <v>1</v>
      </c>
      <c r="F1772" s="274" t="s">
        <v>1945</v>
      </c>
      <c r="G1772" s="272"/>
      <c r="H1772" s="275">
        <v>5.46</v>
      </c>
      <c r="I1772" s="276"/>
      <c r="J1772" s="272"/>
      <c r="K1772" s="272"/>
      <c r="L1772" s="277"/>
      <c r="M1772" s="278"/>
      <c r="N1772" s="279"/>
      <c r="O1772" s="279"/>
      <c r="P1772" s="279"/>
      <c r="Q1772" s="279"/>
      <c r="R1772" s="279"/>
      <c r="S1772" s="279"/>
      <c r="T1772" s="280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T1772" s="281" t="s">
        <v>251</v>
      </c>
      <c r="AU1772" s="281" t="s">
        <v>85</v>
      </c>
      <c r="AV1772" s="14" t="s">
        <v>85</v>
      </c>
      <c r="AW1772" s="14" t="s">
        <v>30</v>
      </c>
      <c r="AX1772" s="14" t="s">
        <v>76</v>
      </c>
      <c r="AY1772" s="281" t="s">
        <v>242</v>
      </c>
    </row>
    <row r="1773" s="13" customFormat="1">
      <c r="A1773" s="13"/>
      <c r="B1773" s="260"/>
      <c r="C1773" s="261"/>
      <c r="D1773" s="262" t="s">
        <v>251</v>
      </c>
      <c r="E1773" s="263" t="s">
        <v>1</v>
      </c>
      <c r="F1773" s="264" t="s">
        <v>810</v>
      </c>
      <c r="G1773" s="261"/>
      <c r="H1773" s="263" t="s">
        <v>1</v>
      </c>
      <c r="I1773" s="265"/>
      <c r="J1773" s="261"/>
      <c r="K1773" s="261"/>
      <c r="L1773" s="266"/>
      <c r="M1773" s="267"/>
      <c r="N1773" s="268"/>
      <c r="O1773" s="268"/>
      <c r="P1773" s="268"/>
      <c r="Q1773" s="268"/>
      <c r="R1773" s="268"/>
      <c r="S1773" s="268"/>
      <c r="T1773" s="269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T1773" s="270" t="s">
        <v>251</v>
      </c>
      <c r="AU1773" s="270" t="s">
        <v>85</v>
      </c>
      <c r="AV1773" s="13" t="s">
        <v>31</v>
      </c>
      <c r="AW1773" s="13" t="s">
        <v>30</v>
      </c>
      <c r="AX1773" s="13" t="s">
        <v>76</v>
      </c>
      <c r="AY1773" s="270" t="s">
        <v>242</v>
      </c>
    </row>
    <row r="1774" s="14" customFormat="1">
      <c r="A1774" s="14"/>
      <c r="B1774" s="271"/>
      <c r="C1774" s="272"/>
      <c r="D1774" s="262" t="s">
        <v>251</v>
      </c>
      <c r="E1774" s="273" t="s">
        <v>1</v>
      </c>
      <c r="F1774" s="274" t="s">
        <v>1946</v>
      </c>
      <c r="G1774" s="272"/>
      <c r="H1774" s="275">
        <v>7.9800000000000004</v>
      </c>
      <c r="I1774" s="276"/>
      <c r="J1774" s="272"/>
      <c r="K1774" s="272"/>
      <c r="L1774" s="277"/>
      <c r="M1774" s="278"/>
      <c r="N1774" s="279"/>
      <c r="O1774" s="279"/>
      <c r="P1774" s="279"/>
      <c r="Q1774" s="279"/>
      <c r="R1774" s="279"/>
      <c r="S1774" s="279"/>
      <c r="T1774" s="280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T1774" s="281" t="s">
        <v>251</v>
      </c>
      <c r="AU1774" s="281" t="s">
        <v>85</v>
      </c>
      <c r="AV1774" s="14" t="s">
        <v>85</v>
      </c>
      <c r="AW1774" s="14" t="s">
        <v>30</v>
      </c>
      <c r="AX1774" s="14" t="s">
        <v>76</v>
      </c>
      <c r="AY1774" s="281" t="s">
        <v>242</v>
      </c>
    </row>
    <row r="1775" s="13" customFormat="1">
      <c r="A1775" s="13"/>
      <c r="B1775" s="260"/>
      <c r="C1775" s="261"/>
      <c r="D1775" s="262" t="s">
        <v>251</v>
      </c>
      <c r="E1775" s="263" t="s">
        <v>1</v>
      </c>
      <c r="F1775" s="264" t="s">
        <v>1947</v>
      </c>
      <c r="G1775" s="261"/>
      <c r="H1775" s="263" t="s">
        <v>1</v>
      </c>
      <c r="I1775" s="265"/>
      <c r="J1775" s="261"/>
      <c r="K1775" s="261"/>
      <c r="L1775" s="266"/>
      <c r="M1775" s="267"/>
      <c r="N1775" s="268"/>
      <c r="O1775" s="268"/>
      <c r="P1775" s="268"/>
      <c r="Q1775" s="268"/>
      <c r="R1775" s="268"/>
      <c r="S1775" s="268"/>
      <c r="T1775" s="269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T1775" s="270" t="s">
        <v>251</v>
      </c>
      <c r="AU1775" s="270" t="s">
        <v>85</v>
      </c>
      <c r="AV1775" s="13" t="s">
        <v>31</v>
      </c>
      <c r="AW1775" s="13" t="s">
        <v>30</v>
      </c>
      <c r="AX1775" s="13" t="s">
        <v>76</v>
      </c>
      <c r="AY1775" s="270" t="s">
        <v>242</v>
      </c>
    </row>
    <row r="1776" s="14" customFormat="1">
      <c r="A1776" s="14"/>
      <c r="B1776" s="271"/>
      <c r="C1776" s="272"/>
      <c r="D1776" s="262" t="s">
        <v>251</v>
      </c>
      <c r="E1776" s="273" t="s">
        <v>1</v>
      </c>
      <c r="F1776" s="274" t="s">
        <v>1946</v>
      </c>
      <c r="G1776" s="272"/>
      <c r="H1776" s="275">
        <v>7.9800000000000004</v>
      </c>
      <c r="I1776" s="276"/>
      <c r="J1776" s="272"/>
      <c r="K1776" s="272"/>
      <c r="L1776" s="277"/>
      <c r="M1776" s="278"/>
      <c r="N1776" s="279"/>
      <c r="O1776" s="279"/>
      <c r="P1776" s="279"/>
      <c r="Q1776" s="279"/>
      <c r="R1776" s="279"/>
      <c r="S1776" s="279"/>
      <c r="T1776" s="280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T1776" s="281" t="s">
        <v>251</v>
      </c>
      <c r="AU1776" s="281" t="s">
        <v>85</v>
      </c>
      <c r="AV1776" s="14" t="s">
        <v>85</v>
      </c>
      <c r="AW1776" s="14" t="s">
        <v>30</v>
      </c>
      <c r="AX1776" s="14" t="s">
        <v>76</v>
      </c>
      <c r="AY1776" s="281" t="s">
        <v>242</v>
      </c>
    </row>
    <row r="1777" s="13" customFormat="1">
      <c r="A1777" s="13"/>
      <c r="B1777" s="260"/>
      <c r="C1777" s="261"/>
      <c r="D1777" s="262" t="s">
        <v>251</v>
      </c>
      <c r="E1777" s="263" t="s">
        <v>1</v>
      </c>
      <c r="F1777" s="264" t="s">
        <v>813</v>
      </c>
      <c r="G1777" s="261"/>
      <c r="H1777" s="263" t="s">
        <v>1</v>
      </c>
      <c r="I1777" s="265"/>
      <c r="J1777" s="261"/>
      <c r="K1777" s="261"/>
      <c r="L1777" s="266"/>
      <c r="M1777" s="267"/>
      <c r="N1777" s="268"/>
      <c r="O1777" s="268"/>
      <c r="P1777" s="268"/>
      <c r="Q1777" s="268"/>
      <c r="R1777" s="268"/>
      <c r="S1777" s="268"/>
      <c r="T1777" s="269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T1777" s="270" t="s">
        <v>251</v>
      </c>
      <c r="AU1777" s="270" t="s">
        <v>85</v>
      </c>
      <c r="AV1777" s="13" t="s">
        <v>31</v>
      </c>
      <c r="AW1777" s="13" t="s">
        <v>30</v>
      </c>
      <c r="AX1777" s="13" t="s">
        <v>76</v>
      </c>
      <c r="AY1777" s="270" t="s">
        <v>242</v>
      </c>
    </row>
    <row r="1778" s="14" customFormat="1">
      <c r="A1778" s="14"/>
      <c r="B1778" s="271"/>
      <c r="C1778" s="272"/>
      <c r="D1778" s="262" t="s">
        <v>251</v>
      </c>
      <c r="E1778" s="273" t="s">
        <v>1</v>
      </c>
      <c r="F1778" s="274" t="s">
        <v>1945</v>
      </c>
      <c r="G1778" s="272"/>
      <c r="H1778" s="275">
        <v>5.46</v>
      </c>
      <c r="I1778" s="276"/>
      <c r="J1778" s="272"/>
      <c r="K1778" s="272"/>
      <c r="L1778" s="277"/>
      <c r="M1778" s="278"/>
      <c r="N1778" s="279"/>
      <c r="O1778" s="279"/>
      <c r="P1778" s="279"/>
      <c r="Q1778" s="279"/>
      <c r="R1778" s="279"/>
      <c r="S1778" s="279"/>
      <c r="T1778" s="280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T1778" s="281" t="s">
        <v>251</v>
      </c>
      <c r="AU1778" s="281" t="s">
        <v>85</v>
      </c>
      <c r="AV1778" s="14" t="s">
        <v>85</v>
      </c>
      <c r="AW1778" s="14" t="s">
        <v>30</v>
      </c>
      <c r="AX1778" s="14" t="s">
        <v>76</v>
      </c>
      <c r="AY1778" s="281" t="s">
        <v>242</v>
      </c>
    </row>
    <row r="1779" s="16" customFormat="1">
      <c r="A1779" s="16"/>
      <c r="B1779" s="293"/>
      <c r="C1779" s="294"/>
      <c r="D1779" s="262" t="s">
        <v>251</v>
      </c>
      <c r="E1779" s="295" t="s">
        <v>1</v>
      </c>
      <c r="F1779" s="296" t="s">
        <v>293</v>
      </c>
      <c r="G1779" s="294"/>
      <c r="H1779" s="297">
        <v>26.879999999999999</v>
      </c>
      <c r="I1779" s="298"/>
      <c r="J1779" s="294"/>
      <c r="K1779" s="294"/>
      <c r="L1779" s="299"/>
      <c r="M1779" s="300"/>
      <c r="N1779" s="301"/>
      <c r="O1779" s="301"/>
      <c r="P1779" s="301"/>
      <c r="Q1779" s="301"/>
      <c r="R1779" s="301"/>
      <c r="S1779" s="301"/>
      <c r="T1779" s="302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T1779" s="303" t="s">
        <v>251</v>
      </c>
      <c r="AU1779" s="303" t="s">
        <v>85</v>
      </c>
      <c r="AV1779" s="16" t="s">
        <v>113</v>
      </c>
      <c r="AW1779" s="16" t="s">
        <v>30</v>
      </c>
      <c r="AX1779" s="16" t="s">
        <v>76</v>
      </c>
      <c r="AY1779" s="303" t="s">
        <v>242</v>
      </c>
    </row>
    <row r="1780" s="13" customFormat="1">
      <c r="A1780" s="13"/>
      <c r="B1780" s="260"/>
      <c r="C1780" s="261"/>
      <c r="D1780" s="262" t="s">
        <v>251</v>
      </c>
      <c r="E1780" s="263" t="s">
        <v>1</v>
      </c>
      <c r="F1780" s="264" t="s">
        <v>1948</v>
      </c>
      <c r="G1780" s="261"/>
      <c r="H1780" s="263" t="s">
        <v>1</v>
      </c>
      <c r="I1780" s="265"/>
      <c r="J1780" s="261"/>
      <c r="K1780" s="261"/>
      <c r="L1780" s="266"/>
      <c r="M1780" s="267"/>
      <c r="N1780" s="268"/>
      <c r="O1780" s="268"/>
      <c r="P1780" s="268"/>
      <c r="Q1780" s="268"/>
      <c r="R1780" s="268"/>
      <c r="S1780" s="268"/>
      <c r="T1780" s="269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13"/>
      <c r="AT1780" s="270" t="s">
        <v>251</v>
      </c>
      <c r="AU1780" s="270" t="s">
        <v>85</v>
      </c>
      <c r="AV1780" s="13" t="s">
        <v>31</v>
      </c>
      <c r="AW1780" s="13" t="s">
        <v>30</v>
      </c>
      <c r="AX1780" s="13" t="s">
        <v>76</v>
      </c>
      <c r="AY1780" s="270" t="s">
        <v>242</v>
      </c>
    </row>
    <row r="1781" s="13" customFormat="1">
      <c r="A1781" s="13"/>
      <c r="B1781" s="260"/>
      <c r="C1781" s="261"/>
      <c r="D1781" s="262" t="s">
        <v>251</v>
      </c>
      <c r="E1781" s="263" t="s">
        <v>1</v>
      </c>
      <c r="F1781" s="264" t="s">
        <v>808</v>
      </c>
      <c r="G1781" s="261"/>
      <c r="H1781" s="263" t="s">
        <v>1</v>
      </c>
      <c r="I1781" s="265"/>
      <c r="J1781" s="261"/>
      <c r="K1781" s="261"/>
      <c r="L1781" s="266"/>
      <c r="M1781" s="267"/>
      <c r="N1781" s="268"/>
      <c r="O1781" s="268"/>
      <c r="P1781" s="268"/>
      <c r="Q1781" s="268"/>
      <c r="R1781" s="268"/>
      <c r="S1781" s="268"/>
      <c r="T1781" s="269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T1781" s="270" t="s">
        <v>251</v>
      </c>
      <c r="AU1781" s="270" t="s">
        <v>85</v>
      </c>
      <c r="AV1781" s="13" t="s">
        <v>31</v>
      </c>
      <c r="AW1781" s="13" t="s">
        <v>30</v>
      </c>
      <c r="AX1781" s="13" t="s">
        <v>76</v>
      </c>
      <c r="AY1781" s="270" t="s">
        <v>242</v>
      </c>
    </row>
    <row r="1782" s="14" customFormat="1">
      <c r="A1782" s="14"/>
      <c r="B1782" s="271"/>
      <c r="C1782" s="272"/>
      <c r="D1782" s="262" t="s">
        <v>251</v>
      </c>
      <c r="E1782" s="273" t="s">
        <v>1</v>
      </c>
      <c r="F1782" s="274" t="s">
        <v>1949</v>
      </c>
      <c r="G1782" s="272"/>
      <c r="H1782" s="275">
        <v>3.1360000000000001</v>
      </c>
      <c r="I1782" s="276"/>
      <c r="J1782" s="272"/>
      <c r="K1782" s="272"/>
      <c r="L1782" s="277"/>
      <c r="M1782" s="278"/>
      <c r="N1782" s="279"/>
      <c r="O1782" s="279"/>
      <c r="P1782" s="279"/>
      <c r="Q1782" s="279"/>
      <c r="R1782" s="279"/>
      <c r="S1782" s="279"/>
      <c r="T1782" s="280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T1782" s="281" t="s">
        <v>251</v>
      </c>
      <c r="AU1782" s="281" t="s">
        <v>85</v>
      </c>
      <c r="AV1782" s="14" t="s">
        <v>85</v>
      </c>
      <c r="AW1782" s="14" t="s">
        <v>30</v>
      </c>
      <c r="AX1782" s="14" t="s">
        <v>76</v>
      </c>
      <c r="AY1782" s="281" t="s">
        <v>242</v>
      </c>
    </row>
    <row r="1783" s="13" customFormat="1">
      <c r="A1783" s="13"/>
      <c r="B1783" s="260"/>
      <c r="C1783" s="261"/>
      <c r="D1783" s="262" t="s">
        <v>251</v>
      </c>
      <c r="E1783" s="263" t="s">
        <v>1</v>
      </c>
      <c r="F1783" s="264" t="s">
        <v>810</v>
      </c>
      <c r="G1783" s="261"/>
      <c r="H1783" s="263" t="s">
        <v>1</v>
      </c>
      <c r="I1783" s="265"/>
      <c r="J1783" s="261"/>
      <c r="K1783" s="261"/>
      <c r="L1783" s="266"/>
      <c r="M1783" s="267"/>
      <c r="N1783" s="268"/>
      <c r="O1783" s="268"/>
      <c r="P1783" s="268"/>
      <c r="Q1783" s="268"/>
      <c r="R1783" s="268"/>
      <c r="S1783" s="268"/>
      <c r="T1783" s="269"/>
      <c r="U1783" s="13"/>
      <c r="V1783" s="13"/>
      <c r="W1783" s="13"/>
      <c r="X1783" s="13"/>
      <c r="Y1783" s="13"/>
      <c r="Z1783" s="13"/>
      <c r="AA1783" s="13"/>
      <c r="AB1783" s="13"/>
      <c r="AC1783" s="13"/>
      <c r="AD1783" s="13"/>
      <c r="AE1783" s="13"/>
      <c r="AT1783" s="270" t="s">
        <v>251</v>
      </c>
      <c r="AU1783" s="270" t="s">
        <v>85</v>
      </c>
      <c r="AV1783" s="13" t="s">
        <v>31</v>
      </c>
      <c r="AW1783" s="13" t="s">
        <v>30</v>
      </c>
      <c r="AX1783" s="13" t="s">
        <v>76</v>
      </c>
      <c r="AY1783" s="270" t="s">
        <v>242</v>
      </c>
    </row>
    <row r="1784" s="14" customFormat="1">
      <c r="A1784" s="14"/>
      <c r="B1784" s="271"/>
      <c r="C1784" s="272"/>
      <c r="D1784" s="262" t="s">
        <v>251</v>
      </c>
      <c r="E1784" s="273" t="s">
        <v>1</v>
      </c>
      <c r="F1784" s="274" t="s">
        <v>1950</v>
      </c>
      <c r="G1784" s="272"/>
      <c r="H1784" s="275">
        <v>4.4800000000000004</v>
      </c>
      <c r="I1784" s="276"/>
      <c r="J1784" s="272"/>
      <c r="K1784" s="272"/>
      <c r="L1784" s="277"/>
      <c r="M1784" s="278"/>
      <c r="N1784" s="279"/>
      <c r="O1784" s="279"/>
      <c r="P1784" s="279"/>
      <c r="Q1784" s="279"/>
      <c r="R1784" s="279"/>
      <c r="S1784" s="279"/>
      <c r="T1784" s="280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T1784" s="281" t="s">
        <v>251</v>
      </c>
      <c r="AU1784" s="281" t="s">
        <v>85</v>
      </c>
      <c r="AV1784" s="14" t="s">
        <v>85</v>
      </c>
      <c r="AW1784" s="14" t="s">
        <v>30</v>
      </c>
      <c r="AX1784" s="14" t="s">
        <v>76</v>
      </c>
      <c r="AY1784" s="281" t="s">
        <v>242</v>
      </c>
    </row>
    <row r="1785" s="13" customFormat="1">
      <c r="A1785" s="13"/>
      <c r="B1785" s="260"/>
      <c r="C1785" s="261"/>
      <c r="D1785" s="262" t="s">
        <v>251</v>
      </c>
      <c r="E1785" s="263" t="s">
        <v>1</v>
      </c>
      <c r="F1785" s="264" t="s">
        <v>1947</v>
      </c>
      <c r="G1785" s="261"/>
      <c r="H1785" s="263" t="s">
        <v>1</v>
      </c>
      <c r="I1785" s="265"/>
      <c r="J1785" s="261"/>
      <c r="K1785" s="261"/>
      <c r="L1785" s="266"/>
      <c r="M1785" s="267"/>
      <c r="N1785" s="268"/>
      <c r="O1785" s="268"/>
      <c r="P1785" s="268"/>
      <c r="Q1785" s="268"/>
      <c r="R1785" s="268"/>
      <c r="S1785" s="268"/>
      <c r="T1785" s="269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T1785" s="270" t="s">
        <v>251</v>
      </c>
      <c r="AU1785" s="270" t="s">
        <v>85</v>
      </c>
      <c r="AV1785" s="13" t="s">
        <v>31</v>
      </c>
      <c r="AW1785" s="13" t="s">
        <v>30</v>
      </c>
      <c r="AX1785" s="13" t="s">
        <v>76</v>
      </c>
      <c r="AY1785" s="270" t="s">
        <v>242</v>
      </c>
    </row>
    <row r="1786" s="14" customFormat="1">
      <c r="A1786" s="14"/>
      <c r="B1786" s="271"/>
      <c r="C1786" s="272"/>
      <c r="D1786" s="262" t="s">
        <v>251</v>
      </c>
      <c r="E1786" s="273" t="s">
        <v>1</v>
      </c>
      <c r="F1786" s="274" t="s">
        <v>1950</v>
      </c>
      <c r="G1786" s="272"/>
      <c r="H1786" s="275">
        <v>4.4800000000000004</v>
      </c>
      <c r="I1786" s="276"/>
      <c r="J1786" s="272"/>
      <c r="K1786" s="272"/>
      <c r="L1786" s="277"/>
      <c r="M1786" s="278"/>
      <c r="N1786" s="279"/>
      <c r="O1786" s="279"/>
      <c r="P1786" s="279"/>
      <c r="Q1786" s="279"/>
      <c r="R1786" s="279"/>
      <c r="S1786" s="279"/>
      <c r="T1786" s="280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T1786" s="281" t="s">
        <v>251</v>
      </c>
      <c r="AU1786" s="281" t="s">
        <v>85</v>
      </c>
      <c r="AV1786" s="14" t="s">
        <v>85</v>
      </c>
      <c r="AW1786" s="14" t="s">
        <v>30</v>
      </c>
      <c r="AX1786" s="14" t="s">
        <v>76</v>
      </c>
      <c r="AY1786" s="281" t="s">
        <v>242</v>
      </c>
    </row>
    <row r="1787" s="13" customFormat="1">
      <c r="A1787" s="13"/>
      <c r="B1787" s="260"/>
      <c r="C1787" s="261"/>
      <c r="D1787" s="262" t="s">
        <v>251</v>
      </c>
      <c r="E1787" s="263" t="s">
        <v>1</v>
      </c>
      <c r="F1787" s="264" t="s">
        <v>813</v>
      </c>
      <c r="G1787" s="261"/>
      <c r="H1787" s="263" t="s">
        <v>1</v>
      </c>
      <c r="I1787" s="265"/>
      <c r="J1787" s="261"/>
      <c r="K1787" s="261"/>
      <c r="L1787" s="266"/>
      <c r="M1787" s="267"/>
      <c r="N1787" s="268"/>
      <c r="O1787" s="268"/>
      <c r="P1787" s="268"/>
      <c r="Q1787" s="268"/>
      <c r="R1787" s="268"/>
      <c r="S1787" s="268"/>
      <c r="T1787" s="269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T1787" s="270" t="s">
        <v>251</v>
      </c>
      <c r="AU1787" s="270" t="s">
        <v>85</v>
      </c>
      <c r="AV1787" s="13" t="s">
        <v>31</v>
      </c>
      <c r="AW1787" s="13" t="s">
        <v>30</v>
      </c>
      <c r="AX1787" s="13" t="s">
        <v>76</v>
      </c>
      <c r="AY1787" s="270" t="s">
        <v>242</v>
      </c>
    </row>
    <row r="1788" s="14" customFormat="1">
      <c r="A1788" s="14"/>
      <c r="B1788" s="271"/>
      <c r="C1788" s="272"/>
      <c r="D1788" s="262" t="s">
        <v>251</v>
      </c>
      <c r="E1788" s="273" t="s">
        <v>1</v>
      </c>
      <c r="F1788" s="274" t="s">
        <v>1949</v>
      </c>
      <c r="G1788" s="272"/>
      <c r="H1788" s="275">
        <v>3.1360000000000001</v>
      </c>
      <c r="I1788" s="276"/>
      <c r="J1788" s="272"/>
      <c r="K1788" s="272"/>
      <c r="L1788" s="277"/>
      <c r="M1788" s="278"/>
      <c r="N1788" s="279"/>
      <c r="O1788" s="279"/>
      <c r="P1788" s="279"/>
      <c r="Q1788" s="279"/>
      <c r="R1788" s="279"/>
      <c r="S1788" s="279"/>
      <c r="T1788" s="280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T1788" s="281" t="s">
        <v>251</v>
      </c>
      <c r="AU1788" s="281" t="s">
        <v>85</v>
      </c>
      <c r="AV1788" s="14" t="s">
        <v>85</v>
      </c>
      <c r="AW1788" s="14" t="s">
        <v>30</v>
      </c>
      <c r="AX1788" s="14" t="s">
        <v>76</v>
      </c>
      <c r="AY1788" s="281" t="s">
        <v>242</v>
      </c>
    </row>
    <row r="1789" s="16" customFormat="1">
      <c r="A1789" s="16"/>
      <c r="B1789" s="293"/>
      <c r="C1789" s="294"/>
      <c r="D1789" s="262" t="s">
        <v>251</v>
      </c>
      <c r="E1789" s="295" t="s">
        <v>1</v>
      </c>
      <c r="F1789" s="296" t="s">
        <v>293</v>
      </c>
      <c r="G1789" s="294"/>
      <c r="H1789" s="297">
        <v>15.231999999999999</v>
      </c>
      <c r="I1789" s="298"/>
      <c r="J1789" s="294"/>
      <c r="K1789" s="294"/>
      <c r="L1789" s="299"/>
      <c r="M1789" s="300"/>
      <c r="N1789" s="301"/>
      <c r="O1789" s="301"/>
      <c r="P1789" s="301"/>
      <c r="Q1789" s="301"/>
      <c r="R1789" s="301"/>
      <c r="S1789" s="301"/>
      <c r="T1789" s="302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T1789" s="303" t="s">
        <v>251</v>
      </c>
      <c r="AU1789" s="303" t="s">
        <v>85</v>
      </c>
      <c r="AV1789" s="16" t="s">
        <v>113</v>
      </c>
      <c r="AW1789" s="16" t="s">
        <v>30</v>
      </c>
      <c r="AX1789" s="16" t="s">
        <v>76</v>
      </c>
      <c r="AY1789" s="303" t="s">
        <v>242</v>
      </c>
    </row>
    <row r="1790" s="15" customFormat="1">
      <c r="A1790" s="15"/>
      <c r="B1790" s="282"/>
      <c r="C1790" s="283"/>
      <c r="D1790" s="262" t="s">
        <v>251</v>
      </c>
      <c r="E1790" s="284" t="s">
        <v>1</v>
      </c>
      <c r="F1790" s="285" t="s">
        <v>256</v>
      </c>
      <c r="G1790" s="283"/>
      <c r="H1790" s="286">
        <v>42.112000000000002</v>
      </c>
      <c r="I1790" s="287"/>
      <c r="J1790" s="283"/>
      <c r="K1790" s="283"/>
      <c r="L1790" s="288"/>
      <c r="M1790" s="289"/>
      <c r="N1790" s="290"/>
      <c r="O1790" s="290"/>
      <c r="P1790" s="290"/>
      <c r="Q1790" s="290"/>
      <c r="R1790" s="290"/>
      <c r="S1790" s="290"/>
      <c r="T1790" s="291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T1790" s="292" t="s">
        <v>251</v>
      </c>
      <c r="AU1790" s="292" t="s">
        <v>85</v>
      </c>
      <c r="AV1790" s="15" t="s">
        <v>249</v>
      </c>
      <c r="AW1790" s="15" t="s">
        <v>30</v>
      </c>
      <c r="AX1790" s="15" t="s">
        <v>31</v>
      </c>
      <c r="AY1790" s="292" t="s">
        <v>242</v>
      </c>
    </row>
    <row r="1791" s="2" customFormat="1" ht="16.5" customHeight="1">
      <c r="A1791" s="41"/>
      <c r="B1791" s="42"/>
      <c r="C1791" s="247" t="s">
        <v>1951</v>
      </c>
      <c r="D1791" s="247" t="s">
        <v>245</v>
      </c>
      <c r="E1791" s="248" t="s">
        <v>1952</v>
      </c>
      <c r="F1791" s="249" t="s">
        <v>1953</v>
      </c>
      <c r="G1791" s="250" t="s">
        <v>353</v>
      </c>
      <c r="H1791" s="251">
        <v>515.38199999999995</v>
      </c>
      <c r="I1791" s="252"/>
      <c r="J1791" s="251">
        <f>ROUND(I1791*H1791,3)</f>
        <v>0</v>
      </c>
      <c r="K1791" s="253"/>
      <c r="L1791" s="44"/>
      <c r="M1791" s="254" t="s">
        <v>1</v>
      </c>
      <c r="N1791" s="255" t="s">
        <v>41</v>
      </c>
      <c r="O1791" s="94"/>
      <c r="P1791" s="256">
        <f>O1791*H1791</f>
        <v>0</v>
      </c>
      <c r="Q1791" s="256">
        <v>0.00029999999999999997</v>
      </c>
      <c r="R1791" s="256">
        <f>Q1791*H1791</f>
        <v>0.15461459999999996</v>
      </c>
      <c r="S1791" s="256">
        <v>0</v>
      </c>
      <c r="T1791" s="257">
        <f>S1791*H1791</f>
        <v>0</v>
      </c>
      <c r="U1791" s="41"/>
      <c r="V1791" s="41"/>
      <c r="W1791" s="41"/>
      <c r="X1791" s="41"/>
      <c r="Y1791" s="41"/>
      <c r="Z1791" s="41"/>
      <c r="AA1791" s="41"/>
      <c r="AB1791" s="41"/>
      <c r="AC1791" s="41"/>
      <c r="AD1791" s="41"/>
      <c r="AE1791" s="41"/>
      <c r="AR1791" s="258" t="s">
        <v>518</v>
      </c>
      <c r="AT1791" s="258" t="s">
        <v>245</v>
      </c>
      <c r="AU1791" s="258" t="s">
        <v>85</v>
      </c>
      <c r="AY1791" s="18" t="s">
        <v>242</v>
      </c>
      <c r="BE1791" s="146">
        <f>IF(N1791="základní",J1791,0)</f>
        <v>0</v>
      </c>
      <c r="BF1791" s="146">
        <f>IF(N1791="snížená",J1791,0)</f>
        <v>0</v>
      </c>
      <c r="BG1791" s="146">
        <f>IF(N1791="zákl. přenesená",J1791,0)</f>
        <v>0</v>
      </c>
      <c r="BH1791" s="146">
        <f>IF(N1791="sníž. přenesená",J1791,0)</f>
        <v>0</v>
      </c>
      <c r="BI1791" s="146">
        <f>IF(N1791="nulová",J1791,0)</f>
        <v>0</v>
      </c>
      <c r="BJ1791" s="18" t="s">
        <v>31</v>
      </c>
      <c r="BK1791" s="259">
        <f>ROUND(I1791*H1791,3)</f>
        <v>0</v>
      </c>
      <c r="BL1791" s="18" t="s">
        <v>518</v>
      </c>
      <c r="BM1791" s="258" t="s">
        <v>1954</v>
      </c>
    </row>
    <row r="1792" s="13" customFormat="1">
      <c r="A1792" s="13"/>
      <c r="B1792" s="260"/>
      <c r="C1792" s="261"/>
      <c r="D1792" s="262" t="s">
        <v>251</v>
      </c>
      <c r="E1792" s="263" t="s">
        <v>1</v>
      </c>
      <c r="F1792" s="264" t="s">
        <v>1955</v>
      </c>
      <c r="G1792" s="261"/>
      <c r="H1792" s="263" t="s">
        <v>1</v>
      </c>
      <c r="I1792" s="265"/>
      <c r="J1792" s="261"/>
      <c r="K1792" s="261"/>
      <c r="L1792" s="266"/>
      <c r="M1792" s="267"/>
      <c r="N1792" s="268"/>
      <c r="O1792" s="268"/>
      <c r="P1792" s="268"/>
      <c r="Q1792" s="268"/>
      <c r="R1792" s="268"/>
      <c r="S1792" s="268"/>
      <c r="T1792" s="269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  <c r="AE1792" s="13"/>
      <c r="AT1792" s="270" t="s">
        <v>251</v>
      </c>
      <c r="AU1792" s="270" t="s">
        <v>85</v>
      </c>
      <c r="AV1792" s="13" t="s">
        <v>31</v>
      </c>
      <c r="AW1792" s="13" t="s">
        <v>30</v>
      </c>
      <c r="AX1792" s="13" t="s">
        <v>76</v>
      </c>
      <c r="AY1792" s="270" t="s">
        <v>242</v>
      </c>
    </row>
    <row r="1793" s="14" customFormat="1">
      <c r="A1793" s="14"/>
      <c r="B1793" s="271"/>
      <c r="C1793" s="272"/>
      <c r="D1793" s="262" t="s">
        <v>251</v>
      </c>
      <c r="E1793" s="273" t="s">
        <v>1</v>
      </c>
      <c r="F1793" s="274" t="s">
        <v>152</v>
      </c>
      <c r="G1793" s="272"/>
      <c r="H1793" s="275">
        <v>473.26999999999998</v>
      </c>
      <c r="I1793" s="276"/>
      <c r="J1793" s="272"/>
      <c r="K1793" s="272"/>
      <c r="L1793" s="277"/>
      <c r="M1793" s="278"/>
      <c r="N1793" s="279"/>
      <c r="O1793" s="279"/>
      <c r="P1793" s="279"/>
      <c r="Q1793" s="279"/>
      <c r="R1793" s="279"/>
      <c r="S1793" s="279"/>
      <c r="T1793" s="280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T1793" s="281" t="s">
        <v>251</v>
      </c>
      <c r="AU1793" s="281" t="s">
        <v>85</v>
      </c>
      <c r="AV1793" s="14" t="s">
        <v>85</v>
      </c>
      <c r="AW1793" s="14" t="s">
        <v>30</v>
      </c>
      <c r="AX1793" s="14" t="s">
        <v>76</v>
      </c>
      <c r="AY1793" s="281" t="s">
        <v>242</v>
      </c>
    </row>
    <row r="1794" s="13" customFormat="1">
      <c r="A1794" s="13"/>
      <c r="B1794" s="260"/>
      <c r="C1794" s="261"/>
      <c r="D1794" s="262" t="s">
        <v>251</v>
      </c>
      <c r="E1794" s="263" t="s">
        <v>1</v>
      </c>
      <c r="F1794" s="264" t="s">
        <v>1956</v>
      </c>
      <c r="G1794" s="261"/>
      <c r="H1794" s="263" t="s">
        <v>1</v>
      </c>
      <c r="I1794" s="265"/>
      <c r="J1794" s="261"/>
      <c r="K1794" s="261"/>
      <c r="L1794" s="266"/>
      <c r="M1794" s="267"/>
      <c r="N1794" s="268"/>
      <c r="O1794" s="268"/>
      <c r="P1794" s="268"/>
      <c r="Q1794" s="268"/>
      <c r="R1794" s="268"/>
      <c r="S1794" s="268"/>
      <c r="T1794" s="269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T1794" s="270" t="s">
        <v>251</v>
      </c>
      <c r="AU1794" s="270" t="s">
        <v>85</v>
      </c>
      <c r="AV1794" s="13" t="s">
        <v>31</v>
      </c>
      <c r="AW1794" s="13" t="s">
        <v>30</v>
      </c>
      <c r="AX1794" s="13" t="s">
        <v>76</v>
      </c>
      <c r="AY1794" s="270" t="s">
        <v>242</v>
      </c>
    </row>
    <row r="1795" s="14" customFormat="1">
      <c r="A1795" s="14"/>
      <c r="B1795" s="271"/>
      <c r="C1795" s="272"/>
      <c r="D1795" s="262" t="s">
        <v>251</v>
      </c>
      <c r="E1795" s="273" t="s">
        <v>1</v>
      </c>
      <c r="F1795" s="274" t="s">
        <v>1957</v>
      </c>
      <c r="G1795" s="272"/>
      <c r="H1795" s="275">
        <v>42.112000000000002</v>
      </c>
      <c r="I1795" s="276"/>
      <c r="J1795" s="272"/>
      <c r="K1795" s="272"/>
      <c r="L1795" s="277"/>
      <c r="M1795" s="278"/>
      <c r="N1795" s="279"/>
      <c r="O1795" s="279"/>
      <c r="P1795" s="279"/>
      <c r="Q1795" s="279"/>
      <c r="R1795" s="279"/>
      <c r="S1795" s="279"/>
      <c r="T1795" s="280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T1795" s="281" t="s">
        <v>251</v>
      </c>
      <c r="AU1795" s="281" t="s">
        <v>85</v>
      </c>
      <c r="AV1795" s="14" t="s">
        <v>85</v>
      </c>
      <c r="AW1795" s="14" t="s">
        <v>30</v>
      </c>
      <c r="AX1795" s="14" t="s">
        <v>76</v>
      </c>
      <c r="AY1795" s="281" t="s">
        <v>242</v>
      </c>
    </row>
    <row r="1796" s="15" customFormat="1">
      <c r="A1796" s="15"/>
      <c r="B1796" s="282"/>
      <c r="C1796" s="283"/>
      <c r="D1796" s="262" t="s">
        <v>251</v>
      </c>
      <c r="E1796" s="284" t="s">
        <v>1</v>
      </c>
      <c r="F1796" s="285" t="s">
        <v>256</v>
      </c>
      <c r="G1796" s="283"/>
      <c r="H1796" s="286">
        <v>515.38199999999995</v>
      </c>
      <c r="I1796" s="287"/>
      <c r="J1796" s="283"/>
      <c r="K1796" s="283"/>
      <c r="L1796" s="288"/>
      <c r="M1796" s="289"/>
      <c r="N1796" s="290"/>
      <c r="O1796" s="290"/>
      <c r="P1796" s="290"/>
      <c r="Q1796" s="290"/>
      <c r="R1796" s="290"/>
      <c r="S1796" s="290"/>
      <c r="T1796" s="291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T1796" s="292" t="s">
        <v>251</v>
      </c>
      <c r="AU1796" s="292" t="s">
        <v>85</v>
      </c>
      <c r="AV1796" s="15" t="s">
        <v>249</v>
      </c>
      <c r="AW1796" s="15" t="s">
        <v>30</v>
      </c>
      <c r="AX1796" s="15" t="s">
        <v>31</v>
      </c>
      <c r="AY1796" s="292" t="s">
        <v>242</v>
      </c>
    </row>
    <row r="1797" s="2" customFormat="1" ht="33" customHeight="1">
      <c r="A1797" s="41"/>
      <c r="B1797" s="42"/>
      <c r="C1797" s="247" t="s">
        <v>1958</v>
      </c>
      <c r="D1797" s="247" t="s">
        <v>245</v>
      </c>
      <c r="E1797" s="248" t="s">
        <v>1959</v>
      </c>
      <c r="F1797" s="249" t="s">
        <v>1960</v>
      </c>
      <c r="G1797" s="250" t="s">
        <v>353</v>
      </c>
      <c r="H1797" s="251">
        <v>42.112000000000002</v>
      </c>
      <c r="I1797" s="252"/>
      <c r="J1797" s="251">
        <f>ROUND(I1797*H1797,3)</f>
        <v>0</v>
      </c>
      <c r="K1797" s="253"/>
      <c r="L1797" s="44"/>
      <c r="M1797" s="254" t="s">
        <v>1</v>
      </c>
      <c r="N1797" s="255" t="s">
        <v>41</v>
      </c>
      <c r="O1797" s="94"/>
      <c r="P1797" s="256">
        <f>O1797*H1797</f>
        <v>0</v>
      </c>
      <c r="Q1797" s="256">
        <v>0</v>
      </c>
      <c r="R1797" s="256">
        <f>Q1797*H1797</f>
        <v>0</v>
      </c>
      <c r="S1797" s="256">
        <v>0</v>
      </c>
      <c r="T1797" s="257">
        <f>S1797*H1797</f>
        <v>0</v>
      </c>
      <c r="U1797" s="41"/>
      <c r="V1797" s="41"/>
      <c r="W1797" s="41"/>
      <c r="X1797" s="41"/>
      <c r="Y1797" s="41"/>
      <c r="Z1797" s="41"/>
      <c r="AA1797" s="41"/>
      <c r="AB1797" s="41"/>
      <c r="AC1797" s="41"/>
      <c r="AD1797" s="41"/>
      <c r="AE1797" s="41"/>
      <c r="AR1797" s="258" t="s">
        <v>518</v>
      </c>
      <c r="AT1797" s="258" t="s">
        <v>245</v>
      </c>
      <c r="AU1797" s="258" t="s">
        <v>85</v>
      </c>
      <c r="AY1797" s="18" t="s">
        <v>242</v>
      </c>
      <c r="BE1797" s="146">
        <f>IF(N1797="základní",J1797,0)</f>
        <v>0</v>
      </c>
      <c r="BF1797" s="146">
        <f>IF(N1797="snížená",J1797,0)</f>
        <v>0</v>
      </c>
      <c r="BG1797" s="146">
        <f>IF(N1797="zákl. přenesená",J1797,0)</f>
        <v>0</v>
      </c>
      <c r="BH1797" s="146">
        <f>IF(N1797="sníž. přenesená",J1797,0)</f>
        <v>0</v>
      </c>
      <c r="BI1797" s="146">
        <f>IF(N1797="nulová",J1797,0)</f>
        <v>0</v>
      </c>
      <c r="BJ1797" s="18" t="s">
        <v>31</v>
      </c>
      <c r="BK1797" s="259">
        <f>ROUND(I1797*H1797,3)</f>
        <v>0</v>
      </c>
      <c r="BL1797" s="18" t="s">
        <v>518</v>
      </c>
      <c r="BM1797" s="258" t="s">
        <v>1961</v>
      </c>
    </row>
    <row r="1798" s="13" customFormat="1">
      <c r="A1798" s="13"/>
      <c r="B1798" s="260"/>
      <c r="C1798" s="261"/>
      <c r="D1798" s="262" t="s">
        <v>251</v>
      </c>
      <c r="E1798" s="263" t="s">
        <v>1</v>
      </c>
      <c r="F1798" s="264" t="s">
        <v>1944</v>
      </c>
      <c r="G1798" s="261"/>
      <c r="H1798" s="263" t="s">
        <v>1</v>
      </c>
      <c r="I1798" s="265"/>
      <c r="J1798" s="261"/>
      <c r="K1798" s="261"/>
      <c r="L1798" s="266"/>
      <c r="M1798" s="267"/>
      <c r="N1798" s="268"/>
      <c r="O1798" s="268"/>
      <c r="P1798" s="268"/>
      <c r="Q1798" s="268"/>
      <c r="R1798" s="268"/>
      <c r="S1798" s="268"/>
      <c r="T1798" s="269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T1798" s="270" t="s">
        <v>251</v>
      </c>
      <c r="AU1798" s="270" t="s">
        <v>85</v>
      </c>
      <c r="AV1798" s="13" t="s">
        <v>31</v>
      </c>
      <c r="AW1798" s="13" t="s">
        <v>30</v>
      </c>
      <c r="AX1798" s="13" t="s">
        <v>76</v>
      </c>
      <c r="AY1798" s="270" t="s">
        <v>242</v>
      </c>
    </row>
    <row r="1799" s="13" customFormat="1">
      <c r="A1799" s="13"/>
      <c r="B1799" s="260"/>
      <c r="C1799" s="261"/>
      <c r="D1799" s="262" t="s">
        <v>251</v>
      </c>
      <c r="E1799" s="263" t="s">
        <v>1</v>
      </c>
      <c r="F1799" s="264" t="s">
        <v>808</v>
      </c>
      <c r="G1799" s="261"/>
      <c r="H1799" s="263" t="s">
        <v>1</v>
      </c>
      <c r="I1799" s="265"/>
      <c r="J1799" s="261"/>
      <c r="K1799" s="261"/>
      <c r="L1799" s="266"/>
      <c r="M1799" s="267"/>
      <c r="N1799" s="268"/>
      <c r="O1799" s="268"/>
      <c r="P1799" s="268"/>
      <c r="Q1799" s="268"/>
      <c r="R1799" s="268"/>
      <c r="S1799" s="268"/>
      <c r="T1799" s="269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T1799" s="270" t="s">
        <v>251</v>
      </c>
      <c r="AU1799" s="270" t="s">
        <v>85</v>
      </c>
      <c r="AV1799" s="13" t="s">
        <v>31</v>
      </c>
      <c r="AW1799" s="13" t="s">
        <v>30</v>
      </c>
      <c r="AX1799" s="13" t="s">
        <v>76</v>
      </c>
      <c r="AY1799" s="270" t="s">
        <v>242</v>
      </c>
    </row>
    <row r="1800" s="14" customFormat="1">
      <c r="A1800" s="14"/>
      <c r="B1800" s="271"/>
      <c r="C1800" s="272"/>
      <c r="D1800" s="262" t="s">
        <v>251</v>
      </c>
      <c r="E1800" s="273" t="s">
        <v>1</v>
      </c>
      <c r="F1800" s="274" t="s">
        <v>1945</v>
      </c>
      <c r="G1800" s="272"/>
      <c r="H1800" s="275">
        <v>5.46</v>
      </c>
      <c r="I1800" s="276"/>
      <c r="J1800" s="272"/>
      <c r="K1800" s="272"/>
      <c r="L1800" s="277"/>
      <c r="M1800" s="278"/>
      <c r="N1800" s="279"/>
      <c r="O1800" s="279"/>
      <c r="P1800" s="279"/>
      <c r="Q1800" s="279"/>
      <c r="R1800" s="279"/>
      <c r="S1800" s="279"/>
      <c r="T1800" s="280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T1800" s="281" t="s">
        <v>251</v>
      </c>
      <c r="AU1800" s="281" t="s">
        <v>85</v>
      </c>
      <c r="AV1800" s="14" t="s">
        <v>85</v>
      </c>
      <c r="AW1800" s="14" t="s">
        <v>30</v>
      </c>
      <c r="AX1800" s="14" t="s">
        <v>76</v>
      </c>
      <c r="AY1800" s="281" t="s">
        <v>242</v>
      </c>
    </row>
    <row r="1801" s="13" customFormat="1">
      <c r="A1801" s="13"/>
      <c r="B1801" s="260"/>
      <c r="C1801" s="261"/>
      <c r="D1801" s="262" t="s">
        <v>251</v>
      </c>
      <c r="E1801" s="263" t="s">
        <v>1</v>
      </c>
      <c r="F1801" s="264" t="s">
        <v>810</v>
      </c>
      <c r="G1801" s="261"/>
      <c r="H1801" s="263" t="s">
        <v>1</v>
      </c>
      <c r="I1801" s="265"/>
      <c r="J1801" s="261"/>
      <c r="K1801" s="261"/>
      <c r="L1801" s="266"/>
      <c r="M1801" s="267"/>
      <c r="N1801" s="268"/>
      <c r="O1801" s="268"/>
      <c r="P1801" s="268"/>
      <c r="Q1801" s="268"/>
      <c r="R1801" s="268"/>
      <c r="S1801" s="268"/>
      <c r="T1801" s="269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  <c r="AE1801" s="13"/>
      <c r="AT1801" s="270" t="s">
        <v>251</v>
      </c>
      <c r="AU1801" s="270" t="s">
        <v>85</v>
      </c>
      <c r="AV1801" s="13" t="s">
        <v>31</v>
      </c>
      <c r="AW1801" s="13" t="s">
        <v>30</v>
      </c>
      <c r="AX1801" s="13" t="s">
        <v>76</v>
      </c>
      <c r="AY1801" s="270" t="s">
        <v>242</v>
      </c>
    </row>
    <row r="1802" s="14" customFormat="1">
      <c r="A1802" s="14"/>
      <c r="B1802" s="271"/>
      <c r="C1802" s="272"/>
      <c r="D1802" s="262" t="s">
        <v>251</v>
      </c>
      <c r="E1802" s="273" t="s">
        <v>1</v>
      </c>
      <c r="F1802" s="274" t="s">
        <v>1946</v>
      </c>
      <c r="G1802" s="272"/>
      <c r="H1802" s="275">
        <v>7.9800000000000004</v>
      </c>
      <c r="I1802" s="276"/>
      <c r="J1802" s="272"/>
      <c r="K1802" s="272"/>
      <c r="L1802" s="277"/>
      <c r="M1802" s="278"/>
      <c r="N1802" s="279"/>
      <c r="O1802" s="279"/>
      <c r="P1802" s="279"/>
      <c r="Q1802" s="279"/>
      <c r="R1802" s="279"/>
      <c r="S1802" s="279"/>
      <c r="T1802" s="280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T1802" s="281" t="s">
        <v>251</v>
      </c>
      <c r="AU1802" s="281" t="s">
        <v>85</v>
      </c>
      <c r="AV1802" s="14" t="s">
        <v>85</v>
      </c>
      <c r="AW1802" s="14" t="s">
        <v>30</v>
      </c>
      <c r="AX1802" s="14" t="s">
        <v>76</v>
      </c>
      <c r="AY1802" s="281" t="s">
        <v>242</v>
      </c>
    </row>
    <row r="1803" s="13" customFormat="1">
      <c r="A1803" s="13"/>
      <c r="B1803" s="260"/>
      <c r="C1803" s="261"/>
      <c r="D1803" s="262" t="s">
        <v>251</v>
      </c>
      <c r="E1803" s="263" t="s">
        <v>1</v>
      </c>
      <c r="F1803" s="264" t="s">
        <v>1947</v>
      </c>
      <c r="G1803" s="261"/>
      <c r="H1803" s="263" t="s">
        <v>1</v>
      </c>
      <c r="I1803" s="265"/>
      <c r="J1803" s="261"/>
      <c r="K1803" s="261"/>
      <c r="L1803" s="266"/>
      <c r="M1803" s="267"/>
      <c r="N1803" s="268"/>
      <c r="O1803" s="268"/>
      <c r="P1803" s="268"/>
      <c r="Q1803" s="268"/>
      <c r="R1803" s="268"/>
      <c r="S1803" s="268"/>
      <c r="T1803" s="269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T1803" s="270" t="s">
        <v>251</v>
      </c>
      <c r="AU1803" s="270" t="s">
        <v>85</v>
      </c>
      <c r="AV1803" s="13" t="s">
        <v>31</v>
      </c>
      <c r="AW1803" s="13" t="s">
        <v>30</v>
      </c>
      <c r="AX1803" s="13" t="s">
        <v>76</v>
      </c>
      <c r="AY1803" s="270" t="s">
        <v>242</v>
      </c>
    </row>
    <row r="1804" s="14" customFormat="1">
      <c r="A1804" s="14"/>
      <c r="B1804" s="271"/>
      <c r="C1804" s="272"/>
      <c r="D1804" s="262" t="s">
        <v>251</v>
      </c>
      <c r="E1804" s="273" t="s">
        <v>1</v>
      </c>
      <c r="F1804" s="274" t="s">
        <v>1946</v>
      </c>
      <c r="G1804" s="272"/>
      <c r="H1804" s="275">
        <v>7.9800000000000004</v>
      </c>
      <c r="I1804" s="276"/>
      <c r="J1804" s="272"/>
      <c r="K1804" s="272"/>
      <c r="L1804" s="277"/>
      <c r="M1804" s="278"/>
      <c r="N1804" s="279"/>
      <c r="O1804" s="279"/>
      <c r="P1804" s="279"/>
      <c r="Q1804" s="279"/>
      <c r="R1804" s="279"/>
      <c r="S1804" s="279"/>
      <c r="T1804" s="280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T1804" s="281" t="s">
        <v>251</v>
      </c>
      <c r="AU1804" s="281" t="s">
        <v>85</v>
      </c>
      <c r="AV1804" s="14" t="s">
        <v>85</v>
      </c>
      <c r="AW1804" s="14" t="s">
        <v>30</v>
      </c>
      <c r="AX1804" s="14" t="s">
        <v>76</v>
      </c>
      <c r="AY1804" s="281" t="s">
        <v>242</v>
      </c>
    </row>
    <row r="1805" s="13" customFormat="1">
      <c r="A1805" s="13"/>
      <c r="B1805" s="260"/>
      <c r="C1805" s="261"/>
      <c r="D1805" s="262" t="s">
        <v>251</v>
      </c>
      <c r="E1805" s="263" t="s">
        <v>1</v>
      </c>
      <c r="F1805" s="264" t="s">
        <v>813</v>
      </c>
      <c r="G1805" s="261"/>
      <c r="H1805" s="263" t="s">
        <v>1</v>
      </c>
      <c r="I1805" s="265"/>
      <c r="J1805" s="261"/>
      <c r="K1805" s="261"/>
      <c r="L1805" s="266"/>
      <c r="M1805" s="267"/>
      <c r="N1805" s="268"/>
      <c r="O1805" s="268"/>
      <c r="P1805" s="268"/>
      <c r="Q1805" s="268"/>
      <c r="R1805" s="268"/>
      <c r="S1805" s="268"/>
      <c r="T1805" s="269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  <c r="AE1805" s="13"/>
      <c r="AT1805" s="270" t="s">
        <v>251</v>
      </c>
      <c r="AU1805" s="270" t="s">
        <v>85</v>
      </c>
      <c r="AV1805" s="13" t="s">
        <v>31</v>
      </c>
      <c r="AW1805" s="13" t="s">
        <v>30</v>
      </c>
      <c r="AX1805" s="13" t="s">
        <v>76</v>
      </c>
      <c r="AY1805" s="270" t="s">
        <v>242</v>
      </c>
    </row>
    <row r="1806" s="14" customFormat="1">
      <c r="A1806" s="14"/>
      <c r="B1806" s="271"/>
      <c r="C1806" s="272"/>
      <c r="D1806" s="262" t="s">
        <v>251</v>
      </c>
      <c r="E1806" s="273" t="s">
        <v>1</v>
      </c>
      <c r="F1806" s="274" t="s">
        <v>1945</v>
      </c>
      <c r="G1806" s="272"/>
      <c r="H1806" s="275">
        <v>5.46</v>
      </c>
      <c r="I1806" s="276"/>
      <c r="J1806" s="272"/>
      <c r="K1806" s="272"/>
      <c r="L1806" s="277"/>
      <c r="M1806" s="278"/>
      <c r="N1806" s="279"/>
      <c r="O1806" s="279"/>
      <c r="P1806" s="279"/>
      <c r="Q1806" s="279"/>
      <c r="R1806" s="279"/>
      <c r="S1806" s="279"/>
      <c r="T1806" s="280"/>
      <c r="U1806" s="14"/>
      <c r="V1806" s="14"/>
      <c r="W1806" s="14"/>
      <c r="X1806" s="14"/>
      <c r="Y1806" s="14"/>
      <c r="Z1806" s="14"/>
      <c r="AA1806" s="14"/>
      <c r="AB1806" s="14"/>
      <c r="AC1806" s="14"/>
      <c r="AD1806" s="14"/>
      <c r="AE1806" s="14"/>
      <c r="AT1806" s="281" t="s">
        <v>251</v>
      </c>
      <c r="AU1806" s="281" t="s">
        <v>85</v>
      </c>
      <c r="AV1806" s="14" t="s">
        <v>85</v>
      </c>
      <c r="AW1806" s="14" t="s">
        <v>30</v>
      </c>
      <c r="AX1806" s="14" t="s">
        <v>76</v>
      </c>
      <c r="AY1806" s="281" t="s">
        <v>242</v>
      </c>
    </row>
    <row r="1807" s="16" customFormat="1">
      <c r="A1807" s="16"/>
      <c r="B1807" s="293"/>
      <c r="C1807" s="294"/>
      <c r="D1807" s="262" t="s">
        <v>251</v>
      </c>
      <c r="E1807" s="295" t="s">
        <v>1</v>
      </c>
      <c r="F1807" s="296" t="s">
        <v>293</v>
      </c>
      <c r="G1807" s="294"/>
      <c r="H1807" s="297">
        <v>26.879999999999999</v>
      </c>
      <c r="I1807" s="298"/>
      <c r="J1807" s="294"/>
      <c r="K1807" s="294"/>
      <c r="L1807" s="299"/>
      <c r="M1807" s="300"/>
      <c r="N1807" s="301"/>
      <c r="O1807" s="301"/>
      <c r="P1807" s="301"/>
      <c r="Q1807" s="301"/>
      <c r="R1807" s="301"/>
      <c r="S1807" s="301"/>
      <c r="T1807" s="302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T1807" s="303" t="s">
        <v>251</v>
      </c>
      <c r="AU1807" s="303" t="s">
        <v>85</v>
      </c>
      <c r="AV1807" s="16" t="s">
        <v>113</v>
      </c>
      <c r="AW1807" s="16" t="s">
        <v>30</v>
      </c>
      <c r="AX1807" s="16" t="s">
        <v>76</v>
      </c>
      <c r="AY1807" s="303" t="s">
        <v>242</v>
      </c>
    </row>
    <row r="1808" s="13" customFormat="1">
      <c r="A1808" s="13"/>
      <c r="B1808" s="260"/>
      <c r="C1808" s="261"/>
      <c r="D1808" s="262" t="s">
        <v>251</v>
      </c>
      <c r="E1808" s="263" t="s">
        <v>1</v>
      </c>
      <c r="F1808" s="264" t="s">
        <v>1948</v>
      </c>
      <c r="G1808" s="261"/>
      <c r="H1808" s="263" t="s">
        <v>1</v>
      </c>
      <c r="I1808" s="265"/>
      <c r="J1808" s="261"/>
      <c r="K1808" s="261"/>
      <c r="L1808" s="266"/>
      <c r="M1808" s="267"/>
      <c r="N1808" s="268"/>
      <c r="O1808" s="268"/>
      <c r="P1808" s="268"/>
      <c r="Q1808" s="268"/>
      <c r="R1808" s="268"/>
      <c r="S1808" s="268"/>
      <c r="T1808" s="269"/>
      <c r="U1808" s="13"/>
      <c r="V1808" s="13"/>
      <c r="W1808" s="13"/>
      <c r="X1808" s="13"/>
      <c r="Y1808" s="13"/>
      <c r="Z1808" s="13"/>
      <c r="AA1808" s="13"/>
      <c r="AB1808" s="13"/>
      <c r="AC1808" s="13"/>
      <c r="AD1808" s="13"/>
      <c r="AE1808" s="13"/>
      <c r="AT1808" s="270" t="s">
        <v>251</v>
      </c>
      <c r="AU1808" s="270" t="s">
        <v>85</v>
      </c>
      <c r="AV1808" s="13" t="s">
        <v>31</v>
      </c>
      <c r="AW1808" s="13" t="s">
        <v>30</v>
      </c>
      <c r="AX1808" s="13" t="s">
        <v>76</v>
      </c>
      <c r="AY1808" s="270" t="s">
        <v>242</v>
      </c>
    </row>
    <row r="1809" s="13" customFormat="1">
      <c r="A1809" s="13"/>
      <c r="B1809" s="260"/>
      <c r="C1809" s="261"/>
      <c r="D1809" s="262" t="s">
        <v>251</v>
      </c>
      <c r="E1809" s="263" t="s">
        <v>1</v>
      </c>
      <c r="F1809" s="264" t="s">
        <v>808</v>
      </c>
      <c r="G1809" s="261"/>
      <c r="H1809" s="263" t="s">
        <v>1</v>
      </c>
      <c r="I1809" s="265"/>
      <c r="J1809" s="261"/>
      <c r="K1809" s="261"/>
      <c r="L1809" s="266"/>
      <c r="M1809" s="267"/>
      <c r="N1809" s="268"/>
      <c r="O1809" s="268"/>
      <c r="P1809" s="268"/>
      <c r="Q1809" s="268"/>
      <c r="R1809" s="268"/>
      <c r="S1809" s="268"/>
      <c r="T1809" s="269"/>
      <c r="U1809" s="13"/>
      <c r="V1809" s="13"/>
      <c r="W1809" s="13"/>
      <c r="X1809" s="13"/>
      <c r="Y1809" s="13"/>
      <c r="Z1809" s="13"/>
      <c r="AA1809" s="13"/>
      <c r="AB1809" s="13"/>
      <c r="AC1809" s="13"/>
      <c r="AD1809" s="13"/>
      <c r="AE1809" s="13"/>
      <c r="AT1809" s="270" t="s">
        <v>251</v>
      </c>
      <c r="AU1809" s="270" t="s">
        <v>85</v>
      </c>
      <c r="AV1809" s="13" t="s">
        <v>31</v>
      </c>
      <c r="AW1809" s="13" t="s">
        <v>30</v>
      </c>
      <c r="AX1809" s="13" t="s">
        <v>76</v>
      </c>
      <c r="AY1809" s="270" t="s">
        <v>242</v>
      </c>
    </row>
    <row r="1810" s="14" customFormat="1">
      <c r="A1810" s="14"/>
      <c r="B1810" s="271"/>
      <c r="C1810" s="272"/>
      <c r="D1810" s="262" t="s">
        <v>251</v>
      </c>
      <c r="E1810" s="273" t="s">
        <v>1</v>
      </c>
      <c r="F1810" s="274" t="s">
        <v>1949</v>
      </c>
      <c r="G1810" s="272"/>
      <c r="H1810" s="275">
        <v>3.1360000000000001</v>
      </c>
      <c r="I1810" s="276"/>
      <c r="J1810" s="272"/>
      <c r="K1810" s="272"/>
      <c r="L1810" s="277"/>
      <c r="M1810" s="278"/>
      <c r="N1810" s="279"/>
      <c r="O1810" s="279"/>
      <c r="P1810" s="279"/>
      <c r="Q1810" s="279"/>
      <c r="R1810" s="279"/>
      <c r="S1810" s="279"/>
      <c r="T1810" s="280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T1810" s="281" t="s">
        <v>251</v>
      </c>
      <c r="AU1810" s="281" t="s">
        <v>85</v>
      </c>
      <c r="AV1810" s="14" t="s">
        <v>85</v>
      </c>
      <c r="AW1810" s="14" t="s">
        <v>30</v>
      </c>
      <c r="AX1810" s="14" t="s">
        <v>76</v>
      </c>
      <c r="AY1810" s="281" t="s">
        <v>242</v>
      </c>
    </row>
    <row r="1811" s="13" customFormat="1">
      <c r="A1811" s="13"/>
      <c r="B1811" s="260"/>
      <c r="C1811" s="261"/>
      <c r="D1811" s="262" t="s">
        <v>251</v>
      </c>
      <c r="E1811" s="263" t="s">
        <v>1</v>
      </c>
      <c r="F1811" s="264" t="s">
        <v>810</v>
      </c>
      <c r="G1811" s="261"/>
      <c r="H1811" s="263" t="s">
        <v>1</v>
      </c>
      <c r="I1811" s="265"/>
      <c r="J1811" s="261"/>
      <c r="K1811" s="261"/>
      <c r="L1811" s="266"/>
      <c r="M1811" s="267"/>
      <c r="N1811" s="268"/>
      <c r="O1811" s="268"/>
      <c r="P1811" s="268"/>
      <c r="Q1811" s="268"/>
      <c r="R1811" s="268"/>
      <c r="S1811" s="268"/>
      <c r="T1811" s="269"/>
      <c r="U1811" s="13"/>
      <c r="V1811" s="13"/>
      <c r="W1811" s="13"/>
      <c r="X1811" s="13"/>
      <c r="Y1811" s="13"/>
      <c r="Z1811" s="13"/>
      <c r="AA1811" s="13"/>
      <c r="AB1811" s="13"/>
      <c r="AC1811" s="13"/>
      <c r="AD1811" s="13"/>
      <c r="AE1811" s="13"/>
      <c r="AT1811" s="270" t="s">
        <v>251</v>
      </c>
      <c r="AU1811" s="270" t="s">
        <v>85</v>
      </c>
      <c r="AV1811" s="13" t="s">
        <v>31</v>
      </c>
      <c r="AW1811" s="13" t="s">
        <v>30</v>
      </c>
      <c r="AX1811" s="13" t="s">
        <v>76</v>
      </c>
      <c r="AY1811" s="270" t="s">
        <v>242</v>
      </c>
    </row>
    <row r="1812" s="14" customFormat="1">
      <c r="A1812" s="14"/>
      <c r="B1812" s="271"/>
      <c r="C1812" s="272"/>
      <c r="D1812" s="262" t="s">
        <v>251</v>
      </c>
      <c r="E1812" s="273" t="s">
        <v>1</v>
      </c>
      <c r="F1812" s="274" t="s">
        <v>1950</v>
      </c>
      <c r="G1812" s="272"/>
      <c r="H1812" s="275">
        <v>4.4800000000000004</v>
      </c>
      <c r="I1812" s="276"/>
      <c r="J1812" s="272"/>
      <c r="K1812" s="272"/>
      <c r="L1812" s="277"/>
      <c r="M1812" s="278"/>
      <c r="N1812" s="279"/>
      <c r="O1812" s="279"/>
      <c r="P1812" s="279"/>
      <c r="Q1812" s="279"/>
      <c r="R1812" s="279"/>
      <c r="S1812" s="279"/>
      <c r="T1812" s="280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T1812" s="281" t="s">
        <v>251</v>
      </c>
      <c r="AU1812" s="281" t="s">
        <v>85</v>
      </c>
      <c r="AV1812" s="14" t="s">
        <v>85</v>
      </c>
      <c r="AW1812" s="14" t="s">
        <v>30</v>
      </c>
      <c r="AX1812" s="14" t="s">
        <v>76</v>
      </c>
      <c r="AY1812" s="281" t="s">
        <v>242</v>
      </c>
    </row>
    <row r="1813" s="13" customFormat="1">
      <c r="A1813" s="13"/>
      <c r="B1813" s="260"/>
      <c r="C1813" s="261"/>
      <c r="D1813" s="262" t="s">
        <v>251</v>
      </c>
      <c r="E1813" s="263" t="s">
        <v>1</v>
      </c>
      <c r="F1813" s="264" t="s">
        <v>1947</v>
      </c>
      <c r="G1813" s="261"/>
      <c r="H1813" s="263" t="s">
        <v>1</v>
      </c>
      <c r="I1813" s="265"/>
      <c r="J1813" s="261"/>
      <c r="K1813" s="261"/>
      <c r="L1813" s="266"/>
      <c r="M1813" s="267"/>
      <c r="N1813" s="268"/>
      <c r="O1813" s="268"/>
      <c r="P1813" s="268"/>
      <c r="Q1813" s="268"/>
      <c r="R1813" s="268"/>
      <c r="S1813" s="268"/>
      <c r="T1813" s="269"/>
      <c r="U1813" s="13"/>
      <c r="V1813" s="13"/>
      <c r="W1813" s="13"/>
      <c r="X1813" s="13"/>
      <c r="Y1813" s="13"/>
      <c r="Z1813" s="13"/>
      <c r="AA1813" s="13"/>
      <c r="AB1813" s="13"/>
      <c r="AC1813" s="13"/>
      <c r="AD1813" s="13"/>
      <c r="AE1813" s="13"/>
      <c r="AT1813" s="270" t="s">
        <v>251</v>
      </c>
      <c r="AU1813" s="270" t="s">
        <v>85</v>
      </c>
      <c r="AV1813" s="13" t="s">
        <v>31</v>
      </c>
      <c r="AW1813" s="13" t="s">
        <v>30</v>
      </c>
      <c r="AX1813" s="13" t="s">
        <v>76</v>
      </c>
      <c r="AY1813" s="270" t="s">
        <v>242</v>
      </c>
    </row>
    <row r="1814" s="14" customFormat="1">
      <c r="A1814" s="14"/>
      <c r="B1814" s="271"/>
      <c r="C1814" s="272"/>
      <c r="D1814" s="262" t="s">
        <v>251</v>
      </c>
      <c r="E1814" s="273" t="s">
        <v>1</v>
      </c>
      <c r="F1814" s="274" t="s">
        <v>1950</v>
      </c>
      <c r="G1814" s="272"/>
      <c r="H1814" s="275">
        <v>4.4800000000000004</v>
      </c>
      <c r="I1814" s="276"/>
      <c r="J1814" s="272"/>
      <c r="K1814" s="272"/>
      <c r="L1814" s="277"/>
      <c r="M1814" s="278"/>
      <c r="N1814" s="279"/>
      <c r="O1814" s="279"/>
      <c r="P1814" s="279"/>
      <c r="Q1814" s="279"/>
      <c r="R1814" s="279"/>
      <c r="S1814" s="279"/>
      <c r="T1814" s="280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T1814" s="281" t="s">
        <v>251</v>
      </c>
      <c r="AU1814" s="281" t="s">
        <v>85</v>
      </c>
      <c r="AV1814" s="14" t="s">
        <v>85</v>
      </c>
      <c r="AW1814" s="14" t="s">
        <v>30</v>
      </c>
      <c r="AX1814" s="14" t="s">
        <v>76</v>
      </c>
      <c r="AY1814" s="281" t="s">
        <v>242</v>
      </c>
    </row>
    <row r="1815" s="13" customFormat="1">
      <c r="A1815" s="13"/>
      <c r="B1815" s="260"/>
      <c r="C1815" s="261"/>
      <c r="D1815" s="262" t="s">
        <v>251</v>
      </c>
      <c r="E1815" s="263" t="s">
        <v>1</v>
      </c>
      <c r="F1815" s="264" t="s">
        <v>813</v>
      </c>
      <c r="G1815" s="261"/>
      <c r="H1815" s="263" t="s">
        <v>1</v>
      </c>
      <c r="I1815" s="265"/>
      <c r="J1815" s="261"/>
      <c r="K1815" s="261"/>
      <c r="L1815" s="266"/>
      <c r="M1815" s="267"/>
      <c r="N1815" s="268"/>
      <c r="O1815" s="268"/>
      <c r="P1815" s="268"/>
      <c r="Q1815" s="268"/>
      <c r="R1815" s="268"/>
      <c r="S1815" s="268"/>
      <c r="T1815" s="269"/>
      <c r="U1815" s="13"/>
      <c r="V1815" s="13"/>
      <c r="W1815" s="13"/>
      <c r="X1815" s="13"/>
      <c r="Y1815" s="13"/>
      <c r="Z1815" s="13"/>
      <c r="AA1815" s="13"/>
      <c r="AB1815" s="13"/>
      <c r="AC1815" s="13"/>
      <c r="AD1815" s="13"/>
      <c r="AE1815" s="13"/>
      <c r="AT1815" s="270" t="s">
        <v>251</v>
      </c>
      <c r="AU1815" s="270" t="s">
        <v>85</v>
      </c>
      <c r="AV1815" s="13" t="s">
        <v>31</v>
      </c>
      <c r="AW1815" s="13" t="s">
        <v>30</v>
      </c>
      <c r="AX1815" s="13" t="s">
        <v>76</v>
      </c>
      <c r="AY1815" s="270" t="s">
        <v>242</v>
      </c>
    </row>
    <row r="1816" s="14" customFormat="1">
      <c r="A1816" s="14"/>
      <c r="B1816" s="271"/>
      <c r="C1816" s="272"/>
      <c r="D1816" s="262" t="s">
        <v>251</v>
      </c>
      <c r="E1816" s="273" t="s">
        <v>1</v>
      </c>
      <c r="F1816" s="274" t="s">
        <v>1949</v>
      </c>
      <c r="G1816" s="272"/>
      <c r="H1816" s="275">
        <v>3.1360000000000001</v>
      </c>
      <c r="I1816" s="276"/>
      <c r="J1816" s="272"/>
      <c r="K1816" s="272"/>
      <c r="L1816" s="277"/>
      <c r="M1816" s="278"/>
      <c r="N1816" s="279"/>
      <c r="O1816" s="279"/>
      <c r="P1816" s="279"/>
      <c r="Q1816" s="279"/>
      <c r="R1816" s="279"/>
      <c r="S1816" s="279"/>
      <c r="T1816" s="280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T1816" s="281" t="s">
        <v>251</v>
      </c>
      <c r="AU1816" s="281" t="s">
        <v>85</v>
      </c>
      <c r="AV1816" s="14" t="s">
        <v>85</v>
      </c>
      <c r="AW1816" s="14" t="s">
        <v>30</v>
      </c>
      <c r="AX1816" s="14" t="s">
        <v>76</v>
      </c>
      <c r="AY1816" s="281" t="s">
        <v>242</v>
      </c>
    </row>
    <row r="1817" s="16" customFormat="1">
      <c r="A1817" s="16"/>
      <c r="B1817" s="293"/>
      <c r="C1817" s="294"/>
      <c r="D1817" s="262" t="s">
        <v>251</v>
      </c>
      <c r="E1817" s="295" t="s">
        <v>1</v>
      </c>
      <c r="F1817" s="296" t="s">
        <v>293</v>
      </c>
      <c r="G1817" s="294"/>
      <c r="H1817" s="297">
        <v>15.231999999999999</v>
      </c>
      <c r="I1817" s="298"/>
      <c r="J1817" s="294"/>
      <c r="K1817" s="294"/>
      <c r="L1817" s="299"/>
      <c r="M1817" s="300"/>
      <c r="N1817" s="301"/>
      <c r="O1817" s="301"/>
      <c r="P1817" s="301"/>
      <c r="Q1817" s="301"/>
      <c r="R1817" s="301"/>
      <c r="S1817" s="301"/>
      <c r="T1817" s="302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T1817" s="303" t="s">
        <v>251</v>
      </c>
      <c r="AU1817" s="303" t="s">
        <v>85</v>
      </c>
      <c r="AV1817" s="16" t="s">
        <v>113</v>
      </c>
      <c r="AW1817" s="16" t="s">
        <v>30</v>
      </c>
      <c r="AX1817" s="16" t="s">
        <v>76</v>
      </c>
      <c r="AY1817" s="303" t="s">
        <v>242</v>
      </c>
    </row>
    <row r="1818" s="15" customFormat="1">
      <c r="A1818" s="15"/>
      <c r="B1818" s="282"/>
      <c r="C1818" s="283"/>
      <c r="D1818" s="262" t="s">
        <v>251</v>
      </c>
      <c r="E1818" s="284" t="s">
        <v>1</v>
      </c>
      <c r="F1818" s="285" t="s">
        <v>256</v>
      </c>
      <c r="G1818" s="283"/>
      <c r="H1818" s="286">
        <v>42.112000000000002</v>
      </c>
      <c r="I1818" s="287"/>
      <c r="J1818" s="283"/>
      <c r="K1818" s="283"/>
      <c r="L1818" s="288"/>
      <c r="M1818" s="289"/>
      <c r="N1818" s="290"/>
      <c r="O1818" s="290"/>
      <c r="P1818" s="290"/>
      <c r="Q1818" s="290"/>
      <c r="R1818" s="290"/>
      <c r="S1818" s="290"/>
      <c r="T1818" s="291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T1818" s="292" t="s">
        <v>251</v>
      </c>
      <c r="AU1818" s="292" t="s">
        <v>85</v>
      </c>
      <c r="AV1818" s="15" t="s">
        <v>249</v>
      </c>
      <c r="AW1818" s="15" t="s">
        <v>30</v>
      </c>
      <c r="AX1818" s="15" t="s">
        <v>31</v>
      </c>
      <c r="AY1818" s="292" t="s">
        <v>242</v>
      </c>
    </row>
    <row r="1819" s="2" customFormat="1" ht="24.15" customHeight="1">
      <c r="A1819" s="41"/>
      <c r="B1819" s="42"/>
      <c r="C1819" s="247" t="s">
        <v>1962</v>
      </c>
      <c r="D1819" s="247" t="s">
        <v>245</v>
      </c>
      <c r="E1819" s="248" t="s">
        <v>1963</v>
      </c>
      <c r="F1819" s="249" t="s">
        <v>1964</v>
      </c>
      <c r="G1819" s="250" t="s">
        <v>353</v>
      </c>
      <c r="H1819" s="251">
        <v>473.26999999999998</v>
      </c>
      <c r="I1819" s="252"/>
      <c r="J1819" s="251">
        <f>ROUND(I1819*H1819,3)</f>
        <v>0</v>
      </c>
      <c r="K1819" s="253"/>
      <c r="L1819" s="44"/>
      <c r="M1819" s="254" t="s">
        <v>1</v>
      </c>
      <c r="N1819" s="255" t="s">
        <v>41</v>
      </c>
      <c r="O1819" s="94"/>
      <c r="P1819" s="256">
        <f>O1819*H1819</f>
        <v>0</v>
      </c>
      <c r="Q1819" s="256">
        <v>0.0045500000000000002</v>
      </c>
      <c r="R1819" s="256">
        <f>Q1819*H1819</f>
        <v>2.1533785000000001</v>
      </c>
      <c r="S1819" s="256">
        <v>0</v>
      </c>
      <c r="T1819" s="257">
        <f>S1819*H1819</f>
        <v>0</v>
      </c>
      <c r="U1819" s="41"/>
      <c r="V1819" s="41"/>
      <c r="W1819" s="41"/>
      <c r="X1819" s="41"/>
      <c r="Y1819" s="41"/>
      <c r="Z1819" s="41"/>
      <c r="AA1819" s="41"/>
      <c r="AB1819" s="41"/>
      <c r="AC1819" s="41"/>
      <c r="AD1819" s="41"/>
      <c r="AE1819" s="41"/>
      <c r="AR1819" s="258" t="s">
        <v>518</v>
      </c>
      <c r="AT1819" s="258" t="s">
        <v>245</v>
      </c>
      <c r="AU1819" s="258" t="s">
        <v>85</v>
      </c>
      <c r="AY1819" s="18" t="s">
        <v>242</v>
      </c>
      <c r="BE1819" s="146">
        <f>IF(N1819="základní",J1819,0)</f>
        <v>0</v>
      </c>
      <c r="BF1819" s="146">
        <f>IF(N1819="snížená",J1819,0)</f>
        <v>0</v>
      </c>
      <c r="BG1819" s="146">
        <f>IF(N1819="zákl. přenesená",J1819,0)</f>
        <v>0</v>
      </c>
      <c r="BH1819" s="146">
        <f>IF(N1819="sníž. přenesená",J1819,0)</f>
        <v>0</v>
      </c>
      <c r="BI1819" s="146">
        <f>IF(N1819="nulová",J1819,0)</f>
        <v>0</v>
      </c>
      <c r="BJ1819" s="18" t="s">
        <v>31</v>
      </c>
      <c r="BK1819" s="259">
        <f>ROUND(I1819*H1819,3)</f>
        <v>0</v>
      </c>
      <c r="BL1819" s="18" t="s">
        <v>518</v>
      </c>
      <c r="BM1819" s="258" t="s">
        <v>1965</v>
      </c>
    </row>
    <row r="1820" s="2" customFormat="1" ht="24.15" customHeight="1">
      <c r="A1820" s="41"/>
      <c r="B1820" s="42"/>
      <c r="C1820" s="247" t="s">
        <v>1966</v>
      </c>
      <c r="D1820" s="247" t="s">
        <v>245</v>
      </c>
      <c r="E1820" s="248" t="s">
        <v>1967</v>
      </c>
      <c r="F1820" s="249" t="s">
        <v>1968</v>
      </c>
      <c r="G1820" s="250" t="s">
        <v>465</v>
      </c>
      <c r="H1820" s="251">
        <v>28</v>
      </c>
      <c r="I1820" s="252"/>
      <c r="J1820" s="251">
        <f>ROUND(I1820*H1820,3)</f>
        <v>0</v>
      </c>
      <c r="K1820" s="253"/>
      <c r="L1820" s="44"/>
      <c r="M1820" s="254" t="s">
        <v>1</v>
      </c>
      <c r="N1820" s="255" t="s">
        <v>41</v>
      </c>
      <c r="O1820" s="94"/>
      <c r="P1820" s="256">
        <f>O1820*H1820</f>
        <v>0</v>
      </c>
      <c r="Q1820" s="256">
        <v>0</v>
      </c>
      <c r="R1820" s="256">
        <f>Q1820*H1820</f>
        <v>0</v>
      </c>
      <c r="S1820" s="256">
        <v>0</v>
      </c>
      <c r="T1820" s="257">
        <f>S1820*H1820</f>
        <v>0</v>
      </c>
      <c r="U1820" s="41"/>
      <c r="V1820" s="41"/>
      <c r="W1820" s="41"/>
      <c r="X1820" s="41"/>
      <c r="Y1820" s="41"/>
      <c r="Z1820" s="41"/>
      <c r="AA1820" s="41"/>
      <c r="AB1820" s="41"/>
      <c r="AC1820" s="41"/>
      <c r="AD1820" s="41"/>
      <c r="AE1820" s="41"/>
      <c r="AR1820" s="258" t="s">
        <v>518</v>
      </c>
      <c r="AT1820" s="258" t="s">
        <v>245</v>
      </c>
      <c r="AU1820" s="258" t="s">
        <v>85</v>
      </c>
      <c r="AY1820" s="18" t="s">
        <v>242</v>
      </c>
      <c r="BE1820" s="146">
        <f>IF(N1820="základní",J1820,0)</f>
        <v>0</v>
      </c>
      <c r="BF1820" s="146">
        <f>IF(N1820="snížená",J1820,0)</f>
        <v>0</v>
      </c>
      <c r="BG1820" s="146">
        <f>IF(N1820="zákl. přenesená",J1820,0)</f>
        <v>0</v>
      </c>
      <c r="BH1820" s="146">
        <f>IF(N1820="sníž. přenesená",J1820,0)</f>
        <v>0</v>
      </c>
      <c r="BI1820" s="146">
        <f>IF(N1820="nulová",J1820,0)</f>
        <v>0</v>
      </c>
      <c r="BJ1820" s="18" t="s">
        <v>31</v>
      </c>
      <c r="BK1820" s="259">
        <f>ROUND(I1820*H1820,3)</f>
        <v>0</v>
      </c>
      <c r="BL1820" s="18" t="s">
        <v>518</v>
      </c>
      <c r="BM1820" s="258" t="s">
        <v>1969</v>
      </c>
    </row>
    <row r="1821" s="13" customFormat="1">
      <c r="A1821" s="13"/>
      <c r="B1821" s="260"/>
      <c r="C1821" s="261"/>
      <c r="D1821" s="262" t="s">
        <v>251</v>
      </c>
      <c r="E1821" s="263" t="s">
        <v>1</v>
      </c>
      <c r="F1821" s="264" t="s">
        <v>480</v>
      </c>
      <c r="G1821" s="261"/>
      <c r="H1821" s="263" t="s">
        <v>1</v>
      </c>
      <c r="I1821" s="265"/>
      <c r="J1821" s="261"/>
      <c r="K1821" s="261"/>
      <c r="L1821" s="266"/>
      <c r="M1821" s="267"/>
      <c r="N1821" s="268"/>
      <c r="O1821" s="268"/>
      <c r="P1821" s="268"/>
      <c r="Q1821" s="268"/>
      <c r="R1821" s="268"/>
      <c r="S1821" s="268"/>
      <c r="T1821" s="269"/>
      <c r="U1821" s="13"/>
      <c r="V1821" s="13"/>
      <c r="W1821" s="13"/>
      <c r="X1821" s="13"/>
      <c r="Y1821" s="13"/>
      <c r="Z1821" s="13"/>
      <c r="AA1821" s="13"/>
      <c r="AB1821" s="13"/>
      <c r="AC1821" s="13"/>
      <c r="AD1821" s="13"/>
      <c r="AE1821" s="13"/>
      <c r="AT1821" s="270" t="s">
        <v>251</v>
      </c>
      <c r="AU1821" s="270" t="s">
        <v>85</v>
      </c>
      <c r="AV1821" s="13" t="s">
        <v>31</v>
      </c>
      <c r="AW1821" s="13" t="s">
        <v>30</v>
      </c>
      <c r="AX1821" s="13" t="s">
        <v>76</v>
      </c>
      <c r="AY1821" s="270" t="s">
        <v>242</v>
      </c>
    </row>
    <row r="1822" s="14" customFormat="1">
      <c r="A1822" s="14"/>
      <c r="B1822" s="271"/>
      <c r="C1822" s="272"/>
      <c r="D1822" s="262" t="s">
        <v>251</v>
      </c>
      <c r="E1822" s="273" t="s">
        <v>1</v>
      </c>
      <c r="F1822" s="274" t="s">
        <v>799</v>
      </c>
      <c r="G1822" s="272"/>
      <c r="H1822" s="275">
        <v>10</v>
      </c>
      <c r="I1822" s="276"/>
      <c r="J1822" s="272"/>
      <c r="K1822" s="272"/>
      <c r="L1822" s="277"/>
      <c r="M1822" s="278"/>
      <c r="N1822" s="279"/>
      <c r="O1822" s="279"/>
      <c r="P1822" s="279"/>
      <c r="Q1822" s="279"/>
      <c r="R1822" s="279"/>
      <c r="S1822" s="279"/>
      <c r="T1822" s="280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T1822" s="281" t="s">
        <v>251</v>
      </c>
      <c r="AU1822" s="281" t="s">
        <v>85</v>
      </c>
      <c r="AV1822" s="14" t="s">
        <v>85</v>
      </c>
      <c r="AW1822" s="14" t="s">
        <v>30</v>
      </c>
      <c r="AX1822" s="14" t="s">
        <v>76</v>
      </c>
      <c r="AY1822" s="281" t="s">
        <v>242</v>
      </c>
    </row>
    <row r="1823" s="13" customFormat="1">
      <c r="A1823" s="13"/>
      <c r="B1823" s="260"/>
      <c r="C1823" s="261"/>
      <c r="D1823" s="262" t="s">
        <v>251</v>
      </c>
      <c r="E1823" s="263" t="s">
        <v>1</v>
      </c>
      <c r="F1823" s="264" t="s">
        <v>481</v>
      </c>
      <c r="G1823" s="261"/>
      <c r="H1823" s="263" t="s">
        <v>1</v>
      </c>
      <c r="I1823" s="265"/>
      <c r="J1823" s="261"/>
      <c r="K1823" s="261"/>
      <c r="L1823" s="266"/>
      <c r="M1823" s="267"/>
      <c r="N1823" s="268"/>
      <c r="O1823" s="268"/>
      <c r="P1823" s="268"/>
      <c r="Q1823" s="268"/>
      <c r="R1823" s="268"/>
      <c r="S1823" s="268"/>
      <c r="T1823" s="269"/>
      <c r="U1823" s="13"/>
      <c r="V1823" s="13"/>
      <c r="W1823" s="13"/>
      <c r="X1823" s="13"/>
      <c r="Y1823" s="13"/>
      <c r="Z1823" s="13"/>
      <c r="AA1823" s="13"/>
      <c r="AB1823" s="13"/>
      <c r="AC1823" s="13"/>
      <c r="AD1823" s="13"/>
      <c r="AE1823" s="13"/>
      <c r="AT1823" s="270" t="s">
        <v>251</v>
      </c>
      <c r="AU1823" s="270" t="s">
        <v>85</v>
      </c>
      <c r="AV1823" s="13" t="s">
        <v>31</v>
      </c>
      <c r="AW1823" s="13" t="s">
        <v>30</v>
      </c>
      <c r="AX1823" s="13" t="s">
        <v>76</v>
      </c>
      <c r="AY1823" s="270" t="s">
        <v>242</v>
      </c>
    </row>
    <row r="1824" s="14" customFormat="1">
      <c r="A1824" s="14"/>
      <c r="B1824" s="271"/>
      <c r="C1824" s="272"/>
      <c r="D1824" s="262" t="s">
        <v>251</v>
      </c>
      <c r="E1824" s="273" t="s">
        <v>1</v>
      </c>
      <c r="F1824" s="274" t="s">
        <v>937</v>
      </c>
      <c r="G1824" s="272"/>
      <c r="H1824" s="275">
        <v>9</v>
      </c>
      <c r="I1824" s="276"/>
      <c r="J1824" s="272"/>
      <c r="K1824" s="272"/>
      <c r="L1824" s="277"/>
      <c r="M1824" s="278"/>
      <c r="N1824" s="279"/>
      <c r="O1824" s="279"/>
      <c r="P1824" s="279"/>
      <c r="Q1824" s="279"/>
      <c r="R1824" s="279"/>
      <c r="S1824" s="279"/>
      <c r="T1824" s="280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T1824" s="281" t="s">
        <v>251</v>
      </c>
      <c r="AU1824" s="281" t="s">
        <v>85</v>
      </c>
      <c r="AV1824" s="14" t="s">
        <v>85</v>
      </c>
      <c r="AW1824" s="14" t="s">
        <v>30</v>
      </c>
      <c r="AX1824" s="14" t="s">
        <v>76</v>
      </c>
      <c r="AY1824" s="281" t="s">
        <v>242</v>
      </c>
    </row>
    <row r="1825" s="13" customFormat="1">
      <c r="A1825" s="13"/>
      <c r="B1825" s="260"/>
      <c r="C1825" s="261"/>
      <c r="D1825" s="262" t="s">
        <v>251</v>
      </c>
      <c r="E1825" s="263" t="s">
        <v>1</v>
      </c>
      <c r="F1825" s="264" t="s">
        <v>482</v>
      </c>
      <c r="G1825" s="261"/>
      <c r="H1825" s="263" t="s">
        <v>1</v>
      </c>
      <c r="I1825" s="265"/>
      <c r="J1825" s="261"/>
      <c r="K1825" s="261"/>
      <c r="L1825" s="266"/>
      <c r="M1825" s="267"/>
      <c r="N1825" s="268"/>
      <c r="O1825" s="268"/>
      <c r="P1825" s="268"/>
      <c r="Q1825" s="268"/>
      <c r="R1825" s="268"/>
      <c r="S1825" s="268"/>
      <c r="T1825" s="269"/>
      <c r="U1825" s="13"/>
      <c r="V1825" s="13"/>
      <c r="W1825" s="13"/>
      <c r="X1825" s="13"/>
      <c r="Y1825" s="13"/>
      <c r="Z1825" s="13"/>
      <c r="AA1825" s="13"/>
      <c r="AB1825" s="13"/>
      <c r="AC1825" s="13"/>
      <c r="AD1825" s="13"/>
      <c r="AE1825" s="13"/>
      <c r="AT1825" s="270" t="s">
        <v>251</v>
      </c>
      <c r="AU1825" s="270" t="s">
        <v>85</v>
      </c>
      <c r="AV1825" s="13" t="s">
        <v>31</v>
      </c>
      <c r="AW1825" s="13" t="s">
        <v>30</v>
      </c>
      <c r="AX1825" s="13" t="s">
        <v>76</v>
      </c>
      <c r="AY1825" s="270" t="s">
        <v>242</v>
      </c>
    </row>
    <row r="1826" s="14" customFormat="1">
      <c r="A1826" s="14"/>
      <c r="B1826" s="271"/>
      <c r="C1826" s="272"/>
      <c r="D1826" s="262" t="s">
        <v>251</v>
      </c>
      <c r="E1826" s="273" t="s">
        <v>1</v>
      </c>
      <c r="F1826" s="274" t="s">
        <v>937</v>
      </c>
      <c r="G1826" s="272"/>
      <c r="H1826" s="275">
        <v>9</v>
      </c>
      <c r="I1826" s="276"/>
      <c r="J1826" s="272"/>
      <c r="K1826" s="272"/>
      <c r="L1826" s="277"/>
      <c r="M1826" s="278"/>
      <c r="N1826" s="279"/>
      <c r="O1826" s="279"/>
      <c r="P1826" s="279"/>
      <c r="Q1826" s="279"/>
      <c r="R1826" s="279"/>
      <c r="S1826" s="279"/>
      <c r="T1826" s="280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T1826" s="281" t="s">
        <v>251</v>
      </c>
      <c r="AU1826" s="281" t="s">
        <v>85</v>
      </c>
      <c r="AV1826" s="14" t="s">
        <v>85</v>
      </c>
      <c r="AW1826" s="14" t="s">
        <v>30</v>
      </c>
      <c r="AX1826" s="14" t="s">
        <v>76</v>
      </c>
      <c r="AY1826" s="281" t="s">
        <v>242</v>
      </c>
    </row>
    <row r="1827" s="15" customFormat="1">
      <c r="A1827" s="15"/>
      <c r="B1827" s="282"/>
      <c r="C1827" s="283"/>
      <c r="D1827" s="262" t="s">
        <v>251</v>
      </c>
      <c r="E1827" s="284" t="s">
        <v>1</v>
      </c>
      <c r="F1827" s="285" t="s">
        <v>256</v>
      </c>
      <c r="G1827" s="283"/>
      <c r="H1827" s="286">
        <v>28</v>
      </c>
      <c r="I1827" s="287"/>
      <c r="J1827" s="283"/>
      <c r="K1827" s="283"/>
      <c r="L1827" s="288"/>
      <c r="M1827" s="289"/>
      <c r="N1827" s="290"/>
      <c r="O1827" s="290"/>
      <c r="P1827" s="290"/>
      <c r="Q1827" s="290"/>
      <c r="R1827" s="290"/>
      <c r="S1827" s="290"/>
      <c r="T1827" s="291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T1827" s="292" t="s">
        <v>251</v>
      </c>
      <c r="AU1827" s="292" t="s">
        <v>85</v>
      </c>
      <c r="AV1827" s="15" t="s">
        <v>249</v>
      </c>
      <c r="AW1827" s="15" t="s">
        <v>30</v>
      </c>
      <c r="AX1827" s="15" t="s">
        <v>31</v>
      </c>
      <c r="AY1827" s="292" t="s">
        <v>242</v>
      </c>
    </row>
    <row r="1828" s="2" customFormat="1" ht="21.75" customHeight="1">
      <c r="A1828" s="41"/>
      <c r="B1828" s="42"/>
      <c r="C1828" s="304" t="s">
        <v>1970</v>
      </c>
      <c r="D1828" s="304" t="s">
        <v>551</v>
      </c>
      <c r="E1828" s="305" t="s">
        <v>1971</v>
      </c>
      <c r="F1828" s="306" t="s">
        <v>1972</v>
      </c>
      <c r="G1828" s="307" t="s">
        <v>478</v>
      </c>
      <c r="H1828" s="308">
        <v>28</v>
      </c>
      <c r="I1828" s="309"/>
      <c r="J1828" s="308">
        <f>ROUND(I1828*H1828,3)</f>
        <v>0</v>
      </c>
      <c r="K1828" s="310"/>
      <c r="L1828" s="311"/>
      <c r="M1828" s="312" t="s">
        <v>1</v>
      </c>
      <c r="N1828" s="313" t="s">
        <v>41</v>
      </c>
      <c r="O1828" s="94"/>
      <c r="P1828" s="256">
        <f>O1828*H1828</f>
        <v>0</v>
      </c>
      <c r="Q1828" s="256">
        <v>0.00040000000000000002</v>
      </c>
      <c r="R1828" s="256">
        <f>Q1828*H1828</f>
        <v>0.0112</v>
      </c>
      <c r="S1828" s="256">
        <v>0</v>
      </c>
      <c r="T1828" s="257">
        <f>S1828*H1828</f>
        <v>0</v>
      </c>
      <c r="U1828" s="41"/>
      <c r="V1828" s="41"/>
      <c r="W1828" s="41"/>
      <c r="X1828" s="41"/>
      <c r="Y1828" s="41"/>
      <c r="Z1828" s="41"/>
      <c r="AA1828" s="41"/>
      <c r="AB1828" s="41"/>
      <c r="AC1828" s="41"/>
      <c r="AD1828" s="41"/>
      <c r="AE1828" s="41"/>
      <c r="AR1828" s="258" t="s">
        <v>1326</v>
      </c>
      <c r="AT1828" s="258" t="s">
        <v>551</v>
      </c>
      <c r="AU1828" s="258" t="s">
        <v>85</v>
      </c>
      <c r="AY1828" s="18" t="s">
        <v>242</v>
      </c>
      <c r="BE1828" s="146">
        <f>IF(N1828="základní",J1828,0)</f>
        <v>0</v>
      </c>
      <c r="BF1828" s="146">
        <f>IF(N1828="snížená",J1828,0)</f>
        <v>0</v>
      </c>
      <c r="BG1828" s="146">
        <f>IF(N1828="zákl. přenesená",J1828,0)</f>
        <v>0</v>
      </c>
      <c r="BH1828" s="146">
        <f>IF(N1828="sníž. přenesená",J1828,0)</f>
        <v>0</v>
      </c>
      <c r="BI1828" s="146">
        <f>IF(N1828="nulová",J1828,0)</f>
        <v>0</v>
      </c>
      <c r="BJ1828" s="18" t="s">
        <v>31</v>
      </c>
      <c r="BK1828" s="259">
        <f>ROUND(I1828*H1828,3)</f>
        <v>0</v>
      </c>
      <c r="BL1828" s="18" t="s">
        <v>518</v>
      </c>
      <c r="BM1828" s="258" t="s">
        <v>1973</v>
      </c>
    </row>
    <row r="1829" s="2" customFormat="1" ht="24.15" customHeight="1">
      <c r="A1829" s="41"/>
      <c r="B1829" s="42"/>
      <c r="C1829" s="247" t="s">
        <v>1974</v>
      </c>
      <c r="D1829" s="247" t="s">
        <v>245</v>
      </c>
      <c r="E1829" s="248" t="s">
        <v>1975</v>
      </c>
      <c r="F1829" s="249" t="s">
        <v>1976</v>
      </c>
      <c r="G1829" s="250" t="s">
        <v>465</v>
      </c>
      <c r="H1829" s="251">
        <v>89.599999999999994</v>
      </c>
      <c r="I1829" s="252"/>
      <c r="J1829" s="251">
        <f>ROUND(I1829*H1829,3)</f>
        <v>0</v>
      </c>
      <c r="K1829" s="253"/>
      <c r="L1829" s="44"/>
      <c r="M1829" s="254" t="s">
        <v>1</v>
      </c>
      <c r="N1829" s="255" t="s">
        <v>41</v>
      </c>
      <c r="O1829" s="94"/>
      <c r="P1829" s="256">
        <f>O1829*H1829</f>
        <v>0</v>
      </c>
      <c r="Q1829" s="256">
        <v>0</v>
      </c>
      <c r="R1829" s="256">
        <f>Q1829*H1829</f>
        <v>0</v>
      </c>
      <c r="S1829" s="256">
        <v>0.0123</v>
      </c>
      <c r="T1829" s="257">
        <f>S1829*H1829</f>
        <v>1.10208</v>
      </c>
      <c r="U1829" s="41"/>
      <c r="V1829" s="41"/>
      <c r="W1829" s="41"/>
      <c r="X1829" s="41"/>
      <c r="Y1829" s="41"/>
      <c r="Z1829" s="41"/>
      <c r="AA1829" s="41"/>
      <c r="AB1829" s="41"/>
      <c r="AC1829" s="41"/>
      <c r="AD1829" s="41"/>
      <c r="AE1829" s="41"/>
      <c r="AR1829" s="258" t="s">
        <v>518</v>
      </c>
      <c r="AT1829" s="258" t="s">
        <v>245</v>
      </c>
      <c r="AU1829" s="258" t="s">
        <v>85</v>
      </c>
      <c r="AY1829" s="18" t="s">
        <v>242</v>
      </c>
      <c r="BE1829" s="146">
        <f>IF(N1829="základní",J1829,0)</f>
        <v>0</v>
      </c>
      <c r="BF1829" s="146">
        <f>IF(N1829="snížená",J1829,0)</f>
        <v>0</v>
      </c>
      <c r="BG1829" s="146">
        <f>IF(N1829="zákl. přenesená",J1829,0)</f>
        <v>0</v>
      </c>
      <c r="BH1829" s="146">
        <f>IF(N1829="sníž. přenesená",J1829,0)</f>
        <v>0</v>
      </c>
      <c r="BI1829" s="146">
        <f>IF(N1829="nulová",J1829,0)</f>
        <v>0</v>
      </c>
      <c r="BJ1829" s="18" t="s">
        <v>31</v>
      </c>
      <c r="BK1829" s="259">
        <f>ROUND(I1829*H1829,3)</f>
        <v>0</v>
      </c>
      <c r="BL1829" s="18" t="s">
        <v>518</v>
      </c>
      <c r="BM1829" s="258" t="s">
        <v>1977</v>
      </c>
    </row>
    <row r="1830" s="13" customFormat="1">
      <c r="A1830" s="13"/>
      <c r="B1830" s="260"/>
      <c r="C1830" s="261"/>
      <c r="D1830" s="262" t="s">
        <v>251</v>
      </c>
      <c r="E1830" s="263" t="s">
        <v>1</v>
      </c>
      <c r="F1830" s="264" t="s">
        <v>808</v>
      </c>
      <c r="G1830" s="261"/>
      <c r="H1830" s="263" t="s">
        <v>1</v>
      </c>
      <c r="I1830" s="265"/>
      <c r="J1830" s="261"/>
      <c r="K1830" s="261"/>
      <c r="L1830" s="266"/>
      <c r="M1830" s="267"/>
      <c r="N1830" s="268"/>
      <c r="O1830" s="268"/>
      <c r="P1830" s="268"/>
      <c r="Q1830" s="268"/>
      <c r="R1830" s="268"/>
      <c r="S1830" s="268"/>
      <c r="T1830" s="269"/>
      <c r="U1830" s="13"/>
      <c r="V1830" s="13"/>
      <c r="W1830" s="13"/>
      <c r="X1830" s="13"/>
      <c r="Y1830" s="13"/>
      <c r="Z1830" s="13"/>
      <c r="AA1830" s="13"/>
      <c r="AB1830" s="13"/>
      <c r="AC1830" s="13"/>
      <c r="AD1830" s="13"/>
      <c r="AE1830" s="13"/>
      <c r="AT1830" s="270" t="s">
        <v>251</v>
      </c>
      <c r="AU1830" s="270" t="s">
        <v>85</v>
      </c>
      <c r="AV1830" s="13" t="s">
        <v>31</v>
      </c>
      <c r="AW1830" s="13" t="s">
        <v>30</v>
      </c>
      <c r="AX1830" s="13" t="s">
        <v>76</v>
      </c>
      <c r="AY1830" s="270" t="s">
        <v>242</v>
      </c>
    </row>
    <row r="1831" s="14" customFormat="1">
      <c r="A1831" s="14"/>
      <c r="B1831" s="271"/>
      <c r="C1831" s="272"/>
      <c r="D1831" s="262" t="s">
        <v>251</v>
      </c>
      <c r="E1831" s="273" t="s">
        <v>1</v>
      </c>
      <c r="F1831" s="274" t="s">
        <v>1978</v>
      </c>
      <c r="G1831" s="272"/>
      <c r="H1831" s="275">
        <v>18.199999999999999</v>
      </c>
      <c r="I1831" s="276"/>
      <c r="J1831" s="272"/>
      <c r="K1831" s="272"/>
      <c r="L1831" s="277"/>
      <c r="M1831" s="278"/>
      <c r="N1831" s="279"/>
      <c r="O1831" s="279"/>
      <c r="P1831" s="279"/>
      <c r="Q1831" s="279"/>
      <c r="R1831" s="279"/>
      <c r="S1831" s="279"/>
      <c r="T1831" s="280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T1831" s="281" t="s">
        <v>251</v>
      </c>
      <c r="AU1831" s="281" t="s">
        <v>85</v>
      </c>
      <c r="AV1831" s="14" t="s">
        <v>85</v>
      </c>
      <c r="AW1831" s="14" t="s">
        <v>30</v>
      </c>
      <c r="AX1831" s="14" t="s">
        <v>76</v>
      </c>
      <c r="AY1831" s="281" t="s">
        <v>242</v>
      </c>
    </row>
    <row r="1832" s="13" customFormat="1">
      <c r="A1832" s="13"/>
      <c r="B1832" s="260"/>
      <c r="C1832" s="261"/>
      <c r="D1832" s="262" t="s">
        <v>251</v>
      </c>
      <c r="E1832" s="263" t="s">
        <v>1</v>
      </c>
      <c r="F1832" s="264" t="s">
        <v>810</v>
      </c>
      <c r="G1832" s="261"/>
      <c r="H1832" s="263" t="s">
        <v>1</v>
      </c>
      <c r="I1832" s="265"/>
      <c r="J1832" s="261"/>
      <c r="K1832" s="261"/>
      <c r="L1832" s="266"/>
      <c r="M1832" s="267"/>
      <c r="N1832" s="268"/>
      <c r="O1832" s="268"/>
      <c r="P1832" s="268"/>
      <c r="Q1832" s="268"/>
      <c r="R1832" s="268"/>
      <c r="S1832" s="268"/>
      <c r="T1832" s="269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  <c r="AE1832" s="13"/>
      <c r="AT1832" s="270" t="s">
        <v>251</v>
      </c>
      <c r="AU1832" s="270" t="s">
        <v>85</v>
      </c>
      <c r="AV1832" s="13" t="s">
        <v>31</v>
      </c>
      <c r="AW1832" s="13" t="s">
        <v>30</v>
      </c>
      <c r="AX1832" s="13" t="s">
        <v>76</v>
      </c>
      <c r="AY1832" s="270" t="s">
        <v>242</v>
      </c>
    </row>
    <row r="1833" s="14" customFormat="1">
      <c r="A1833" s="14"/>
      <c r="B1833" s="271"/>
      <c r="C1833" s="272"/>
      <c r="D1833" s="262" t="s">
        <v>251</v>
      </c>
      <c r="E1833" s="273" t="s">
        <v>1</v>
      </c>
      <c r="F1833" s="274" t="s">
        <v>1979</v>
      </c>
      <c r="G1833" s="272"/>
      <c r="H1833" s="275">
        <v>26.600000000000001</v>
      </c>
      <c r="I1833" s="276"/>
      <c r="J1833" s="272"/>
      <c r="K1833" s="272"/>
      <c r="L1833" s="277"/>
      <c r="M1833" s="278"/>
      <c r="N1833" s="279"/>
      <c r="O1833" s="279"/>
      <c r="P1833" s="279"/>
      <c r="Q1833" s="279"/>
      <c r="R1833" s="279"/>
      <c r="S1833" s="279"/>
      <c r="T1833" s="280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T1833" s="281" t="s">
        <v>251</v>
      </c>
      <c r="AU1833" s="281" t="s">
        <v>85</v>
      </c>
      <c r="AV1833" s="14" t="s">
        <v>85</v>
      </c>
      <c r="AW1833" s="14" t="s">
        <v>30</v>
      </c>
      <c r="AX1833" s="14" t="s">
        <v>76</v>
      </c>
      <c r="AY1833" s="281" t="s">
        <v>242</v>
      </c>
    </row>
    <row r="1834" s="13" customFormat="1">
      <c r="A1834" s="13"/>
      <c r="B1834" s="260"/>
      <c r="C1834" s="261"/>
      <c r="D1834" s="262" t="s">
        <v>251</v>
      </c>
      <c r="E1834" s="263" t="s">
        <v>1</v>
      </c>
      <c r="F1834" s="264" t="s">
        <v>1947</v>
      </c>
      <c r="G1834" s="261"/>
      <c r="H1834" s="263" t="s">
        <v>1</v>
      </c>
      <c r="I1834" s="265"/>
      <c r="J1834" s="261"/>
      <c r="K1834" s="261"/>
      <c r="L1834" s="266"/>
      <c r="M1834" s="267"/>
      <c r="N1834" s="268"/>
      <c r="O1834" s="268"/>
      <c r="P1834" s="268"/>
      <c r="Q1834" s="268"/>
      <c r="R1834" s="268"/>
      <c r="S1834" s="268"/>
      <c r="T1834" s="269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T1834" s="270" t="s">
        <v>251</v>
      </c>
      <c r="AU1834" s="270" t="s">
        <v>85</v>
      </c>
      <c r="AV1834" s="13" t="s">
        <v>31</v>
      </c>
      <c r="AW1834" s="13" t="s">
        <v>30</v>
      </c>
      <c r="AX1834" s="13" t="s">
        <v>76</v>
      </c>
      <c r="AY1834" s="270" t="s">
        <v>242</v>
      </c>
    </row>
    <row r="1835" s="14" customFormat="1">
      <c r="A1835" s="14"/>
      <c r="B1835" s="271"/>
      <c r="C1835" s="272"/>
      <c r="D1835" s="262" t="s">
        <v>251</v>
      </c>
      <c r="E1835" s="273" t="s">
        <v>1</v>
      </c>
      <c r="F1835" s="274" t="s">
        <v>1979</v>
      </c>
      <c r="G1835" s="272"/>
      <c r="H1835" s="275">
        <v>26.600000000000001</v>
      </c>
      <c r="I1835" s="276"/>
      <c r="J1835" s="272"/>
      <c r="K1835" s="272"/>
      <c r="L1835" s="277"/>
      <c r="M1835" s="278"/>
      <c r="N1835" s="279"/>
      <c r="O1835" s="279"/>
      <c r="P1835" s="279"/>
      <c r="Q1835" s="279"/>
      <c r="R1835" s="279"/>
      <c r="S1835" s="279"/>
      <c r="T1835" s="280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T1835" s="281" t="s">
        <v>251</v>
      </c>
      <c r="AU1835" s="281" t="s">
        <v>85</v>
      </c>
      <c r="AV1835" s="14" t="s">
        <v>85</v>
      </c>
      <c r="AW1835" s="14" t="s">
        <v>30</v>
      </c>
      <c r="AX1835" s="14" t="s">
        <v>76</v>
      </c>
      <c r="AY1835" s="281" t="s">
        <v>242</v>
      </c>
    </row>
    <row r="1836" s="13" customFormat="1">
      <c r="A1836" s="13"/>
      <c r="B1836" s="260"/>
      <c r="C1836" s="261"/>
      <c r="D1836" s="262" t="s">
        <v>251</v>
      </c>
      <c r="E1836" s="263" t="s">
        <v>1</v>
      </c>
      <c r="F1836" s="264" t="s">
        <v>813</v>
      </c>
      <c r="G1836" s="261"/>
      <c r="H1836" s="263" t="s">
        <v>1</v>
      </c>
      <c r="I1836" s="265"/>
      <c r="J1836" s="261"/>
      <c r="K1836" s="261"/>
      <c r="L1836" s="266"/>
      <c r="M1836" s="267"/>
      <c r="N1836" s="268"/>
      <c r="O1836" s="268"/>
      <c r="P1836" s="268"/>
      <c r="Q1836" s="268"/>
      <c r="R1836" s="268"/>
      <c r="S1836" s="268"/>
      <c r="T1836" s="269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T1836" s="270" t="s">
        <v>251</v>
      </c>
      <c r="AU1836" s="270" t="s">
        <v>85</v>
      </c>
      <c r="AV1836" s="13" t="s">
        <v>31</v>
      </c>
      <c r="AW1836" s="13" t="s">
        <v>30</v>
      </c>
      <c r="AX1836" s="13" t="s">
        <v>76</v>
      </c>
      <c r="AY1836" s="270" t="s">
        <v>242</v>
      </c>
    </row>
    <row r="1837" s="14" customFormat="1">
      <c r="A1837" s="14"/>
      <c r="B1837" s="271"/>
      <c r="C1837" s="272"/>
      <c r="D1837" s="262" t="s">
        <v>251</v>
      </c>
      <c r="E1837" s="273" t="s">
        <v>1</v>
      </c>
      <c r="F1837" s="274" t="s">
        <v>1978</v>
      </c>
      <c r="G1837" s="272"/>
      <c r="H1837" s="275">
        <v>18.199999999999999</v>
      </c>
      <c r="I1837" s="276"/>
      <c r="J1837" s="272"/>
      <c r="K1837" s="272"/>
      <c r="L1837" s="277"/>
      <c r="M1837" s="278"/>
      <c r="N1837" s="279"/>
      <c r="O1837" s="279"/>
      <c r="P1837" s="279"/>
      <c r="Q1837" s="279"/>
      <c r="R1837" s="279"/>
      <c r="S1837" s="279"/>
      <c r="T1837" s="280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T1837" s="281" t="s">
        <v>251</v>
      </c>
      <c r="AU1837" s="281" t="s">
        <v>85</v>
      </c>
      <c r="AV1837" s="14" t="s">
        <v>85</v>
      </c>
      <c r="AW1837" s="14" t="s">
        <v>30</v>
      </c>
      <c r="AX1837" s="14" t="s">
        <v>76</v>
      </c>
      <c r="AY1837" s="281" t="s">
        <v>242</v>
      </c>
    </row>
    <row r="1838" s="15" customFormat="1">
      <c r="A1838" s="15"/>
      <c r="B1838" s="282"/>
      <c r="C1838" s="283"/>
      <c r="D1838" s="262" t="s">
        <v>251</v>
      </c>
      <c r="E1838" s="284" t="s">
        <v>1</v>
      </c>
      <c r="F1838" s="285" t="s">
        <v>256</v>
      </c>
      <c r="G1838" s="283"/>
      <c r="H1838" s="286">
        <v>89.599999999999994</v>
      </c>
      <c r="I1838" s="287"/>
      <c r="J1838" s="283"/>
      <c r="K1838" s="283"/>
      <c r="L1838" s="288"/>
      <c r="M1838" s="289"/>
      <c r="N1838" s="290"/>
      <c r="O1838" s="290"/>
      <c r="P1838" s="290"/>
      <c r="Q1838" s="290"/>
      <c r="R1838" s="290"/>
      <c r="S1838" s="290"/>
      <c r="T1838" s="291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T1838" s="292" t="s">
        <v>251</v>
      </c>
      <c r="AU1838" s="292" t="s">
        <v>85</v>
      </c>
      <c r="AV1838" s="15" t="s">
        <v>249</v>
      </c>
      <c r="AW1838" s="15" t="s">
        <v>30</v>
      </c>
      <c r="AX1838" s="15" t="s">
        <v>31</v>
      </c>
      <c r="AY1838" s="292" t="s">
        <v>242</v>
      </c>
    </row>
    <row r="1839" s="2" customFormat="1" ht="24.15" customHeight="1">
      <c r="A1839" s="41"/>
      <c r="B1839" s="42"/>
      <c r="C1839" s="247" t="s">
        <v>1980</v>
      </c>
      <c r="D1839" s="247" t="s">
        <v>245</v>
      </c>
      <c r="E1839" s="248" t="s">
        <v>1981</v>
      </c>
      <c r="F1839" s="249" t="s">
        <v>1982</v>
      </c>
      <c r="G1839" s="250" t="s">
        <v>465</v>
      </c>
      <c r="H1839" s="251">
        <v>95.200000000000003</v>
      </c>
      <c r="I1839" s="252"/>
      <c r="J1839" s="251">
        <f>ROUND(I1839*H1839,3)</f>
        <v>0</v>
      </c>
      <c r="K1839" s="253"/>
      <c r="L1839" s="44"/>
      <c r="M1839" s="254" t="s">
        <v>1</v>
      </c>
      <c r="N1839" s="255" t="s">
        <v>41</v>
      </c>
      <c r="O1839" s="94"/>
      <c r="P1839" s="256">
        <f>O1839*H1839</f>
        <v>0</v>
      </c>
      <c r="Q1839" s="256">
        <v>0</v>
      </c>
      <c r="R1839" s="256">
        <f>Q1839*H1839</f>
        <v>0</v>
      </c>
      <c r="S1839" s="256">
        <v>0.0088000000000000005</v>
      </c>
      <c r="T1839" s="257">
        <f>S1839*H1839</f>
        <v>0.83776000000000006</v>
      </c>
      <c r="U1839" s="41"/>
      <c r="V1839" s="41"/>
      <c r="W1839" s="41"/>
      <c r="X1839" s="41"/>
      <c r="Y1839" s="41"/>
      <c r="Z1839" s="41"/>
      <c r="AA1839" s="41"/>
      <c r="AB1839" s="41"/>
      <c r="AC1839" s="41"/>
      <c r="AD1839" s="41"/>
      <c r="AE1839" s="41"/>
      <c r="AR1839" s="258" t="s">
        <v>518</v>
      </c>
      <c r="AT1839" s="258" t="s">
        <v>245</v>
      </c>
      <c r="AU1839" s="258" t="s">
        <v>85</v>
      </c>
      <c r="AY1839" s="18" t="s">
        <v>242</v>
      </c>
      <c r="BE1839" s="146">
        <f>IF(N1839="základní",J1839,0)</f>
        <v>0</v>
      </c>
      <c r="BF1839" s="146">
        <f>IF(N1839="snížená",J1839,0)</f>
        <v>0</v>
      </c>
      <c r="BG1839" s="146">
        <f>IF(N1839="zákl. přenesená",J1839,0)</f>
        <v>0</v>
      </c>
      <c r="BH1839" s="146">
        <f>IF(N1839="sníž. přenesená",J1839,0)</f>
        <v>0</v>
      </c>
      <c r="BI1839" s="146">
        <f>IF(N1839="nulová",J1839,0)</f>
        <v>0</v>
      </c>
      <c r="BJ1839" s="18" t="s">
        <v>31</v>
      </c>
      <c r="BK1839" s="259">
        <f>ROUND(I1839*H1839,3)</f>
        <v>0</v>
      </c>
      <c r="BL1839" s="18" t="s">
        <v>518</v>
      </c>
      <c r="BM1839" s="258" t="s">
        <v>1983</v>
      </c>
    </row>
    <row r="1840" s="13" customFormat="1">
      <c r="A1840" s="13"/>
      <c r="B1840" s="260"/>
      <c r="C1840" s="261"/>
      <c r="D1840" s="262" t="s">
        <v>251</v>
      </c>
      <c r="E1840" s="263" t="s">
        <v>1</v>
      </c>
      <c r="F1840" s="264" t="s">
        <v>808</v>
      </c>
      <c r="G1840" s="261"/>
      <c r="H1840" s="263" t="s">
        <v>1</v>
      </c>
      <c r="I1840" s="265"/>
      <c r="J1840" s="261"/>
      <c r="K1840" s="261"/>
      <c r="L1840" s="266"/>
      <c r="M1840" s="267"/>
      <c r="N1840" s="268"/>
      <c r="O1840" s="268"/>
      <c r="P1840" s="268"/>
      <c r="Q1840" s="268"/>
      <c r="R1840" s="268"/>
      <c r="S1840" s="268"/>
      <c r="T1840" s="269"/>
      <c r="U1840" s="13"/>
      <c r="V1840" s="13"/>
      <c r="W1840" s="13"/>
      <c r="X1840" s="13"/>
      <c r="Y1840" s="13"/>
      <c r="Z1840" s="13"/>
      <c r="AA1840" s="13"/>
      <c r="AB1840" s="13"/>
      <c r="AC1840" s="13"/>
      <c r="AD1840" s="13"/>
      <c r="AE1840" s="13"/>
      <c r="AT1840" s="270" t="s">
        <v>251</v>
      </c>
      <c r="AU1840" s="270" t="s">
        <v>85</v>
      </c>
      <c r="AV1840" s="13" t="s">
        <v>31</v>
      </c>
      <c r="AW1840" s="13" t="s">
        <v>30</v>
      </c>
      <c r="AX1840" s="13" t="s">
        <v>76</v>
      </c>
      <c r="AY1840" s="270" t="s">
        <v>242</v>
      </c>
    </row>
    <row r="1841" s="14" customFormat="1">
      <c r="A1841" s="14"/>
      <c r="B1841" s="271"/>
      <c r="C1841" s="272"/>
      <c r="D1841" s="262" t="s">
        <v>251</v>
      </c>
      <c r="E1841" s="273" t="s">
        <v>1</v>
      </c>
      <c r="F1841" s="274" t="s">
        <v>1984</v>
      </c>
      <c r="G1841" s="272"/>
      <c r="H1841" s="275">
        <v>19.600000000000001</v>
      </c>
      <c r="I1841" s="276"/>
      <c r="J1841" s="272"/>
      <c r="K1841" s="272"/>
      <c r="L1841" s="277"/>
      <c r="M1841" s="278"/>
      <c r="N1841" s="279"/>
      <c r="O1841" s="279"/>
      <c r="P1841" s="279"/>
      <c r="Q1841" s="279"/>
      <c r="R1841" s="279"/>
      <c r="S1841" s="279"/>
      <c r="T1841" s="280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T1841" s="281" t="s">
        <v>251</v>
      </c>
      <c r="AU1841" s="281" t="s">
        <v>85</v>
      </c>
      <c r="AV1841" s="14" t="s">
        <v>85</v>
      </c>
      <c r="AW1841" s="14" t="s">
        <v>30</v>
      </c>
      <c r="AX1841" s="14" t="s">
        <v>76</v>
      </c>
      <c r="AY1841" s="281" t="s">
        <v>242</v>
      </c>
    </row>
    <row r="1842" s="13" customFormat="1">
      <c r="A1842" s="13"/>
      <c r="B1842" s="260"/>
      <c r="C1842" s="261"/>
      <c r="D1842" s="262" t="s">
        <v>251</v>
      </c>
      <c r="E1842" s="263" t="s">
        <v>1</v>
      </c>
      <c r="F1842" s="264" t="s">
        <v>810</v>
      </c>
      <c r="G1842" s="261"/>
      <c r="H1842" s="263" t="s">
        <v>1</v>
      </c>
      <c r="I1842" s="265"/>
      <c r="J1842" s="261"/>
      <c r="K1842" s="261"/>
      <c r="L1842" s="266"/>
      <c r="M1842" s="267"/>
      <c r="N1842" s="268"/>
      <c r="O1842" s="268"/>
      <c r="P1842" s="268"/>
      <c r="Q1842" s="268"/>
      <c r="R1842" s="268"/>
      <c r="S1842" s="268"/>
      <c r="T1842" s="269"/>
      <c r="U1842" s="13"/>
      <c r="V1842" s="13"/>
      <c r="W1842" s="13"/>
      <c r="X1842" s="13"/>
      <c r="Y1842" s="13"/>
      <c r="Z1842" s="13"/>
      <c r="AA1842" s="13"/>
      <c r="AB1842" s="13"/>
      <c r="AC1842" s="13"/>
      <c r="AD1842" s="13"/>
      <c r="AE1842" s="13"/>
      <c r="AT1842" s="270" t="s">
        <v>251</v>
      </c>
      <c r="AU1842" s="270" t="s">
        <v>85</v>
      </c>
      <c r="AV1842" s="13" t="s">
        <v>31</v>
      </c>
      <c r="AW1842" s="13" t="s">
        <v>30</v>
      </c>
      <c r="AX1842" s="13" t="s">
        <v>76</v>
      </c>
      <c r="AY1842" s="270" t="s">
        <v>242</v>
      </c>
    </row>
    <row r="1843" s="14" customFormat="1">
      <c r="A1843" s="14"/>
      <c r="B1843" s="271"/>
      <c r="C1843" s="272"/>
      <c r="D1843" s="262" t="s">
        <v>251</v>
      </c>
      <c r="E1843" s="273" t="s">
        <v>1</v>
      </c>
      <c r="F1843" s="274" t="s">
        <v>1985</v>
      </c>
      <c r="G1843" s="272"/>
      <c r="H1843" s="275">
        <v>28</v>
      </c>
      <c r="I1843" s="276"/>
      <c r="J1843" s="272"/>
      <c r="K1843" s="272"/>
      <c r="L1843" s="277"/>
      <c r="M1843" s="278"/>
      <c r="N1843" s="279"/>
      <c r="O1843" s="279"/>
      <c r="P1843" s="279"/>
      <c r="Q1843" s="279"/>
      <c r="R1843" s="279"/>
      <c r="S1843" s="279"/>
      <c r="T1843" s="280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T1843" s="281" t="s">
        <v>251</v>
      </c>
      <c r="AU1843" s="281" t="s">
        <v>85</v>
      </c>
      <c r="AV1843" s="14" t="s">
        <v>85</v>
      </c>
      <c r="AW1843" s="14" t="s">
        <v>30</v>
      </c>
      <c r="AX1843" s="14" t="s">
        <v>76</v>
      </c>
      <c r="AY1843" s="281" t="s">
        <v>242</v>
      </c>
    </row>
    <row r="1844" s="13" customFormat="1">
      <c r="A1844" s="13"/>
      <c r="B1844" s="260"/>
      <c r="C1844" s="261"/>
      <c r="D1844" s="262" t="s">
        <v>251</v>
      </c>
      <c r="E1844" s="263" t="s">
        <v>1</v>
      </c>
      <c r="F1844" s="264" t="s">
        <v>1947</v>
      </c>
      <c r="G1844" s="261"/>
      <c r="H1844" s="263" t="s">
        <v>1</v>
      </c>
      <c r="I1844" s="265"/>
      <c r="J1844" s="261"/>
      <c r="K1844" s="261"/>
      <c r="L1844" s="266"/>
      <c r="M1844" s="267"/>
      <c r="N1844" s="268"/>
      <c r="O1844" s="268"/>
      <c r="P1844" s="268"/>
      <c r="Q1844" s="268"/>
      <c r="R1844" s="268"/>
      <c r="S1844" s="268"/>
      <c r="T1844" s="269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T1844" s="270" t="s">
        <v>251</v>
      </c>
      <c r="AU1844" s="270" t="s">
        <v>85</v>
      </c>
      <c r="AV1844" s="13" t="s">
        <v>31</v>
      </c>
      <c r="AW1844" s="13" t="s">
        <v>30</v>
      </c>
      <c r="AX1844" s="13" t="s">
        <v>76</v>
      </c>
      <c r="AY1844" s="270" t="s">
        <v>242</v>
      </c>
    </row>
    <row r="1845" s="14" customFormat="1">
      <c r="A1845" s="14"/>
      <c r="B1845" s="271"/>
      <c r="C1845" s="272"/>
      <c r="D1845" s="262" t="s">
        <v>251</v>
      </c>
      <c r="E1845" s="273" t="s">
        <v>1</v>
      </c>
      <c r="F1845" s="274" t="s">
        <v>1985</v>
      </c>
      <c r="G1845" s="272"/>
      <c r="H1845" s="275">
        <v>28</v>
      </c>
      <c r="I1845" s="276"/>
      <c r="J1845" s="272"/>
      <c r="K1845" s="272"/>
      <c r="L1845" s="277"/>
      <c r="M1845" s="278"/>
      <c r="N1845" s="279"/>
      <c r="O1845" s="279"/>
      <c r="P1845" s="279"/>
      <c r="Q1845" s="279"/>
      <c r="R1845" s="279"/>
      <c r="S1845" s="279"/>
      <c r="T1845" s="280"/>
      <c r="U1845" s="14"/>
      <c r="V1845" s="14"/>
      <c r="W1845" s="14"/>
      <c r="X1845" s="14"/>
      <c r="Y1845" s="14"/>
      <c r="Z1845" s="14"/>
      <c r="AA1845" s="14"/>
      <c r="AB1845" s="14"/>
      <c r="AC1845" s="14"/>
      <c r="AD1845" s="14"/>
      <c r="AE1845" s="14"/>
      <c r="AT1845" s="281" t="s">
        <v>251</v>
      </c>
      <c r="AU1845" s="281" t="s">
        <v>85</v>
      </c>
      <c r="AV1845" s="14" t="s">
        <v>85</v>
      </c>
      <c r="AW1845" s="14" t="s">
        <v>30</v>
      </c>
      <c r="AX1845" s="14" t="s">
        <v>76</v>
      </c>
      <c r="AY1845" s="281" t="s">
        <v>242</v>
      </c>
    </row>
    <row r="1846" s="13" customFormat="1">
      <c r="A1846" s="13"/>
      <c r="B1846" s="260"/>
      <c r="C1846" s="261"/>
      <c r="D1846" s="262" t="s">
        <v>251</v>
      </c>
      <c r="E1846" s="263" t="s">
        <v>1</v>
      </c>
      <c r="F1846" s="264" t="s">
        <v>813</v>
      </c>
      <c r="G1846" s="261"/>
      <c r="H1846" s="263" t="s">
        <v>1</v>
      </c>
      <c r="I1846" s="265"/>
      <c r="J1846" s="261"/>
      <c r="K1846" s="261"/>
      <c r="L1846" s="266"/>
      <c r="M1846" s="267"/>
      <c r="N1846" s="268"/>
      <c r="O1846" s="268"/>
      <c r="P1846" s="268"/>
      <c r="Q1846" s="268"/>
      <c r="R1846" s="268"/>
      <c r="S1846" s="268"/>
      <c r="T1846" s="269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  <c r="AE1846" s="13"/>
      <c r="AT1846" s="270" t="s">
        <v>251</v>
      </c>
      <c r="AU1846" s="270" t="s">
        <v>85</v>
      </c>
      <c r="AV1846" s="13" t="s">
        <v>31</v>
      </c>
      <c r="AW1846" s="13" t="s">
        <v>30</v>
      </c>
      <c r="AX1846" s="13" t="s">
        <v>76</v>
      </c>
      <c r="AY1846" s="270" t="s">
        <v>242</v>
      </c>
    </row>
    <row r="1847" s="14" customFormat="1">
      <c r="A1847" s="14"/>
      <c r="B1847" s="271"/>
      <c r="C1847" s="272"/>
      <c r="D1847" s="262" t="s">
        <v>251</v>
      </c>
      <c r="E1847" s="273" t="s">
        <v>1</v>
      </c>
      <c r="F1847" s="274" t="s">
        <v>1984</v>
      </c>
      <c r="G1847" s="272"/>
      <c r="H1847" s="275">
        <v>19.600000000000001</v>
      </c>
      <c r="I1847" s="276"/>
      <c r="J1847" s="272"/>
      <c r="K1847" s="272"/>
      <c r="L1847" s="277"/>
      <c r="M1847" s="278"/>
      <c r="N1847" s="279"/>
      <c r="O1847" s="279"/>
      <c r="P1847" s="279"/>
      <c r="Q1847" s="279"/>
      <c r="R1847" s="279"/>
      <c r="S1847" s="279"/>
      <c r="T1847" s="280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T1847" s="281" t="s">
        <v>251</v>
      </c>
      <c r="AU1847" s="281" t="s">
        <v>85</v>
      </c>
      <c r="AV1847" s="14" t="s">
        <v>85</v>
      </c>
      <c r="AW1847" s="14" t="s">
        <v>30</v>
      </c>
      <c r="AX1847" s="14" t="s">
        <v>76</v>
      </c>
      <c r="AY1847" s="281" t="s">
        <v>242</v>
      </c>
    </row>
    <row r="1848" s="15" customFormat="1">
      <c r="A1848" s="15"/>
      <c r="B1848" s="282"/>
      <c r="C1848" s="283"/>
      <c r="D1848" s="262" t="s">
        <v>251</v>
      </c>
      <c r="E1848" s="284" t="s">
        <v>1</v>
      </c>
      <c r="F1848" s="285" t="s">
        <v>256</v>
      </c>
      <c r="G1848" s="283"/>
      <c r="H1848" s="286">
        <v>95.200000000000003</v>
      </c>
      <c r="I1848" s="287"/>
      <c r="J1848" s="283"/>
      <c r="K1848" s="283"/>
      <c r="L1848" s="288"/>
      <c r="M1848" s="289"/>
      <c r="N1848" s="290"/>
      <c r="O1848" s="290"/>
      <c r="P1848" s="290"/>
      <c r="Q1848" s="290"/>
      <c r="R1848" s="290"/>
      <c r="S1848" s="290"/>
      <c r="T1848" s="291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T1848" s="292" t="s">
        <v>251</v>
      </c>
      <c r="AU1848" s="292" t="s">
        <v>85</v>
      </c>
      <c r="AV1848" s="15" t="s">
        <v>249</v>
      </c>
      <c r="AW1848" s="15" t="s">
        <v>30</v>
      </c>
      <c r="AX1848" s="15" t="s">
        <v>31</v>
      </c>
      <c r="AY1848" s="292" t="s">
        <v>242</v>
      </c>
    </row>
    <row r="1849" s="2" customFormat="1" ht="37.8" customHeight="1">
      <c r="A1849" s="41"/>
      <c r="B1849" s="42"/>
      <c r="C1849" s="247" t="s">
        <v>1986</v>
      </c>
      <c r="D1849" s="247" t="s">
        <v>245</v>
      </c>
      <c r="E1849" s="248" t="s">
        <v>1987</v>
      </c>
      <c r="F1849" s="249" t="s">
        <v>1988</v>
      </c>
      <c r="G1849" s="250" t="s">
        <v>465</v>
      </c>
      <c r="H1849" s="251">
        <v>89.599999999999994</v>
      </c>
      <c r="I1849" s="252"/>
      <c r="J1849" s="251">
        <f>ROUND(I1849*H1849,3)</f>
        <v>0</v>
      </c>
      <c r="K1849" s="253"/>
      <c r="L1849" s="44"/>
      <c r="M1849" s="254" t="s">
        <v>1</v>
      </c>
      <c r="N1849" s="255" t="s">
        <v>41</v>
      </c>
      <c r="O1849" s="94"/>
      <c r="P1849" s="256">
        <f>O1849*H1849</f>
        <v>0</v>
      </c>
      <c r="Q1849" s="256">
        <v>0.0015299999999999999</v>
      </c>
      <c r="R1849" s="256">
        <f>Q1849*H1849</f>
        <v>0.13708799999999999</v>
      </c>
      <c r="S1849" s="256">
        <v>0</v>
      </c>
      <c r="T1849" s="257">
        <f>S1849*H1849</f>
        <v>0</v>
      </c>
      <c r="U1849" s="41"/>
      <c r="V1849" s="41"/>
      <c r="W1849" s="41"/>
      <c r="X1849" s="41"/>
      <c r="Y1849" s="41"/>
      <c r="Z1849" s="41"/>
      <c r="AA1849" s="41"/>
      <c r="AB1849" s="41"/>
      <c r="AC1849" s="41"/>
      <c r="AD1849" s="41"/>
      <c r="AE1849" s="41"/>
      <c r="AR1849" s="258" t="s">
        <v>518</v>
      </c>
      <c r="AT1849" s="258" t="s">
        <v>245</v>
      </c>
      <c r="AU1849" s="258" t="s">
        <v>85</v>
      </c>
      <c r="AY1849" s="18" t="s">
        <v>242</v>
      </c>
      <c r="BE1849" s="146">
        <f>IF(N1849="základní",J1849,0)</f>
        <v>0</v>
      </c>
      <c r="BF1849" s="146">
        <f>IF(N1849="snížená",J1849,0)</f>
        <v>0</v>
      </c>
      <c r="BG1849" s="146">
        <f>IF(N1849="zákl. přenesená",J1849,0)</f>
        <v>0</v>
      </c>
      <c r="BH1849" s="146">
        <f>IF(N1849="sníž. přenesená",J1849,0)</f>
        <v>0</v>
      </c>
      <c r="BI1849" s="146">
        <f>IF(N1849="nulová",J1849,0)</f>
        <v>0</v>
      </c>
      <c r="BJ1849" s="18" t="s">
        <v>31</v>
      </c>
      <c r="BK1849" s="259">
        <f>ROUND(I1849*H1849,3)</f>
        <v>0</v>
      </c>
      <c r="BL1849" s="18" t="s">
        <v>518</v>
      </c>
      <c r="BM1849" s="258" t="s">
        <v>1989</v>
      </c>
    </row>
    <row r="1850" s="13" customFormat="1">
      <c r="A1850" s="13"/>
      <c r="B1850" s="260"/>
      <c r="C1850" s="261"/>
      <c r="D1850" s="262" t="s">
        <v>251</v>
      </c>
      <c r="E1850" s="263" t="s">
        <v>1</v>
      </c>
      <c r="F1850" s="264" t="s">
        <v>808</v>
      </c>
      <c r="G1850" s="261"/>
      <c r="H1850" s="263" t="s">
        <v>1</v>
      </c>
      <c r="I1850" s="265"/>
      <c r="J1850" s="261"/>
      <c r="K1850" s="261"/>
      <c r="L1850" s="266"/>
      <c r="M1850" s="267"/>
      <c r="N1850" s="268"/>
      <c r="O1850" s="268"/>
      <c r="P1850" s="268"/>
      <c r="Q1850" s="268"/>
      <c r="R1850" s="268"/>
      <c r="S1850" s="268"/>
      <c r="T1850" s="269"/>
      <c r="U1850" s="13"/>
      <c r="V1850" s="13"/>
      <c r="W1850" s="13"/>
      <c r="X1850" s="13"/>
      <c r="Y1850" s="13"/>
      <c r="Z1850" s="13"/>
      <c r="AA1850" s="13"/>
      <c r="AB1850" s="13"/>
      <c r="AC1850" s="13"/>
      <c r="AD1850" s="13"/>
      <c r="AE1850" s="13"/>
      <c r="AT1850" s="270" t="s">
        <v>251</v>
      </c>
      <c r="AU1850" s="270" t="s">
        <v>85</v>
      </c>
      <c r="AV1850" s="13" t="s">
        <v>31</v>
      </c>
      <c r="AW1850" s="13" t="s">
        <v>30</v>
      </c>
      <c r="AX1850" s="13" t="s">
        <v>76</v>
      </c>
      <c r="AY1850" s="270" t="s">
        <v>242</v>
      </c>
    </row>
    <row r="1851" s="14" customFormat="1">
      <c r="A1851" s="14"/>
      <c r="B1851" s="271"/>
      <c r="C1851" s="272"/>
      <c r="D1851" s="262" t="s">
        <v>251</v>
      </c>
      <c r="E1851" s="273" t="s">
        <v>1</v>
      </c>
      <c r="F1851" s="274" t="s">
        <v>1978</v>
      </c>
      <c r="G1851" s="272"/>
      <c r="H1851" s="275">
        <v>18.199999999999999</v>
      </c>
      <c r="I1851" s="276"/>
      <c r="J1851" s="272"/>
      <c r="K1851" s="272"/>
      <c r="L1851" s="277"/>
      <c r="M1851" s="278"/>
      <c r="N1851" s="279"/>
      <c r="O1851" s="279"/>
      <c r="P1851" s="279"/>
      <c r="Q1851" s="279"/>
      <c r="R1851" s="279"/>
      <c r="S1851" s="279"/>
      <c r="T1851" s="280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T1851" s="281" t="s">
        <v>251</v>
      </c>
      <c r="AU1851" s="281" t="s">
        <v>85</v>
      </c>
      <c r="AV1851" s="14" t="s">
        <v>85</v>
      </c>
      <c r="AW1851" s="14" t="s">
        <v>30</v>
      </c>
      <c r="AX1851" s="14" t="s">
        <v>76</v>
      </c>
      <c r="AY1851" s="281" t="s">
        <v>242</v>
      </c>
    </row>
    <row r="1852" s="13" customFormat="1">
      <c r="A1852" s="13"/>
      <c r="B1852" s="260"/>
      <c r="C1852" s="261"/>
      <c r="D1852" s="262" t="s">
        <v>251</v>
      </c>
      <c r="E1852" s="263" t="s">
        <v>1</v>
      </c>
      <c r="F1852" s="264" t="s">
        <v>810</v>
      </c>
      <c r="G1852" s="261"/>
      <c r="H1852" s="263" t="s">
        <v>1</v>
      </c>
      <c r="I1852" s="265"/>
      <c r="J1852" s="261"/>
      <c r="K1852" s="261"/>
      <c r="L1852" s="266"/>
      <c r="M1852" s="267"/>
      <c r="N1852" s="268"/>
      <c r="O1852" s="268"/>
      <c r="P1852" s="268"/>
      <c r="Q1852" s="268"/>
      <c r="R1852" s="268"/>
      <c r="S1852" s="268"/>
      <c r="T1852" s="269"/>
      <c r="U1852" s="13"/>
      <c r="V1852" s="13"/>
      <c r="W1852" s="13"/>
      <c r="X1852" s="13"/>
      <c r="Y1852" s="13"/>
      <c r="Z1852" s="13"/>
      <c r="AA1852" s="13"/>
      <c r="AB1852" s="13"/>
      <c r="AC1852" s="13"/>
      <c r="AD1852" s="13"/>
      <c r="AE1852" s="13"/>
      <c r="AT1852" s="270" t="s">
        <v>251</v>
      </c>
      <c r="AU1852" s="270" t="s">
        <v>85</v>
      </c>
      <c r="AV1852" s="13" t="s">
        <v>31</v>
      </c>
      <c r="AW1852" s="13" t="s">
        <v>30</v>
      </c>
      <c r="AX1852" s="13" t="s">
        <v>76</v>
      </c>
      <c r="AY1852" s="270" t="s">
        <v>242</v>
      </c>
    </row>
    <row r="1853" s="14" customFormat="1">
      <c r="A1853" s="14"/>
      <c r="B1853" s="271"/>
      <c r="C1853" s="272"/>
      <c r="D1853" s="262" t="s">
        <v>251</v>
      </c>
      <c r="E1853" s="273" t="s">
        <v>1</v>
      </c>
      <c r="F1853" s="274" t="s">
        <v>1979</v>
      </c>
      <c r="G1853" s="272"/>
      <c r="H1853" s="275">
        <v>26.600000000000001</v>
      </c>
      <c r="I1853" s="276"/>
      <c r="J1853" s="272"/>
      <c r="K1853" s="272"/>
      <c r="L1853" s="277"/>
      <c r="M1853" s="278"/>
      <c r="N1853" s="279"/>
      <c r="O1853" s="279"/>
      <c r="P1853" s="279"/>
      <c r="Q1853" s="279"/>
      <c r="R1853" s="279"/>
      <c r="S1853" s="279"/>
      <c r="T1853" s="280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T1853" s="281" t="s">
        <v>251</v>
      </c>
      <c r="AU1853" s="281" t="s">
        <v>85</v>
      </c>
      <c r="AV1853" s="14" t="s">
        <v>85</v>
      </c>
      <c r="AW1853" s="14" t="s">
        <v>30</v>
      </c>
      <c r="AX1853" s="14" t="s">
        <v>76</v>
      </c>
      <c r="AY1853" s="281" t="s">
        <v>242</v>
      </c>
    </row>
    <row r="1854" s="13" customFormat="1">
      <c r="A1854" s="13"/>
      <c r="B1854" s="260"/>
      <c r="C1854" s="261"/>
      <c r="D1854" s="262" t="s">
        <v>251</v>
      </c>
      <c r="E1854" s="263" t="s">
        <v>1</v>
      </c>
      <c r="F1854" s="264" t="s">
        <v>1947</v>
      </c>
      <c r="G1854" s="261"/>
      <c r="H1854" s="263" t="s">
        <v>1</v>
      </c>
      <c r="I1854" s="265"/>
      <c r="J1854" s="261"/>
      <c r="K1854" s="261"/>
      <c r="L1854" s="266"/>
      <c r="M1854" s="267"/>
      <c r="N1854" s="268"/>
      <c r="O1854" s="268"/>
      <c r="P1854" s="268"/>
      <c r="Q1854" s="268"/>
      <c r="R1854" s="268"/>
      <c r="S1854" s="268"/>
      <c r="T1854" s="269"/>
      <c r="U1854" s="13"/>
      <c r="V1854" s="13"/>
      <c r="W1854" s="13"/>
      <c r="X1854" s="13"/>
      <c r="Y1854" s="13"/>
      <c r="Z1854" s="13"/>
      <c r="AA1854" s="13"/>
      <c r="AB1854" s="13"/>
      <c r="AC1854" s="13"/>
      <c r="AD1854" s="13"/>
      <c r="AE1854" s="13"/>
      <c r="AT1854" s="270" t="s">
        <v>251</v>
      </c>
      <c r="AU1854" s="270" t="s">
        <v>85</v>
      </c>
      <c r="AV1854" s="13" t="s">
        <v>31</v>
      </c>
      <c r="AW1854" s="13" t="s">
        <v>30</v>
      </c>
      <c r="AX1854" s="13" t="s">
        <v>76</v>
      </c>
      <c r="AY1854" s="270" t="s">
        <v>242</v>
      </c>
    </row>
    <row r="1855" s="14" customFormat="1">
      <c r="A1855" s="14"/>
      <c r="B1855" s="271"/>
      <c r="C1855" s="272"/>
      <c r="D1855" s="262" t="s">
        <v>251</v>
      </c>
      <c r="E1855" s="273" t="s">
        <v>1</v>
      </c>
      <c r="F1855" s="274" t="s">
        <v>1979</v>
      </c>
      <c r="G1855" s="272"/>
      <c r="H1855" s="275">
        <v>26.600000000000001</v>
      </c>
      <c r="I1855" s="276"/>
      <c r="J1855" s="272"/>
      <c r="K1855" s="272"/>
      <c r="L1855" s="277"/>
      <c r="M1855" s="278"/>
      <c r="N1855" s="279"/>
      <c r="O1855" s="279"/>
      <c r="P1855" s="279"/>
      <c r="Q1855" s="279"/>
      <c r="R1855" s="279"/>
      <c r="S1855" s="279"/>
      <c r="T1855" s="280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T1855" s="281" t="s">
        <v>251</v>
      </c>
      <c r="AU1855" s="281" t="s">
        <v>85</v>
      </c>
      <c r="AV1855" s="14" t="s">
        <v>85</v>
      </c>
      <c r="AW1855" s="14" t="s">
        <v>30</v>
      </c>
      <c r="AX1855" s="14" t="s">
        <v>76</v>
      </c>
      <c r="AY1855" s="281" t="s">
        <v>242</v>
      </c>
    </row>
    <row r="1856" s="13" customFormat="1">
      <c r="A1856" s="13"/>
      <c r="B1856" s="260"/>
      <c r="C1856" s="261"/>
      <c r="D1856" s="262" t="s">
        <v>251</v>
      </c>
      <c r="E1856" s="263" t="s">
        <v>1</v>
      </c>
      <c r="F1856" s="264" t="s">
        <v>813</v>
      </c>
      <c r="G1856" s="261"/>
      <c r="H1856" s="263" t="s">
        <v>1</v>
      </c>
      <c r="I1856" s="265"/>
      <c r="J1856" s="261"/>
      <c r="K1856" s="261"/>
      <c r="L1856" s="266"/>
      <c r="M1856" s="267"/>
      <c r="N1856" s="268"/>
      <c r="O1856" s="268"/>
      <c r="P1856" s="268"/>
      <c r="Q1856" s="268"/>
      <c r="R1856" s="268"/>
      <c r="S1856" s="268"/>
      <c r="T1856" s="269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T1856" s="270" t="s">
        <v>251</v>
      </c>
      <c r="AU1856" s="270" t="s">
        <v>85</v>
      </c>
      <c r="AV1856" s="13" t="s">
        <v>31</v>
      </c>
      <c r="AW1856" s="13" t="s">
        <v>30</v>
      </c>
      <c r="AX1856" s="13" t="s">
        <v>76</v>
      </c>
      <c r="AY1856" s="270" t="s">
        <v>242</v>
      </c>
    </row>
    <row r="1857" s="14" customFormat="1">
      <c r="A1857" s="14"/>
      <c r="B1857" s="271"/>
      <c r="C1857" s="272"/>
      <c r="D1857" s="262" t="s">
        <v>251</v>
      </c>
      <c r="E1857" s="273" t="s">
        <v>1</v>
      </c>
      <c r="F1857" s="274" t="s">
        <v>1978</v>
      </c>
      <c r="G1857" s="272"/>
      <c r="H1857" s="275">
        <v>18.199999999999999</v>
      </c>
      <c r="I1857" s="276"/>
      <c r="J1857" s="272"/>
      <c r="K1857" s="272"/>
      <c r="L1857" s="277"/>
      <c r="M1857" s="278"/>
      <c r="N1857" s="279"/>
      <c r="O1857" s="279"/>
      <c r="P1857" s="279"/>
      <c r="Q1857" s="279"/>
      <c r="R1857" s="279"/>
      <c r="S1857" s="279"/>
      <c r="T1857" s="280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T1857" s="281" t="s">
        <v>251</v>
      </c>
      <c r="AU1857" s="281" t="s">
        <v>85</v>
      </c>
      <c r="AV1857" s="14" t="s">
        <v>85</v>
      </c>
      <c r="AW1857" s="14" t="s">
        <v>30</v>
      </c>
      <c r="AX1857" s="14" t="s">
        <v>76</v>
      </c>
      <c r="AY1857" s="281" t="s">
        <v>242</v>
      </c>
    </row>
    <row r="1858" s="15" customFormat="1">
      <c r="A1858" s="15"/>
      <c r="B1858" s="282"/>
      <c r="C1858" s="283"/>
      <c r="D1858" s="262" t="s">
        <v>251</v>
      </c>
      <c r="E1858" s="284" t="s">
        <v>1</v>
      </c>
      <c r="F1858" s="285" t="s">
        <v>256</v>
      </c>
      <c r="G1858" s="283"/>
      <c r="H1858" s="286">
        <v>89.599999999999994</v>
      </c>
      <c r="I1858" s="287"/>
      <c r="J1858" s="283"/>
      <c r="K1858" s="283"/>
      <c r="L1858" s="288"/>
      <c r="M1858" s="289"/>
      <c r="N1858" s="290"/>
      <c r="O1858" s="290"/>
      <c r="P1858" s="290"/>
      <c r="Q1858" s="290"/>
      <c r="R1858" s="290"/>
      <c r="S1858" s="290"/>
      <c r="T1858" s="291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T1858" s="292" t="s">
        <v>251</v>
      </c>
      <c r="AU1858" s="292" t="s">
        <v>85</v>
      </c>
      <c r="AV1858" s="15" t="s">
        <v>249</v>
      </c>
      <c r="AW1858" s="15" t="s">
        <v>30</v>
      </c>
      <c r="AX1858" s="15" t="s">
        <v>31</v>
      </c>
      <c r="AY1858" s="292" t="s">
        <v>242</v>
      </c>
    </row>
    <row r="1859" s="2" customFormat="1" ht="37.8" customHeight="1">
      <c r="A1859" s="41"/>
      <c r="B1859" s="42"/>
      <c r="C1859" s="304" t="s">
        <v>1990</v>
      </c>
      <c r="D1859" s="304" t="s">
        <v>551</v>
      </c>
      <c r="E1859" s="305" t="s">
        <v>1991</v>
      </c>
      <c r="F1859" s="306" t="s">
        <v>1992</v>
      </c>
      <c r="G1859" s="307" t="s">
        <v>465</v>
      </c>
      <c r="H1859" s="308">
        <v>98.560000000000002</v>
      </c>
      <c r="I1859" s="309"/>
      <c r="J1859" s="308">
        <f>ROUND(I1859*H1859,3)</f>
        <v>0</v>
      </c>
      <c r="K1859" s="310"/>
      <c r="L1859" s="311"/>
      <c r="M1859" s="312" t="s">
        <v>1</v>
      </c>
      <c r="N1859" s="313" t="s">
        <v>41</v>
      </c>
      <c r="O1859" s="94"/>
      <c r="P1859" s="256">
        <f>O1859*H1859</f>
        <v>0</v>
      </c>
      <c r="Q1859" s="256">
        <v>0.0066</v>
      </c>
      <c r="R1859" s="256">
        <f>Q1859*H1859</f>
        <v>0.65049599999999996</v>
      </c>
      <c r="S1859" s="256">
        <v>0</v>
      </c>
      <c r="T1859" s="257">
        <f>S1859*H1859</f>
        <v>0</v>
      </c>
      <c r="U1859" s="41"/>
      <c r="V1859" s="41"/>
      <c r="W1859" s="41"/>
      <c r="X1859" s="41"/>
      <c r="Y1859" s="41"/>
      <c r="Z1859" s="41"/>
      <c r="AA1859" s="41"/>
      <c r="AB1859" s="41"/>
      <c r="AC1859" s="41"/>
      <c r="AD1859" s="41"/>
      <c r="AE1859" s="41"/>
      <c r="AR1859" s="258" t="s">
        <v>1326</v>
      </c>
      <c r="AT1859" s="258" t="s">
        <v>551</v>
      </c>
      <c r="AU1859" s="258" t="s">
        <v>85</v>
      </c>
      <c r="AY1859" s="18" t="s">
        <v>242</v>
      </c>
      <c r="BE1859" s="146">
        <f>IF(N1859="základní",J1859,0)</f>
        <v>0</v>
      </c>
      <c r="BF1859" s="146">
        <f>IF(N1859="snížená",J1859,0)</f>
        <v>0</v>
      </c>
      <c r="BG1859" s="146">
        <f>IF(N1859="zákl. přenesená",J1859,0)</f>
        <v>0</v>
      </c>
      <c r="BH1859" s="146">
        <f>IF(N1859="sníž. přenesená",J1859,0)</f>
        <v>0</v>
      </c>
      <c r="BI1859" s="146">
        <f>IF(N1859="nulová",J1859,0)</f>
        <v>0</v>
      </c>
      <c r="BJ1859" s="18" t="s">
        <v>31</v>
      </c>
      <c r="BK1859" s="259">
        <f>ROUND(I1859*H1859,3)</f>
        <v>0</v>
      </c>
      <c r="BL1859" s="18" t="s">
        <v>518</v>
      </c>
      <c r="BM1859" s="258" t="s">
        <v>1993</v>
      </c>
    </row>
    <row r="1860" s="14" customFormat="1">
      <c r="A1860" s="14"/>
      <c r="B1860" s="271"/>
      <c r="C1860" s="272"/>
      <c r="D1860" s="262" t="s">
        <v>251</v>
      </c>
      <c r="E1860" s="272"/>
      <c r="F1860" s="274" t="s">
        <v>1994</v>
      </c>
      <c r="G1860" s="272"/>
      <c r="H1860" s="275">
        <v>98.560000000000002</v>
      </c>
      <c r="I1860" s="276"/>
      <c r="J1860" s="272"/>
      <c r="K1860" s="272"/>
      <c r="L1860" s="277"/>
      <c r="M1860" s="278"/>
      <c r="N1860" s="279"/>
      <c r="O1860" s="279"/>
      <c r="P1860" s="279"/>
      <c r="Q1860" s="279"/>
      <c r="R1860" s="279"/>
      <c r="S1860" s="279"/>
      <c r="T1860" s="280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T1860" s="281" t="s">
        <v>251</v>
      </c>
      <c r="AU1860" s="281" t="s">
        <v>85</v>
      </c>
      <c r="AV1860" s="14" t="s">
        <v>85</v>
      </c>
      <c r="AW1860" s="14" t="s">
        <v>4</v>
      </c>
      <c r="AX1860" s="14" t="s">
        <v>31</v>
      </c>
      <c r="AY1860" s="281" t="s">
        <v>242</v>
      </c>
    </row>
    <row r="1861" s="2" customFormat="1" ht="37.8" customHeight="1">
      <c r="A1861" s="41"/>
      <c r="B1861" s="42"/>
      <c r="C1861" s="247" t="s">
        <v>1995</v>
      </c>
      <c r="D1861" s="247" t="s">
        <v>245</v>
      </c>
      <c r="E1861" s="248" t="s">
        <v>1996</v>
      </c>
      <c r="F1861" s="249" t="s">
        <v>1997</v>
      </c>
      <c r="G1861" s="250" t="s">
        <v>465</v>
      </c>
      <c r="H1861" s="251">
        <v>95.200000000000003</v>
      </c>
      <c r="I1861" s="252"/>
      <c r="J1861" s="251">
        <f>ROUND(I1861*H1861,3)</f>
        <v>0</v>
      </c>
      <c r="K1861" s="253"/>
      <c r="L1861" s="44"/>
      <c r="M1861" s="254" t="s">
        <v>1</v>
      </c>
      <c r="N1861" s="255" t="s">
        <v>41</v>
      </c>
      <c r="O1861" s="94"/>
      <c r="P1861" s="256">
        <f>O1861*H1861</f>
        <v>0</v>
      </c>
      <c r="Q1861" s="256">
        <v>0.0010200000000000001</v>
      </c>
      <c r="R1861" s="256">
        <f>Q1861*H1861</f>
        <v>0.09710400000000001</v>
      </c>
      <c r="S1861" s="256">
        <v>0</v>
      </c>
      <c r="T1861" s="257">
        <f>S1861*H1861</f>
        <v>0</v>
      </c>
      <c r="U1861" s="41"/>
      <c r="V1861" s="41"/>
      <c r="W1861" s="41"/>
      <c r="X1861" s="41"/>
      <c r="Y1861" s="41"/>
      <c r="Z1861" s="41"/>
      <c r="AA1861" s="41"/>
      <c r="AB1861" s="41"/>
      <c r="AC1861" s="41"/>
      <c r="AD1861" s="41"/>
      <c r="AE1861" s="41"/>
      <c r="AR1861" s="258" t="s">
        <v>518</v>
      </c>
      <c r="AT1861" s="258" t="s">
        <v>245</v>
      </c>
      <c r="AU1861" s="258" t="s">
        <v>85</v>
      </c>
      <c r="AY1861" s="18" t="s">
        <v>242</v>
      </c>
      <c r="BE1861" s="146">
        <f>IF(N1861="základní",J1861,0)</f>
        <v>0</v>
      </c>
      <c r="BF1861" s="146">
        <f>IF(N1861="snížená",J1861,0)</f>
        <v>0</v>
      </c>
      <c r="BG1861" s="146">
        <f>IF(N1861="zákl. přenesená",J1861,0)</f>
        <v>0</v>
      </c>
      <c r="BH1861" s="146">
        <f>IF(N1861="sníž. přenesená",J1861,0)</f>
        <v>0</v>
      </c>
      <c r="BI1861" s="146">
        <f>IF(N1861="nulová",J1861,0)</f>
        <v>0</v>
      </c>
      <c r="BJ1861" s="18" t="s">
        <v>31</v>
      </c>
      <c r="BK1861" s="259">
        <f>ROUND(I1861*H1861,3)</f>
        <v>0</v>
      </c>
      <c r="BL1861" s="18" t="s">
        <v>518</v>
      </c>
      <c r="BM1861" s="258" t="s">
        <v>1998</v>
      </c>
    </row>
    <row r="1862" s="13" customFormat="1">
      <c r="A1862" s="13"/>
      <c r="B1862" s="260"/>
      <c r="C1862" s="261"/>
      <c r="D1862" s="262" t="s">
        <v>251</v>
      </c>
      <c r="E1862" s="263" t="s">
        <v>1</v>
      </c>
      <c r="F1862" s="264" t="s">
        <v>808</v>
      </c>
      <c r="G1862" s="261"/>
      <c r="H1862" s="263" t="s">
        <v>1</v>
      </c>
      <c r="I1862" s="265"/>
      <c r="J1862" s="261"/>
      <c r="K1862" s="261"/>
      <c r="L1862" s="266"/>
      <c r="M1862" s="267"/>
      <c r="N1862" s="268"/>
      <c r="O1862" s="268"/>
      <c r="P1862" s="268"/>
      <c r="Q1862" s="268"/>
      <c r="R1862" s="268"/>
      <c r="S1862" s="268"/>
      <c r="T1862" s="269"/>
      <c r="U1862" s="13"/>
      <c r="V1862" s="13"/>
      <c r="W1862" s="13"/>
      <c r="X1862" s="13"/>
      <c r="Y1862" s="13"/>
      <c r="Z1862" s="13"/>
      <c r="AA1862" s="13"/>
      <c r="AB1862" s="13"/>
      <c r="AC1862" s="13"/>
      <c r="AD1862" s="13"/>
      <c r="AE1862" s="13"/>
      <c r="AT1862" s="270" t="s">
        <v>251</v>
      </c>
      <c r="AU1862" s="270" t="s">
        <v>85</v>
      </c>
      <c r="AV1862" s="13" t="s">
        <v>31</v>
      </c>
      <c r="AW1862" s="13" t="s">
        <v>30</v>
      </c>
      <c r="AX1862" s="13" t="s">
        <v>76</v>
      </c>
      <c r="AY1862" s="270" t="s">
        <v>242</v>
      </c>
    </row>
    <row r="1863" s="14" customFormat="1">
      <c r="A1863" s="14"/>
      <c r="B1863" s="271"/>
      <c r="C1863" s="272"/>
      <c r="D1863" s="262" t="s">
        <v>251</v>
      </c>
      <c r="E1863" s="273" t="s">
        <v>1</v>
      </c>
      <c r="F1863" s="274" t="s">
        <v>1984</v>
      </c>
      <c r="G1863" s="272"/>
      <c r="H1863" s="275">
        <v>19.600000000000001</v>
      </c>
      <c r="I1863" s="276"/>
      <c r="J1863" s="272"/>
      <c r="K1863" s="272"/>
      <c r="L1863" s="277"/>
      <c r="M1863" s="278"/>
      <c r="N1863" s="279"/>
      <c r="O1863" s="279"/>
      <c r="P1863" s="279"/>
      <c r="Q1863" s="279"/>
      <c r="R1863" s="279"/>
      <c r="S1863" s="279"/>
      <c r="T1863" s="280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T1863" s="281" t="s">
        <v>251</v>
      </c>
      <c r="AU1863" s="281" t="s">
        <v>85</v>
      </c>
      <c r="AV1863" s="14" t="s">
        <v>85</v>
      </c>
      <c r="AW1863" s="14" t="s">
        <v>30</v>
      </c>
      <c r="AX1863" s="14" t="s">
        <v>76</v>
      </c>
      <c r="AY1863" s="281" t="s">
        <v>242</v>
      </c>
    </row>
    <row r="1864" s="13" customFormat="1">
      <c r="A1864" s="13"/>
      <c r="B1864" s="260"/>
      <c r="C1864" s="261"/>
      <c r="D1864" s="262" t="s">
        <v>251</v>
      </c>
      <c r="E1864" s="263" t="s">
        <v>1</v>
      </c>
      <c r="F1864" s="264" t="s">
        <v>810</v>
      </c>
      <c r="G1864" s="261"/>
      <c r="H1864" s="263" t="s">
        <v>1</v>
      </c>
      <c r="I1864" s="265"/>
      <c r="J1864" s="261"/>
      <c r="K1864" s="261"/>
      <c r="L1864" s="266"/>
      <c r="M1864" s="267"/>
      <c r="N1864" s="268"/>
      <c r="O1864" s="268"/>
      <c r="P1864" s="268"/>
      <c r="Q1864" s="268"/>
      <c r="R1864" s="268"/>
      <c r="S1864" s="268"/>
      <c r="T1864" s="269"/>
      <c r="U1864" s="13"/>
      <c r="V1864" s="13"/>
      <c r="W1864" s="13"/>
      <c r="X1864" s="13"/>
      <c r="Y1864" s="13"/>
      <c r="Z1864" s="13"/>
      <c r="AA1864" s="13"/>
      <c r="AB1864" s="13"/>
      <c r="AC1864" s="13"/>
      <c r="AD1864" s="13"/>
      <c r="AE1864" s="13"/>
      <c r="AT1864" s="270" t="s">
        <v>251</v>
      </c>
      <c r="AU1864" s="270" t="s">
        <v>85</v>
      </c>
      <c r="AV1864" s="13" t="s">
        <v>31</v>
      </c>
      <c r="AW1864" s="13" t="s">
        <v>30</v>
      </c>
      <c r="AX1864" s="13" t="s">
        <v>76</v>
      </c>
      <c r="AY1864" s="270" t="s">
        <v>242</v>
      </c>
    </row>
    <row r="1865" s="14" customFormat="1">
      <c r="A1865" s="14"/>
      <c r="B1865" s="271"/>
      <c r="C1865" s="272"/>
      <c r="D1865" s="262" t="s">
        <v>251</v>
      </c>
      <c r="E1865" s="273" t="s">
        <v>1</v>
      </c>
      <c r="F1865" s="274" t="s">
        <v>1985</v>
      </c>
      <c r="G1865" s="272"/>
      <c r="H1865" s="275">
        <v>28</v>
      </c>
      <c r="I1865" s="276"/>
      <c r="J1865" s="272"/>
      <c r="K1865" s="272"/>
      <c r="L1865" s="277"/>
      <c r="M1865" s="278"/>
      <c r="N1865" s="279"/>
      <c r="O1865" s="279"/>
      <c r="P1865" s="279"/>
      <c r="Q1865" s="279"/>
      <c r="R1865" s="279"/>
      <c r="S1865" s="279"/>
      <c r="T1865" s="280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T1865" s="281" t="s">
        <v>251</v>
      </c>
      <c r="AU1865" s="281" t="s">
        <v>85</v>
      </c>
      <c r="AV1865" s="14" t="s">
        <v>85</v>
      </c>
      <c r="AW1865" s="14" t="s">
        <v>30</v>
      </c>
      <c r="AX1865" s="14" t="s">
        <v>76</v>
      </c>
      <c r="AY1865" s="281" t="s">
        <v>242</v>
      </c>
    </row>
    <row r="1866" s="13" customFormat="1">
      <c r="A1866" s="13"/>
      <c r="B1866" s="260"/>
      <c r="C1866" s="261"/>
      <c r="D1866" s="262" t="s">
        <v>251</v>
      </c>
      <c r="E1866" s="263" t="s">
        <v>1</v>
      </c>
      <c r="F1866" s="264" t="s">
        <v>1947</v>
      </c>
      <c r="G1866" s="261"/>
      <c r="H1866" s="263" t="s">
        <v>1</v>
      </c>
      <c r="I1866" s="265"/>
      <c r="J1866" s="261"/>
      <c r="K1866" s="261"/>
      <c r="L1866" s="266"/>
      <c r="M1866" s="267"/>
      <c r="N1866" s="268"/>
      <c r="O1866" s="268"/>
      <c r="P1866" s="268"/>
      <c r="Q1866" s="268"/>
      <c r="R1866" s="268"/>
      <c r="S1866" s="268"/>
      <c r="T1866" s="269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  <c r="AE1866" s="13"/>
      <c r="AT1866" s="270" t="s">
        <v>251</v>
      </c>
      <c r="AU1866" s="270" t="s">
        <v>85</v>
      </c>
      <c r="AV1866" s="13" t="s">
        <v>31</v>
      </c>
      <c r="AW1866" s="13" t="s">
        <v>30</v>
      </c>
      <c r="AX1866" s="13" t="s">
        <v>76</v>
      </c>
      <c r="AY1866" s="270" t="s">
        <v>242</v>
      </c>
    </row>
    <row r="1867" s="14" customFormat="1">
      <c r="A1867" s="14"/>
      <c r="B1867" s="271"/>
      <c r="C1867" s="272"/>
      <c r="D1867" s="262" t="s">
        <v>251</v>
      </c>
      <c r="E1867" s="273" t="s">
        <v>1</v>
      </c>
      <c r="F1867" s="274" t="s">
        <v>1985</v>
      </c>
      <c r="G1867" s="272"/>
      <c r="H1867" s="275">
        <v>28</v>
      </c>
      <c r="I1867" s="276"/>
      <c r="J1867" s="272"/>
      <c r="K1867" s="272"/>
      <c r="L1867" s="277"/>
      <c r="M1867" s="278"/>
      <c r="N1867" s="279"/>
      <c r="O1867" s="279"/>
      <c r="P1867" s="279"/>
      <c r="Q1867" s="279"/>
      <c r="R1867" s="279"/>
      <c r="S1867" s="279"/>
      <c r="T1867" s="280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T1867" s="281" t="s">
        <v>251</v>
      </c>
      <c r="AU1867" s="281" t="s">
        <v>85</v>
      </c>
      <c r="AV1867" s="14" t="s">
        <v>85</v>
      </c>
      <c r="AW1867" s="14" t="s">
        <v>30</v>
      </c>
      <c r="AX1867" s="14" t="s">
        <v>76</v>
      </c>
      <c r="AY1867" s="281" t="s">
        <v>242</v>
      </c>
    </row>
    <row r="1868" s="13" customFormat="1">
      <c r="A1868" s="13"/>
      <c r="B1868" s="260"/>
      <c r="C1868" s="261"/>
      <c r="D1868" s="262" t="s">
        <v>251</v>
      </c>
      <c r="E1868" s="263" t="s">
        <v>1</v>
      </c>
      <c r="F1868" s="264" t="s">
        <v>813</v>
      </c>
      <c r="G1868" s="261"/>
      <c r="H1868" s="263" t="s">
        <v>1</v>
      </c>
      <c r="I1868" s="265"/>
      <c r="J1868" s="261"/>
      <c r="K1868" s="261"/>
      <c r="L1868" s="266"/>
      <c r="M1868" s="267"/>
      <c r="N1868" s="268"/>
      <c r="O1868" s="268"/>
      <c r="P1868" s="268"/>
      <c r="Q1868" s="268"/>
      <c r="R1868" s="268"/>
      <c r="S1868" s="268"/>
      <c r="T1868" s="269"/>
      <c r="U1868" s="13"/>
      <c r="V1868" s="13"/>
      <c r="W1868" s="13"/>
      <c r="X1868" s="13"/>
      <c r="Y1868" s="13"/>
      <c r="Z1868" s="13"/>
      <c r="AA1868" s="13"/>
      <c r="AB1868" s="13"/>
      <c r="AC1868" s="13"/>
      <c r="AD1868" s="13"/>
      <c r="AE1868" s="13"/>
      <c r="AT1868" s="270" t="s">
        <v>251</v>
      </c>
      <c r="AU1868" s="270" t="s">
        <v>85</v>
      </c>
      <c r="AV1868" s="13" t="s">
        <v>31</v>
      </c>
      <c r="AW1868" s="13" t="s">
        <v>30</v>
      </c>
      <c r="AX1868" s="13" t="s">
        <v>76</v>
      </c>
      <c r="AY1868" s="270" t="s">
        <v>242</v>
      </c>
    </row>
    <row r="1869" s="14" customFormat="1">
      <c r="A1869" s="14"/>
      <c r="B1869" s="271"/>
      <c r="C1869" s="272"/>
      <c r="D1869" s="262" t="s">
        <v>251</v>
      </c>
      <c r="E1869" s="273" t="s">
        <v>1</v>
      </c>
      <c r="F1869" s="274" t="s">
        <v>1984</v>
      </c>
      <c r="G1869" s="272"/>
      <c r="H1869" s="275">
        <v>19.600000000000001</v>
      </c>
      <c r="I1869" s="276"/>
      <c r="J1869" s="272"/>
      <c r="K1869" s="272"/>
      <c r="L1869" s="277"/>
      <c r="M1869" s="278"/>
      <c r="N1869" s="279"/>
      <c r="O1869" s="279"/>
      <c r="P1869" s="279"/>
      <c r="Q1869" s="279"/>
      <c r="R1869" s="279"/>
      <c r="S1869" s="279"/>
      <c r="T1869" s="280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T1869" s="281" t="s">
        <v>251</v>
      </c>
      <c r="AU1869" s="281" t="s">
        <v>85</v>
      </c>
      <c r="AV1869" s="14" t="s">
        <v>85</v>
      </c>
      <c r="AW1869" s="14" t="s">
        <v>30</v>
      </c>
      <c r="AX1869" s="14" t="s">
        <v>76</v>
      </c>
      <c r="AY1869" s="281" t="s">
        <v>242</v>
      </c>
    </row>
    <row r="1870" s="15" customFormat="1">
      <c r="A1870" s="15"/>
      <c r="B1870" s="282"/>
      <c r="C1870" s="283"/>
      <c r="D1870" s="262" t="s">
        <v>251</v>
      </c>
      <c r="E1870" s="284" t="s">
        <v>1</v>
      </c>
      <c r="F1870" s="285" t="s">
        <v>256</v>
      </c>
      <c r="G1870" s="283"/>
      <c r="H1870" s="286">
        <v>95.200000000000003</v>
      </c>
      <c r="I1870" s="287"/>
      <c r="J1870" s="283"/>
      <c r="K1870" s="283"/>
      <c r="L1870" s="288"/>
      <c r="M1870" s="289"/>
      <c r="N1870" s="290"/>
      <c r="O1870" s="290"/>
      <c r="P1870" s="290"/>
      <c r="Q1870" s="290"/>
      <c r="R1870" s="290"/>
      <c r="S1870" s="290"/>
      <c r="T1870" s="291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T1870" s="292" t="s">
        <v>251</v>
      </c>
      <c r="AU1870" s="292" t="s">
        <v>85</v>
      </c>
      <c r="AV1870" s="15" t="s">
        <v>249</v>
      </c>
      <c r="AW1870" s="15" t="s">
        <v>30</v>
      </c>
      <c r="AX1870" s="15" t="s">
        <v>31</v>
      </c>
      <c r="AY1870" s="292" t="s">
        <v>242</v>
      </c>
    </row>
    <row r="1871" s="2" customFormat="1" ht="24.15" customHeight="1">
      <c r="A1871" s="41"/>
      <c r="B1871" s="42"/>
      <c r="C1871" s="247" t="s">
        <v>1999</v>
      </c>
      <c r="D1871" s="247" t="s">
        <v>245</v>
      </c>
      <c r="E1871" s="248" t="s">
        <v>2000</v>
      </c>
      <c r="F1871" s="249" t="s">
        <v>2001</v>
      </c>
      <c r="G1871" s="250" t="s">
        <v>465</v>
      </c>
      <c r="H1871" s="251">
        <v>366.47800000000001</v>
      </c>
      <c r="I1871" s="252"/>
      <c r="J1871" s="251">
        <f>ROUND(I1871*H1871,3)</f>
        <v>0</v>
      </c>
      <c r="K1871" s="253"/>
      <c r="L1871" s="44"/>
      <c r="M1871" s="254" t="s">
        <v>1</v>
      </c>
      <c r="N1871" s="255" t="s">
        <v>41</v>
      </c>
      <c r="O1871" s="94"/>
      <c r="P1871" s="256">
        <f>O1871*H1871</f>
        <v>0</v>
      </c>
      <c r="Q1871" s="256">
        <v>0</v>
      </c>
      <c r="R1871" s="256">
        <f>Q1871*H1871</f>
        <v>0</v>
      </c>
      <c r="S1871" s="256">
        <v>0.0032499999999999999</v>
      </c>
      <c r="T1871" s="257">
        <f>S1871*H1871</f>
        <v>1.1910535</v>
      </c>
      <c r="U1871" s="41"/>
      <c r="V1871" s="41"/>
      <c r="W1871" s="41"/>
      <c r="X1871" s="41"/>
      <c r="Y1871" s="41"/>
      <c r="Z1871" s="41"/>
      <c r="AA1871" s="41"/>
      <c r="AB1871" s="41"/>
      <c r="AC1871" s="41"/>
      <c r="AD1871" s="41"/>
      <c r="AE1871" s="41"/>
      <c r="AR1871" s="258" t="s">
        <v>518</v>
      </c>
      <c r="AT1871" s="258" t="s">
        <v>245</v>
      </c>
      <c r="AU1871" s="258" t="s">
        <v>85</v>
      </c>
      <c r="AY1871" s="18" t="s">
        <v>242</v>
      </c>
      <c r="BE1871" s="146">
        <f>IF(N1871="základní",J1871,0)</f>
        <v>0</v>
      </c>
      <c r="BF1871" s="146">
        <f>IF(N1871="snížená",J1871,0)</f>
        <v>0</v>
      </c>
      <c r="BG1871" s="146">
        <f>IF(N1871="zákl. přenesená",J1871,0)</f>
        <v>0</v>
      </c>
      <c r="BH1871" s="146">
        <f>IF(N1871="sníž. přenesená",J1871,0)</f>
        <v>0</v>
      </c>
      <c r="BI1871" s="146">
        <f>IF(N1871="nulová",J1871,0)</f>
        <v>0</v>
      </c>
      <c r="BJ1871" s="18" t="s">
        <v>31</v>
      </c>
      <c r="BK1871" s="259">
        <f>ROUND(I1871*H1871,3)</f>
        <v>0</v>
      </c>
      <c r="BL1871" s="18" t="s">
        <v>518</v>
      </c>
      <c r="BM1871" s="258" t="s">
        <v>2002</v>
      </c>
    </row>
    <row r="1872" s="13" customFormat="1">
      <c r="A1872" s="13"/>
      <c r="B1872" s="260"/>
      <c r="C1872" s="261"/>
      <c r="D1872" s="262" t="s">
        <v>251</v>
      </c>
      <c r="E1872" s="263" t="s">
        <v>1</v>
      </c>
      <c r="F1872" s="264" t="s">
        <v>585</v>
      </c>
      <c r="G1872" s="261"/>
      <c r="H1872" s="263" t="s">
        <v>1</v>
      </c>
      <c r="I1872" s="265"/>
      <c r="J1872" s="261"/>
      <c r="K1872" s="261"/>
      <c r="L1872" s="266"/>
      <c r="M1872" s="267"/>
      <c r="N1872" s="268"/>
      <c r="O1872" s="268"/>
      <c r="P1872" s="268"/>
      <c r="Q1872" s="268"/>
      <c r="R1872" s="268"/>
      <c r="S1872" s="268"/>
      <c r="T1872" s="269"/>
      <c r="U1872" s="13"/>
      <c r="V1872" s="13"/>
      <c r="W1872" s="13"/>
      <c r="X1872" s="13"/>
      <c r="Y1872" s="13"/>
      <c r="Z1872" s="13"/>
      <c r="AA1872" s="13"/>
      <c r="AB1872" s="13"/>
      <c r="AC1872" s="13"/>
      <c r="AD1872" s="13"/>
      <c r="AE1872" s="13"/>
      <c r="AT1872" s="270" t="s">
        <v>251</v>
      </c>
      <c r="AU1872" s="270" t="s">
        <v>85</v>
      </c>
      <c r="AV1872" s="13" t="s">
        <v>31</v>
      </c>
      <c r="AW1872" s="13" t="s">
        <v>30</v>
      </c>
      <c r="AX1872" s="13" t="s">
        <v>76</v>
      </c>
      <c r="AY1872" s="270" t="s">
        <v>242</v>
      </c>
    </row>
    <row r="1873" s="13" customFormat="1">
      <c r="A1873" s="13"/>
      <c r="B1873" s="260"/>
      <c r="C1873" s="261"/>
      <c r="D1873" s="262" t="s">
        <v>251</v>
      </c>
      <c r="E1873" s="263" t="s">
        <v>1</v>
      </c>
      <c r="F1873" s="264" t="s">
        <v>2003</v>
      </c>
      <c r="G1873" s="261"/>
      <c r="H1873" s="263" t="s">
        <v>1</v>
      </c>
      <c r="I1873" s="265"/>
      <c r="J1873" s="261"/>
      <c r="K1873" s="261"/>
      <c r="L1873" s="266"/>
      <c r="M1873" s="267"/>
      <c r="N1873" s="268"/>
      <c r="O1873" s="268"/>
      <c r="P1873" s="268"/>
      <c r="Q1873" s="268"/>
      <c r="R1873" s="268"/>
      <c r="S1873" s="268"/>
      <c r="T1873" s="269"/>
      <c r="U1873" s="13"/>
      <c r="V1873" s="13"/>
      <c r="W1873" s="13"/>
      <c r="X1873" s="13"/>
      <c r="Y1873" s="13"/>
      <c r="Z1873" s="13"/>
      <c r="AA1873" s="13"/>
      <c r="AB1873" s="13"/>
      <c r="AC1873" s="13"/>
      <c r="AD1873" s="13"/>
      <c r="AE1873" s="13"/>
      <c r="AT1873" s="270" t="s">
        <v>251</v>
      </c>
      <c r="AU1873" s="270" t="s">
        <v>85</v>
      </c>
      <c r="AV1873" s="13" t="s">
        <v>31</v>
      </c>
      <c r="AW1873" s="13" t="s">
        <v>30</v>
      </c>
      <c r="AX1873" s="13" t="s">
        <v>76</v>
      </c>
      <c r="AY1873" s="270" t="s">
        <v>242</v>
      </c>
    </row>
    <row r="1874" s="13" customFormat="1">
      <c r="A1874" s="13"/>
      <c r="B1874" s="260"/>
      <c r="C1874" s="261"/>
      <c r="D1874" s="262" t="s">
        <v>251</v>
      </c>
      <c r="E1874" s="263" t="s">
        <v>1</v>
      </c>
      <c r="F1874" s="264" t="s">
        <v>2004</v>
      </c>
      <c r="G1874" s="261"/>
      <c r="H1874" s="263" t="s">
        <v>1</v>
      </c>
      <c r="I1874" s="265"/>
      <c r="J1874" s="261"/>
      <c r="K1874" s="261"/>
      <c r="L1874" s="266"/>
      <c r="M1874" s="267"/>
      <c r="N1874" s="268"/>
      <c r="O1874" s="268"/>
      <c r="P1874" s="268"/>
      <c r="Q1874" s="268"/>
      <c r="R1874" s="268"/>
      <c r="S1874" s="268"/>
      <c r="T1874" s="269"/>
      <c r="U1874" s="13"/>
      <c r="V1874" s="13"/>
      <c r="W1874" s="13"/>
      <c r="X1874" s="13"/>
      <c r="Y1874" s="13"/>
      <c r="Z1874" s="13"/>
      <c r="AA1874" s="13"/>
      <c r="AB1874" s="13"/>
      <c r="AC1874" s="13"/>
      <c r="AD1874" s="13"/>
      <c r="AE1874" s="13"/>
      <c r="AT1874" s="270" t="s">
        <v>251</v>
      </c>
      <c r="AU1874" s="270" t="s">
        <v>85</v>
      </c>
      <c r="AV1874" s="13" t="s">
        <v>31</v>
      </c>
      <c r="AW1874" s="13" t="s">
        <v>30</v>
      </c>
      <c r="AX1874" s="13" t="s">
        <v>76</v>
      </c>
      <c r="AY1874" s="270" t="s">
        <v>242</v>
      </c>
    </row>
    <row r="1875" s="13" customFormat="1">
      <c r="A1875" s="13"/>
      <c r="B1875" s="260"/>
      <c r="C1875" s="261"/>
      <c r="D1875" s="262" t="s">
        <v>251</v>
      </c>
      <c r="E1875" s="263" t="s">
        <v>1</v>
      </c>
      <c r="F1875" s="264" t="s">
        <v>2005</v>
      </c>
      <c r="G1875" s="261"/>
      <c r="H1875" s="263" t="s">
        <v>1</v>
      </c>
      <c r="I1875" s="265"/>
      <c r="J1875" s="261"/>
      <c r="K1875" s="261"/>
      <c r="L1875" s="266"/>
      <c r="M1875" s="267"/>
      <c r="N1875" s="268"/>
      <c r="O1875" s="268"/>
      <c r="P1875" s="268"/>
      <c r="Q1875" s="268"/>
      <c r="R1875" s="268"/>
      <c r="S1875" s="268"/>
      <c r="T1875" s="269"/>
      <c r="U1875" s="13"/>
      <c r="V1875" s="13"/>
      <c r="W1875" s="13"/>
      <c r="X1875" s="13"/>
      <c r="Y1875" s="13"/>
      <c r="Z1875" s="13"/>
      <c r="AA1875" s="13"/>
      <c r="AB1875" s="13"/>
      <c r="AC1875" s="13"/>
      <c r="AD1875" s="13"/>
      <c r="AE1875" s="13"/>
      <c r="AT1875" s="270" t="s">
        <v>251</v>
      </c>
      <c r="AU1875" s="270" t="s">
        <v>85</v>
      </c>
      <c r="AV1875" s="13" t="s">
        <v>31</v>
      </c>
      <c r="AW1875" s="13" t="s">
        <v>30</v>
      </c>
      <c r="AX1875" s="13" t="s">
        <v>76</v>
      </c>
      <c r="AY1875" s="270" t="s">
        <v>242</v>
      </c>
    </row>
    <row r="1876" s="13" customFormat="1">
      <c r="A1876" s="13"/>
      <c r="B1876" s="260"/>
      <c r="C1876" s="261"/>
      <c r="D1876" s="262" t="s">
        <v>251</v>
      </c>
      <c r="E1876" s="263" t="s">
        <v>1</v>
      </c>
      <c r="F1876" s="264" t="s">
        <v>480</v>
      </c>
      <c r="G1876" s="261"/>
      <c r="H1876" s="263" t="s">
        <v>1</v>
      </c>
      <c r="I1876" s="265"/>
      <c r="J1876" s="261"/>
      <c r="K1876" s="261"/>
      <c r="L1876" s="266"/>
      <c r="M1876" s="267"/>
      <c r="N1876" s="268"/>
      <c r="O1876" s="268"/>
      <c r="P1876" s="268"/>
      <c r="Q1876" s="268"/>
      <c r="R1876" s="268"/>
      <c r="S1876" s="268"/>
      <c r="T1876" s="269"/>
      <c r="U1876" s="13"/>
      <c r="V1876" s="13"/>
      <c r="W1876" s="13"/>
      <c r="X1876" s="13"/>
      <c r="Y1876" s="13"/>
      <c r="Z1876" s="13"/>
      <c r="AA1876" s="13"/>
      <c r="AB1876" s="13"/>
      <c r="AC1876" s="13"/>
      <c r="AD1876" s="13"/>
      <c r="AE1876" s="13"/>
      <c r="AT1876" s="270" t="s">
        <v>251</v>
      </c>
      <c r="AU1876" s="270" t="s">
        <v>85</v>
      </c>
      <c r="AV1876" s="13" t="s">
        <v>31</v>
      </c>
      <c r="AW1876" s="13" t="s">
        <v>30</v>
      </c>
      <c r="AX1876" s="13" t="s">
        <v>76</v>
      </c>
      <c r="AY1876" s="270" t="s">
        <v>242</v>
      </c>
    </row>
    <row r="1877" s="13" customFormat="1">
      <c r="A1877" s="13"/>
      <c r="B1877" s="260"/>
      <c r="C1877" s="261"/>
      <c r="D1877" s="262" t="s">
        <v>251</v>
      </c>
      <c r="E1877" s="263" t="s">
        <v>1</v>
      </c>
      <c r="F1877" s="264" t="s">
        <v>2006</v>
      </c>
      <c r="G1877" s="261"/>
      <c r="H1877" s="263" t="s">
        <v>1</v>
      </c>
      <c r="I1877" s="265"/>
      <c r="J1877" s="261"/>
      <c r="K1877" s="261"/>
      <c r="L1877" s="266"/>
      <c r="M1877" s="267"/>
      <c r="N1877" s="268"/>
      <c r="O1877" s="268"/>
      <c r="P1877" s="268"/>
      <c r="Q1877" s="268"/>
      <c r="R1877" s="268"/>
      <c r="S1877" s="268"/>
      <c r="T1877" s="269"/>
      <c r="U1877" s="13"/>
      <c r="V1877" s="13"/>
      <c r="W1877" s="13"/>
      <c r="X1877" s="13"/>
      <c r="Y1877" s="13"/>
      <c r="Z1877" s="13"/>
      <c r="AA1877" s="13"/>
      <c r="AB1877" s="13"/>
      <c r="AC1877" s="13"/>
      <c r="AD1877" s="13"/>
      <c r="AE1877" s="13"/>
      <c r="AT1877" s="270" t="s">
        <v>251</v>
      </c>
      <c r="AU1877" s="270" t="s">
        <v>85</v>
      </c>
      <c r="AV1877" s="13" t="s">
        <v>31</v>
      </c>
      <c r="AW1877" s="13" t="s">
        <v>30</v>
      </c>
      <c r="AX1877" s="13" t="s">
        <v>76</v>
      </c>
      <c r="AY1877" s="270" t="s">
        <v>242</v>
      </c>
    </row>
    <row r="1878" s="13" customFormat="1">
      <c r="A1878" s="13"/>
      <c r="B1878" s="260"/>
      <c r="C1878" s="261"/>
      <c r="D1878" s="262" t="s">
        <v>251</v>
      </c>
      <c r="E1878" s="263" t="s">
        <v>1</v>
      </c>
      <c r="F1878" s="264" t="s">
        <v>481</v>
      </c>
      <c r="G1878" s="261"/>
      <c r="H1878" s="263" t="s">
        <v>1</v>
      </c>
      <c r="I1878" s="265"/>
      <c r="J1878" s="261"/>
      <c r="K1878" s="261"/>
      <c r="L1878" s="266"/>
      <c r="M1878" s="267"/>
      <c r="N1878" s="268"/>
      <c r="O1878" s="268"/>
      <c r="P1878" s="268"/>
      <c r="Q1878" s="268"/>
      <c r="R1878" s="268"/>
      <c r="S1878" s="268"/>
      <c r="T1878" s="269"/>
      <c r="U1878" s="13"/>
      <c r="V1878" s="13"/>
      <c r="W1878" s="13"/>
      <c r="X1878" s="13"/>
      <c r="Y1878" s="13"/>
      <c r="Z1878" s="13"/>
      <c r="AA1878" s="13"/>
      <c r="AB1878" s="13"/>
      <c r="AC1878" s="13"/>
      <c r="AD1878" s="13"/>
      <c r="AE1878" s="13"/>
      <c r="AT1878" s="270" t="s">
        <v>251</v>
      </c>
      <c r="AU1878" s="270" t="s">
        <v>85</v>
      </c>
      <c r="AV1878" s="13" t="s">
        <v>31</v>
      </c>
      <c r="AW1878" s="13" t="s">
        <v>30</v>
      </c>
      <c r="AX1878" s="13" t="s">
        <v>76</v>
      </c>
      <c r="AY1878" s="270" t="s">
        <v>242</v>
      </c>
    </row>
    <row r="1879" s="13" customFormat="1">
      <c r="A1879" s="13"/>
      <c r="B1879" s="260"/>
      <c r="C1879" s="261"/>
      <c r="D1879" s="262" t="s">
        <v>251</v>
      </c>
      <c r="E1879" s="263" t="s">
        <v>1</v>
      </c>
      <c r="F1879" s="264" t="s">
        <v>2007</v>
      </c>
      <c r="G1879" s="261"/>
      <c r="H1879" s="263" t="s">
        <v>1</v>
      </c>
      <c r="I1879" s="265"/>
      <c r="J1879" s="261"/>
      <c r="K1879" s="261"/>
      <c r="L1879" s="266"/>
      <c r="M1879" s="267"/>
      <c r="N1879" s="268"/>
      <c r="O1879" s="268"/>
      <c r="P1879" s="268"/>
      <c r="Q1879" s="268"/>
      <c r="R1879" s="268"/>
      <c r="S1879" s="268"/>
      <c r="T1879" s="269"/>
      <c r="U1879" s="13"/>
      <c r="V1879" s="13"/>
      <c r="W1879" s="13"/>
      <c r="X1879" s="13"/>
      <c r="Y1879" s="13"/>
      <c r="Z1879" s="13"/>
      <c r="AA1879" s="13"/>
      <c r="AB1879" s="13"/>
      <c r="AC1879" s="13"/>
      <c r="AD1879" s="13"/>
      <c r="AE1879" s="13"/>
      <c r="AT1879" s="270" t="s">
        <v>251</v>
      </c>
      <c r="AU1879" s="270" t="s">
        <v>85</v>
      </c>
      <c r="AV1879" s="13" t="s">
        <v>31</v>
      </c>
      <c r="AW1879" s="13" t="s">
        <v>30</v>
      </c>
      <c r="AX1879" s="13" t="s">
        <v>76</v>
      </c>
      <c r="AY1879" s="270" t="s">
        <v>242</v>
      </c>
    </row>
    <row r="1880" s="14" customFormat="1">
      <c r="A1880" s="14"/>
      <c r="B1880" s="271"/>
      <c r="C1880" s="272"/>
      <c r="D1880" s="262" t="s">
        <v>251</v>
      </c>
      <c r="E1880" s="273" t="s">
        <v>1</v>
      </c>
      <c r="F1880" s="274" t="s">
        <v>165</v>
      </c>
      <c r="G1880" s="272"/>
      <c r="H1880" s="275">
        <v>366.47800000000001</v>
      </c>
      <c r="I1880" s="276"/>
      <c r="J1880" s="272"/>
      <c r="K1880" s="272"/>
      <c r="L1880" s="277"/>
      <c r="M1880" s="278"/>
      <c r="N1880" s="279"/>
      <c r="O1880" s="279"/>
      <c r="P1880" s="279"/>
      <c r="Q1880" s="279"/>
      <c r="R1880" s="279"/>
      <c r="S1880" s="279"/>
      <c r="T1880" s="280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T1880" s="281" t="s">
        <v>251</v>
      </c>
      <c r="AU1880" s="281" t="s">
        <v>85</v>
      </c>
      <c r="AV1880" s="14" t="s">
        <v>85</v>
      </c>
      <c r="AW1880" s="14" t="s">
        <v>30</v>
      </c>
      <c r="AX1880" s="14" t="s">
        <v>31</v>
      </c>
      <c r="AY1880" s="281" t="s">
        <v>242</v>
      </c>
    </row>
    <row r="1881" s="2" customFormat="1" ht="24.15" customHeight="1">
      <c r="A1881" s="41"/>
      <c r="B1881" s="42"/>
      <c r="C1881" s="247" t="s">
        <v>2008</v>
      </c>
      <c r="D1881" s="247" t="s">
        <v>245</v>
      </c>
      <c r="E1881" s="248" t="s">
        <v>2009</v>
      </c>
      <c r="F1881" s="249" t="s">
        <v>2010</v>
      </c>
      <c r="G1881" s="250" t="s">
        <v>465</v>
      </c>
      <c r="H1881" s="251">
        <v>41.216000000000001</v>
      </c>
      <c r="I1881" s="252"/>
      <c r="J1881" s="251">
        <f>ROUND(I1881*H1881,3)</f>
        <v>0</v>
      </c>
      <c r="K1881" s="253"/>
      <c r="L1881" s="44"/>
      <c r="M1881" s="254" t="s">
        <v>1</v>
      </c>
      <c r="N1881" s="255" t="s">
        <v>41</v>
      </c>
      <c r="O1881" s="94"/>
      <c r="P1881" s="256">
        <f>O1881*H1881</f>
        <v>0</v>
      </c>
      <c r="Q1881" s="256">
        <v>0</v>
      </c>
      <c r="R1881" s="256">
        <f>Q1881*H1881</f>
        <v>0</v>
      </c>
      <c r="S1881" s="256">
        <v>0.0032499999999999999</v>
      </c>
      <c r="T1881" s="257">
        <f>S1881*H1881</f>
        <v>0.13395199999999999</v>
      </c>
      <c r="U1881" s="41"/>
      <c r="V1881" s="41"/>
      <c r="W1881" s="41"/>
      <c r="X1881" s="41"/>
      <c r="Y1881" s="41"/>
      <c r="Z1881" s="41"/>
      <c r="AA1881" s="41"/>
      <c r="AB1881" s="41"/>
      <c r="AC1881" s="41"/>
      <c r="AD1881" s="41"/>
      <c r="AE1881" s="41"/>
      <c r="AR1881" s="258" t="s">
        <v>518</v>
      </c>
      <c r="AT1881" s="258" t="s">
        <v>245</v>
      </c>
      <c r="AU1881" s="258" t="s">
        <v>85</v>
      </c>
      <c r="AY1881" s="18" t="s">
        <v>242</v>
      </c>
      <c r="BE1881" s="146">
        <f>IF(N1881="základní",J1881,0)</f>
        <v>0</v>
      </c>
      <c r="BF1881" s="146">
        <f>IF(N1881="snížená",J1881,0)</f>
        <v>0</v>
      </c>
      <c r="BG1881" s="146">
        <f>IF(N1881="zákl. přenesená",J1881,0)</f>
        <v>0</v>
      </c>
      <c r="BH1881" s="146">
        <f>IF(N1881="sníž. přenesená",J1881,0)</f>
        <v>0</v>
      </c>
      <c r="BI1881" s="146">
        <f>IF(N1881="nulová",J1881,0)</f>
        <v>0</v>
      </c>
      <c r="BJ1881" s="18" t="s">
        <v>31</v>
      </c>
      <c r="BK1881" s="259">
        <f>ROUND(I1881*H1881,3)</f>
        <v>0</v>
      </c>
      <c r="BL1881" s="18" t="s">
        <v>518</v>
      </c>
      <c r="BM1881" s="258" t="s">
        <v>2011</v>
      </c>
    </row>
    <row r="1882" s="13" customFormat="1">
      <c r="A1882" s="13"/>
      <c r="B1882" s="260"/>
      <c r="C1882" s="261"/>
      <c r="D1882" s="262" t="s">
        <v>251</v>
      </c>
      <c r="E1882" s="263" t="s">
        <v>1</v>
      </c>
      <c r="F1882" s="264" t="s">
        <v>808</v>
      </c>
      <c r="G1882" s="261"/>
      <c r="H1882" s="263" t="s">
        <v>1</v>
      </c>
      <c r="I1882" s="265"/>
      <c r="J1882" s="261"/>
      <c r="K1882" s="261"/>
      <c r="L1882" s="266"/>
      <c r="M1882" s="267"/>
      <c r="N1882" s="268"/>
      <c r="O1882" s="268"/>
      <c r="P1882" s="268"/>
      <c r="Q1882" s="268"/>
      <c r="R1882" s="268"/>
      <c r="S1882" s="268"/>
      <c r="T1882" s="269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T1882" s="270" t="s">
        <v>251</v>
      </c>
      <c r="AU1882" s="270" t="s">
        <v>85</v>
      </c>
      <c r="AV1882" s="13" t="s">
        <v>31</v>
      </c>
      <c r="AW1882" s="13" t="s">
        <v>30</v>
      </c>
      <c r="AX1882" s="13" t="s">
        <v>76</v>
      </c>
      <c r="AY1882" s="270" t="s">
        <v>242</v>
      </c>
    </row>
    <row r="1883" s="14" customFormat="1">
      <c r="A1883" s="14"/>
      <c r="B1883" s="271"/>
      <c r="C1883" s="272"/>
      <c r="D1883" s="262" t="s">
        <v>251</v>
      </c>
      <c r="E1883" s="273" t="s">
        <v>1</v>
      </c>
      <c r="F1883" s="274" t="s">
        <v>2012</v>
      </c>
      <c r="G1883" s="272"/>
      <c r="H1883" s="275">
        <v>6.4400000000000004</v>
      </c>
      <c r="I1883" s="276"/>
      <c r="J1883" s="272"/>
      <c r="K1883" s="272"/>
      <c r="L1883" s="277"/>
      <c r="M1883" s="278"/>
      <c r="N1883" s="279"/>
      <c r="O1883" s="279"/>
      <c r="P1883" s="279"/>
      <c r="Q1883" s="279"/>
      <c r="R1883" s="279"/>
      <c r="S1883" s="279"/>
      <c r="T1883" s="280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T1883" s="281" t="s">
        <v>251</v>
      </c>
      <c r="AU1883" s="281" t="s">
        <v>85</v>
      </c>
      <c r="AV1883" s="14" t="s">
        <v>85</v>
      </c>
      <c r="AW1883" s="14" t="s">
        <v>30</v>
      </c>
      <c r="AX1883" s="14" t="s">
        <v>76</v>
      </c>
      <c r="AY1883" s="281" t="s">
        <v>242</v>
      </c>
    </row>
    <row r="1884" s="13" customFormat="1">
      <c r="A1884" s="13"/>
      <c r="B1884" s="260"/>
      <c r="C1884" s="261"/>
      <c r="D1884" s="262" t="s">
        <v>251</v>
      </c>
      <c r="E1884" s="263" t="s">
        <v>1</v>
      </c>
      <c r="F1884" s="264" t="s">
        <v>810</v>
      </c>
      <c r="G1884" s="261"/>
      <c r="H1884" s="263" t="s">
        <v>1</v>
      </c>
      <c r="I1884" s="265"/>
      <c r="J1884" s="261"/>
      <c r="K1884" s="261"/>
      <c r="L1884" s="266"/>
      <c r="M1884" s="267"/>
      <c r="N1884" s="268"/>
      <c r="O1884" s="268"/>
      <c r="P1884" s="268"/>
      <c r="Q1884" s="268"/>
      <c r="R1884" s="268"/>
      <c r="S1884" s="268"/>
      <c r="T1884" s="269"/>
      <c r="U1884" s="13"/>
      <c r="V1884" s="13"/>
      <c r="W1884" s="13"/>
      <c r="X1884" s="13"/>
      <c r="Y1884" s="13"/>
      <c r="Z1884" s="13"/>
      <c r="AA1884" s="13"/>
      <c r="AB1884" s="13"/>
      <c r="AC1884" s="13"/>
      <c r="AD1884" s="13"/>
      <c r="AE1884" s="13"/>
      <c r="AT1884" s="270" t="s">
        <v>251</v>
      </c>
      <c r="AU1884" s="270" t="s">
        <v>85</v>
      </c>
      <c r="AV1884" s="13" t="s">
        <v>31</v>
      </c>
      <c r="AW1884" s="13" t="s">
        <v>30</v>
      </c>
      <c r="AX1884" s="13" t="s">
        <v>76</v>
      </c>
      <c r="AY1884" s="270" t="s">
        <v>242</v>
      </c>
    </row>
    <row r="1885" s="14" customFormat="1">
      <c r="A1885" s="14"/>
      <c r="B1885" s="271"/>
      <c r="C1885" s="272"/>
      <c r="D1885" s="262" t="s">
        <v>251</v>
      </c>
      <c r="E1885" s="273" t="s">
        <v>1</v>
      </c>
      <c r="F1885" s="274" t="s">
        <v>2013</v>
      </c>
      <c r="G1885" s="272"/>
      <c r="H1885" s="275">
        <v>12.880000000000001</v>
      </c>
      <c r="I1885" s="276"/>
      <c r="J1885" s="272"/>
      <c r="K1885" s="272"/>
      <c r="L1885" s="277"/>
      <c r="M1885" s="278"/>
      <c r="N1885" s="279"/>
      <c r="O1885" s="279"/>
      <c r="P1885" s="279"/>
      <c r="Q1885" s="279"/>
      <c r="R1885" s="279"/>
      <c r="S1885" s="279"/>
      <c r="T1885" s="280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T1885" s="281" t="s">
        <v>251</v>
      </c>
      <c r="AU1885" s="281" t="s">
        <v>85</v>
      </c>
      <c r="AV1885" s="14" t="s">
        <v>85</v>
      </c>
      <c r="AW1885" s="14" t="s">
        <v>30</v>
      </c>
      <c r="AX1885" s="14" t="s">
        <v>76</v>
      </c>
      <c r="AY1885" s="281" t="s">
        <v>242</v>
      </c>
    </row>
    <row r="1886" s="13" customFormat="1">
      <c r="A1886" s="13"/>
      <c r="B1886" s="260"/>
      <c r="C1886" s="261"/>
      <c r="D1886" s="262" t="s">
        <v>251</v>
      </c>
      <c r="E1886" s="263" t="s">
        <v>1</v>
      </c>
      <c r="F1886" s="264" t="s">
        <v>1947</v>
      </c>
      <c r="G1886" s="261"/>
      <c r="H1886" s="263" t="s">
        <v>1</v>
      </c>
      <c r="I1886" s="265"/>
      <c r="J1886" s="261"/>
      <c r="K1886" s="261"/>
      <c r="L1886" s="266"/>
      <c r="M1886" s="267"/>
      <c r="N1886" s="268"/>
      <c r="O1886" s="268"/>
      <c r="P1886" s="268"/>
      <c r="Q1886" s="268"/>
      <c r="R1886" s="268"/>
      <c r="S1886" s="268"/>
      <c r="T1886" s="269"/>
      <c r="U1886" s="13"/>
      <c r="V1886" s="13"/>
      <c r="W1886" s="13"/>
      <c r="X1886" s="13"/>
      <c r="Y1886" s="13"/>
      <c r="Z1886" s="13"/>
      <c r="AA1886" s="13"/>
      <c r="AB1886" s="13"/>
      <c r="AC1886" s="13"/>
      <c r="AD1886" s="13"/>
      <c r="AE1886" s="13"/>
      <c r="AT1886" s="270" t="s">
        <v>251</v>
      </c>
      <c r="AU1886" s="270" t="s">
        <v>85</v>
      </c>
      <c r="AV1886" s="13" t="s">
        <v>31</v>
      </c>
      <c r="AW1886" s="13" t="s">
        <v>30</v>
      </c>
      <c r="AX1886" s="13" t="s">
        <v>76</v>
      </c>
      <c r="AY1886" s="270" t="s">
        <v>242</v>
      </c>
    </row>
    <row r="1887" s="14" customFormat="1">
      <c r="A1887" s="14"/>
      <c r="B1887" s="271"/>
      <c r="C1887" s="272"/>
      <c r="D1887" s="262" t="s">
        <v>251</v>
      </c>
      <c r="E1887" s="273" t="s">
        <v>1</v>
      </c>
      <c r="F1887" s="274" t="s">
        <v>2013</v>
      </c>
      <c r="G1887" s="272"/>
      <c r="H1887" s="275">
        <v>12.880000000000001</v>
      </c>
      <c r="I1887" s="276"/>
      <c r="J1887" s="272"/>
      <c r="K1887" s="272"/>
      <c r="L1887" s="277"/>
      <c r="M1887" s="278"/>
      <c r="N1887" s="279"/>
      <c r="O1887" s="279"/>
      <c r="P1887" s="279"/>
      <c r="Q1887" s="279"/>
      <c r="R1887" s="279"/>
      <c r="S1887" s="279"/>
      <c r="T1887" s="280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T1887" s="281" t="s">
        <v>251</v>
      </c>
      <c r="AU1887" s="281" t="s">
        <v>85</v>
      </c>
      <c r="AV1887" s="14" t="s">
        <v>85</v>
      </c>
      <c r="AW1887" s="14" t="s">
        <v>30</v>
      </c>
      <c r="AX1887" s="14" t="s">
        <v>76</v>
      </c>
      <c r="AY1887" s="281" t="s">
        <v>242</v>
      </c>
    </row>
    <row r="1888" s="13" customFormat="1">
      <c r="A1888" s="13"/>
      <c r="B1888" s="260"/>
      <c r="C1888" s="261"/>
      <c r="D1888" s="262" t="s">
        <v>251</v>
      </c>
      <c r="E1888" s="263" t="s">
        <v>1</v>
      </c>
      <c r="F1888" s="264" t="s">
        <v>813</v>
      </c>
      <c r="G1888" s="261"/>
      <c r="H1888" s="263" t="s">
        <v>1</v>
      </c>
      <c r="I1888" s="265"/>
      <c r="J1888" s="261"/>
      <c r="K1888" s="261"/>
      <c r="L1888" s="266"/>
      <c r="M1888" s="267"/>
      <c r="N1888" s="268"/>
      <c r="O1888" s="268"/>
      <c r="P1888" s="268"/>
      <c r="Q1888" s="268"/>
      <c r="R1888" s="268"/>
      <c r="S1888" s="268"/>
      <c r="T1888" s="269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  <c r="AE1888" s="13"/>
      <c r="AT1888" s="270" t="s">
        <v>251</v>
      </c>
      <c r="AU1888" s="270" t="s">
        <v>85</v>
      </c>
      <c r="AV1888" s="13" t="s">
        <v>31</v>
      </c>
      <c r="AW1888" s="13" t="s">
        <v>30</v>
      </c>
      <c r="AX1888" s="13" t="s">
        <v>76</v>
      </c>
      <c r="AY1888" s="270" t="s">
        <v>242</v>
      </c>
    </row>
    <row r="1889" s="14" customFormat="1">
      <c r="A1889" s="14"/>
      <c r="B1889" s="271"/>
      <c r="C1889" s="272"/>
      <c r="D1889" s="262" t="s">
        <v>251</v>
      </c>
      <c r="E1889" s="273" t="s">
        <v>1</v>
      </c>
      <c r="F1889" s="274" t="s">
        <v>2014</v>
      </c>
      <c r="G1889" s="272"/>
      <c r="H1889" s="275">
        <v>9.016</v>
      </c>
      <c r="I1889" s="276"/>
      <c r="J1889" s="272"/>
      <c r="K1889" s="272"/>
      <c r="L1889" s="277"/>
      <c r="M1889" s="278"/>
      <c r="N1889" s="279"/>
      <c r="O1889" s="279"/>
      <c r="P1889" s="279"/>
      <c r="Q1889" s="279"/>
      <c r="R1889" s="279"/>
      <c r="S1889" s="279"/>
      <c r="T1889" s="280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T1889" s="281" t="s">
        <v>251</v>
      </c>
      <c r="AU1889" s="281" t="s">
        <v>85</v>
      </c>
      <c r="AV1889" s="14" t="s">
        <v>85</v>
      </c>
      <c r="AW1889" s="14" t="s">
        <v>30</v>
      </c>
      <c r="AX1889" s="14" t="s">
        <v>76</v>
      </c>
      <c r="AY1889" s="281" t="s">
        <v>242</v>
      </c>
    </row>
    <row r="1890" s="15" customFormat="1">
      <c r="A1890" s="15"/>
      <c r="B1890" s="282"/>
      <c r="C1890" s="283"/>
      <c r="D1890" s="262" t="s">
        <v>251</v>
      </c>
      <c r="E1890" s="284" t="s">
        <v>1</v>
      </c>
      <c r="F1890" s="285" t="s">
        <v>256</v>
      </c>
      <c r="G1890" s="283"/>
      <c r="H1890" s="286">
        <v>41.216000000000001</v>
      </c>
      <c r="I1890" s="287"/>
      <c r="J1890" s="283"/>
      <c r="K1890" s="283"/>
      <c r="L1890" s="288"/>
      <c r="M1890" s="289"/>
      <c r="N1890" s="290"/>
      <c r="O1890" s="290"/>
      <c r="P1890" s="290"/>
      <c r="Q1890" s="290"/>
      <c r="R1890" s="290"/>
      <c r="S1890" s="290"/>
      <c r="T1890" s="291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T1890" s="292" t="s">
        <v>251</v>
      </c>
      <c r="AU1890" s="292" t="s">
        <v>85</v>
      </c>
      <c r="AV1890" s="15" t="s">
        <v>249</v>
      </c>
      <c r="AW1890" s="15" t="s">
        <v>30</v>
      </c>
      <c r="AX1890" s="15" t="s">
        <v>31</v>
      </c>
      <c r="AY1890" s="292" t="s">
        <v>242</v>
      </c>
    </row>
    <row r="1891" s="2" customFormat="1" ht="33" customHeight="1">
      <c r="A1891" s="41"/>
      <c r="B1891" s="42"/>
      <c r="C1891" s="247" t="s">
        <v>2015</v>
      </c>
      <c r="D1891" s="247" t="s">
        <v>245</v>
      </c>
      <c r="E1891" s="248" t="s">
        <v>2016</v>
      </c>
      <c r="F1891" s="249" t="s">
        <v>2017</v>
      </c>
      <c r="G1891" s="250" t="s">
        <v>465</v>
      </c>
      <c r="H1891" s="251">
        <v>272.25200000000001</v>
      </c>
      <c r="I1891" s="252"/>
      <c r="J1891" s="251">
        <f>ROUND(I1891*H1891,3)</f>
        <v>0</v>
      </c>
      <c r="K1891" s="253"/>
      <c r="L1891" s="44"/>
      <c r="M1891" s="254" t="s">
        <v>1</v>
      </c>
      <c r="N1891" s="255" t="s">
        <v>41</v>
      </c>
      <c r="O1891" s="94"/>
      <c r="P1891" s="256">
        <f>O1891*H1891</f>
        <v>0</v>
      </c>
      <c r="Q1891" s="256">
        <v>0.00058</v>
      </c>
      <c r="R1891" s="256">
        <f>Q1891*H1891</f>
        <v>0.15790616000000002</v>
      </c>
      <c r="S1891" s="256">
        <v>0</v>
      </c>
      <c r="T1891" s="257">
        <f>S1891*H1891</f>
        <v>0</v>
      </c>
      <c r="U1891" s="41"/>
      <c r="V1891" s="41"/>
      <c r="W1891" s="41"/>
      <c r="X1891" s="41"/>
      <c r="Y1891" s="41"/>
      <c r="Z1891" s="41"/>
      <c r="AA1891" s="41"/>
      <c r="AB1891" s="41"/>
      <c r="AC1891" s="41"/>
      <c r="AD1891" s="41"/>
      <c r="AE1891" s="41"/>
      <c r="AR1891" s="258" t="s">
        <v>518</v>
      </c>
      <c r="AT1891" s="258" t="s">
        <v>245</v>
      </c>
      <c r="AU1891" s="258" t="s">
        <v>85</v>
      </c>
      <c r="AY1891" s="18" t="s">
        <v>242</v>
      </c>
      <c r="BE1891" s="146">
        <f>IF(N1891="základní",J1891,0)</f>
        <v>0</v>
      </c>
      <c r="BF1891" s="146">
        <f>IF(N1891="snížená",J1891,0)</f>
        <v>0</v>
      </c>
      <c r="BG1891" s="146">
        <f>IF(N1891="zákl. přenesená",J1891,0)</f>
        <v>0</v>
      </c>
      <c r="BH1891" s="146">
        <f>IF(N1891="sníž. přenesená",J1891,0)</f>
        <v>0</v>
      </c>
      <c r="BI1891" s="146">
        <f>IF(N1891="nulová",J1891,0)</f>
        <v>0</v>
      </c>
      <c r="BJ1891" s="18" t="s">
        <v>31</v>
      </c>
      <c r="BK1891" s="259">
        <f>ROUND(I1891*H1891,3)</f>
        <v>0</v>
      </c>
      <c r="BL1891" s="18" t="s">
        <v>518</v>
      </c>
      <c r="BM1891" s="258" t="s">
        <v>2018</v>
      </c>
    </row>
    <row r="1892" s="13" customFormat="1">
      <c r="A1892" s="13"/>
      <c r="B1892" s="260"/>
      <c r="C1892" s="261"/>
      <c r="D1892" s="262" t="s">
        <v>251</v>
      </c>
      <c r="E1892" s="263" t="s">
        <v>1</v>
      </c>
      <c r="F1892" s="264" t="s">
        <v>585</v>
      </c>
      <c r="G1892" s="261"/>
      <c r="H1892" s="263" t="s">
        <v>1</v>
      </c>
      <c r="I1892" s="265"/>
      <c r="J1892" s="261"/>
      <c r="K1892" s="261"/>
      <c r="L1892" s="266"/>
      <c r="M1892" s="267"/>
      <c r="N1892" s="268"/>
      <c r="O1892" s="268"/>
      <c r="P1892" s="268"/>
      <c r="Q1892" s="268"/>
      <c r="R1892" s="268"/>
      <c r="S1892" s="268"/>
      <c r="T1892" s="269"/>
      <c r="U1892" s="13"/>
      <c r="V1892" s="13"/>
      <c r="W1892" s="13"/>
      <c r="X1892" s="13"/>
      <c r="Y1892" s="13"/>
      <c r="Z1892" s="13"/>
      <c r="AA1892" s="13"/>
      <c r="AB1892" s="13"/>
      <c r="AC1892" s="13"/>
      <c r="AD1892" s="13"/>
      <c r="AE1892" s="13"/>
      <c r="AT1892" s="270" t="s">
        <v>251</v>
      </c>
      <c r="AU1892" s="270" t="s">
        <v>85</v>
      </c>
      <c r="AV1892" s="13" t="s">
        <v>31</v>
      </c>
      <c r="AW1892" s="13" t="s">
        <v>30</v>
      </c>
      <c r="AX1892" s="13" t="s">
        <v>76</v>
      </c>
      <c r="AY1892" s="270" t="s">
        <v>242</v>
      </c>
    </row>
    <row r="1893" s="13" customFormat="1">
      <c r="A1893" s="13"/>
      <c r="B1893" s="260"/>
      <c r="C1893" s="261"/>
      <c r="D1893" s="262" t="s">
        <v>251</v>
      </c>
      <c r="E1893" s="263" t="s">
        <v>1</v>
      </c>
      <c r="F1893" s="264" t="s">
        <v>480</v>
      </c>
      <c r="G1893" s="261"/>
      <c r="H1893" s="263" t="s">
        <v>1</v>
      </c>
      <c r="I1893" s="265"/>
      <c r="J1893" s="261"/>
      <c r="K1893" s="261"/>
      <c r="L1893" s="266"/>
      <c r="M1893" s="267"/>
      <c r="N1893" s="268"/>
      <c r="O1893" s="268"/>
      <c r="P1893" s="268"/>
      <c r="Q1893" s="268"/>
      <c r="R1893" s="268"/>
      <c r="S1893" s="268"/>
      <c r="T1893" s="269"/>
      <c r="U1893" s="13"/>
      <c r="V1893" s="13"/>
      <c r="W1893" s="13"/>
      <c r="X1893" s="13"/>
      <c r="Y1893" s="13"/>
      <c r="Z1893" s="13"/>
      <c r="AA1893" s="13"/>
      <c r="AB1893" s="13"/>
      <c r="AC1893" s="13"/>
      <c r="AD1893" s="13"/>
      <c r="AE1893" s="13"/>
      <c r="AT1893" s="270" t="s">
        <v>251</v>
      </c>
      <c r="AU1893" s="270" t="s">
        <v>85</v>
      </c>
      <c r="AV1893" s="13" t="s">
        <v>31</v>
      </c>
      <c r="AW1893" s="13" t="s">
        <v>30</v>
      </c>
      <c r="AX1893" s="13" t="s">
        <v>76</v>
      </c>
      <c r="AY1893" s="270" t="s">
        <v>242</v>
      </c>
    </row>
    <row r="1894" s="13" customFormat="1">
      <c r="A1894" s="13"/>
      <c r="B1894" s="260"/>
      <c r="C1894" s="261"/>
      <c r="D1894" s="262" t="s">
        <v>251</v>
      </c>
      <c r="E1894" s="263" t="s">
        <v>1</v>
      </c>
      <c r="F1894" s="264" t="s">
        <v>2019</v>
      </c>
      <c r="G1894" s="261"/>
      <c r="H1894" s="263" t="s">
        <v>1</v>
      </c>
      <c r="I1894" s="265"/>
      <c r="J1894" s="261"/>
      <c r="K1894" s="261"/>
      <c r="L1894" s="266"/>
      <c r="M1894" s="267"/>
      <c r="N1894" s="268"/>
      <c r="O1894" s="268"/>
      <c r="P1894" s="268"/>
      <c r="Q1894" s="268"/>
      <c r="R1894" s="268"/>
      <c r="S1894" s="268"/>
      <c r="T1894" s="269"/>
      <c r="U1894" s="13"/>
      <c r="V1894" s="13"/>
      <c r="W1894" s="13"/>
      <c r="X1894" s="13"/>
      <c r="Y1894" s="13"/>
      <c r="Z1894" s="13"/>
      <c r="AA1894" s="13"/>
      <c r="AB1894" s="13"/>
      <c r="AC1894" s="13"/>
      <c r="AD1894" s="13"/>
      <c r="AE1894" s="13"/>
      <c r="AT1894" s="270" t="s">
        <v>251</v>
      </c>
      <c r="AU1894" s="270" t="s">
        <v>85</v>
      </c>
      <c r="AV1894" s="13" t="s">
        <v>31</v>
      </c>
      <c r="AW1894" s="13" t="s">
        <v>30</v>
      </c>
      <c r="AX1894" s="13" t="s">
        <v>76</v>
      </c>
      <c r="AY1894" s="270" t="s">
        <v>242</v>
      </c>
    </row>
    <row r="1895" s="13" customFormat="1">
      <c r="A1895" s="13"/>
      <c r="B1895" s="260"/>
      <c r="C1895" s="261"/>
      <c r="D1895" s="262" t="s">
        <v>251</v>
      </c>
      <c r="E1895" s="263" t="s">
        <v>1</v>
      </c>
      <c r="F1895" s="264" t="s">
        <v>481</v>
      </c>
      <c r="G1895" s="261"/>
      <c r="H1895" s="263" t="s">
        <v>1</v>
      </c>
      <c r="I1895" s="265"/>
      <c r="J1895" s="261"/>
      <c r="K1895" s="261"/>
      <c r="L1895" s="266"/>
      <c r="M1895" s="267"/>
      <c r="N1895" s="268"/>
      <c r="O1895" s="268"/>
      <c r="P1895" s="268"/>
      <c r="Q1895" s="268"/>
      <c r="R1895" s="268"/>
      <c r="S1895" s="268"/>
      <c r="T1895" s="269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  <c r="AE1895" s="13"/>
      <c r="AT1895" s="270" t="s">
        <v>251</v>
      </c>
      <c r="AU1895" s="270" t="s">
        <v>85</v>
      </c>
      <c r="AV1895" s="13" t="s">
        <v>31</v>
      </c>
      <c r="AW1895" s="13" t="s">
        <v>30</v>
      </c>
      <c r="AX1895" s="13" t="s">
        <v>76</v>
      </c>
      <c r="AY1895" s="270" t="s">
        <v>242</v>
      </c>
    </row>
    <row r="1896" s="13" customFormat="1">
      <c r="A1896" s="13"/>
      <c r="B1896" s="260"/>
      <c r="C1896" s="261"/>
      <c r="D1896" s="262" t="s">
        <v>251</v>
      </c>
      <c r="E1896" s="263" t="s">
        <v>1</v>
      </c>
      <c r="F1896" s="264" t="s">
        <v>2020</v>
      </c>
      <c r="G1896" s="261"/>
      <c r="H1896" s="263" t="s">
        <v>1</v>
      </c>
      <c r="I1896" s="265"/>
      <c r="J1896" s="261"/>
      <c r="K1896" s="261"/>
      <c r="L1896" s="266"/>
      <c r="M1896" s="267"/>
      <c r="N1896" s="268"/>
      <c r="O1896" s="268"/>
      <c r="P1896" s="268"/>
      <c r="Q1896" s="268"/>
      <c r="R1896" s="268"/>
      <c r="S1896" s="268"/>
      <c r="T1896" s="269"/>
      <c r="U1896" s="13"/>
      <c r="V1896" s="13"/>
      <c r="W1896" s="13"/>
      <c r="X1896" s="13"/>
      <c r="Y1896" s="13"/>
      <c r="Z1896" s="13"/>
      <c r="AA1896" s="13"/>
      <c r="AB1896" s="13"/>
      <c r="AC1896" s="13"/>
      <c r="AD1896" s="13"/>
      <c r="AE1896" s="13"/>
      <c r="AT1896" s="270" t="s">
        <v>251</v>
      </c>
      <c r="AU1896" s="270" t="s">
        <v>85</v>
      </c>
      <c r="AV1896" s="13" t="s">
        <v>31</v>
      </c>
      <c r="AW1896" s="13" t="s">
        <v>30</v>
      </c>
      <c r="AX1896" s="13" t="s">
        <v>76</v>
      </c>
      <c r="AY1896" s="270" t="s">
        <v>242</v>
      </c>
    </row>
    <row r="1897" s="13" customFormat="1">
      <c r="A1897" s="13"/>
      <c r="B1897" s="260"/>
      <c r="C1897" s="261"/>
      <c r="D1897" s="262" t="s">
        <v>251</v>
      </c>
      <c r="E1897" s="263" t="s">
        <v>1</v>
      </c>
      <c r="F1897" s="264" t="s">
        <v>482</v>
      </c>
      <c r="G1897" s="261"/>
      <c r="H1897" s="263" t="s">
        <v>1</v>
      </c>
      <c r="I1897" s="265"/>
      <c r="J1897" s="261"/>
      <c r="K1897" s="261"/>
      <c r="L1897" s="266"/>
      <c r="M1897" s="267"/>
      <c r="N1897" s="268"/>
      <c r="O1897" s="268"/>
      <c r="P1897" s="268"/>
      <c r="Q1897" s="268"/>
      <c r="R1897" s="268"/>
      <c r="S1897" s="268"/>
      <c r="T1897" s="269"/>
      <c r="U1897" s="13"/>
      <c r="V1897" s="13"/>
      <c r="W1897" s="13"/>
      <c r="X1897" s="13"/>
      <c r="Y1897" s="13"/>
      <c r="Z1897" s="13"/>
      <c r="AA1897" s="13"/>
      <c r="AB1897" s="13"/>
      <c r="AC1897" s="13"/>
      <c r="AD1897" s="13"/>
      <c r="AE1897" s="13"/>
      <c r="AT1897" s="270" t="s">
        <v>251</v>
      </c>
      <c r="AU1897" s="270" t="s">
        <v>85</v>
      </c>
      <c r="AV1897" s="13" t="s">
        <v>31</v>
      </c>
      <c r="AW1897" s="13" t="s">
        <v>30</v>
      </c>
      <c r="AX1897" s="13" t="s">
        <v>76</v>
      </c>
      <c r="AY1897" s="270" t="s">
        <v>242</v>
      </c>
    </row>
    <row r="1898" s="13" customFormat="1">
      <c r="A1898" s="13"/>
      <c r="B1898" s="260"/>
      <c r="C1898" s="261"/>
      <c r="D1898" s="262" t="s">
        <v>251</v>
      </c>
      <c r="E1898" s="263" t="s">
        <v>1</v>
      </c>
      <c r="F1898" s="264" t="s">
        <v>2021</v>
      </c>
      <c r="G1898" s="261"/>
      <c r="H1898" s="263" t="s">
        <v>1</v>
      </c>
      <c r="I1898" s="265"/>
      <c r="J1898" s="261"/>
      <c r="K1898" s="261"/>
      <c r="L1898" s="266"/>
      <c r="M1898" s="267"/>
      <c r="N1898" s="268"/>
      <c r="O1898" s="268"/>
      <c r="P1898" s="268"/>
      <c r="Q1898" s="268"/>
      <c r="R1898" s="268"/>
      <c r="S1898" s="268"/>
      <c r="T1898" s="269"/>
      <c r="U1898" s="13"/>
      <c r="V1898" s="13"/>
      <c r="W1898" s="13"/>
      <c r="X1898" s="13"/>
      <c r="Y1898" s="13"/>
      <c r="Z1898" s="13"/>
      <c r="AA1898" s="13"/>
      <c r="AB1898" s="13"/>
      <c r="AC1898" s="13"/>
      <c r="AD1898" s="13"/>
      <c r="AE1898" s="13"/>
      <c r="AT1898" s="270" t="s">
        <v>251</v>
      </c>
      <c r="AU1898" s="270" t="s">
        <v>85</v>
      </c>
      <c r="AV1898" s="13" t="s">
        <v>31</v>
      </c>
      <c r="AW1898" s="13" t="s">
        <v>30</v>
      </c>
      <c r="AX1898" s="13" t="s">
        <v>76</v>
      </c>
      <c r="AY1898" s="270" t="s">
        <v>242</v>
      </c>
    </row>
    <row r="1899" s="14" customFormat="1">
      <c r="A1899" s="14"/>
      <c r="B1899" s="271"/>
      <c r="C1899" s="272"/>
      <c r="D1899" s="262" t="s">
        <v>251</v>
      </c>
      <c r="E1899" s="273" t="s">
        <v>1</v>
      </c>
      <c r="F1899" s="274" t="s">
        <v>153</v>
      </c>
      <c r="G1899" s="272"/>
      <c r="H1899" s="275">
        <v>272.25200000000001</v>
      </c>
      <c r="I1899" s="276"/>
      <c r="J1899" s="272"/>
      <c r="K1899" s="272"/>
      <c r="L1899" s="277"/>
      <c r="M1899" s="278"/>
      <c r="N1899" s="279"/>
      <c r="O1899" s="279"/>
      <c r="P1899" s="279"/>
      <c r="Q1899" s="279"/>
      <c r="R1899" s="279"/>
      <c r="S1899" s="279"/>
      <c r="T1899" s="280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T1899" s="281" t="s">
        <v>251</v>
      </c>
      <c r="AU1899" s="281" t="s">
        <v>85</v>
      </c>
      <c r="AV1899" s="14" t="s">
        <v>85</v>
      </c>
      <c r="AW1899" s="14" t="s">
        <v>30</v>
      </c>
      <c r="AX1899" s="14" t="s">
        <v>31</v>
      </c>
      <c r="AY1899" s="281" t="s">
        <v>242</v>
      </c>
    </row>
    <row r="1900" s="2" customFormat="1" ht="37.8" customHeight="1">
      <c r="A1900" s="41"/>
      <c r="B1900" s="42"/>
      <c r="C1900" s="247" t="s">
        <v>2022</v>
      </c>
      <c r="D1900" s="247" t="s">
        <v>245</v>
      </c>
      <c r="E1900" s="248" t="s">
        <v>2023</v>
      </c>
      <c r="F1900" s="249" t="s">
        <v>2024</v>
      </c>
      <c r="G1900" s="250" t="s">
        <v>465</v>
      </c>
      <c r="H1900" s="251">
        <v>41.216000000000001</v>
      </c>
      <c r="I1900" s="252"/>
      <c r="J1900" s="251">
        <f>ROUND(I1900*H1900,3)</f>
        <v>0</v>
      </c>
      <c r="K1900" s="253"/>
      <c r="L1900" s="44"/>
      <c r="M1900" s="254" t="s">
        <v>1</v>
      </c>
      <c r="N1900" s="255" t="s">
        <v>41</v>
      </c>
      <c r="O1900" s="94"/>
      <c r="P1900" s="256">
        <f>O1900*H1900</f>
        <v>0</v>
      </c>
      <c r="Q1900" s="256">
        <v>0.00058</v>
      </c>
      <c r="R1900" s="256">
        <f>Q1900*H1900</f>
        <v>0.023905280000000001</v>
      </c>
      <c r="S1900" s="256">
        <v>0</v>
      </c>
      <c r="T1900" s="257">
        <f>S1900*H1900</f>
        <v>0</v>
      </c>
      <c r="U1900" s="41"/>
      <c r="V1900" s="41"/>
      <c r="W1900" s="41"/>
      <c r="X1900" s="41"/>
      <c r="Y1900" s="41"/>
      <c r="Z1900" s="41"/>
      <c r="AA1900" s="41"/>
      <c r="AB1900" s="41"/>
      <c r="AC1900" s="41"/>
      <c r="AD1900" s="41"/>
      <c r="AE1900" s="41"/>
      <c r="AR1900" s="258" t="s">
        <v>518</v>
      </c>
      <c r="AT1900" s="258" t="s">
        <v>245</v>
      </c>
      <c r="AU1900" s="258" t="s">
        <v>85</v>
      </c>
      <c r="AY1900" s="18" t="s">
        <v>242</v>
      </c>
      <c r="BE1900" s="146">
        <f>IF(N1900="základní",J1900,0)</f>
        <v>0</v>
      </c>
      <c r="BF1900" s="146">
        <f>IF(N1900="snížená",J1900,0)</f>
        <v>0</v>
      </c>
      <c r="BG1900" s="146">
        <f>IF(N1900="zákl. přenesená",J1900,0)</f>
        <v>0</v>
      </c>
      <c r="BH1900" s="146">
        <f>IF(N1900="sníž. přenesená",J1900,0)</f>
        <v>0</v>
      </c>
      <c r="BI1900" s="146">
        <f>IF(N1900="nulová",J1900,0)</f>
        <v>0</v>
      </c>
      <c r="BJ1900" s="18" t="s">
        <v>31</v>
      </c>
      <c r="BK1900" s="259">
        <f>ROUND(I1900*H1900,3)</f>
        <v>0</v>
      </c>
      <c r="BL1900" s="18" t="s">
        <v>518</v>
      </c>
      <c r="BM1900" s="258" t="s">
        <v>2025</v>
      </c>
    </row>
    <row r="1901" s="13" customFormat="1">
      <c r="A1901" s="13"/>
      <c r="B1901" s="260"/>
      <c r="C1901" s="261"/>
      <c r="D1901" s="262" t="s">
        <v>251</v>
      </c>
      <c r="E1901" s="263" t="s">
        <v>1</v>
      </c>
      <c r="F1901" s="264" t="s">
        <v>808</v>
      </c>
      <c r="G1901" s="261"/>
      <c r="H1901" s="263" t="s">
        <v>1</v>
      </c>
      <c r="I1901" s="265"/>
      <c r="J1901" s="261"/>
      <c r="K1901" s="261"/>
      <c r="L1901" s="266"/>
      <c r="M1901" s="267"/>
      <c r="N1901" s="268"/>
      <c r="O1901" s="268"/>
      <c r="P1901" s="268"/>
      <c r="Q1901" s="268"/>
      <c r="R1901" s="268"/>
      <c r="S1901" s="268"/>
      <c r="T1901" s="269"/>
      <c r="U1901" s="13"/>
      <c r="V1901" s="13"/>
      <c r="W1901" s="13"/>
      <c r="X1901" s="13"/>
      <c r="Y1901" s="13"/>
      <c r="Z1901" s="13"/>
      <c r="AA1901" s="13"/>
      <c r="AB1901" s="13"/>
      <c r="AC1901" s="13"/>
      <c r="AD1901" s="13"/>
      <c r="AE1901" s="13"/>
      <c r="AT1901" s="270" t="s">
        <v>251</v>
      </c>
      <c r="AU1901" s="270" t="s">
        <v>85</v>
      </c>
      <c r="AV1901" s="13" t="s">
        <v>31</v>
      </c>
      <c r="AW1901" s="13" t="s">
        <v>30</v>
      </c>
      <c r="AX1901" s="13" t="s">
        <v>76</v>
      </c>
      <c r="AY1901" s="270" t="s">
        <v>242</v>
      </c>
    </row>
    <row r="1902" s="14" customFormat="1">
      <c r="A1902" s="14"/>
      <c r="B1902" s="271"/>
      <c r="C1902" s="272"/>
      <c r="D1902" s="262" t="s">
        <v>251</v>
      </c>
      <c r="E1902" s="273" t="s">
        <v>1</v>
      </c>
      <c r="F1902" s="274" t="s">
        <v>2012</v>
      </c>
      <c r="G1902" s="272"/>
      <c r="H1902" s="275">
        <v>6.4400000000000004</v>
      </c>
      <c r="I1902" s="276"/>
      <c r="J1902" s="272"/>
      <c r="K1902" s="272"/>
      <c r="L1902" s="277"/>
      <c r="M1902" s="278"/>
      <c r="N1902" s="279"/>
      <c r="O1902" s="279"/>
      <c r="P1902" s="279"/>
      <c r="Q1902" s="279"/>
      <c r="R1902" s="279"/>
      <c r="S1902" s="279"/>
      <c r="T1902" s="280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T1902" s="281" t="s">
        <v>251</v>
      </c>
      <c r="AU1902" s="281" t="s">
        <v>85</v>
      </c>
      <c r="AV1902" s="14" t="s">
        <v>85</v>
      </c>
      <c r="AW1902" s="14" t="s">
        <v>30</v>
      </c>
      <c r="AX1902" s="14" t="s">
        <v>76</v>
      </c>
      <c r="AY1902" s="281" t="s">
        <v>242</v>
      </c>
    </row>
    <row r="1903" s="13" customFormat="1">
      <c r="A1903" s="13"/>
      <c r="B1903" s="260"/>
      <c r="C1903" s="261"/>
      <c r="D1903" s="262" t="s">
        <v>251</v>
      </c>
      <c r="E1903" s="263" t="s">
        <v>1</v>
      </c>
      <c r="F1903" s="264" t="s">
        <v>810</v>
      </c>
      <c r="G1903" s="261"/>
      <c r="H1903" s="263" t="s">
        <v>1</v>
      </c>
      <c r="I1903" s="265"/>
      <c r="J1903" s="261"/>
      <c r="K1903" s="261"/>
      <c r="L1903" s="266"/>
      <c r="M1903" s="267"/>
      <c r="N1903" s="268"/>
      <c r="O1903" s="268"/>
      <c r="P1903" s="268"/>
      <c r="Q1903" s="268"/>
      <c r="R1903" s="268"/>
      <c r="S1903" s="268"/>
      <c r="T1903" s="269"/>
      <c r="U1903" s="13"/>
      <c r="V1903" s="13"/>
      <c r="W1903" s="13"/>
      <c r="X1903" s="13"/>
      <c r="Y1903" s="13"/>
      <c r="Z1903" s="13"/>
      <c r="AA1903" s="13"/>
      <c r="AB1903" s="13"/>
      <c r="AC1903" s="13"/>
      <c r="AD1903" s="13"/>
      <c r="AE1903" s="13"/>
      <c r="AT1903" s="270" t="s">
        <v>251</v>
      </c>
      <c r="AU1903" s="270" t="s">
        <v>85</v>
      </c>
      <c r="AV1903" s="13" t="s">
        <v>31</v>
      </c>
      <c r="AW1903" s="13" t="s">
        <v>30</v>
      </c>
      <c r="AX1903" s="13" t="s">
        <v>76</v>
      </c>
      <c r="AY1903" s="270" t="s">
        <v>242</v>
      </c>
    </row>
    <row r="1904" s="14" customFormat="1">
      <c r="A1904" s="14"/>
      <c r="B1904" s="271"/>
      <c r="C1904" s="272"/>
      <c r="D1904" s="262" t="s">
        <v>251</v>
      </c>
      <c r="E1904" s="273" t="s">
        <v>1</v>
      </c>
      <c r="F1904" s="274" t="s">
        <v>2013</v>
      </c>
      <c r="G1904" s="272"/>
      <c r="H1904" s="275">
        <v>12.880000000000001</v>
      </c>
      <c r="I1904" s="276"/>
      <c r="J1904" s="272"/>
      <c r="K1904" s="272"/>
      <c r="L1904" s="277"/>
      <c r="M1904" s="278"/>
      <c r="N1904" s="279"/>
      <c r="O1904" s="279"/>
      <c r="P1904" s="279"/>
      <c r="Q1904" s="279"/>
      <c r="R1904" s="279"/>
      <c r="S1904" s="279"/>
      <c r="T1904" s="280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T1904" s="281" t="s">
        <v>251</v>
      </c>
      <c r="AU1904" s="281" t="s">
        <v>85</v>
      </c>
      <c r="AV1904" s="14" t="s">
        <v>85</v>
      </c>
      <c r="AW1904" s="14" t="s">
        <v>30</v>
      </c>
      <c r="AX1904" s="14" t="s">
        <v>76</v>
      </c>
      <c r="AY1904" s="281" t="s">
        <v>242</v>
      </c>
    </row>
    <row r="1905" s="13" customFormat="1">
      <c r="A1905" s="13"/>
      <c r="B1905" s="260"/>
      <c r="C1905" s="261"/>
      <c r="D1905" s="262" t="s">
        <v>251</v>
      </c>
      <c r="E1905" s="263" t="s">
        <v>1</v>
      </c>
      <c r="F1905" s="264" t="s">
        <v>1947</v>
      </c>
      <c r="G1905" s="261"/>
      <c r="H1905" s="263" t="s">
        <v>1</v>
      </c>
      <c r="I1905" s="265"/>
      <c r="J1905" s="261"/>
      <c r="K1905" s="261"/>
      <c r="L1905" s="266"/>
      <c r="M1905" s="267"/>
      <c r="N1905" s="268"/>
      <c r="O1905" s="268"/>
      <c r="P1905" s="268"/>
      <c r="Q1905" s="268"/>
      <c r="R1905" s="268"/>
      <c r="S1905" s="268"/>
      <c r="T1905" s="269"/>
      <c r="U1905" s="13"/>
      <c r="V1905" s="13"/>
      <c r="W1905" s="13"/>
      <c r="X1905" s="13"/>
      <c r="Y1905" s="13"/>
      <c r="Z1905" s="13"/>
      <c r="AA1905" s="13"/>
      <c r="AB1905" s="13"/>
      <c r="AC1905" s="13"/>
      <c r="AD1905" s="13"/>
      <c r="AE1905" s="13"/>
      <c r="AT1905" s="270" t="s">
        <v>251</v>
      </c>
      <c r="AU1905" s="270" t="s">
        <v>85</v>
      </c>
      <c r="AV1905" s="13" t="s">
        <v>31</v>
      </c>
      <c r="AW1905" s="13" t="s">
        <v>30</v>
      </c>
      <c r="AX1905" s="13" t="s">
        <v>76</v>
      </c>
      <c r="AY1905" s="270" t="s">
        <v>242</v>
      </c>
    </row>
    <row r="1906" s="14" customFormat="1">
      <c r="A1906" s="14"/>
      <c r="B1906" s="271"/>
      <c r="C1906" s="272"/>
      <c r="D1906" s="262" t="s">
        <v>251</v>
      </c>
      <c r="E1906" s="273" t="s">
        <v>1</v>
      </c>
      <c r="F1906" s="274" t="s">
        <v>2013</v>
      </c>
      <c r="G1906" s="272"/>
      <c r="H1906" s="275">
        <v>12.880000000000001</v>
      </c>
      <c r="I1906" s="276"/>
      <c r="J1906" s="272"/>
      <c r="K1906" s="272"/>
      <c r="L1906" s="277"/>
      <c r="M1906" s="278"/>
      <c r="N1906" s="279"/>
      <c r="O1906" s="279"/>
      <c r="P1906" s="279"/>
      <c r="Q1906" s="279"/>
      <c r="R1906" s="279"/>
      <c r="S1906" s="279"/>
      <c r="T1906" s="280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T1906" s="281" t="s">
        <v>251</v>
      </c>
      <c r="AU1906" s="281" t="s">
        <v>85</v>
      </c>
      <c r="AV1906" s="14" t="s">
        <v>85</v>
      </c>
      <c r="AW1906" s="14" t="s">
        <v>30</v>
      </c>
      <c r="AX1906" s="14" t="s">
        <v>76</v>
      </c>
      <c r="AY1906" s="281" t="s">
        <v>242</v>
      </c>
    </row>
    <row r="1907" s="13" customFormat="1">
      <c r="A1907" s="13"/>
      <c r="B1907" s="260"/>
      <c r="C1907" s="261"/>
      <c r="D1907" s="262" t="s">
        <v>251</v>
      </c>
      <c r="E1907" s="263" t="s">
        <v>1</v>
      </c>
      <c r="F1907" s="264" t="s">
        <v>813</v>
      </c>
      <c r="G1907" s="261"/>
      <c r="H1907" s="263" t="s">
        <v>1</v>
      </c>
      <c r="I1907" s="265"/>
      <c r="J1907" s="261"/>
      <c r="K1907" s="261"/>
      <c r="L1907" s="266"/>
      <c r="M1907" s="267"/>
      <c r="N1907" s="268"/>
      <c r="O1907" s="268"/>
      <c r="P1907" s="268"/>
      <c r="Q1907" s="268"/>
      <c r="R1907" s="268"/>
      <c r="S1907" s="268"/>
      <c r="T1907" s="269"/>
      <c r="U1907" s="13"/>
      <c r="V1907" s="13"/>
      <c r="W1907" s="13"/>
      <c r="X1907" s="13"/>
      <c r="Y1907" s="13"/>
      <c r="Z1907" s="13"/>
      <c r="AA1907" s="13"/>
      <c r="AB1907" s="13"/>
      <c r="AC1907" s="13"/>
      <c r="AD1907" s="13"/>
      <c r="AE1907" s="13"/>
      <c r="AT1907" s="270" t="s">
        <v>251</v>
      </c>
      <c r="AU1907" s="270" t="s">
        <v>85</v>
      </c>
      <c r="AV1907" s="13" t="s">
        <v>31</v>
      </c>
      <c r="AW1907" s="13" t="s">
        <v>30</v>
      </c>
      <c r="AX1907" s="13" t="s">
        <v>76</v>
      </c>
      <c r="AY1907" s="270" t="s">
        <v>242</v>
      </c>
    </row>
    <row r="1908" s="14" customFormat="1">
      <c r="A1908" s="14"/>
      <c r="B1908" s="271"/>
      <c r="C1908" s="272"/>
      <c r="D1908" s="262" t="s">
        <v>251</v>
      </c>
      <c r="E1908" s="273" t="s">
        <v>1</v>
      </c>
      <c r="F1908" s="274" t="s">
        <v>2014</v>
      </c>
      <c r="G1908" s="272"/>
      <c r="H1908" s="275">
        <v>9.016</v>
      </c>
      <c r="I1908" s="276"/>
      <c r="J1908" s="272"/>
      <c r="K1908" s="272"/>
      <c r="L1908" s="277"/>
      <c r="M1908" s="278"/>
      <c r="N1908" s="279"/>
      <c r="O1908" s="279"/>
      <c r="P1908" s="279"/>
      <c r="Q1908" s="279"/>
      <c r="R1908" s="279"/>
      <c r="S1908" s="279"/>
      <c r="T1908" s="280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T1908" s="281" t="s">
        <v>251</v>
      </c>
      <c r="AU1908" s="281" t="s">
        <v>85</v>
      </c>
      <c r="AV1908" s="14" t="s">
        <v>85</v>
      </c>
      <c r="AW1908" s="14" t="s">
        <v>30</v>
      </c>
      <c r="AX1908" s="14" t="s">
        <v>76</v>
      </c>
      <c r="AY1908" s="281" t="s">
        <v>242</v>
      </c>
    </row>
    <row r="1909" s="15" customFormat="1">
      <c r="A1909" s="15"/>
      <c r="B1909" s="282"/>
      <c r="C1909" s="283"/>
      <c r="D1909" s="262" t="s">
        <v>251</v>
      </c>
      <c r="E1909" s="284" t="s">
        <v>1</v>
      </c>
      <c r="F1909" s="285" t="s">
        <v>256</v>
      </c>
      <c r="G1909" s="283"/>
      <c r="H1909" s="286">
        <v>41.216000000000001</v>
      </c>
      <c r="I1909" s="287"/>
      <c r="J1909" s="283"/>
      <c r="K1909" s="283"/>
      <c r="L1909" s="288"/>
      <c r="M1909" s="289"/>
      <c r="N1909" s="290"/>
      <c r="O1909" s="290"/>
      <c r="P1909" s="290"/>
      <c r="Q1909" s="290"/>
      <c r="R1909" s="290"/>
      <c r="S1909" s="290"/>
      <c r="T1909" s="291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T1909" s="292" t="s">
        <v>251</v>
      </c>
      <c r="AU1909" s="292" t="s">
        <v>85</v>
      </c>
      <c r="AV1909" s="15" t="s">
        <v>249</v>
      </c>
      <c r="AW1909" s="15" t="s">
        <v>30</v>
      </c>
      <c r="AX1909" s="15" t="s">
        <v>31</v>
      </c>
      <c r="AY1909" s="292" t="s">
        <v>242</v>
      </c>
    </row>
    <row r="1910" s="2" customFormat="1" ht="16.5" customHeight="1">
      <c r="A1910" s="41"/>
      <c r="B1910" s="42"/>
      <c r="C1910" s="247" t="s">
        <v>2026</v>
      </c>
      <c r="D1910" s="247" t="s">
        <v>245</v>
      </c>
      <c r="E1910" s="248" t="s">
        <v>2027</v>
      </c>
      <c r="F1910" s="249" t="s">
        <v>2028</v>
      </c>
      <c r="G1910" s="250" t="s">
        <v>353</v>
      </c>
      <c r="H1910" s="251">
        <v>577.39999999999998</v>
      </c>
      <c r="I1910" s="252"/>
      <c r="J1910" s="251">
        <f>ROUND(I1910*H1910,3)</f>
        <v>0</v>
      </c>
      <c r="K1910" s="253"/>
      <c r="L1910" s="44"/>
      <c r="M1910" s="254" t="s">
        <v>1</v>
      </c>
      <c r="N1910" s="255" t="s">
        <v>41</v>
      </c>
      <c r="O1910" s="94"/>
      <c r="P1910" s="256">
        <f>O1910*H1910</f>
        <v>0</v>
      </c>
      <c r="Q1910" s="256">
        <v>0</v>
      </c>
      <c r="R1910" s="256">
        <f>Q1910*H1910</f>
        <v>0</v>
      </c>
      <c r="S1910" s="256">
        <v>0.035299999999999998</v>
      </c>
      <c r="T1910" s="257">
        <f>S1910*H1910</f>
        <v>20.382219999999997</v>
      </c>
      <c r="U1910" s="41"/>
      <c r="V1910" s="41"/>
      <c r="W1910" s="41"/>
      <c r="X1910" s="41"/>
      <c r="Y1910" s="41"/>
      <c r="Z1910" s="41"/>
      <c r="AA1910" s="41"/>
      <c r="AB1910" s="41"/>
      <c r="AC1910" s="41"/>
      <c r="AD1910" s="41"/>
      <c r="AE1910" s="41"/>
      <c r="AR1910" s="258" t="s">
        <v>518</v>
      </c>
      <c r="AT1910" s="258" t="s">
        <v>245</v>
      </c>
      <c r="AU1910" s="258" t="s">
        <v>85</v>
      </c>
      <c r="AY1910" s="18" t="s">
        <v>242</v>
      </c>
      <c r="BE1910" s="146">
        <f>IF(N1910="základní",J1910,0)</f>
        <v>0</v>
      </c>
      <c r="BF1910" s="146">
        <f>IF(N1910="snížená",J1910,0)</f>
        <v>0</v>
      </c>
      <c r="BG1910" s="146">
        <f>IF(N1910="zákl. přenesená",J1910,0)</f>
        <v>0</v>
      </c>
      <c r="BH1910" s="146">
        <f>IF(N1910="sníž. přenesená",J1910,0)</f>
        <v>0</v>
      </c>
      <c r="BI1910" s="146">
        <f>IF(N1910="nulová",J1910,0)</f>
        <v>0</v>
      </c>
      <c r="BJ1910" s="18" t="s">
        <v>31</v>
      </c>
      <c r="BK1910" s="259">
        <f>ROUND(I1910*H1910,3)</f>
        <v>0</v>
      </c>
      <c r="BL1910" s="18" t="s">
        <v>518</v>
      </c>
      <c r="BM1910" s="258" t="s">
        <v>2029</v>
      </c>
    </row>
    <row r="1911" s="13" customFormat="1">
      <c r="A1911" s="13"/>
      <c r="B1911" s="260"/>
      <c r="C1911" s="261"/>
      <c r="D1911" s="262" t="s">
        <v>251</v>
      </c>
      <c r="E1911" s="263" t="s">
        <v>1</v>
      </c>
      <c r="F1911" s="264" t="s">
        <v>2004</v>
      </c>
      <c r="G1911" s="261"/>
      <c r="H1911" s="263" t="s">
        <v>1</v>
      </c>
      <c r="I1911" s="265"/>
      <c r="J1911" s="261"/>
      <c r="K1911" s="261"/>
      <c r="L1911" s="266"/>
      <c r="M1911" s="267"/>
      <c r="N1911" s="268"/>
      <c r="O1911" s="268"/>
      <c r="P1911" s="268"/>
      <c r="Q1911" s="268"/>
      <c r="R1911" s="268"/>
      <c r="S1911" s="268"/>
      <c r="T1911" s="269"/>
      <c r="U1911" s="13"/>
      <c r="V1911" s="13"/>
      <c r="W1911" s="13"/>
      <c r="X1911" s="13"/>
      <c r="Y1911" s="13"/>
      <c r="Z1911" s="13"/>
      <c r="AA1911" s="13"/>
      <c r="AB1911" s="13"/>
      <c r="AC1911" s="13"/>
      <c r="AD1911" s="13"/>
      <c r="AE1911" s="13"/>
      <c r="AT1911" s="270" t="s">
        <v>251</v>
      </c>
      <c r="AU1911" s="270" t="s">
        <v>85</v>
      </c>
      <c r="AV1911" s="13" t="s">
        <v>31</v>
      </c>
      <c r="AW1911" s="13" t="s">
        <v>30</v>
      </c>
      <c r="AX1911" s="13" t="s">
        <v>76</v>
      </c>
      <c r="AY1911" s="270" t="s">
        <v>242</v>
      </c>
    </row>
    <row r="1912" s="14" customFormat="1">
      <c r="A1912" s="14"/>
      <c r="B1912" s="271"/>
      <c r="C1912" s="272"/>
      <c r="D1912" s="262" t="s">
        <v>251</v>
      </c>
      <c r="E1912" s="273" t="s">
        <v>1</v>
      </c>
      <c r="F1912" s="274" t="s">
        <v>1021</v>
      </c>
      <c r="G1912" s="272"/>
      <c r="H1912" s="275">
        <v>228.69999999999999</v>
      </c>
      <c r="I1912" s="276"/>
      <c r="J1912" s="272"/>
      <c r="K1912" s="272"/>
      <c r="L1912" s="277"/>
      <c r="M1912" s="278"/>
      <c r="N1912" s="279"/>
      <c r="O1912" s="279"/>
      <c r="P1912" s="279"/>
      <c r="Q1912" s="279"/>
      <c r="R1912" s="279"/>
      <c r="S1912" s="279"/>
      <c r="T1912" s="280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T1912" s="281" t="s">
        <v>251</v>
      </c>
      <c r="AU1912" s="281" t="s">
        <v>85</v>
      </c>
      <c r="AV1912" s="14" t="s">
        <v>85</v>
      </c>
      <c r="AW1912" s="14" t="s">
        <v>30</v>
      </c>
      <c r="AX1912" s="14" t="s">
        <v>76</v>
      </c>
      <c r="AY1912" s="281" t="s">
        <v>242</v>
      </c>
    </row>
    <row r="1913" s="13" customFormat="1">
      <c r="A1913" s="13"/>
      <c r="B1913" s="260"/>
      <c r="C1913" s="261"/>
      <c r="D1913" s="262" t="s">
        <v>251</v>
      </c>
      <c r="E1913" s="263" t="s">
        <v>1</v>
      </c>
      <c r="F1913" s="264" t="s">
        <v>480</v>
      </c>
      <c r="G1913" s="261"/>
      <c r="H1913" s="263" t="s">
        <v>1</v>
      </c>
      <c r="I1913" s="265"/>
      <c r="J1913" s="261"/>
      <c r="K1913" s="261"/>
      <c r="L1913" s="266"/>
      <c r="M1913" s="267"/>
      <c r="N1913" s="268"/>
      <c r="O1913" s="268"/>
      <c r="P1913" s="268"/>
      <c r="Q1913" s="268"/>
      <c r="R1913" s="268"/>
      <c r="S1913" s="268"/>
      <c r="T1913" s="269"/>
      <c r="U1913" s="13"/>
      <c r="V1913" s="13"/>
      <c r="W1913" s="13"/>
      <c r="X1913" s="13"/>
      <c r="Y1913" s="13"/>
      <c r="Z1913" s="13"/>
      <c r="AA1913" s="13"/>
      <c r="AB1913" s="13"/>
      <c r="AC1913" s="13"/>
      <c r="AD1913" s="13"/>
      <c r="AE1913" s="13"/>
      <c r="AT1913" s="270" t="s">
        <v>251</v>
      </c>
      <c r="AU1913" s="270" t="s">
        <v>85</v>
      </c>
      <c r="AV1913" s="13" t="s">
        <v>31</v>
      </c>
      <c r="AW1913" s="13" t="s">
        <v>30</v>
      </c>
      <c r="AX1913" s="13" t="s">
        <v>76</v>
      </c>
      <c r="AY1913" s="270" t="s">
        <v>242</v>
      </c>
    </row>
    <row r="1914" s="14" customFormat="1">
      <c r="A1914" s="14"/>
      <c r="B1914" s="271"/>
      <c r="C1914" s="272"/>
      <c r="D1914" s="262" t="s">
        <v>251</v>
      </c>
      <c r="E1914" s="273" t="s">
        <v>1</v>
      </c>
      <c r="F1914" s="274" t="s">
        <v>2030</v>
      </c>
      <c r="G1914" s="272"/>
      <c r="H1914" s="275">
        <v>239.5</v>
      </c>
      <c r="I1914" s="276"/>
      <c r="J1914" s="272"/>
      <c r="K1914" s="272"/>
      <c r="L1914" s="277"/>
      <c r="M1914" s="278"/>
      <c r="N1914" s="279"/>
      <c r="O1914" s="279"/>
      <c r="P1914" s="279"/>
      <c r="Q1914" s="279"/>
      <c r="R1914" s="279"/>
      <c r="S1914" s="279"/>
      <c r="T1914" s="280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T1914" s="281" t="s">
        <v>251</v>
      </c>
      <c r="AU1914" s="281" t="s">
        <v>85</v>
      </c>
      <c r="AV1914" s="14" t="s">
        <v>85</v>
      </c>
      <c r="AW1914" s="14" t="s">
        <v>30</v>
      </c>
      <c r="AX1914" s="14" t="s">
        <v>76</v>
      </c>
      <c r="AY1914" s="281" t="s">
        <v>242</v>
      </c>
    </row>
    <row r="1915" s="13" customFormat="1">
      <c r="A1915" s="13"/>
      <c r="B1915" s="260"/>
      <c r="C1915" s="261"/>
      <c r="D1915" s="262" t="s">
        <v>251</v>
      </c>
      <c r="E1915" s="263" t="s">
        <v>1</v>
      </c>
      <c r="F1915" s="264" t="s">
        <v>481</v>
      </c>
      <c r="G1915" s="261"/>
      <c r="H1915" s="263" t="s">
        <v>1</v>
      </c>
      <c r="I1915" s="265"/>
      <c r="J1915" s="261"/>
      <c r="K1915" s="261"/>
      <c r="L1915" s="266"/>
      <c r="M1915" s="267"/>
      <c r="N1915" s="268"/>
      <c r="O1915" s="268"/>
      <c r="P1915" s="268"/>
      <c r="Q1915" s="268"/>
      <c r="R1915" s="268"/>
      <c r="S1915" s="268"/>
      <c r="T1915" s="269"/>
      <c r="U1915" s="13"/>
      <c r="V1915" s="13"/>
      <c r="W1915" s="13"/>
      <c r="X1915" s="13"/>
      <c r="Y1915" s="13"/>
      <c r="Z1915" s="13"/>
      <c r="AA1915" s="13"/>
      <c r="AB1915" s="13"/>
      <c r="AC1915" s="13"/>
      <c r="AD1915" s="13"/>
      <c r="AE1915" s="13"/>
      <c r="AT1915" s="270" t="s">
        <v>251</v>
      </c>
      <c r="AU1915" s="270" t="s">
        <v>85</v>
      </c>
      <c r="AV1915" s="13" t="s">
        <v>31</v>
      </c>
      <c r="AW1915" s="13" t="s">
        <v>30</v>
      </c>
      <c r="AX1915" s="13" t="s">
        <v>76</v>
      </c>
      <c r="AY1915" s="270" t="s">
        <v>242</v>
      </c>
    </row>
    <row r="1916" s="14" customFormat="1">
      <c r="A1916" s="14"/>
      <c r="B1916" s="271"/>
      <c r="C1916" s="272"/>
      <c r="D1916" s="262" t="s">
        <v>251</v>
      </c>
      <c r="E1916" s="273" t="s">
        <v>1</v>
      </c>
      <c r="F1916" s="274" t="s">
        <v>2031</v>
      </c>
      <c r="G1916" s="272"/>
      <c r="H1916" s="275">
        <v>109.2</v>
      </c>
      <c r="I1916" s="276"/>
      <c r="J1916" s="272"/>
      <c r="K1916" s="272"/>
      <c r="L1916" s="277"/>
      <c r="M1916" s="278"/>
      <c r="N1916" s="279"/>
      <c r="O1916" s="279"/>
      <c r="P1916" s="279"/>
      <c r="Q1916" s="279"/>
      <c r="R1916" s="279"/>
      <c r="S1916" s="279"/>
      <c r="T1916" s="280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T1916" s="281" t="s">
        <v>251</v>
      </c>
      <c r="AU1916" s="281" t="s">
        <v>85</v>
      </c>
      <c r="AV1916" s="14" t="s">
        <v>85</v>
      </c>
      <c r="AW1916" s="14" t="s">
        <v>30</v>
      </c>
      <c r="AX1916" s="14" t="s">
        <v>76</v>
      </c>
      <c r="AY1916" s="281" t="s">
        <v>242</v>
      </c>
    </row>
    <row r="1917" s="15" customFormat="1">
      <c r="A1917" s="15"/>
      <c r="B1917" s="282"/>
      <c r="C1917" s="283"/>
      <c r="D1917" s="262" t="s">
        <v>251</v>
      </c>
      <c r="E1917" s="284" t="s">
        <v>1</v>
      </c>
      <c r="F1917" s="285" t="s">
        <v>256</v>
      </c>
      <c r="G1917" s="283"/>
      <c r="H1917" s="286">
        <v>577.39999999999998</v>
      </c>
      <c r="I1917" s="287"/>
      <c r="J1917" s="283"/>
      <c r="K1917" s="283"/>
      <c r="L1917" s="288"/>
      <c r="M1917" s="289"/>
      <c r="N1917" s="290"/>
      <c r="O1917" s="290"/>
      <c r="P1917" s="290"/>
      <c r="Q1917" s="290"/>
      <c r="R1917" s="290"/>
      <c r="S1917" s="290"/>
      <c r="T1917" s="291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T1917" s="292" t="s">
        <v>251</v>
      </c>
      <c r="AU1917" s="292" t="s">
        <v>85</v>
      </c>
      <c r="AV1917" s="15" t="s">
        <v>249</v>
      </c>
      <c r="AW1917" s="15" t="s">
        <v>30</v>
      </c>
      <c r="AX1917" s="15" t="s">
        <v>31</v>
      </c>
      <c r="AY1917" s="292" t="s">
        <v>242</v>
      </c>
    </row>
    <row r="1918" s="2" customFormat="1" ht="37.8" customHeight="1">
      <c r="A1918" s="41"/>
      <c r="B1918" s="42"/>
      <c r="C1918" s="247" t="s">
        <v>2032</v>
      </c>
      <c r="D1918" s="247" t="s">
        <v>245</v>
      </c>
      <c r="E1918" s="248" t="s">
        <v>2033</v>
      </c>
      <c r="F1918" s="249" t="s">
        <v>2034</v>
      </c>
      <c r="G1918" s="250" t="s">
        <v>353</v>
      </c>
      <c r="H1918" s="251">
        <v>473.26999999999998</v>
      </c>
      <c r="I1918" s="252"/>
      <c r="J1918" s="251">
        <f>ROUND(I1918*H1918,3)</f>
        <v>0</v>
      </c>
      <c r="K1918" s="253"/>
      <c r="L1918" s="44"/>
      <c r="M1918" s="254" t="s">
        <v>1</v>
      </c>
      <c r="N1918" s="255" t="s">
        <v>41</v>
      </c>
      <c r="O1918" s="94"/>
      <c r="P1918" s="256">
        <f>O1918*H1918</f>
        <v>0</v>
      </c>
      <c r="Q1918" s="256">
        <v>0.0061700000000000001</v>
      </c>
      <c r="R1918" s="256">
        <f>Q1918*H1918</f>
        <v>2.9200759000000001</v>
      </c>
      <c r="S1918" s="256">
        <v>0</v>
      </c>
      <c r="T1918" s="257">
        <f>S1918*H1918</f>
        <v>0</v>
      </c>
      <c r="U1918" s="41"/>
      <c r="V1918" s="41"/>
      <c r="W1918" s="41"/>
      <c r="X1918" s="41"/>
      <c r="Y1918" s="41"/>
      <c r="Z1918" s="41"/>
      <c r="AA1918" s="41"/>
      <c r="AB1918" s="41"/>
      <c r="AC1918" s="41"/>
      <c r="AD1918" s="41"/>
      <c r="AE1918" s="41"/>
      <c r="AR1918" s="258" t="s">
        <v>518</v>
      </c>
      <c r="AT1918" s="258" t="s">
        <v>245</v>
      </c>
      <c r="AU1918" s="258" t="s">
        <v>85</v>
      </c>
      <c r="AY1918" s="18" t="s">
        <v>242</v>
      </c>
      <c r="BE1918" s="146">
        <f>IF(N1918="základní",J1918,0)</f>
        <v>0</v>
      </c>
      <c r="BF1918" s="146">
        <f>IF(N1918="snížená",J1918,0)</f>
        <v>0</v>
      </c>
      <c r="BG1918" s="146">
        <f>IF(N1918="zákl. přenesená",J1918,0)</f>
        <v>0</v>
      </c>
      <c r="BH1918" s="146">
        <f>IF(N1918="sníž. přenesená",J1918,0)</f>
        <v>0</v>
      </c>
      <c r="BI1918" s="146">
        <f>IF(N1918="nulová",J1918,0)</f>
        <v>0</v>
      </c>
      <c r="BJ1918" s="18" t="s">
        <v>31</v>
      </c>
      <c r="BK1918" s="259">
        <f>ROUND(I1918*H1918,3)</f>
        <v>0</v>
      </c>
      <c r="BL1918" s="18" t="s">
        <v>518</v>
      </c>
      <c r="BM1918" s="258" t="s">
        <v>2035</v>
      </c>
    </row>
    <row r="1919" s="13" customFormat="1">
      <c r="A1919" s="13"/>
      <c r="B1919" s="260"/>
      <c r="C1919" s="261"/>
      <c r="D1919" s="262" t="s">
        <v>251</v>
      </c>
      <c r="E1919" s="263" t="s">
        <v>1</v>
      </c>
      <c r="F1919" s="264" t="s">
        <v>943</v>
      </c>
      <c r="G1919" s="261"/>
      <c r="H1919" s="263" t="s">
        <v>1</v>
      </c>
      <c r="I1919" s="265"/>
      <c r="J1919" s="261"/>
      <c r="K1919" s="261"/>
      <c r="L1919" s="266"/>
      <c r="M1919" s="267"/>
      <c r="N1919" s="268"/>
      <c r="O1919" s="268"/>
      <c r="P1919" s="268"/>
      <c r="Q1919" s="268"/>
      <c r="R1919" s="268"/>
      <c r="S1919" s="268"/>
      <c r="T1919" s="269"/>
      <c r="U1919" s="13"/>
      <c r="V1919" s="13"/>
      <c r="W1919" s="13"/>
      <c r="X1919" s="13"/>
      <c r="Y1919" s="13"/>
      <c r="Z1919" s="13"/>
      <c r="AA1919" s="13"/>
      <c r="AB1919" s="13"/>
      <c r="AC1919" s="13"/>
      <c r="AD1919" s="13"/>
      <c r="AE1919" s="13"/>
      <c r="AT1919" s="270" t="s">
        <v>251</v>
      </c>
      <c r="AU1919" s="270" t="s">
        <v>85</v>
      </c>
      <c r="AV1919" s="13" t="s">
        <v>31</v>
      </c>
      <c r="AW1919" s="13" t="s">
        <v>30</v>
      </c>
      <c r="AX1919" s="13" t="s">
        <v>76</v>
      </c>
      <c r="AY1919" s="270" t="s">
        <v>242</v>
      </c>
    </row>
    <row r="1920" s="14" customFormat="1">
      <c r="A1920" s="14"/>
      <c r="B1920" s="271"/>
      <c r="C1920" s="272"/>
      <c r="D1920" s="262" t="s">
        <v>251</v>
      </c>
      <c r="E1920" s="273" t="s">
        <v>1</v>
      </c>
      <c r="F1920" s="274" t="s">
        <v>152</v>
      </c>
      <c r="G1920" s="272"/>
      <c r="H1920" s="275">
        <v>473.26999999999998</v>
      </c>
      <c r="I1920" s="276"/>
      <c r="J1920" s="272"/>
      <c r="K1920" s="272"/>
      <c r="L1920" s="277"/>
      <c r="M1920" s="278"/>
      <c r="N1920" s="279"/>
      <c r="O1920" s="279"/>
      <c r="P1920" s="279"/>
      <c r="Q1920" s="279"/>
      <c r="R1920" s="279"/>
      <c r="S1920" s="279"/>
      <c r="T1920" s="280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T1920" s="281" t="s">
        <v>251</v>
      </c>
      <c r="AU1920" s="281" t="s">
        <v>85</v>
      </c>
      <c r="AV1920" s="14" t="s">
        <v>85</v>
      </c>
      <c r="AW1920" s="14" t="s">
        <v>30</v>
      </c>
      <c r="AX1920" s="14" t="s">
        <v>76</v>
      </c>
      <c r="AY1920" s="281" t="s">
        <v>242</v>
      </c>
    </row>
    <row r="1921" s="15" customFormat="1">
      <c r="A1921" s="15"/>
      <c r="B1921" s="282"/>
      <c r="C1921" s="283"/>
      <c r="D1921" s="262" t="s">
        <v>251</v>
      </c>
      <c r="E1921" s="284" t="s">
        <v>1</v>
      </c>
      <c r="F1921" s="285" t="s">
        <v>256</v>
      </c>
      <c r="G1921" s="283"/>
      <c r="H1921" s="286">
        <v>473.26999999999998</v>
      </c>
      <c r="I1921" s="287"/>
      <c r="J1921" s="283"/>
      <c r="K1921" s="283"/>
      <c r="L1921" s="288"/>
      <c r="M1921" s="289"/>
      <c r="N1921" s="290"/>
      <c r="O1921" s="290"/>
      <c r="P1921" s="290"/>
      <c r="Q1921" s="290"/>
      <c r="R1921" s="290"/>
      <c r="S1921" s="290"/>
      <c r="T1921" s="291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T1921" s="292" t="s">
        <v>251</v>
      </c>
      <c r="AU1921" s="292" t="s">
        <v>85</v>
      </c>
      <c r="AV1921" s="15" t="s">
        <v>249</v>
      </c>
      <c r="AW1921" s="15" t="s">
        <v>30</v>
      </c>
      <c r="AX1921" s="15" t="s">
        <v>31</v>
      </c>
      <c r="AY1921" s="292" t="s">
        <v>242</v>
      </c>
    </row>
    <row r="1922" s="2" customFormat="1" ht="24.15" customHeight="1">
      <c r="A1922" s="41"/>
      <c r="B1922" s="42"/>
      <c r="C1922" s="304" t="s">
        <v>2036</v>
      </c>
      <c r="D1922" s="304" t="s">
        <v>551</v>
      </c>
      <c r="E1922" s="305" t="s">
        <v>2037</v>
      </c>
      <c r="F1922" s="306" t="s">
        <v>2038</v>
      </c>
      <c r="G1922" s="307" t="s">
        <v>353</v>
      </c>
      <c r="H1922" s="308">
        <v>600.43499999999995</v>
      </c>
      <c r="I1922" s="309"/>
      <c r="J1922" s="308">
        <f>ROUND(I1922*H1922,3)</f>
        <v>0</v>
      </c>
      <c r="K1922" s="310"/>
      <c r="L1922" s="311"/>
      <c r="M1922" s="312" t="s">
        <v>1</v>
      </c>
      <c r="N1922" s="313" t="s">
        <v>41</v>
      </c>
      <c r="O1922" s="94"/>
      <c r="P1922" s="256">
        <f>O1922*H1922</f>
        <v>0</v>
      </c>
      <c r="Q1922" s="256">
        <v>0.017000000000000001</v>
      </c>
      <c r="R1922" s="256">
        <f>Q1922*H1922</f>
        <v>10.207395</v>
      </c>
      <c r="S1922" s="256">
        <v>0</v>
      </c>
      <c r="T1922" s="257">
        <f>S1922*H1922</f>
        <v>0</v>
      </c>
      <c r="U1922" s="41"/>
      <c r="V1922" s="41"/>
      <c r="W1922" s="41"/>
      <c r="X1922" s="41"/>
      <c r="Y1922" s="41"/>
      <c r="Z1922" s="41"/>
      <c r="AA1922" s="41"/>
      <c r="AB1922" s="41"/>
      <c r="AC1922" s="41"/>
      <c r="AD1922" s="41"/>
      <c r="AE1922" s="41"/>
      <c r="AR1922" s="258" t="s">
        <v>1326</v>
      </c>
      <c r="AT1922" s="258" t="s">
        <v>551</v>
      </c>
      <c r="AU1922" s="258" t="s">
        <v>85</v>
      </c>
      <c r="AY1922" s="18" t="s">
        <v>242</v>
      </c>
      <c r="BE1922" s="146">
        <f>IF(N1922="základní",J1922,0)</f>
        <v>0</v>
      </c>
      <c r="BF1922" s="146">
        <f>IF(N1922="snížená",J1922,0)</f>
        <v>0</v>
      </c>
      <c r="BG1922" s="146">
        <f>IF(N1922="zákl. přenesená",J1922,0)</f>
        <v>0</v>
      </c>
      <c r="BH1922" s="146">
        <f>IF(N1922="sníž. přenesená",J1922,0)</f>
        <v>0</v>
      </c>
      <c r="BI1922" s="146">
        <f>IF(N1922="nulová",J1922,0)</f>
        <v>0</v>
      </c>
      <c r="BJ1922" s="18" t="s">
        <v>31</v>
      </c>
      <c r="BK1922" s="259">
        <f>ROUND(I1922*H1922,3)</f>
        <v>0</v>
      </c>
      <c r="BL1922" s="18" t="s">
        <v>518</v>
      </c>
      <c r="BM1922" s="258" t="s">
        <v>2039</v>
      </c>
    </row>
    <row r="1923" s="13" customFormat="1">
      <c r="A1923" s="13"/>
      <c r="B1923" s="260"/>
      <c r="C1923" s="261"/>
      <c r="D1923" s="262" t="s">
        <v>251</v>
      </c>
      <c r="E1923" s="263" t="s">
        <v>1</v>
      </c>
      <c r="F1923" s="264" t="s">
        <v>2040</v>
      </c>
      <c r="G1923" s="261"/>
      <c r="H1923" s="263" t="s">
        <v>1</v>
      </c>
      <c r="I1923" s="265"/>
      <c r="J1923" s="261"/>
      <c r="K1923" s="261"/>
      <c r="L1923" s="266"/>
      <c r="M1923" s="267"/>
      <c r="N1923" s="268"/>
      <c r="O1923" s="268"/>
      <c r="P1923" s="268"/>
      <c r="Q1923" s="268"/>
      <c r="R1923" s="268"/>
      <c r="S1923" s="268"/>
      <c r="T1923" s="269"/>
      <c r="U1923" s="13"/>
      <c r="V1923" s="13"/>
      <c r="W1923" s="13"/>
      <c r="X1923" s="13"/>
      <c r="Y1923" s="13"/>
      <c r="Z1923" s="13"/>
      <c r="AA1923" s="13"/>
      <c r="AB1923" s="13"/>
      <c r="AC1923" s="13"/>
      <c r="AD1923" s="13"/>
      <c r="AE1923" s="13"/>
      <c r="AT1923" s="270" t="s">
        <v>251</v>
      </c>
      <c r="AU1923" s="270" t="s">
        <v>85</v>
      </c>
      <c r="AV1923" s="13" t="s">
        <v>31</v>
      </c>
      <c r="AW1923" s="13" t="s">
        <v>30</v>
      </c>
      <c r="AX1923" s="13" t="s">
        <v>76</v>
      </c>
      <c r="AY1923" s="270" t="s">
        <v>242</v>
      </c>
    </row>
    <row r="1924" s="14" customFormat="1">
      <c r="A1924" s="14"/>
      <c r="B1924" s="271"/>
      <c r="C1924" s="272"/>
      <c r="D1924" s="262" t="s">
        <v>251</v>
      </c>
      <c r="E1924" s="273" t="s">
        <v>1</v>
      </c>
      <c r="F1924" s="274" t="s">
        <v>2041</v>
      </c>
      <c r="G1924" s="272"/>
      <c r="H1924" s="275">
        <v>545.41099999999994</v>
      </c>
      <c r="I1924" s="276"/>
      <c r="J1924" s="272"/>
      <c r="K1924" s="272"/>
      <c r="L1924" s="277"/>
      <c r="M1924" s="278"/>
      <c r="N1924" s="279"/>
      <c r="O1924" s="279"/>
      <c r="P1924" s="279"/>
      <c r="Q1924" s="279"/>
      <c r="R1924" s="279"/>
      <c r="S1924" s="279"/>
      <c r="T1924" s="280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T1924" s="281" t="s">
        <v>251</v>
      </c>
      <c r="AU1924" s="281" t="s">
        <v>85</v>
      </c>
      <c r="AV1924" s="14" t="s">
        <v>85</v>
      </c>
      <c r="AW1924" s="14" t="s">
        <v>30</v>
      </c>
      <c r="AX1924" s="14" t="s">
        <v>76</v>
      </c>
      <c r="AY1924" s="281" t="s">
        <v>242</v>
      </c>
    </row>
    <row r="1925" s="13" customFormat="1">
      <c r="A1925" s="13"/>
      <c r="B1925" s="260"/>
      <c r="C1925" s="261"/>
      <c r="D1925" s="262" t="s">
        <v>251</v>
      </c>
      <c r="E1925" s="263" t="s">
        <v>1</v>
      </c>
      <c r="F1925" s="264" t="s">
        <v>2042</v>
      </c>
      <c r="G1925" s="261"/>
      <c r="H1925" s="263" t="s">
        <v>1</v>
      </c>
      <c r="I1925" s="265"/>
      <c r="J1925" s="261"/>
      <c r="K1925" s="261"/>
      <c r="L1925" s="266"/>
      <c r="M1925" s="267"/>
      <c r="N1925" s="268"/>
      <c r="O1925" s="268"/>
      <c r="P1925" s="268"/>
      <c r="Q1925" s="268"/>
      <c r="R1925" s="268"/>
      <c r="S1925" s="268"/>
      <c r="T1925" s="269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T1925" s="270" t="s">
        <v>251</v>
      </c>
      <c r="AU1925" s="270" t="s">
        <v>85</v>
      </c>
      <c r="AV1925" s="13" t="s">
        <v>31</v>
      </c>
      <c r="AW1925" s="13" t="s">
        <v>30</v>
      </c>
      <c r="AX1925" s="13" t="s">
        <v>76</v>
      </c>
      <c r="AY1925" s="270" t="s">
        <v>242</v>
      </c>
    </row>
    <row r="1926" s="14" customFormat="1">
      <c r="A1926" s="14"/>
      <c r="B1926" s="271"/>
      <c r="C1926" s="272"/>
      <c r="D1926" s="262" t="s">
        <v>251</v>
      </c>
      <c r="E1926" s="273" t="s">
        <v>1</v>
      </c>
      <c r="F1926" s="274" t="s">
        <v>2043</v>
      </c>
      <c r="G1926" s="272"/>
      <c r="H1926" s="275">
        <v>31.798999999999999</v>
      </c>
      <c r="I1926" s="276"/>
      <c r="J1926" s="272"/>
      <c r="K1926" s="272"/>
      <c r="L1926" s="277"/>
      <c r="M1926" s="278"/>
      <c r="N1926" s="279"/>
      <c r="O1926" s="279"/>
      <c r="P1926" s="279"/>
      <c r="Q1926" s="279"/>
      <c r="R1926" s="279"/>
      <c r="S1926" s="279"/>
      <c r="T1926" s="280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T1926" s="281" t="s">
        <v>251</v>
      </c>
      <c r="AU1926" s="281" t="s">
        <v>85</v>
      </c>
      <c r="AV1926" s="14" t="s">
        <v>85</v>
      </c>
      <c r="AW1926" s="14" t="s">
        <v>30</v>
      </c>
      <c r="AX1926" s="14" t="s">
        <v>76</v>
      </c>
      <c r="AY1926" s="281" t="s">
        <v>242</v>
      </c>
    </row>
    <row r="1927" s="16" customFormat="1">
      <c r="A1927" s="16"/>
      <c r="B1927" s="293"/>
      <c r="C1927" s="294"/>
      <c r="D1927" s="262" t="s">
        <v>251</v>
      </c>
      <c r="E1927" s="295" t="s">
        <v>1</v>
      </c>
      <c r="F1927" s="296" t="s">
        <v>293</v>
      </c>
      <c r="G1927" s="294"/>
      <c r="H1927" s="297">
        <v>577.21000000000004</v>
      </c>
      <c r="I1927" s="298"/>
      <c r="J1927" s="294"/>
      <c r="K1927" s="294"/>
      <c r="L1927" s="299"/>
      <c r="M1927" s="300"/>
      <c r="N1927" s="301"/>
      <c r="O1927" s="301"/>
      <c r="P1927" s="301"/>
      <c r="Q1927" s="301"/>
      <c r="R1927" s="301"/>
      <c r="S1927" s="301"/>
      <c r="T1927" s="302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  <c r="AE1927" s="16"/>
      <c r="AT1927" s="303" t="s">
        <v>251</v>
      </c>
      <c r="AU1927" s="303" t="s">
        <v>85</v>
      </c>
      <c r="AV1927" s="16" t="s">
        <v>113</v>
      </c>
      <c r="AW1927" s="16" t="s">
        <v>30</v>
      </c>
      <c r="AX1927" s="16" t="s">
        <v>76</v>
      </c>
      <c r="AY1927" s="303" t="s">
        <v>242</v>
      </c>
    </row>
    <row r="1928" s="13" customFormat="1">
      <c r="A1928" s="13"/>
      <c r="B1928" s="260"/>
      <c r="C1928" s="261"/>
      <c r="D1928" s="262" t="s">
        <v>251</v>
      </c>
      <c r="E1928" s="263" t="s">
        <v>1</v>
      </c>
      <c r="F1928" s="264" t="s">
        <v>1956</v>
      </c>
      <c r="G1928" s="261"/>
      <c r="H1928" s="263" t="s">
        <v>1</v>
      </c>
      <c r="I1928" s="265"/>
      <c r="J1928" s="261"/>
      <c r="K1928" s="261"/>
      <c r="L1928" s="266"/>
      <c r="M1928" s="267"/>
      <c r="N1928" s="268"/>
      <c r="O1928" s="268"/>
      <c r="P1928" s="268"/>
      <c r="Q1928" s="268"/>
      <c r="R1928" s="268"/>
      <c r="S1928" s="268"/>
      <c r="T1928" s="269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T1928" s="270" t="s">
        <v>251</v>
      </c>
      <c r="AU1928" s="270" t="s">
        <v>85</v>
      </c>
      <c r="AV1928" s="13" t="s">
        <v>31</v>
      </c>
      <c r="AW1928" s="13" t="s">
        <v>30</v>
      </c>
      <c r="AX1928" s="13" t="s">
        <v>76</v>
      </c>
      <c r="AY1928" s="270" t="s">
        <v>242</v>
      </c>
    </row>
    <row r="1929" s="13" customFormat="1">
      <c r="A1929" s="13"/>
      <c r="B1929" s="260"/>
      <c r="C1929" s="261"/>
      <c r="D1929" s="262" t="s">
        <v>251</v>
      </c>
      <c r="E1929" s="263" t="s">
        <v>1</v>
      </c>
      <c r="F1929" s="264" t="s">
        <v>1948</v>
      </c>
      <c r="G1929" s="261"/>
      <c r="H1929" s="263" t="s">
        <v>1</v>
      </c>
      <c r="I1929" s="265"/>
      <c r="J1929" s="261"/>
      <c r="K1929" s="261"/>
      <c r="L1929" s="266"/>
      <c r="M1929" s="267"/>
      <c r="N1929" s="268"/>
      <c r="O1929" s="268"/>
      <c r="P1929" s="268"/>
      <c r="Q1929" s="268"/>
      <c r="R1929" s="268"/>
      <c r="S1929" s="268"/>
      <c r="T1929" s="269"/>
      <c r="U1929" s="13"/>
      <c r="V1929" s="13"/>
      <c r="W1929" s="13"/>
      <c r="X1929" s="13"/>
      <c r="Y1929" s="13"/>
      <c r="Z1929" s="13"/>
      <c r="AA1929" s="13"/>
      <c r="AB1929" s="13"/>
      <c r="AC1929" s="13"/>
      <c r="AD1929" s="13"/>
      <c r="AE1929" s="13"/>
      <c r="AT1929" s="270" t="s">
        <v>251</v>
      </c>
      <c r="AU1929" s="270" t="s">
        <v>85</v>
      </c>
      <c r="AV1929" s="13" t="s">
        <v>31</v>
      </c>
      <c r="AW1929" s="13" t="s">
        <v>30</v>
      </c>
      <c r="AX1929" s="13" t="s">
        <v>76</v>
      </c>
      <c r="AY1929" s="270" t="s">
        <v>242</v>
      </c>
    </row>
    <row r="1930" s="13" customFormat="1">
      <c r="A1930" s="13"/>
      <c r="B1930" s="260"/>
      <c r="C1930" s="261"/>
      <c r="D1930" s="262" t="s">
        <v>251</v>
      </c>
      <c r="E1930" s="263" t="s">
        <v>1</v>
      </c>
      <c r="F1930" s="264" t="s">
        <v>808</v>
      </c>
      <c r="G1930" s="261"/>
      <c r="H1930" s="263" t="s">
        <v>1</v>
      </c>
      <c r="I1930" s="265"/>
      <c r="J1930" s="261"/>
      <c r="K1930" s="261"/>
      <c r="L1930" s="266"/>
      <c r="M1930" s="267"/>
      <c r="N1930" s="268"/>
      <c r="O1930" s="268"/>
      <c r="P1930" s="268"/>
      <c r="Q1930" s="268"/>
      <c r="R1930" s="268"/>
      <c r="S1930" s="268"/>
      <c r="T1930" s="269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T1930" s="270" t="s">
        <v>251</v>
      </c>
      <c r="AU1930" s="270" t="s">
        <v>85</v>
      </c>
      <c r="AV1930" s="13" t="s">
        <v>31</v>
      </c>
      <c r="AW1930" s="13" t="s">
        <v>30</v>
      </c>
      <c r="AX1930" s="13" t="s">
        <v>76</v>
      </c>
      <c r="AY1930" s="270" t="s">
        <v>242</v>
      </c>
    </row>
    <row r="1931" s="14" customFormat="1">
      <c r="A1931" s="14"/>
      <c r="B1931" s="271"/>
      <c r="C1931" s="272"/>
      <c r="D1931" s="262" t="s">
        <v>251</v>
      </c>
      <c r="E1931" s="273" t="s">
        <v>1</v>
      </c>
      <c r="F1931" s="274" t="s">
        <v>2044</v>
      </c>
      <c r="G1931" s="272"/>
      <c r="H1931" s="275">
        <v>3.7629999999999999</v>
      </c>
      <c r="I1931" s="276"/>
      <c r="J1931" s="272"/>
      <c r="K1931" s="272"/>
      <c r="L1931" s="277"/>
      <c r="M1931" s="278"/>
      <c r="N1931" s="279"/>
      <c r="O1931" s="279"/>
      <c r="P1931" s="279"/>
      <c r="Q1931" s="279"/>
      <c r="R1931" s="279"/>
      <c r="S1931" s="279"/>
      <c r="T1931" s="280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T1931" s="281" t="s">
        <v>251</v>
      </c>
      <c r="AU1931" s="281" t="s">
        <v>85</v>
      </c>
      <c r="AV1931" s="14" t="s">
        <v>85</v>
      </c>
      <c r="AW1931" s="14" t="s">
        <v>30</v>
      </c>
      <c r="AX1931" s="14" t="s">
        <v>76</v>
      </c>
      <c r="AY1931" s="281" t="s">
        <v>242</v>
      </c>
    </row>
    <row r="1932" s="13" customFormat="1">
      <c r="A1932" s="13"/>
      <c r="B1932" s="260"/>
      <c r="C1932" s="261"/>
      <c r="D1932" s="262" t="s">
        <v>251</v>
      </c>
      <c r="E1932" s="263" t="s">
        <v>1</v>
      </c>
      <c r="F1932" s="264" t="s">
        <v>810</v>
      </c>
      <c r="G1932" s="261"/>
      <c r="H1932" s="263" t="s">
        <v>1</v>
      </c>
      <c r="I1932" s="265"/>
      <c r="J1932" s="261"/>
      <c r="K1932" s="261"/>
      <c r="L1932" s="266"/>
      <c r="M1932" s="267"/>
      <c r="N1932" s="268"/>
      <c r="O1932" s="268"/>
      <c r="P1932" s="268"/>
      <c r="Q1932" s="268"/>
      <c r="R1932" s="268"/>
      <c r="S1932" s="268"/>
      <c r="T1932" s="269"/>
      <c r="U1932" s="13"/>
      <c r="V1932" s="13"/>
      <c r="W1932" s="13"/>
      <c r="X1932" s="13"/>
      <c r="Y1932" s="13"/>
      <c r="Z1932" s="13"/>
      <c r="AA1932" s="13"/>
      <c r="AB1932" s="13"/>
      <c r="AC1932" s="13"/>
      <c r="AD1932" s="13"/>
      <c r="AE1932" s="13"/>
      <c r="AT1932" s="270" t="s">
        <v>251</v>
      </c>
      <c r="AU1932" s="270" t="s">
        <v>85</v>
      </c>
      <c r="AV1932" s="13" t="s">
        <v>31</v>
      </c>
      <c r="AW1932" s="13" t="s">
        <v>30</v>
      </c>
      <c r="AX1932" s="13" t="s">
        <v>76</v>
      </c>
      <c r="AY1932" s="270" t="s">
        <v>242</v>
      </c>
    </row>
    <row r="1933" s="14" customFormat="1">
      <c r="A1933" s="14"/>
      <c r="B1933" s="271"/>
      <c r="C1933" s="272"/>
      <c r="D1933" s="262" t="s">
        <v>251</v>
      </c>
      <c r="E1933" s="273" t="s">
        <v>1</v>
      </c>
      <c r="F1933" s="274" t="s">
        <v>2045</v>
      </c>
      <c r="G1933" s="272"/>
      <c r="H1933" s="275">
        <v>5.3760000000000003</v>
      </c>
      <c r="I1933" s="276"/>
      <c r="J1933" s="272"/>
      <c r="K1933" s="272"/>
      <c r="L1933" s="277"/>
      <c r="M1933" s="278"/>
      <c r="N1933" s="279"/>
      <c r="O1933" s="279"/>
      <c r="P1933" s="279"/>
      <c r="Q1933" s="279"/>
      <c r="R1933" s="279"/>
      <c r="S1933" s="279"/>
      <c r="T1933" s="280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T1933" s="281" t="s">
        <v>251</v>
      </c>
      <c r="AU1933" s="281" t="s">
        <v>85</v>
      </c>
      <c r="AV1933" s="14" t="s">
        <v>85</v>
      </c>
      <c r="AW1933" s="14" t="s">
        <v>30</v>
      </c>
      <c r="AX1933" s="14" t="s">
        <v>76</v>
      </c>
      <c r="AY1933" s="281" t="s">
        <v>242</v>
      </c>
    </row>
    <row r="1934" s="13" customFormat="1">
      <c r="A1934" s="13"/>
      <c r="B1934" s="260"/>
      <c r="C1934" s="261"/>
      <c r="D1934" s="262" t="s">
        <v>251</v>
      </c>
      <c r="E1934" s="263" t="s">
        <v>1</v>
      </c>
      <c r="F1934" s="264" t="s">
        <v>1947</v>
      </c>
      <c r="G1934" s="261"/>
      <c r="H1934" s="263" t="s">
        <v>1</v>
      </c>
      <c r="I1934" s="265"/>
      <c r="J1934" s="261"/>
      <c r="K1934" s="261"/>
      <c r="L1934" s="266"/>
      <c r="M1934" s="267"/>
      <c r="N1934" s="268"/>
      <c r="O1934" s="268"/>
      <c r="P1934" s="268"/>
      <c r="Q1934" s="268"/>
      <c r="R1934" s="268"/>
      <c r="S1934" s="268"/>
      <c r="T1934" s="269"/>
      <c r="U1934" s="13"/>
      <c r="V1934" s="13"/>
      <c r="W1934" s="13"/>
      <c r="X1934" s="13"/>
      <c r="Y1934" s="13"/>
      <c r="Z1934" s="13"/>
      <c r="AA1934" s="13"/>
      <c r="AB1934" s="13"/>
      <c r="AC1934" s="13"/>
      <c r="AD1934" s="13"/>
      <c r="AE1934" s="13"/>
      <c r="AT1934" s="270" t="s">
        <v>251</v>
      </c>
      <c r="AU1934" s="270" t="s">
        <v>85</v>
      </c>
      <c r="AV1934" s="13" t="s">
        <v>31</v>
      </c>
      <c r="AW1934" s="13" t="s">
        <v>30</v>
      </c>
      <c r="AX1934" s="13" t="s">
        <v>76</v>
      </c>
      <c r="AY1934" s="270" t="s">
        <v>242</v>
      </c>
    </row>
    <row r="1935" s="14" customFormat="1">
      <c r="A1935" s="14"/>
      <c r="B1935" s="271"/>
      <c r="C1935" s="272"/>
      <c r="D1935" s="262" t="s">
        <v>251</v>
      </c>
      <c r="E1935" s="273" t="s">
        <v>1</v>
      </c>
      <c r="F1935" s="274" t="s">
        <v>2045</v>
      </c>
      <c r="G1935" s="272"/>
      <c r="H1935" s="275">
        <v>5.3760000000000003</v>
      </c>
      <c r="I1935" s="276"/>
      <c r="J1935" s="272"/>
      <c r="K1935" s="272"/>
      <c r="L1935" s="277"/>
      <c r="M1935" s="278"/>
      <c r="N1935" s="279"/>
      <c r="O1935" s="279"/>
      <c r="P1935" s="279"/>
      <c r="Q1935" s="279"/>
      <c r="R1935" s="279"/>
      <c r="S1935" s="279"/>
      <c r="T1935" s="280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T1935" s="281" t="s">
        <v>251</v>
      </c>
      <c r="AU1935" s="281" t="s">
        <v>85</v>
      </c>
      <c r="AV1935" s="14" t="s">
        <v>85</v>
      </c>
      <c r="AW1935" s="14" t="s">
        <v>30</v>
      </c>
      <c r="AX1935" s="14" t="s">
        <v>76</v>
      </c>
      <c r="AY1935" s="281" t="s">
        <v>242</v>
      </c>
    </row>
    <row r="1936" s="13" customFormat="1">
      <c r="A1936" s="13"/>
      <c r="B1936" s="260"/>
      <c r="C1936" s="261"/>
      <c r="D1936" s="262" t="s">
        <v>251</v>
      </c>
      <c r="E1936" s="263" t="s">
        <v>1</v>
      </c>
      <c r="F1936" s="264" t="s">
        <v>813</v>
      </c>
      <c r="G1936" s="261"/>
      <c r="H1936" s="263" t="s">
        <v>1</v>
      </c>
      <c r="I1936" s="265"/>
      <c r="J1936" s="261"/>
      <c r="K1936" s="261"/>
      <c r="L1936" s="266"/>
      <c r="M1936" s="267"/>
      <c r="N1936" s="268"/>
      <c r="O1936" s="268"/>
      <c r="P1936" s="268"/>
      <c r="Q1936" s="268"/>
      <c r="R1936" s="268"/>
      <c r="S1936" s="268"/>
      <c r="T1936" s="269"/>
      <c r="U1936" s="13"/>
      <c r="V1936" s="13"/>
      <c r="W1936" s="13"/>
      <c r="X1936" s="13"/>
      <c r="Y1936" s="13"/>
      <c r="Z1936" s="13"/>
      <c r="AA1936" s="13"/>
      <c r="AB1936" s="13"/>
      <c r="AC1936" s="13"/>
      <c r="AD1936" s="13"/>
      <c r="AE1936" s="13"/>
      <c r="AT1936" s="270" t="s">
        <v>251</v>
      </c>
      <c r="AU1936" s="270" t="s">
        <v>85</v>
      </c>
      <c r="AV1936" s="13" t="s">
        <v>31</v>
      </c>
      <c r="AW1936" s="13" t="s">
        <v>30</v>
      </c>
      <c r="AX1936" s="13" t="s">
        <v>76</v>
      </c>
      <c r="AY1936" s="270" t="s">
        <v>242</v>
      </c>
    </row>
    <row r="1937" s="14" customFormat="1">
      <c r="A1937" s="14"/>
      <c r="B1937" s="271"/>
      <c r="C1937" s="272"/>
      <c r="D1937" s="262" t="s">
        <v>251</v>
      </c>
      <c r="E1937" s="273" t="s">
        <v>1</v>
      </c>
      <c r="F1937" s="274" t="s">
        <v>2044</v>
      </c>
      <c r="G1937" s="272"/>
      <c r="H1937" s="275">
        <v>3.7629999999999999</v>
      </c>
      <c r="I1937" s="276"/>
      <c r="J1937" s="272"/>
      <c r="K1937" s="272"/>
      <c r="L1937" s="277"/>
      <c r="M1937" s="278"/>
      <c r="N1937" s="279"/>
      <c r="O1937" s="279"/>
      <c r="P1937" s="279"/>
      <c r="Q1937" s="279"/>
      <c r="R1937" s="279"/>
      <c r="S1937" s="279"/>
      <c r="T1937" s="280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T1937" s="281" t="s">
        <v>251</v>
      </c>
      <c r="AU1937" s="281" t="s">
        <v>85</v>
      </c>
      <c r="AV1937" s="14" t="s">
        <v>85</v>
      </c>
      <c r="AW1937" s="14" t="s">
        <v>30</v>
      </c>
      <c r="AX1937" s="14" t="s">
        <v>76</v>
      </c>
      <c r="AY1937" s="281" t="s">
        <v>242</v>
      </c>
    </row>
    <row r="1938" s="16" customFormat="1">
      <c r="A1938" s="16"/>
      <c r="B1938" s="293"/>
      <c r="C1938" s="294"/>
      <c r="D1938" s="262" t="s">
        <v>251</v>
      </c>
      <c r="E1938" s="295" t="s">
        <v>1</v>
      </c>
      <c r="F1938" s="296" t="s">
        <v>293</v>
      </c>
      <c r="G1938" s="294"/>
      <c r="H1938" s="297">
        <v>18.277999999999999</v>
      </c>
      <c r="I1938" s="298"/>
      <c r="J1938" s="294"/>
      <c r="K1938" s="294"/>
      <c r="L1938" s="299"/>
      <c r="M1938" s="300"/>
      <c r="N1938" s="301"/>
      <c r="O1938" s="301"/>
      <c r="P1938" s="301"/>
      <c r="Q1938" s="301"/>
      <c r="R1938" s="301"/>
      <c r="S1938" s="301"/>
      <c r="T1938" s="302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T1938" s="303" t="s">
        <v>251</v>
      </c>
      <c r="AU1938" s="303" t="s">
        <v>85</v>
      </c>
      <c r="AV1938" s="16" t="s">
        <v>113</v>
      </c>
      <c r="AW1938" s="16" t="s">
        <v>30</v>
      </c>
      <c r="AX1938" s="16" t="s">
        <v>76</v>
      </c>
      <c r="AY1938" s="303" t="s">
        <v>242</v>
      </c>
    </row>
    <row r="1939" s="13" customFormat="1">
      <c r="A1939" s="13"/>
      <c r="B1939" s="260"/>
      <c r="C1939" s="261"/>
      <c r="D1939" s="262" t="s">
        <v>251</v>
      </c>
      <c r="E1939" s="263" t="s">
        <v>1</v>
      </c>
      <c r="F1939" s="264" t="s">
        <v>2046</v>
      </c>
      <c r="G1939" s="261"/>
      <c r="H1939" s="263" t="s">
        <v>1</v>
      </c>
      <c r="I1939" s="265"/>
      <c r="J1939" s="261"/>
      <c r="K1939" s="261"/>
      <c r="L1939" s="266"/>
      <c r="M1939" s="267"/>
      <c r="N1939" s="268"/>
      <c r="O1939" s="268"/>
      <c r="P1939" s="268"/>
      <c r="Q1939" s="268"/>
      <c r="R1939" s="268"/>
      <c r="S1939" s="268"/>
      <c r="T1939" s="269"/>
      <c r="U1939" s="13"/>
      <c r="V1939" s="13"/>
      <c r="W1939" s="13"/>
      <c r="X1939" s="13"/>
      <c r="Y1939" s="13"/>
      <c r="Z1939" s="13"/>
      <c r="AA1939" s="13"/>
      <c r="AB1939" s="13"/>
      <c r="AC1939" s="13"/>
      <c r="AD1939" s="13"/>
      <c r="AE1939" s="13"/>
      <c r="AT1939" s="270" t="s">
        <v>251</v>
      </c>
      <c r="AU1939" s="270" t="s">
        <v>85</v>
      </c>
      <c r="AV1939" s="13" t="s">
        <v>31</v>
      </c>
      <c r="AW1939" s="13" t="s">
        <v>30</v>
      </c>
      <c r="AX1939" s="13" t="s">
        <v>76</v>
      </c>
      <c r="AY1939" s="270" t="s">
        <v>242</v>
      </c>
    </row>
    <row r="1940" s="13" customFormat="1">
      <c r="A1940" s="13"/>
      <c r="B1940" s="260"/>
      <c r="C1940" s="261"/>
      <c r="D1940" s="262" t="s">
        <v>251</v>
      </c>
      <c r="E1940" s="263" t="s">
        <v>1</v>
      </c>
      <c r="F1940" s="264" t="s">
        <v>808</v>
      </c>
      <c r="G1940" s="261"/>
      <c r="H1940" s="263" t="s">
        <v>1</v>
      </c>
      <c r="I1940" s="265"/>
      <c r="J1940" s="261"/>
      <c r="K1940" s="261"/>
      <c r="L1940" s="266"/>
      <c r="M1940" s="267"/>
      <c r="N1940" s="268"/>
      <c r="O1940" s="268"/>
      <c r="P1940" s="268"/>
      <c r="Q1940" s="268"/>
      <c r="R1940" s="268"/>
      <c r="S1940" s="268"/>
      <c r="T1940" s="269"/>
      <c r="U1940" s="13"/>
      <c r="V1940" s="13"/>
      <c r="W1940" s="13"/>
      <c r="X1940" s="13"/>
      <c r="Y1940" s="13"/>
      <c r="Z1940" s="13"/>
      <c r="AA1940" s="13"/>
      <c r="AB1940" s="13"/>
      <c r="AC1940" s="13"/>
      <c r="AD1940" s="13"/>
      <c r="AE1940" s="13"/>
      <c r="AT1940" s="270" t="s">
        <v>251</v>
      </c>
      <c r="AU1940" s="270" t="s">
        <v>85</v>
      </c>
      <c r="AV1940" s="13" t="s">
        <v>31</v>
      </c>
      <c r="AW1940" s="13" t="s">
        <v>30</v>
      </c>
      <c r="AX1940" s="13" t="s">
        <v>76</v>
      </c>
      <c r="AY1940" s="270" t="s">
        <v>242</v>
      </c>
    </row>
    <row r="1941" s="14" customFormat="1">
      <c r="A1941" s="14"/>
      <c r="B1941" s="271"/>
      <c r="C1941" s="272"/>
      <c r="D1941" s="262" t="s">
        <v>251</v>
      </c>
      <c r="E1941" s="273" t="s">
        <v>1</v>
      </c>
      <c r="F1941" s="274" t="s">
        <v>2047</v>
      </c>
      <c r="G1941" s="272"/>
      <c r="H1941" s="275">
        <v>0.77300000000000002</v>
      </c>
      <c r="I1941" s="276"/>
      <c r="J1941" s="272"/>
      <c r="K1941" s="272"/>
      <c r="L1941" s="277"/>
      <c r="M1941" s="278"/>
      <c r="N1941" s="279"/>
      <c r="O1941" s="279"/>
      <c r="P1941" s="279"/>
      <c r="Q1941" s="279"/>
      <c r="R1941" s="279"/>
      <c r="S1941" s="279"/>
      <c r="T1941" s="280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T1941" s="281" t="s">
        <v>251</v>
      </c>
      <c r="AU1941" s="281" t="s">
        <v>85</v>
      </c>
      <c r="AV1941" s="14" t="s">
        <v>85</v>
      </c>
      <c r="AW1941" s="14" t="s">
        <v>30</v>
      </c>
      <c r="AX1941" s="14" t="s">
        <v>76</v>
      </c>
      <c r="AY1941" s="281" t="s">
        <v>242</v>
      </c>
    </row>
    <row r="1942" s="13" customFormat="1">
      <c r="A1942" s="13"/>
      <c r="B1942" s="260"/>
      <c r="C1942" s="261"/>
      <c r="D1942" s="262" t="s">
        <v>251</v>
      </c>
      <c r="E1942" s="263" t="s">
        <v>1</v>
      </c>
      <c r="F1942" s="264" t="s">
        <v>810</v>
      </c>
      <c r="G1942" s="261"/>
      <c r="H1942" s="263" t="s">
        <v>1</v>
      </c>
      <c r="I1942" s="265"/>
      <c r="J1942" s="261"/>
      <c r="K1942" s="261"/>
      <c r="L1942" s="266"/>
      <c r="M1942" s="267"/>
      <c r="N1942" s="268"/>
      <c r="O1942" s="268"/>
      <c r="P1942" s="268"/>
      <c r="Q1942" s="268"/>
      <c r="R1942" s="268"/>
      <c r="S1942" s="268"/>
      <c r="T1942" s="269"/>
      <c r="U1942" s="13"/>
      <c r="V1942" s="13"/>
      <c r="W1942" s="13"/>
      <c r="X1942" s="13"/>
      <c r="Y1942" s="13"/>
      <c r="Z1942" s="13"/>
      <c r="AA1942" s="13"/>
      <c r="AB1942" s="13"/>
      <c r="AC1942" s="13"/>
      <c r="AD1942" s="13"/>
      <c r="AE1942" s="13"/>
      <c r="AT1942" s="270" t="s">
        <v>251</v>
      </c>
      <c r="AU1942" s="270" t="s">
        <v>85</v>
      </c>
      <c r="AV1942" s="13" t="s">
        <v>31</v>
      </c>
      <c r="AW1942" s="13" t="s">
        <v>30</v>
      </c>
      <c r="AX1942" s="13" t="s">
        <v>76</v>
      </c>
      <c r="AY1942" s="270" t="s">
        <v>242</v>
      </c>
    </row>
    <row r="1943" s="14" customFormat="1">
      <c r="A1943" s="14"/>
      <c r="B1943" s="271"/>
      <c r="C1943" s="272"/>
      <c r="D1943" s="262" t="s">
        <v>251</v>
      </c>
      <c r="E1943" s="273" t="s">
        <v>1</v>
      </c>
      <c r="F1943" s="274" t="s">
        <v>2048</v>
      </c>
      <c r="G1943" s="272"/>
      <c r="H1943" s="275">
        <v>1.546</v>
      </c>
      <c r="I1943" s="276"/>
      <c r="J1943" s="272"/>
      <c r="K1943" s="272"/>
      <c r="L1943" s="277"/>
      <c r="M1943" s="278"/>
      <c r="N1943" s="279"/>
      <c r="O1943" s="279"/>
      <c r="P1943" s="279"/>
      <c r="Q1943" s="279"/>
      <c r="R1943" s="279"/>
      <c r="S1943" s="279"/>
      <c r="T1943" s="280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T1943" s="281" t="s">
        <v>251</v>
      </c>
      <c r="AU1943" s="281" t="s">
        <v>85</v>
      </c>
      <c r="AV1943" s="14" t="s">
        <v>85</v>
      </c>
      <c r="AW1943" s="14" t="s">
        <v>30</v>
      </c>
      <c r="AX1943" s="14" t="s">
        <v>76</v>
      </c>
      <c r="AY1943" s="281" t="s">
        <v>242</v>
      </c>
    </row>
    <row r="1944" s="13" customFormat="1">
      <c r="A1944" s="13"/>
      <c r="B1944" s="260"/>
      <c r="C1944" s="261"/>
      <c r="D1944" s="262" t="s">
        <v>251</v>
      </c>
      <c r="E1944" s="263" t="s">
        <v>1</v>
      </c>
      <c r="F1944" s="264" t="s">
        <v>1947</v>
      </c>
      <c r="G1944" s="261"/>
      <c r="H1944" s="263" t="s">
        <v>1</v>
      </c>
      <c r="I1944" s="265"/>
      <c r="J1944" s="261"/>
      <c r="K1944" s="261"/>
      <c r="L1944" s="266"/>
      <c r="M1944" s="267"/>
      <c r="N1944" s="268"/>
      <c r="O1944" s="268"/>
      <c r="P1944" s="268"/>
      <c r="Q1944" s="268"/>
      <c r="R1944" s="268"/>
      <c r="S1944" s="268"/>
      <c r="T1944" s="269"/>
      <c r="U1944" s="13"/>
      <c r="V1944" s="13"/>
      <c r="W1944" s="13"/>
      <c r="X1944" s="13"/>
      <c r="Y1944" s="13"/>
      <c r="Z1944" s="13"/>
      <c r="AA1944" s="13"/>
      <c r="AB1944" s="13"/>
      <c r="AC1944" s="13"/>
      <c r="AD1944" s="13"/>
      <c r="AE1944" s="13"/>
      <c r="AT1944" s="270" t="s">
        <v>251</v>
      </c>
      <c r="AU1944" s="270" t="s">
        <v>85</v>
      </c>
      <c r="AV1944" s="13" t="s">
        <v>31</v>
      </c>
      <c r="AW1944" s="13" t="s">
        <v>30</v>
      </c>
      <c r="AX1944" s="13" t="s">
        <v>76</v>
      </c>
      <c r="AY1944" s="270" t="s">
        <v>242</v>
      </c>
    </row>
    <row r="1945" s="14" customFormat="1">
      <c r="A1945" s="14"/>
      <c r="B1945" s="271"/>
      <c r="C1945" s="272"/>
      <c r="D1945" s="262" t="s">
        <v>251</v>
      </c>
      <c r="E1945" s="273" t="s">
        <v>1</v>
      </c>
      <c r="F1945" s="274" t="s">
        <v>2048</v>
      </c>
      <c r="G1945" s="272"/>
      <c r="H1945" s="275">
        <v>1.546</v>
      </c>
      <c r="I1945" s="276"/>
      <c r="J1945" s="272"/>
      <c r="K1945" s="272"/>
      <c r="L1945" s="277"/>
      <c r="M1945" s="278"/>
      <c r="N1945" s="279"/>
      <c r="O1945" s="279"/>
      <c r="P1945" s="279"/>
      <c r="Q1945" s="279"/>
      <c r="R1945" s="279"/>
      <c r="S1945" s="279"/>
      <c r="T1945" s="280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T1945" s="281" t="s">
        <v>251</v>
      </c>
      <c r="AU1945" s="281" t="s">
        <v>85</v>
      </c>
      <c r="AV1945" s="14" t="s">
        <v>85</v>
      </c>
      <c r="AW1945" s="14" t="s">
        <v>30</v>
      </c>
      <c r="AX1945" s="14" t="s">
        <v>76</v>
      </c>
      <c r="AY1945" s="281" t="s">
        <v>242</v>
      </c>
    </row>
    <row r="1946" s="13" customFormat="1">
      <c r="A1946" s="13"/>
      <c r="B1946" s="260"/>
      <c r="C1946" s="261"/>
      <c r="D1946" s="262" t="s">
        <v>251</v>
      </c>
      <c r="E1946" s="263" t="s">
        <v>1</v>
      </c>
      <c r="F1946" s="264" t="s">
        <v>813</v>
      </c>
      <c r="G1946" s="261"/>
      <c r="H1946" s="263" t="s">
        <v>1</v>
      </c>
      <c r="I1946" s="265"/>
      <c r="J1946" s="261"/>
      <c r="K1946" s="261"/>
      <c r="L1946" s="266"/>
      <c r="M1946" s="267"/>
      <c r="N1946" s="268"/>
      <c r="O1946" s="268"/>
      <c r="P1946" s="268"/>
      <c r="Q1946" s="268"/>
      <c r="R1946" s="268"/>
      <c r="S1946" s="268"/>
      <c r="T1946" s="269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  <c r="AE1946" s="13"/>
      <c r="AT1946" s="270" t="s">
        <v>251</v>
      </c>
      <c r="AU1946" s="270" t="s">
        <v>85</v>
      </c>
      <c r="AV1946" s="13" t="s">
        <v>31</v>
      </c>
      <c r="AW1946" s="13" t="s">
        <v>30</v>
      </c>
      <c r="AX1946" s="13" t="s">
        <v>76</v>
      </c>
      <c r="AY1946" s="270" t="s">
        <v>242</v>
      </c>
    </row>
    <row r="1947" s="14" customFormat="1">
      <c r="A1947" s="14"/>
      <c r="B1947" s="271"/>
      <c r="C1947" s="272"/>
      <c r="D1947" s="262" t="s">
        <v>251</v>
      </c>
      <c r="E1947" s="273" t="s">
        <v>1</v>
      </c>
      <c r="F1947" s="274" t="s">
        <v>2049</v>
      </c>
      <c r="G1947" s="272"/>
      <c r="H1947" s="275">
        <v>1.0820000000000001</v>
      </c>
      <c r="I1947" s="276"/>
      <c r="J1947" s="272"/>
      <c r="K1947" s="272"/>
      <c r="L1947" s="277"/>
      <c r="M1947" s="278"/>
      <c r="N1947" s="279"/>
      <c r="O1947" s="279"/>
      <c r="P1947" s="279"/>
      <c r="Q1947" s="279"/>
      <c r="R1947" s="279"/>
      <c r="S1947" s="279"/>
      <c r="T1947" s="280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T1947" s="281" t="s">
        <v>251</v>
      </c>
      <c r="AU1947" s="281" t="s">
        <v>85</v>
      </c>
      <c r="AV1947" s="14" t="s">
        <v>85</v>
      </c>
      <c r="AW1947" s="14" t="s">
        <v>30</v>
      </c>
      <c r="AX1947" s="14" t="s">
        <v>76</v>
      </c>
      <c r="AY1947" s="281" t="s">
        <v>242</v>
      </c>
    </row>
    <row r="1948" s="16" customFormat="1">
      <c r="A1948" s="16"/>
      <c r="B1948" s="293"/>
      <c r="C1948" s="294"/>
      <c r="D1948" s="262" t="s">
        <v>251</v>
      </c>
      <c r="E1948" s="295" t="s">
        <v>1</v>
      </c>
      <c r="F1948" s="296" t="s">
        <v>293</v>
      </c>
      <c r="G1948" s="294"/>
      <c r="H1948" s="297">
        <v>4.9470000000000001</v>
      </c>
      <c r="I1948" s="298"/>
      <c r="J1948" s="294"/>
      <c r="K1948" s="294"/>
      <c r="L1948" s="299"/>
      <c r="M1948" s="300"/>
      <c r="N1948" s="301"/>
      <c r="O1948" s="301"/>
      <c r="P1948" s="301"/>
      <c r="Q1948" s="301"/>
      <c r="R1948" s="301"/>
      <c r="S1948" s="301"/>
      <c r="T1948" s="302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T1948" s="303" t="s">
        <v>251</v>
      </c>
      <c r="AU1948" s="303" t="s">
        <v>85</v>
      </c>
      <c r="AV1948" s="16" t="s">
        <v>113</v>
      </c>
      <c r="AW1948" s="16" t="s">
        <v>30</v>
      </c>
      <c r="AX1948" s="16" t="s">
        <v>76</v>
      </c>
      <c r="AY1948" s="303" t="s">
        <v>242</v>
      </c>
    </row>
    <row r="1949" s="15" customFormat="1">
      <c r="A1949" s="15"/>
      <c r="B1949" s="282"/>
      <c r="C1949" s="283"/>
      <c r="D1949" s="262" t="s">
        <v>251</v>
      </c>
      <c r="E1949" s="284" t="s">
        <v>1</v>
      </c>
      <c r="F1949" s="285" t="s">
        <v>256</v>
      </c>
      <c r="G1949" s="283"/>
      <c r="H1949" s="286">
        <v>600.43499999999995</v>
      </c>
      <c r="I1949" s="287"/>
      <c r="J1949" s="283"/>
      <c r="K1949" s="283"/>
      <c r="L1949" s="288"/>
      <c r="M1949" s="289"/>
      <c r="N1949" s="290"/>
      <c r="O1949" s="290"/>
      <c r="P1949" s="290"/>
      <c r="Q1949" s="290"/>
      <c r="R1949" s="290"/>
      <c r="S1949" s="290"/>
      <c r="T1949" s="291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T1949" s="292" t="s">
        <v>251</v>
      </c>
      <c r="AU1949" s="292" t="s">
        <v>85</v>
      </c>
      <c r="AV1949" s="15" t="s">
        <v>249</v>
      </c>
      <c r="AW1949" s="15" t="s">
        <v>30</v>
      </c>
      <c r="AX1949" s="15" t="s">
        <v>31</v>
      </c>
      <c r="AY1949" s="292" t="s">
        <v>242</v>
      </c>
    </row>
    <row r="1950" s="2" customFormat="1" ht="24.15" customHeight="1">
      <c r="A1950" s="41"/>
      <c r="B1950" s="42"/>
      <c r="C1950" s="247" t="s">
        <v>2050</v>
      </c>
      <c r="D1950" s="247" t="s">
        <v>245</v>
      </c>
      <c r="E1950" s="248" t="s">
        <v>2051</v>
      </c>
      <c r="F1950" s="249" t="s">
        <v>2052</v>
      </c>
      <c r="G1950" s="250" t="s">
        <v>353</v>
      </c>
      <c r="H1950" s="251">
        <v>94.280000000000001</v>
      </c>
      <c r="I1950" s="252"/>
      <c r="J1950" s="251">
        <f>ROUND(I1950*H1950,3)</f>
        <v>0</v>
      </c>
      <c r="K1950" s="253"/>
      <c r="L1950" s="44"/>
      <c r="M1950" s="254" t="s">
        <v>1</v>
      </c>
      <c r="N1950" s="255" t="s">
        <v>41</v>
      </c>
      <c r="O1950" s="94"/>
      <c r="P1950" s="256">
        <f>O1950*H1950</f>
        <v>0</v>
      </c>
      <c r="Q1950" s="256">
        <v>0.0015</v>
      </c>
      <c r="R1950" s="256">
        <f>Q1950*H1950</f>
        <v>0.14142000000000002</v>
      </c>
      <c r="S1950" s="256">
        <v>0</v>
      </c>
      <c r="T1950" s="257">
        <f>S1950*H1950</f>
        <v>0</v>
      </c>
      <c r="U1950" s="41"/>
      <c r="V1950" s="41"/>
      <c r="W1950" s="41"/>
      <c r="X1950" s="41"/>
      <c r="Y1950" s="41"/>
      <c r="Z1950" s="41"/>
      <c r="AA1950" s="41"/>
      <c r="AB1950" s="41"/>
      <c r="AC1950" s="41"/>
      <c r="AD1950" s="41"/>
      <c r="AE1950" s="41"/>
      <c r="AR1950" s="258" t="s">
        <v>518</v>
      </c>
      <c r="AT1950" s="258" t="s">
        <v>245</v>
      </c>
      <c r="AU1950" s="258" t="s">
        <v>85</v>
      </c>
      <c r="AY1950" s="18" t="s">
        <v>242</v>
      </c>
      <c r="BE1950" s="146">
        <f>IF(N1950="základní",J1950,0)</f>
        <v>0</v>
      </c>
      <c r="BF1950" s="146">
        <f>IF(N1950="snížená",J1950,0)</f>
        <v>0</v>
      </c>
      <c r="BG1950" s="146">
        <f>IF(N1950="zákl. přenesená",J1950,0)</f>
        <v>0</v>
      </c>
      <c r="BH1950" s="146">
        <f>IF(N1950="sníž. přenesená",J1950,0)</f>
        <v>0</v>
      </c>
      <c r="BI1950" s="146">
        <f>IF(N1950="nulová",J1950,0)</f>
        <v>0</v>
      </c>
      <c r="BJ1950" s="18" t="s">
        <v>31</v>
      </c>
      <c r="BK1950" s="259">
        <f>ROUND(I1950*H1950,3)</f>
        <v>0</v>
      </c>
      <c r="BL1950" s="18" t="s">
        <v>518</v>
      </c>
      <c r="BM1950" s="258" t="s">
        <v>2053</v>
      </c>
    </row>
    <row r="1951" s="2" customFormat="1" ht="16.5" customHeight="1">
      <c r="A1951" s="41"/>
      <c r="B1951" s="42"/>
      <c r="C1951" s="247" t="s">
        <v>2054</v>
      </c>
      <c r="D1951" s="247" t="s">
        <v>245</v>
      </c>
      <c r="E1951" s="248" t="s">
        <v>2055</v>
      </c>
      <c r="F1951" s="249" t="s">
        <v>2056</v>
      </c>
      <c r="G1951" s="250" t="s">
        <v>465</v>
      </c>
      <c r="H1951" s="251">
        <v>855.48000000000002</v>
      </c>
      <c r="I1951" s="252"/>
      <c r="J1951" s="251">
        <f>ROUND(I1951*H1951,3)</f>
        <v>0</v>
      </c>
      <c r="K1951" s="253"/>
      <c r="L1951" s="44"/>
      <c r="M1951" s="254" t="s">
        <v>1</v>
      </c>
      <c r="N1951" s="255" t="s">
        <v>41</v>
      </c>
      <c r="O1951" s="94"/>
      <c r="P1951" s="256">
        <f>O1951*H1951</f>
        <v>0</v>
      </c>
      <c r="Q1951" s="256">
        <v>9.0000000000000006E-05</v>
      </c>
      <c r="R1951" s="256">
        <f>Q1951*H1951</f>
        <v>0.076993200000000012</v>
      </c>
      <c r="S1951" s="256">
        <v>0</v>
      </c>
      <c r="T1951" s="257">
        <f>S1951*H1951</f>
        <v>0</v>
      </c>
      <c r="U1951" s="41"/>
      <c r="V1951" s="41"/>
      <c r="W1951" s="41"/>
      <c r="X1951" s="41"/>
      <c r="Y1951" s="41"/>
      <c r="Z1951" s="41"/>
      <c r="AA1951" s="41"/>
      <c r="AB1951" s="41"/>
      <c r="AC1951" s="41"/>
      <c r="AD1951" s="41"/>
      <c r="AE1951" s="41"/>
      <c r="AR1951" s="258" t="s">
        <v>518</v>
      </c>
      <c r="AT1951" s="258" t="s">
        <v>245</v>
      </c>
      <c r="AU1951" s="258" t="s">
        <v>85</v>
      </c>
      <c r="AY1951" s="18" t="s">
        <v>242</v>
      </c>
      <c r="BE1951" s="146">
        <f>IF(N1951="základní",J1951,0)</f>
        <v>0</v>
      </c>
      <c r="BF1951" s="146">
        <f>IF(N1951="snížená",J1951,0)</f>
        <v>0</v>
      </c>
      <c r="BG1951" s="146">
        <f>IF(N1951="zákl. přenesená",J1951,0)</f>
        <v>0</v>
      </c>
      <c r="BH1951" s="146">
        <f>IF(N1951="sníž. přenesená",J1951,0)</f>
        <v>0</v>
      </c>
      <c r="BI1951" s="146">
        <f>IF(N1951="nulová",J1951,0)</f>
        <v>0</v>
      </c>
      <c r="BJ1951" s="18" t="s">
        <v>31</v>
      </c>
      <c r="BK1951" s="259">
        <f>ROUND(I1951*H1951,3)</f>
        <v>0</v>
      </c>
      <c r="BL1951" s="18" t="s">
        <v>518</v>
      </c>
      <c r="BM1951" s="258" t="s">
        <v>2057</v>
      </c>
    </row>
    <row r="1952" s="13" customFormat="1">
      <c r="A1952" s="13"/>
      <c r="B1952" s="260"/>
      <c r="C1952" s="261"/>
      <c r="D1952" s="262" t="s">
        <v>251</v>
      </c>
      <c r="E1952" s="263" t="s">
        <v>1</v>
      </c>
      <c r="F1952" s="264" t="s">
        <v>1955</v>
      </c>
      <c r="G1952" s="261"/>
      <c r="H1952" s="263" t="s">
        <v>1</v>
      </c>
      <c r="I1952" s="265"/>
      <c r="J1952" s="261"/>
      <c r="K1952" s="261"/>
      <c r="L1952" s="266"/>
      <c r="M1952" s="267"/>
      <c r="N1952" s="268"/>
      <c r="O1952" s="268"/>
      <c r="P1952" s="268"/>
      <c r="Q1952" s="268"/>
      <c r="R1952" s="268"/>
      <c r="S1952" s="268"/>
      <c r="T1952" s="269"/>
      <c r="U1952" s="13"/>
      <c r="V1952" s="13"/>
      <c r="W1952" s="13"/>
      <c r="X1952" s="13"/>
      <c r="Y1952" s="13"/>
      <c r="Z1952" s="13"/>
      <c r="AA1952" s="13"/>
      <c r="AB1952" s="13"/>
      <c r="AC1952" s="13"/>
      <c r="AD1952" s="13"/>
      <c r="AE1952" s="13"/>
      <c r="AT1952" s="270" t="s">
        <v>251</v>
      </c>
      <c r="AU1952" s="270" t="s">
        <v>85</v>
      </c>
      <c r="AV1952" s="13" t="s">
        <v>31</v>
      </c>
      <c r="AW1952" s="13" t="s">
        <v>30</v>
      </c>
      <c r="AX1952" s="13" t="s">
        <v>76</v>
      </c>
      <c r="AY1952" s="270" t="s">
        <v>242</v>
      </c>
    </row>
    <row r="1953" s="13" customFormat="1">
      <c r="A1953" s="13"/>
      <c r="B1953" s="260"/>
      <c r="C1953" s="261"/>
      <c r="D1953" s="262" t="s">
        <v>251</v>
      </c>
      <c r="E1953" s="263" t="s">
        <v>1</v>
      </c>
      <c r="F1953" s="264" t="s">
        <v>2058</v>
      </c>
      <c r="G1953" s="261"/>
      <c r="H1953" s="263" t="s">
        <v>1</v>
      </c>
      <c r="I1953" s="265"/>
      <c r="J1953" s="261"/>
      <c r="K1953" s="261"/>
      <c r="L1953" s="266"/>
      <c r="M1953" s="267"/>
      <c r="N1953" s="268"/>
      <c r="O1953" s="268"/>
      <c r="P1953" s="268"/>
      <c r="Q1953" s="268"/>
      <c r="R1953" s="268"/>
      <c r="S1953" s="268"/>
      <c r="T1953" s="269"/>
      <c r="U1953" s="13"/>
      <c r="V1953" s="13"/>
      <c r="W1953" s="13"/>
      <c r="X1953" s="13"/>
      <c r="Y1953" s="13"/>
      <c r="Z1953" s="13"/>
      <c r="AA1953" s="13"/>
      <c r="AB1953" s="13"/>
      <c r="AC1953" s="13"/>
      <c r="AD1953" s="13"/>
      <c r="AE1953" s="13"/>
      <c r="AT1953" s="270" t="s">
        <v>251</v>
      </c>
      <c r="AU1953" s="270" t="s">
        <v>85</v>
      </c>
      <c r="AV1953" s="13" t="s">
        <v>31</v>
      </c>
      <c r="AW1953" s="13" t="s">
        <v>30</v>
      </c>
      <c r="AX1953" s="13" t="s">
        <v>76</v>
      </c>
      <c r="AY1953" s="270" t="s">
        <v>242</v>
      </c>
    </row>
    <row r="1954" s="14" customFormat="1">
      <c r="A1954" s="14"/>
      <c r="B1954" s="271"/>
      <c r="C1954" s="272"/>
      <c r="D1954" s="262" t="s">
        <v>251</v>
      </c>
      <c r="E1954" s="273" t="s">
        <v>1</v>
      </c>
      <c r="F1954" s="274" t="s">
        <v>2059</v>
      </c>
      <c r="G1954" s="272"/>
      <c r="H1954" s="275">
        <v>553.01999999999998</v>
      </c>
      <c r="I1954" s="276"/>
      <c r="J1954" s="272"/>
      <c r="K1954" s="272"/>
      <c r="L1954" s="277"/>
      <c r="M1954" s="278"/>
      <c r="N1954" s="279"/>
      <c r="O1954" s="279"/>
      <c r="P1954" s="279"/>
      <c r="Q1954" s="279"/>
      <c r="R1954" s="279"/>
      <c r="S1954" s="279"/>
      <c r="T1954" s="280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T1954" s="281" t="s">
        <v>251</v>
      </c>
      <c r="AU1954" s="281" t="s">
        <v>85</v>
      </c>
      <c r="AV1954" s="14" t="s">
        <v>85</v>
      </c>
      <c r="AW1954" s="14" t="s">
        <v>30</v>
      </c>
      <c r="AX1954" s="14" t="s">
        <v>76</v>
      </c>
      <c r="AY1954" s="281" t="s">
        <v>242</v>
      </c>
    </row>
    <row r="1955" s="16" customFormat="1">
      <c r="A1955" s="16"/>
      <c r="B1955" s="293"/>
      <c r="C1955" s="294"/>
      <c r="D1955" s="262" t="s">
        <v>251</v>
      </c>
      <c r="E1955" s="295" t="s">
        <v>1</v>
      </c>
      <c r="F1955" s="296" t="s">
        <v>293</v>
      </c>
      <c r="G1955" s="294"/>
      <c r="H1955" s="297">
        <v>553.01999999999998</v>
      </c>
      <c r="I1955" s="298"/>
      <c r="J1955" s="294"/>
      <c r="K1955" s="294"/>
      <c r="L1955" s="299"/>
      <c r="M1955" s="300"/>
      <c r="N1955" s="301"/>
      <c r="O1955" s="301"/>
      <c r="P1955" s="301"/>
      <c r="Q1955" s="301"/>
      <c r="R1955" s="301"/>
      <c r="S1955" s="301"/>
      <c r="T1955" s="302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T1955" s="303" t="s">
        <v>251</v>
      </c>
      <c r="AU1955" s="303" t="s">
        <v>85</v>
      </c>
      <c r="AV1955" s="16" t="s">
        <v>113</v>
      </c>
      <c r="AW1955" s="16" t="s">
        <v>30</v>
      </c>
      <c r="AX1955" s="16" t="s">
        <v>76</v>
      </c>
      <c r="AY1955" s="303" t="s">
        <v>242</v>
      </c>
    </row>
    <row r="1956" s="13" customFormat="1">
      <c r="A1956" s="13"/>
      <c r="B1956" s="260"/>
      <c r="C1956" s="261"/>
      <c r="D1956" s="262" t="s">
        <v>251</v>
      </c>
      <c r="E1956" s="263" t="s">
        <v>1</v>
      </c>
      <c r="F1956" s="264" t="s">
        <v>2060</v>
      </c>
      <c r="G1956" s="261"/>
      <c r="H1956" s="263" t="s">
        <v>1</v>
      </c>
      <c r="I1956" s="265"/>
      <c r="J1956" s="261"/>
      <c r="K1956" s="261"/>
      <c r="L1956" s="266"/>
      <c r="M1956" s="267"/>
      <c r="N1956" s="268"/>
      <c r="O1956" s="268"/>
      <c r="P1956" s="268"/>
      <c r="Q1956" s="268"/>
      <c r="R1956" s="268"/>
      <c r="S1956" s="268"/>
      <c r="T1956" s="269"/>
      <c r="U1956" s="13"/>
      <c r="V1956" s="13"/>
      <c r="W1956" s="13"/>
      <c r="X1956" s="13"/>
      <c r="Y1956" s="13"/>
      <c r="Z1956" s="13"/>
      <c r="AA1956" s="13"/>
      <c r="AB1956" s="13"/>
      <c r="AC1956" s="13"/>
      <c r="AD1956" s="13"/>
      <c r="AE1956" s="13"/>
      <c r="AT1956" s="270" t="s">
        <v>251</v>
      </c>
      <c r="AU1956" s="270" t="s">
        <v>85</v>
      </c>
      <c r="AV1956" s="13" t="s">
        <v>31</v>
      </c>
      <c r="AW1956" s="13" t="s">
        <v>30</v>
      </c>
      <c r="AX1956" s="13" t="s">
        <v>76</v>
      </c>
      <c r="AY1956" s="270" t="s">
        <v>242</v>
      </c>
    </row>
    <row r="1957" s="14" customFormat="1">
      <c r="A1957" s="14"/>
      <c r="B1957" s="271"/>
      <c r="C1957" s="272"/>
      <c r="D1957" s="262" t="s">
        <v>251</v>
      </c>
      <c r="E1957" s="273" t="s">
        <v>1</v>
      </c>
      <c r="F1957" s="274" t="s">
        <v>2061</v>
      </c>
      <c r="G1957" s="272"/>
      <c r="H1957" s="275">
        <v>135.428</v>
      </c>
      <c r="I1957" s="276"/>
      <c r="J1957" s="272"/>
      <c r="K1957" s="272"/>
      <c r="L1957" s="277"/>
      <c r="M1957" s="278"/>
      <c r="N1957" s="279"/>
      <c r="O1957" s="279"/>
      <c r="P1957" s="279"/>
      <c r="Q1957" s="279"/>
      <c r="R1957" s="279"/>
      <c r="S1957" s="279"/>
      <c r="T1957" s="280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T1957" s="281" t="s">
        <v>251</v>
      </c>
      <c r="AU1957" s="281" t="s">
        <v>85</v>
      </c>
      <c r="AV1957" s="14" t="s">
        <v>85</v>
      </c>
      <c r="AW1957" s="14" t="s">
        <v>30</v>
      </c>
      <c r="AX1957" s="14" t="s">
        <v>76</v>
      </c>
      <c r="AY1957" s="281" t="s">
        <v>242</v>
      </c>
    </row>
    <row r="1958" s="16" customFormat="1">
      <c r="A1958" s="16"/>
      <c r="B1958" s="293"/>
      <c r="C1958" s="294"/>
      <c r="D1958" s="262" t="s">
        <v>251</v>
      </c>
      <c r="E1958" s="295" t="s">
        <v>1</v>
      </c>
      <c r="F1958" s="296" t="s">
        <v>293</v>
      </c>
      <c r="G1958" s="294"/>
      <c r="H1958" s="297">
        <v>135.428</v>
      </c>
      <c r="I1958" s="298"/>
      <c r="J1958" s="294"/>
      <c r="K1958" s="294"/>
      <c r="L1958" s="299"/>
      <c r="M1958" s="300"/>
      <c r="N1958" s="301"/>
      <c r="O1958" s="301"/>
      <c r="P1958" s="301"/>
      <c r="Q1958" s="301"/>
      <c r="R1958" s="301"/>
      <c r="S1958" s="301"/>
      <c r="T1958" s="302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T1958" s="303" t="s">
        <v>251</v>
      </c>
      <c r="AU1958" s="303" t="s">
        <v>85</v>
      </c>
      <c r="AV1958" s="16" t="s">
        <v>113</v>
      </c>
      <c r="AW1958" s="16" t="s">
        <v>30</v>
      </c>
      <c r="AX1958" s="16" t="s">
        <v>76</v>
      </c>
      <c r="AY1958" s="303" t="s">
        <v>242</v>
      </c>
    </row>
    <row r="1959" s="13" customFormat="1">
      <c r="A1959" s="13"/>
      <c r="B1959" s="260"/>
      <c r="C1959" s="261"/>
      <c r="D1959" s="262" t="s">
        <v>251</v>
      </c>
      <c r="E1959" s="263" t="s">
        <v>1</v>
      </c>
      <c r="F1959" s="264" t="s">
        <v>2062</v>
      </c>
      <c r="G1959" s="261"/>
      <c r="H1959" s="263" t="s">
        <v>1</v>
      </c>
      <c r="I1959" s="265"/>
      <c r="J1959" s="261"/>
      <c r="K1959" s="261"/>
      <c r="L1959" s="266"/>
      <c r="M1959" s="267"/>
      <c r="N1959" s="268"/>
      <c r="O1959" s="268"/>
      <c r="P1959" s="268"/>
      <c r="Q1959" s="268"/>
      <c r="R1959" s="268"/>
      <c r="S1959" s="268"/>
      <c r="T1959" s="269"/>
      <c r="U1959" s="13"/>
      <c r="V1959" s="13"/>
      <c r="W1959" s="13"/>
      <c r="X1959" s="13"/>
      <c r="Y1959" s="13"/>
      <c r="Z1959" s="13"/>
      <c r="AA1959" s="13"/>
      <c r="AB1959" s="13"/>
      <c r="AC1959" s="13"/>
      <c r="AD1959" s="13"/>
      <c r="AE1959" s="13"/>
      <c r="AT1959" s="270" t="s">
        <v>251</v>
      </c>
      <c r="AU1959" s="270" t="s">
        <v>85</v>
      </c>
      <c r="AV1959" s="13" t="s">
        <v>31</v>
      </c>
      <c r="AW1959" s="13" t="s">
        <v>30</v>
      </c>
      <c r="AX1959" s="13" t="s">
        <v>76</v>
      </c>
      <c r="AY1959" s="270" t="s">
        <v>242</v>
      </c>
    </row>
    <row r="1960" s="13" customFormat="1">
      <c r="A1960" s="13"/>
      <c r="B1960" s="260"/>
      <c r="C1960" s="261"/>
      <c r="D1960" s="262" t="s">
        <v>251</v>
      </c>
      <c r="E1960" s="263" t="s">
        <v>1</v>
      </c>
      <c r="F1960" s="264" t="s">
        <v>2063</v>
      </c>
      <c r="G1960" s="261"/>
      <c r="H1960" s="263" t="s">
        <v>1</v>
      </c>
      <c r="I1960" s="265"/>
      <c r="J1960" s="261"/>
      <c r="K1960" s="261"/>
      <c r="L1960" s="266"/>
      <c r="M1960" s="267"/>
      <c r="N1960" s="268"/>
      <c r="O1960" s="268"/>
      <c r="P1960" s="268"/>
      <c r="Q1960" s="268"/>
      <c r="R1960" s="268"/>
      <c r="S1960" s="268"/>
      <c r="T1960" s="269"/>
      <c r="U1960" s="13"/>
      <c r="V1960" s="13"/>
      <c r="W1960" s="13"/>
      <c r="X1960" s="13"/>
      <c r="Y1960" s="13"/>
      <c r="Z1960" s="13"/>
      <c r="AA1960" s="13"/>
      <c r="AB1960" s="13"/>
      <c r="AC1960" s="13"/>
      <c r="AD1960" s="13"/>
      <c r="AE1960" s="13"/>
      <c r="AT1960" s="270" t="s">
        <v>251</v>
      </c>
      <c r="AU1960" s="270" t="s">
        <v>85</v>
      </c>
      <c r="AV1960" s="13" t="s">
        <v>31</v>
      </c>
      <c r="AW1960" s="13" t="s">
        <v>30</v>
      </c>
      <c r="AX1960" s="13" t="s">
        <v>76</v>
      </c>
      <c r="AY1960" s="270" t="s">
        <v>242</v>
      </c>
    </row>
    <row r="1961" s="14" customFormat="1">
      <c r="A1961" s="14"/>
      <c r="B1961" s="271"/>
      <c r="C1961" s="272"/>
      <c r="D1961" s="262" t="s">
        <v>251</v>
      </c>
      <c r="E1961" s="273" t="s">
        <v>1</v>
      </c>
      <c r="F1961" s="274" t="s">
        <v>2064</v>
      </c>
      <c r="G1961" s="272"/>
      <c r="H1961" s="275">
        <v>27</v>
      </c>
      <c r="I1961" s="276"/>
      <c r="J1961" s="272"/>
      <c r="K1961" s="272"/>
      <c r="L1961" s="277"/>
      <c r="M1961" s="278"/>
      <c r="N1961" s="279"/>
      <c r="O1961" s="279"/>
      <c r="P1961" s="279"/>
      <c r="Q1961" s="279"/>
      <c r="R1961" s="279"/>
      <c r="S1961" s="279"/>
      <c r="T1961" s="280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T1961" s="281" t="s">
        <v>251</v>
      </c>
      <c r="AU1961" s="281" t="s">
        <v>85</v>
      </c>
      <c r="AV1961" s="14" t="s">
        <v>85</v>
      </c>
      <c r="AW1961" s="14" t="s">
        <v>30</v>
      </c>
      <c r="AX1961" s="14" t="s">
        <v>76</v>
      </c>
      <c r="AY1961" s="281" t="s">
        <v>242</v>
      </c>
    </row>
    <row r="1962" s="13" customFormat="1">
      <c r="A1962" s="13"/>
      <c r="B1962" s="260"/>
      <c r="C1962" s="261"/>
      <c r="D1962" s="262" t="s">
        <v>251</v>
      </c>
      <c r="E1962" s="263" t="s">
        <v>1</v>
      </c>
      <c r="F1962" s="264" t="s">
        <v>481</v>
      </c>
      <c r="G1962" s="261"/>
      <c r="H1962" s="263" t="s">
        <v>1</v>
      </c>
      <c r="I1962" s="265"/>
      <c r="J1962" s="261"/>
      <c r="K1962" s="261"/>
      <c r="L1962" s="266"/>
      <c r="M1962" s="267"/>
      <c r="N1962" s="268"/>
      <c r="O1962" s="268"/>
      <c r="P1962" s="268"/>
      <c r="Q1962" s="268"/>
      <c r="R1962" s="268"/>
      <c r="S1962" s="268"/>
      <c r="T1962" s="269"/>
      <c r="U1962" s="13"/>
      <c r="V1962" s="13"/>
      <c r="W1962" s="13"/>
      <c r="X1962" s="13"/>
      <c r="Y1962" s="13"/>
      <c r="Z1962" s="13"/>
      <c r="AA1962" s="13"/>
      <c r="AB1962" s="13"/>
      <c r="AC1962" s="13"/>
      <c r="AD1962" s="13"/>
      <c r="AE1962" s="13"/>
      <c r="AT1962" s="270" t="s">
        <v>251</v>
      </c>
      <c r="AU1962" s="270" t="s">
        <v>85</v>
      </c>
      <c r="AV1962" s="13" t="s">
        <v>31</v>
      </c>
      <c r="AW1962" s="13" t="s">
        <v>30</v>
      </c>
      <c r="AX1962" s="13" t="s">
        <v>76</v>
      </c>
      <c r="AY1962" s="270" t="s">
        <v>242</v>
      </c>
    </row>
    <row r="1963" s="14" customFormat="1">
      <c r="A1963" s="14"/>
      <c r="B1963" s="271"/>
      <c r="C1963" s="272"/>
      <c r="D1963" s="262" t="s">
        <v>251</v>
      </c>
      <c r="E1963" s="273" t="s">
        <v>1</v>
      </c>
      <c r="F1963" s="274" t="s">
        <v>2065</v>
      </c>
      <c r="G1963" s="272"/>
      <c r="H1963" s="275">
        <v>36</v>
      </c>
      <c r="I1963" s="276"/>
      <c r="J1963" s="272"/>
      <c r="K1963" s="272"/>
      <c r="L1963" s="277"/>
      <c r="M1963" s="278"/>
      <c r="N1963" s="279"/>
      <c r="O1963" s="279"/>
      <c r="P1963" s="279"/>
      <c r="Q1963" s="279"/>
      <c r="R1963" s="279"/>
      <c r="S1963" s="279"/>
      <c r="T1963" s="280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T1963" s="281" t="s">
        <v>251</v>
      </c>
      <c r="AU1963" s="281" t="s">
        <v>85</v>
      </c>
      <c r="AV1963" s="14" t="s">
        <v>85</v>
      </c>
      <c r="AW1963" s="14" t="s">
        <v>30</v>
      </c>
      <c r="AX1963" s="14" t="s">
        <v>76</v>
      </c>
      <c r="AY1963" s="281" t="s">
        <v>242</v>
      </c>
    </row>
    <row r="1964" s="13" customFormat="1">
      <c r="A1964" s="13"/>
      <c r="B1964" s="260"/>
      <c r="C1964" s="261"/>
      <c r="D1964" s="262" t="s">
        <v>251</v>
      </c>
      <c r="E1964" s="263" t="s">
        <v>1</v>
      </c>
      <c r="F1964" s="264" t="s">
        <v>482</v>
      </c>
      <c r="G1964" s="261"/>
      <c r="H1964" s="263" t="s">
        <v>1</v>
      </c>
      <c r="I1964" s="265"/>
      <c r="J1964" s="261"/>
      <c r="K1964" s="261"/>
      <c r="L1964" s="266"/>
      <c r="M1964" s="267"/>
      <c r="N1964" s="268"/>
      <c r="O1964" s="268"/>
      <c r="P1964" s="268"/>
      <c r="Q1964" s="268"/>
      <c r="R1964" s="268"/>
      <c r="S1964" s="268"/>
      <c r="T1964" s="269"/>
      <c r="U1964" s="13"/>
      <c r="V1964" s="13"/>
      <c r="W1964" s="13"/>
      <c r="X1964" s="13"/>
      <c r="Y1964" s="13"/>
      <c r="Z1964" s="13"/>
      <c r="AA1964" s="13"/>
      <c r="AB1964" s="13"/>
      <c r="AC1964" s="13"/>
      <c r="AD1964" s="13"/>
      <c r="AE1964" s="13"/>
      <c r="AT1964" s="270" t="s">
        <v>251</v>
      </c>
      <c r="AU1964" s="270" t="s">
        <v>85</v>
      </c>
      <c r="AV1964" s="13" t="s">
        <v>31</v>
      </c>
      <c r="AW1964" s="13" t="s">
        <v>30</v>
      </c>
      <c r="AX1964" s="13" t="s">
        <v>76</v>
      </c>
      <c r="AY1964" s="270" t="s">
        <v>242</v>
      </c>
    </row>
    <row r="1965" s="14" customFormat="1">
      <c r="A1965" s="14"/>
      <c r="B1965" s="271"/>
      <c r="C1965" s="272"/>
      <c r="D1965" s="262" t="s">
        <v>251</v>
      </c>
      <c r="E1965" s="273" t="s">
        <v>1</v>
      </c>
      <c r="F1965" s="274" t="s">
        <v>2066</v>
      </c>
      <c r="G1965" s="272"/>
      <c r="H1965" s="275">
        <v>21.600000000000001</v>
      </c>
      <c r="I1965" s="276"/>
      <c r="J1965" s="272"/>
      <c r="K1965" s="272"/>
      <c r="L1965" s="277"/>
      <c r="M1965" s="278"/>
      <c r="N1965" s="279"/>
      <c r="O1965" s="279"/>
      <c r="P1965" s="279"/>
      <c r="Q1965" s="279"/>
      <c r="R1965" s="279"/>
      <c r="S1965" s="279"/>
      <c r="T1965" s="280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T1965" s="281" t="s">
        <v>251</v>
      </c>
      <c r="AU1965" s="281" t="s">
        <v>85</v>
      </c>
      <c r="AV1965" s="14" t="s">
        <v>85</v>
      </c>
      <c r="AW1965" s="14" t="s">
        <v>30</v>
      </c>
      <c r="AX1965" s="14" t="s">
        <v>76</v>
      </c>
      <c r="AY1965" s="281" t="s">
        <v>242</v>
      </c>
    </row>
    <row r="1966" s="16" customFormat="1">
      <c r="A1966" s="16"/>
      <c r="B1966" s="293"/>
      <c r="C1966" s="294"/>
      <c r="D1966" s="262" t="s">
        <v>251</v>
      </c>
      <c r="E1966" s="295" t="s">
        <v>1</v>
      </c>
      <c r="F1966" s="296" t="s">
        <v>293</v>
      </c>
      <c r="G1966" s="294"/>
      <c r="H1966" s="297">
        <v>84.599999999999994</v>
      </c>
      <c r="I1966" s="298"/>
      <c r="J1966" s="294"/>
      <c r="K1966" s="294"/>
      <c r="L1966" s="299"/>
      <c r="M1966" s="300"/>
      <c r="N1966" s="301"/>
      <c r="O1966" s="301"/>
      <c r="P1966" s="301"/>
      <c r="Q1966" s="301"/>
      <c r="R1966" s="301"/>
      <c r="S1966" s="301"/>
      <c r="T1966" s="302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T1966" s="303" t="s">
        <v>251</v>
      </c>
      <c r="AU1966" s="303" t="s">
        <v>85</v>
      </c>
      <c r="AV1966" s="16" t="s">
        <v>113</v>
      </c>
      <c r="AW1966" s="16" t="s">
        <v>30</v>
      </c>
      <c r="AX1966" s="16" t="s">
        <v>76</v>
      </c>
      <c r="AY1966" s="303" t="s">
        <v>242</v>
      </c>
    </row>
    <row r="1967" s="13" customFormat="1">
      <c r="A1967" s="13"/>
      <c r="B1967" s="260"/>
      <c r="C1967" s="261"/>
      <c r="D1967" s="262" t="s">
        <v>251</v>
      </c>
      <c r="E1967" s="263" t="s">
        <v>1</v>
      </c>
      <c r="F1967" s="264" t="s">
        <v>2067</v>
      </c>
      <c r="G1967" s="261"/>
      <c r="H1967" s="263" t="s">
        <v>1</v>
      </c>
      <c r="I1967" s="265"/>
      <c r="J1967" s="261"/>
      <c r="K1967" s="261"/>
      <c r="L1967" s="266"/>
      <c r="M1967" s="267"/>
      <c r="N1967" s="268"/>
      <c r="O1967" s="268"/>
      <c r="P1967" s="268"/>
      <c r="Q1967" s="268"/>
      <c r="R1967" s="268"/>
      <c r="S1967" s="268"/>
      <c r="T1967" s="269"/>
      <c r="U1967" s="13"/>
      <c r="V1967" s="13"/>
      <c r="W1967" s="13"/>
      <c r="X1967" s="13"/>
      <c r="Y1967" s="13"/>
      <c r="Z1967" s="13"/>
      <c r="AA1967" s="13"/>
      <c r="AB1967" s="13"/>
      <c r="AC1967" s="13"/>
      <c r="AD1967" s="13"/>
      <c r="AE1967" s="13"/>
      <c r="AT1967" s="270" t="s">
        <v>251</v>
      </c>
      <c r="AU1967" s="270" t="s">
        <v>85</v>
      </c>
      <c r="AV1967" s="13" t="s">
        <v>31</v>
      </c>
      <c r="AW1967" s="13" t="s">
        <v>30</v>
      </c>
      <c r="AX1967" s="13" t="s">
        <v>76</v>
      </c>
      <c r="AY1967" s="270" t="s">
        <v>242</v>
      </c>
    </row>
    <row r="1968" s="13" customFormat="1">
      <c r="A1968" s="13"/>
      <c r="B1968" s="260"/>
      <c r="C1968" s="261"/>
      <c r="D1968" s="262" t="s">
        <v>251</v>
      </c>
      <c r="E1968" s="263" t="s">
        <v>1</v>
      </c>
      <c r="F1968" s="264" t="s">
        <v>808</v>
      </c>
      <c r="G1968" s="261"/>
      <c r="H1968" s="263" t="s">
        <v>1</v>
      </c>
      <c r="I1968" s="265"/>
      <c r="J1968" s="261"/>
      <c r="K1968" s="261"/>
      <c r="L1968" s="266"/>
      <c r="M1968" s="267"/>
      <c r="N1968" s="268"/>
      <c r="O1968" s="268"/>
      <c r="P1968" s="268"/>
      <c r="Q1968" s="268"/>
      <c r="R1968" s="268"/>
      <c r="S1968" s="268"/>
      <c r="T1968" s="269"/>
      <c r="U1968" s="13"/>
      <c r="V1968" s="13"/>
      <c r="W1968" s="13"/>
      <c r="X1968" s="13"/>
      <c r="Y1968" s="13"/>
      <c r="Z1968" s="13"/>
      <c r="AA1968" s="13"/>
      <c r="AB1968" s="13"/>
      <c r="AC1968" s="13"/>
      <c r="AD1968" s="13"/>
      <c r="AE1968" s="13"/>
      <c r="AT1968" s="270" t="s">
        <v>251</v>
      </c>
      <c r="AU1968" s="270" t="s">
        <v>85</v>
      </c>
      <c r="AV1968" s="13" t="s">
        <v>31</v>
      </c>
      <c r="AW1968" s="13" t="s">
        <v>30</v>
      </c>
      <c r="AX1968" s="13" t="s">
        <v>76</v>
      </c>
      <c r="AY1968" s="270" t="s">
        <v>242</v>
      </c>
    </row>
    <row r="1969" s="14" customFormat="1">
      <c r="A1969" s="14"/>
      <c r="B1969" s="271"/>
      <c r="C1969" s="272"/>
      <c r="D1969" s="262" t="s">
        <v>251</v>
      </c>
      <c r="E1969" s="273" t="s">
        <v>1</v>
      </c>
      <c r="F1969" s="274" t="s">
        <v>2068</v>
      </c>
      <c r="G1969" s="272"/>
      <c r="H1969" s="275">
        <v>12.880000000000001</v>
      </c>
      <c r="I1969" s="276"/>
      <c r="J1969" s="272"/>
      <c r="K1969" s="272"/>
      <c r="L1969" s="277"/>
      <c r="M1969" s="278"/>
      <c r="N1969" s="279"/>
      <c r="O1969" s="279"/>
      <c r="P1969" s="279"/>
      <c r="Q1969" s="279"/>
      <c r="R1969" s="279"/>
      <c r="S1969" s="279"/>
      <c r="T1969" s="280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T1969" s="281" t="s">
        <v>251</v>
      </c>
      <c r="AU1969" s="281" t="s">
        <v>85</v>
      </c>
      <c r="AV1969" s="14" t="s">
        <v>85</v>
      </c>
      <c r="AW1969" s="14" t="s">
        <v>30</v>
      </c>
      <c r="AX1969" s="14" t="s">
        <v>76</v>
      </c>
      <c r="AY1969" s="281" t="s">
        <v>242</v>
      </c>
    </row>
    <row r="1970" s="13" customFormat="1">
      <c r="A1970" s="13"/>
      <c r="B1970" s="260"/>
      <c r="C1970" s="261"/>
      <c r="D1970" s="262" t="s">
        <v>251</v>
      </c>
      <c r="E1970" s="263" t="s">
        <v>1</v>
      </c>
      <c r="F1970" s="264" t="s">
        <v>810</v>
      </c>
      <c r="G1970" s="261"/>
      <c r="H1970" s="263" t="s">
        <v>1</v>
      </c>
      <c r="I1970" s="265"/>
      <c r="J1970" s="261"/>
      <c r="K1970" s="261"/>
      <c r="L1970" s="266"/>
      <c r="M1970" s="267"/>
      <c r="N1970" s="268"/>
      <c r="O1970" s="268"/>
      <c r="P1970" s="268"/>
      <c r="Q1970" s="268"/>
      <c r="R1970" s="268"/>
      <c r="S1970" s="268"/>
      <c r="T1970" s="269"/>
      <c r="U1970" s="13"/>
      <c r="V1970" s="13"/>
      <c r="W1970" s="13"/>
      <c r="X1970" s="13"/>
      <c r="Y1970" s="13"/>
      <c r="Z1970" s="13"/>
      <c r="AA1970" s="13"/>
      <c r="AB1970" s="13"/>
      <c r="AC1970" s="13"/>
      <c r="AD1970" s="13"/>
      <c r="AE1970" s="13"/>
      <c r="AT1970" s="270" t="s">
        <v>251</v>
      </c>
      <c r="AU1970" s="270" t="s">
        <v>85</v>
      </c>
      <c r="AV1970" s="13" t="s">
        <v>31</v>
      </c>
      <c r="AW1970" s="13" t="s">
        <v>30</v>
      </c>
      <c r="AX1970" s="13" t="s">
        <v>76</v>
      </c>
      <c r="AY1970" s="270" t="s">
        <v>242</v>
      </c>
    </row>
    <row r="1971" s="14" customFormat="1">
      <c r="A1971" s="14"/>
      <c r="B1971" s="271"/>
      <c r="C1971" s="272"/>
      <c r="D1971" s="262" t="s">
        <v>251</v>
      </c>
      <c r="E1971" s="273" t="s">
        <v>1</v>
      </c>
      <c r="F1971" s="274" t="s">
        <v>2069</v>
      </c>
      <c r="G1971" s="272"/>
      <c r="H1971" s="275">
        <v>25.760000000000002</v>
      </c>
      <c r="I1971" s="276"/>
      <c r="J1971" s="272"/>
      <c r="K1971" s="272"/>
      <c r="L1971" s="277"/>
      <c r="M1971" s="278"/>
      <c r="N1971" s="279"/>
      <c r="O1971" s="279"/>
      <c r="P1971" s="279"/>
      <c r="Q1971" s="279"/>
      <c r="R1971" s="279"/>
      <c r="S1971" s="279"/>
      <c r="T1971" s="280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T1971" s="281" t="s">
        <v>251</v>
      </c>
      <c r="AU1971" s="281" t="s">
        <v>85</v>
      </c>
      <c r="AV1971" s="14" t="s">
        <v>85</v>
      </c>
      <c r="AW1971" s="14" t="s">
        <v>30</v>
      </c>
      <c r="AX1971" s="14" t="s">
        <v>76</v>
      </c>
      <c r="AY1971" s="281" t="s">
        <v>242</v>
      </c>
    </row>
    <row r="1972" s="13" customFormat="1">
      <c r="A1972" s="13"/>
      <c r="B1972" s="260"/>
      <c r="C1972" s="261"/>
      <c r="D1972" s="262" t="s">
        <v>251</v>
      </c>
      <c r="E1972" s="263" t="s">
        <v>1</v>
      </c>
      <c r="F1972" s="264" t="s">
        <v>1947</v>
      </c>
      <c r="G1972" s="261"/>
      <c r="H1972" s="263" t="s">
        <v>1</v>
      </c>
      <c r="I1972" s="265"/>
      <c r="J1972" s="261"/>
      <c r="K1972" s="261"/>
      <c r="L1972" s="266"/>
      <c r="M1972" s="267"/>
      <c r="N1972" s="268"/>
      <c r="O1972" s="268"/>
      <c r="P1972" s="268"/>
      <c r="Q1972" s="268"/>
      <c r="R1972" s="268"/>
      <c r="S1972" s="268"/>
      <c r="T1972" s="269"/>
      <c r="U1972" s="13"/>
      <c r="V1972" s="13"/>
      <c r="W1972" s="13"/>
      <c r="X1972" s="13"/>
      <c r="Y1972" s="13"/>
      <c r="Z1972" s="13"/>
      <c r="AA1972" s="13"/>
      <c r="AB1972" s="13"/>
      <c r="AC1972" s="13"/>
      <c r="AD1972" s="13"/>
      <c r="AE1972" s="13"/>
      <c r="AT1972" s="270" t="s">
        <v>251</v>
      </c>
      <c r="AU1972" s="270" t="s">
        <v>85</v>
      </c>
      <c r="AV1972" s="13" t="s">
        <v>31</v>
      </c>
      <c r="AW1972" s="13" t="s">
        <v>30</v>
      </c>
      <c r="AX1972" s="13" t="s">
        <v>76</v>
      </c>
      <c r="AY1972" s="270" t="s">
        <v>242</v>
      </c>
    </row>
    <row r="1973" s="14" customFormat="1">
      <c r="A1973" s="14"/>
      <c r="B1973" s="271"/>
      <c r="C1973" s="272"/>
      <c r="D1973" s="262" t="s">
        <v>251</v>
      </c>
      <c r="E1973" s="273" t="s">
        <v>1</v>
      </c>
      <c r="F1973" s="274" t="s">
        <v>2069</v>
      </c>
      <c r="G1973" s="272"/>
      <c r="H1973" s="275">
        <v>25.760000000000002</v>
      </c>
      <c r="I1973" s="276"/>
      <c r="J1973" s="272"/>
      <c r="K1973" s="272"/>
      <c r="L1973" s="277"/>
      <c r="M1973" s="278"/>
      <c r="N1973" s="279"/>
      <c r="O1973" s="279"/>
      <c r="P1973" s="279"/>
      <c r="Q1973" s="279"/>
      <c r="R1973" s="279"/>
      <c r="S1973" s="279"/>
      <c r="T1973" s="280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T1973" s="281" t="s">
        <v>251</v>
      </c>
      <c r="AU1973" s="281" t="s">
        <v>85</v>
      </c>
      <c r="AV1973" s="14" t="s">
        <v>85</v>
      </c>
      <c r="AW1973" s="14" t="s">
        <v>30</v>
      </c>
      <c r="AX1973" s="14" t="s">
        <v>76</v>
      </c>
      <c r="AY1973" s="281" t="s">
        <v>242</v>
      </c>
    </row>
    <row r="1974" s="13" customFormat="1">
      <c r="A1974" s="13"/>
      <c r="B1974" s="260"/>
      <c r="C1974" s="261"/>
      <c r="D1974" s="262" t="s">
        <v>251</v>
      </c>
      <c r="E1974" s="263" t="s">
        <v>1</v>
      </c>
      <c r="F1974" s="264" t="s">
        <v>813</v>
      </c>
      <c r="G1974" s="261"/>
      <c r="H1974" s="263" t="s">
        <v>1</v>
      </c>
      <c r="I1974" s="265"/>
      <c r="J1974" s="261"/>
      <c r="K1974" s="261"/>
      <c r="L1974" s="266"/>
      <c r="M1974" s="267"/>
      <c r="N1974" s="268"/>
      <c r="O1974" s="268"/>
      <c r="P1974" s="268"/>
      <c r="Q1974" s="268"/>
      <c r="R1974" s="268"/>
      <c r="S1974" s="268"/>
      <c r="T1974" s="269"/>
      <c r="U1974" s="13"/>
      <c r="V1974" s="13"/>
      <c r="W1974" s="13"/>
      <c r="X1974" s="13"/>
      <c r="Y1974" s="13"/>
      <c r="Z1974" s="13"/>
      <c r="AA1974" s="13"/>
      <c r="AB1974" s="13"/>
      <c r="AC1974" s="13"/>
      <c r="AD1974" s="13"/>
      <c r="AE1974" s="13"/>
      <c r="AT1974" s="270" t="s">
        <v>251</v>
      </c>
      <c r="AU1974" s="270" t="s">
        <v>85</v>
      </c>
      <c r="AV1974" s="13" t="s">
        <v>31</v>
      </c>
      <c r="AW1974" s="13" t="s">
        <v>30</v>
      </c>
      <c r="AX1974" s="13" t="s">
        <v>76</v>
      </c>
      <c r="AY1974" s="270" t="s">
        <v>242</v>
      </c>
    </row>
    <row r="1975" s="14" customFormat="1">
      <c r="A1975" s="14"/>
      <c r="B1975" s="271"/>
      <c r="C1975" s="272"/>
      <c r="D1975" s="262" t="s">
        <v>251</v>
      </c>
      <c r="E1975" s="273" t="s">
        <v>1</v>
      </c>
      <c r="F1975" s="274" t="s">
        <v>2070</v>
      </c>
      <c r="G1975" s="272"/>
      <c r="H1975" s="275">
        <v>18.032</v>
      </c>
      <c r="I1975" s="276"/>
      <c r="J1975" s="272"/>
      <c r="K1975" s="272"/>
      <c r="L1975" s="277"/>
      <c r="M1975" s="278"/>
      <c r="N1975" s="279"/>
      <c r="O1975" s="279"/>
      <c r="P1975" s="279"/>
      <c r="Q1975" s="279"/>
      <c r="R1975" s="279"/>
      <c r="S1975" s="279"/>
      <c r="T1975" s="280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T1975" s="281" t="s">
        <v>251</v>
      </c>
      <c r="AU1975" s="281" t="s">
        <v>85</v>
      </c>
      <c r="AV1975" s="14" t="s">
        <v>85</v>
      </c>
      <c r="AW1975" s="14" t="s">
        <v>30</v>
      </c>
      <c r="AX1975" s="14" t="s">
        <v>76</v>
      </c>
      <c r="AY1975" s="281" t="s">
        <v>242</v>
      </c>
    </row>
    <row r="1976" s="16" customFormat="1">
      <c r="A1976" s="16"/>
      <c r="B1976" s="293"/>
      <c r="C1976" s="294"/>
      <c r="D1976" s="262" t="s">
        <v>251</v>
      </c>
      <c r="E1976" s="295" t="s">
        <v>1</v>
      </c>
      <c r="F1976" s="296" t="s">
        <v>293</v>
      </c>
      <c r="G1976" s="294"/>
      <c r="H1976" s="297">
        <v>82.432000000000002</v>
      </c>
      <c r="I1976" s="298"/>
      <c r="J1976" s="294"/>
      <c r="K1976" s="294"/>
      <c r="L1976" s="299"/>
      <c r="M1976" s="300"/>
      <c r="N1976" s="301"/>
      <c r="O1976" s="301"/>
      <c r="P1976" s="301"/>
      <c r="Q1976" s="301"/>
      <c r="R1976" s="301"/>
      <c r="S1976" s="301"/>
      <c r="T1976" s="302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T1976" s="303" t="s">
        <v>251</v>
      </c>
      <c r="AU1976" s="303" t="s">
        <v>85</v>
      </c>
      <c r="AV1976" s="16" t="s">
        <v>113</v>
      </c>
      <c r="AW1976" s="16" t="s">
        <v>30</v>
      </c>
      <c r="AX1976" s="16" t="s">
        <v>76</v>
      </c>
      <c r="AY1976" s="303" t="s">
        <v>242</v>
      </c>
    </row>
    <row r="1977" s="15" customFormat="1">
      <c r="A1977" s="15"/>
      <c r="B1977" s="282"/>
      <c r="C1977" s="283"/>
      <c r="D1977" s="262" t="s">
        <v>251</v>
      </c>
      <c r="E1977" s="284" t="s">
        <v>1</v>
      </c>
      <c r="F1977" s="285" t="s">
        <v>256</v>
      </c>
      <c r="G1977" s="283"/>
      <c r="H1977" s="286">
        <v>855.48000000000002</v>
      </c>
      <c r="I1977" s="287"/>
      <c r="J1977" s="283"/>
      <c r="K1977" s="283"/>
      <c r="L1977" s="288"/>
      <c r="M1977" s="289"/>
      <c r="N1977" s="290"/>
      <c r="O1977" s="290"/>
      <c r="P1977" s="290"/>
      <c r="Q1977" s="290"/>
      <c r="R1977" s="290"/>
      <c r="S1977" s="290"/>
      <c r="T1977" s="291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T1977" s="292" t="s">
        <v>251</v>
      </c>
      <c r="AU1977" s="292" t="s">
        <v>85</v>
      </c>
      <c r="AV1977" s="15" t="s">
        <v>249</v>
      </c>
      <c r="AW1977" s="15" t="s">
        <v>30</v>
      </c>
      <c r="AX1977" s="15" t="s">
        <v>31</v>
      </c>
      <c r="AY1977" s="292" t="s">
        <v>242</v>
      </c>
    </row>
    <row r="1978" s="2" customFormat="1" ht="21.75" customHeight="1">
      <c r="A1978" s="41"/>
      <c r="B1978" s="42"/>
      <c r="C1978" s="247" t="s">
        <v>2071</v>
      </c>
      <c r="D1978" s="247" t="s">
        <v>245</v>
      </c>
      <c r="E1978" s="248" t="s">
        <v>2072</v>
      </c>
      <c r="F1978" s="249" t="s">
        <v>2073</v>
      </c>
      <c r="G1978" s="250" t="s">
        <v>465</v>
      </c>
      <c r="H1978" s="251">
        <v>824.86400000000003</v>
      </c>
      <c r="I1978" s="252"/>
      <c r="J1978" s="251">
        <f>ROUND(I1978*H1978,3)</f>
        <v>0</v>
      </c>
      <c r="K1978" s="253"/>
      <c r="L1978" s="44"/>
      <c r="M1978" s="254" t="s">
        <v>1</v>
      </c>
      <c r="N1978" s="255" t="s">
        <v>41</v>
      </c>
      <c r="O1978" s="94"/>
      <c r="P1978" s="256">
        <f>O1978*H1978</f>
        <v>0</v>
      </c>
      <c r="Q1978" s="256">
        <v>0</v>
      </c>
      <c r="R1978" s="256">
        <f>Q1978*H1978</f>
        <v>0</v>
      </c>
      <c r="S1978" s="256">
        <v>0</v>
      </c>
      <c r="T1978" s="257">
        <f>S1978*H1978</f>
        <v>0</v>
      </c>
      <c r="U1978" s="41"/>
      <c r="V1978" s="41"/>
      <c r="W1978" s="41"/>
      <c r="X1978" s="41"/>
      <c r="Y1978" s="41"/>
      <c r="Z1978" s="41"/>
      <c r="AA1978" s="41"/>
      <c r="AB1978" s="41"/>
      <c r="AC1978" s="41"/>
      <c r="AD1978" s="41"/>
      <c r="AE1978" s="41"/>
      <c r="AR1978" s="258" t="s">
        <v>518</v>
      </c>
      <c r="AT1978" s="258" t="s">
        <v>245</v>
      </c>
      <c r="AU1978" s="258" t="s">
        <v>85</v>
      </c>
      <c r="AY1978" s="18" t="s">
        <v>242</v>
      </c>
      <c r="BE1978" s="146">
        <f>IF(N1978="základní",J1978,0)</f>
        <v>0</v>
      </c>
      <c r="BF1978" s="146">
        <f>IF(N1978="snížená",J1978,0)</f>
        <v>0</v>
      </c>
      <c r="BG1978" s="146">
        <f>IF(N1978="zákl. přenesená",J1978,0)</f>
        <v>0</v>
      </c>
      <c r="BH1978" s="146">
        <f>IF(N1978="sníž. přenesená",J1978,0)</f>
        <v>0</v>
      </c>
      <c r="BI1978" s="146">
        <f>IF(N1978="nulová",J1978,0)</f>
        <v>0</v>
      </c>
      <c r="BJ1978" s="18" t="s">
        <v>31</v>
      </c>
      <c r="BK1978" s="259">
        <f>ROUND(I1978*H1978,3)</f>
        <v>0</v>
      </c>
      <c r="BL1978" s="18" t="s">
        <v>518</v>
      </c>
      <c r="BM1978" s="258" t="s">
        <v>2074</v>
      </c>
    </row>
    <row r="1979" s="13" customFormat="1">
      <c r="A1979" s="13"/>
      <c r="B1979" s="260"/>
      <c r="C1979" s="261"/>
      <c r="D1979" s="262" t="s">
        <v>251</v>
      </c>
      <c r="E1979" s="263" t="s">
        <v>1</v>
      </c>
      <c r="F1979" s="264" t="s">
        <v>2075</v>
      </c>
      <c r="G1979" s="261"/>
      <c r="H1979" s="263" t="s">
        <v>1</v>
      </c>
      <c r="I1979" s="265"/>
      <c r="J1979" s="261"/>
      <c r="K1979" s="261"/>
      <c r="L1979" s="266"/>
      <c r="M1979" s="267"/>
      <c r="N1979" s="268"/>
      <c r="O1979" s="268"/>
      <c r="P1979" s="268"/>
      <c r="Q1979" s="268"/>
      <c r="R1979" s="268"/>
      <c r="S1979" s="268"/>
      <c r="T1979" s="269"/>
      <c r="U1979" s="13"/>
      <c r="V1979" s="13"/>
      <c r="W1979" s="13"/>
      <c r="X1979" s="13"/>
      <c r="Y1979" s="13"/>
      <c r="Z1979" s="13"/>
      <c r="AA1979" s="13"/>
      <c r="AB1979" s="13"/>
      <c r="AC1979" s="13"/>
      <c r="AD1979" s="13"/>
      <c r="AE1979" s="13"/>
      <c r="AT1979" s="270" t="s">
        <v>251</v>
      </c>
      <c r="AU1979" s="270" t="s">
        <v>85</v>
      </c>
      <c r="AV1979" s="13" t="s">
        <v>31</v>
      </c>
      <c r="AW1979" s="13" t="s">
        <v>30</v>
      </c>
      <c r="AX1979" s="13" t="s">
        <v>76</v>
      </c>
      <c r="AY1979" s="270" t="s">
        <v>242</v>
      </c>
    </row>
    <row r="1980" s="13" customFormat="1">
      <c r="A1980" s="13"/>
      <c r="B1980" s="260"/>
      <c r="C1980" s="261"/>
      <c r="D1980" s="262" t="s">
        <v>251</v>
      </c>
      <c r="E1980" s="263" t="s">
        <v>1</v>
      </c>
      <c r="F1980" s="264" t="s">
        <v>2042</v>
      </c>
      <c r="G1980" s="261"/>
      <c r="H1980" s="263" t="s">
        <v>1</v>
      </c>
      <c r="I1980" s="265"/>
      <c r="J1980" s="261"/>
      <c r="K1980" s="261"/>
      <c r="L1980" s="266"/>
      <c r="M1980" s="267"/>
      <c r="N1980" s="268"/>
      <c r="O1980" s="268"/>
      <c r="P1980" s="268"/>
      <c r="Q1980" s="268"/>
      <c r="R1980" s="268"/>
      <c r="S1980" s="268"/>
      <c r="T1980" s="269"/>
      <c r="U1980" s="13"/>
      <c r="V1980" s="13"/>
      <c r="W1980" s="13"/>
      <c r="X1980" s="13"/>
      <c r="Y1980" s="13"/>
      <c r="Z1980" s="13"/>
      <c r="AA1980" s="13"/>
      <c r="AB1980" s="13"/>
      <c r="AC1980" s="13"/>
      <c r="AD1980" s="13"/>
      <c r="AE1980" s="13"/>
      <c r="AT1980" s="270" t="s">
        <v>251</v>
      </c>
      <c r="AU1980" s="270" t="s">
        <v>85</v>
      </c>
      <c r="AV1980" s="13" t="s">
        <v>31</v>
      </c>
      <c r="AW1980" s="13" t="s">
        <v>30</v>
      </c>
      <c r="AX1980" s="13" t="s">
        <v>76</v>
      </c>
      <c r="AY1980" s="270" t="s">
        <v>242</v>
      </c>
    </row>
    <row r="1981" s="14" customFormat="1">
      <c r="A1981" s="14"/>
      <c r="B1981" s="271"/>
      <c r="C1981" s="272"/>
      <c r="D1981" s="262" t="s">
        <v>251</v>
      </c>
      <c r="E1981" s="273" t="s">
        <v>1</v>
      </c>
      <c r="F1981" s="274" t="s">
        <v>2076</v>
      </c>
      <c r="G1981" s="272"/>
      <c r="H1981" s="275">
        <v>276.50999999999999</v>
      </c>
      <c r="I1981" s="276"/>
      <c r="J1981" s="272"/>
      <c r="K1981" s="272"/>
      <c r="L1981" s="277"/>
      <c r="M1981" s="278"/>
      <c r="N1981" s="279"/>
      <c r="O1981" s="279"/>
      <c r="P1981" s="279"/>
      <c r="Q1981" s="279"/>
      <c r="R1981" s="279"/>
      <c r="S1981" s="279"/>
      <c r="T1981" s="280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T1981" s="281" t="s">
        <v>251</v>
      </c>
      <c r="AU1981" s="281" t="s">
        <v>85</v>
      </c>
      <c r="AV1981" s="14" t="s">
        <v>85</v>
      </c>
      <c r="AW1981" s="14" t="s">
        <v>30</v>
      </c>
      <c r="AX1981" s="14" t="s">
        <v>76</v>
      </c>
      <c r="AY1981" s="281" t="s">
        <v>242</v>
      </c>
    </row>
    <row r="1982" s="13" customFormat="1">
      <c r="A1982" s="13"/>
      <c r="B1982" s="260"/>
      <c r="C1982" s="261"/>
      <c r="D1982" s="262" t="s">
        <v>251</v>
      </c>
      <c r="E1982" s="263" t="s">
        <v>1</v>
      </c>
      <c r="F1982" s="264" t="s">
        <v>2077</v>
      </c>
      <c r="G1982" s="261"/>
      <c r="H1982" s="263" t="s">
        <v>1</v>
      </c>
      <c r="I1982" s="265"/>
      <c r="J1982" s="261"/>
      <c r="K1982" s="261"/>
      <c r="L1982" s="266"/>
      <c r="M1982" s="267"/>
      <c r="N1982" s="268"/>
      <c r="O1982" s="268"/>
      <c r="P1982" s="268"/>
      <c r="Q1982" s="268"/>
      <c r="R1982" s="268"/>
      <c r="S1982" s="268"/>
      <c r="T1982" s="269"/>
      <c r="U1982" s="13"/>
      <c r="V1982" s="13"/>
      <c r="W1982" s="13"/>
      <c r="X1982" s="13"/>
      <c r="Y1982" s="13"/>
      <c r="Z1982" s="13"/>
      <c r="AA1982" s="13"/>
      <c r="AB1982" s="13"/>
      <c r="AC1982" s="13"/>
      <c r="AD1982" s="13"/>
      <c r="AE1982" s="13"/>
      <c r="AT1982" s="270" t="s">
        <v>251</v>
      </c>
      <c r="AU1982" s="270" t="s">
        <v>85</v>
      </c>
      <c r="AV1982" s="13" t="s">
        <v>31</v>
      </c>
      <c r="AW1982" s="13" t="s">
        <v>30</v>
      </c>
      <c r="AX1982" s="13" t="s">
        <v>76</v>
      </c>
      <c r="AY1982" s="270" t="s">
        <v>242</v>
      </c>
    </row>
    <row r="1983" s="14" customFormat="1">
      <c r="A1983" s="14"/>
      <c r="B1983" s="271"/>
      <c r="C1983" s="272"/>
      <c r="D1983" s="262" t="s">
        <v>251</v>
      </c>
      <c r="E1983" s="273" t="s">
        <v>1</v>
      </c>
      <c r="F1983" s="274" t="s">
        <v>2076</v>
      </c>
      <c r="G1983" s="272"/>
      <c r="H1983" s="275">
        <v>276.50999999999999</v>
      </c>
      <c r="I1983" s="276"/>
      <c r="J1983" s="272"/>
      <c r="K1983" s="272"/>
      <c r="L1983" s="277"/>
      <c r="M1983" s="278"/>
      <c r="N1983" s="279"/>
      <c r="O1983" s="279"/>
      <c r="P1983" s="279"/>
      <c r="Q1983" s="279"/>
      <c r="R1983" s="279"/>
      <c r="S1983" s="279"/>
      <c r="T1983" s="280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T1983" s="281" t="s">
        <v>251</v>
      </c>
      <c r="AU1983" s="281" t="s">
        <v>85</v>
      </c>
      <c r="AV1983" s="14" t="s">
        <v>85</v>
      </c>
      <c r="AW1983" s="14" t="s">
        <v>30</v>
      </c>
      <c r="AX1983" s="14" t="s">
        <v>76</v>
      </c>
      <c r="AY1983" s="281" t="s">
        <v>242</v>
      </c>
    </row>
    <row r="1984" s="13" customFormat="1">
      <c r="A1984" s="13"/>
      <c r="B1984" s="260"/>
      <c r="C1984" s="261"/>
      <c r="D1984" s="262" t="s">
        <v>251</v>
      </c>
      <c r="E1984" s="263" t="s">
        <v>1</v>
      </c>
      <c r="F1984" s="264" t="s">
        <v>2078</v>
      </c>
      <c r="G1984" s="261"/>
      <c r="H1984" s="263" t="s">
        <v>1</v>
      </c>
      <c r="I1984" s="265"/>
      <c r="J1984" s="261"/>
      <c r="K1984" s="261"/>
      <c r="L1984" s="266"/>
      <c r="M1984" s="267"/>
      <c r="N1984" s="268"/>
      <c r="O1984" s="268"/>
      <c r="P1984" s="268"/>
      <c r="Q1984" s="268"/>
      <c r="R1984" s="268"/>
      <c r="S1984" s="268"/>
      <c r="T1984" s="269"/>
      <c r="U1984" s="13"/>
      <c r="V1984" s="13"/>
      <c r="W1984" s="13"/>
      <c r="X1984" s="13"/>
      <c r="Y1984" s="13"/>
      <c r="Z1984" s="13"/>
      <c r="AA1984" s="13"/>
      <c r="AB1984" s="13"/>
      <c r="AC1984" s="13"/>
      <c r="AD1984" s="13"/>
      <c r="AE1984" s="13"/>
      <c r="AT1984" s="270" t="s">
        <v>251</v>
      </c>
      <c r="AU1984" s="270" t="s">
        <v>85</v>
      </c>
      <c r="AV1984" s="13" t="s">
        <v>31</v>
      </c>
      <c r="AW1984" s="13" t="s">
        <v>30</v>
      </c>
      <c r="AX1984" s="13" t="s">
        <v>76</v>
      </c>
      <c r="AY1984" s="270" t="s">
        <v>242</v>
      </c>
    </row>
    <row r="1985" s="14" customFormat="1">
      <c r="A1985" s="14"/>
      <c r="B1985" s="271"/>
      <c r="C1985" s="272"/>
      <c r="D1985" s="262" t="s">
        <v>251</v>
      </c>
      <c r="E1985" s="273" t="s">
        <v>1</v>
      </c>
      <c r="F1985" s="274" t="s">
        <v>2061</v>
      </c>
      <c r="G1985" s="272"/>
      <c r="H1985" s="275">
        <v>135.428</v>
      </c>
      <c r="I1985" s="276"/>
      <c r="J1985" s="272"/>
      <c r="K1985" s="272"/>
      <c r="L1985" s="277"/>
      <c r="M1985" s="278"/>
      <c r="N1985" s="279"/>
      <c r="O1985" s="279"/>
      <c r="P1985" s="279"/>
      <c r="Q1985" s="279"/>
      <c r="R1985" s="279"/>
      <c r="S1985" s="279"/>
      <c r="T1985" s="280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T1985" s="281" t="s">
        <v>251</v>
      </c>
      <c r="AU1985" s="281" t="s">
        <v>85</v>
      </c>
      <c r="AV1985" s="14" t="s">
        <v>85</v>
      </c>
      <c r="AW1985" s="14" t="s">
        <v>30</v>
      </c>
      <c r="AX1985" s="14" t="s">
        <v>76</v>
      </c>
      <c r="AY1985" s="281" t="s">
        <v>242</v>
      </c>
    </row>
    <row r="1986" s="16" customFormat="1">
      <c r="A1986" s="16"/>
      <c r="B1986" s="293"/>
      <c r="C1986" s="294"/>
      <c r="D1986" s="262" t="s">
        <v>251</v>
      </c>
      <c r="E1986" s="295" t="s">
        <v>1</v>
      </c>
      <c r="F1986" s="296" t="s">
        <v>293</v>
      </c>
      <c r="G1986" s="294"/>
      <c r="H1986" s="297">
        <v>688.44799999999998</v>
      </c>
      <c r="I1986" s="298"/>
      <c r="J1986" s="294"/>
      <c r="K1986" s="294"/>
      <c r="L1986" s="299"/>
      <c r="M1986" s="300"/>
      <c r="N1986" s="301"/>
      <c r="O1986" s="301"/>
      <c r="P1986" s="301"/>
      <c r="Q1986" s="301"/>
      <c r="R1986" s="301"/>
      <c r="S1986" s="301"/>
      <c r="T1986" s="302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T1986" s="303" t="s">
        <v>251</v>
      </c>
      <c r="AU1986" s="303" t="s">
        <v>85</v>
      </c>
      <c r="AV1986" s="16" t="s">
        <v>113</v>
      </c>
      <c r="AW1986" s="16" t="s">
        <v>30</v>
      </c>
      <c r="AX1986" s="16" t="s">
        <v>76</v>
      </c>
      <c r="AY1986" s="303" t="s">
        <v>242</v>
      </c>
    </row>
    <row r="1987" s="13" customFormat="1">
      <c r="A1987" s="13"/>
      <c r="B1987" s="260"/>
      <c r="C1987" s="261"/>
      <c r="D1987" s="262" t="s">
        <v>251</v>
      </c>
      <c r="E1987" s="263" t="s">
        <v>1</v>
      </c>
      <c r="F1987" s="264" t="s">
        <v>1956</v>
      </c>
      <c r="G1987" s="261"/>
      <c r="H1987" s="263" t="s">
        <v>1</v>
      </c>
      <c r="I1987" s="265"/>
      <c r="J1987" s="261"/>
      <c r="K1987" s="261"/>
      <c r="L1987" s="266"/>
      <c r="M1987" s="267"/>
      <c r="N1987" s="268"/>
      <c r="O1987" s="268"/>
      <c r="P1987" s="268"/>
      <c r="Q1987" s="268"/>
      <c r="R1987" s="268"/>
      <c r="S1987" s="268"/>
      <c r="T1987" s="269"/>
      <c r="U1987" s="13"/>
      <c r="V1987" s="13"/>
      <c r="W1987" s="13"/>
      <c r="X1987" s="13"/>
      <c r="Y1987" s="13"/>
      <c r="Z1987" s="13"/>
      <c r="AA1987" s="13"/>
      <c r="AB1987" s="13"/>
      <c r="AC1987" s="13"/>
      <c r="AD1987" s="13"/>
      <c r="AE1987" s="13"/>
      <c r="AT1987" s="270" t="s">
        <v>251</v>
      </c>
      <c r="AU1987" s="270" t="s">
        <v>85</v>
      </c>
      <c r="AV1987" s="13" t="s">
        <v>31</v>
      </c>
      <c r="AW1987" s="13" t="s">
        <v>30</v>
      </c>
      <c r="AX1987" s="13" t="s">
        <v>76</v>
      </c>
      <c r="AY1987" s="270" t="s">
        <v>242</v>
      </c>
    </row>
    <row r="1988" s="13" customFormat="1">
      <c r="A1988" s="13"/>
      <c r="B1988" s="260"/>
      <c r="C1988" s="261"/>
      <c r="D1988" s="262" t="s">
        <v>251</v>
      </c>
      <c r="E1988" s="263" t="s">
        <v>1</v>
      </c>
      <c r="F1988" s="264" t="s">
        <v>1948</v>
      </c>
      <c r="G1988" s="261"/>
      <c r="H1988" s="263" t="s">
        <v>1</v>
      </c>
      <c r="I1988" s="265"/>
      <c r="J1988" s="261"/>
      <c r="K1988" s="261"/>
      <c r="L1988" s="266"/>
      <c r="M1988" s="267"/>
      <c r="N1988" s="268"/>
      <c r="O1988" s="268"/>
      <c r="P1988" s="268"/>
      <c r="Q1988" s="268"/>
      <c r="R1988" s="268"/>
      <c r="S1988" s="268"/>
      <c r="T1988" s="269"/>
      <c r="U1988" s="13"/>
      <c r="V1988" s="13"/>
      <c r="W1988" s="13"/>
      <c r="X1988" s="13"/>
      <c r="Y1988" s="13"/>
      <c r="Z1988" s="13"/>
      <c r="AA1988" s="13"/>
      <c r="AB1988" s="13"/>
      <c r="AC1988" s="13"/>
      <c r="AD1988" s="13"/>
      <c r="AE1988" s="13"/>
      <c r="AT1988" s="270" t="s">
        <v>251</v>
      </c>
      <c r="AU1988" s="270" t="s">
        <v>85</v>
      </c>
      <c r="AV1988" s="13" t="s">
        <v>31</v>
      </c>
      <c r="AW1988" s="13" t="s">
        <v>30</v>
      </c>
      <c r="AX1988" s="13" t="s">
        <v>76</v>
      </c>
      <c r="AY1988" s="270" t="s">
        <v>242</v>
      </c>
    </row>
    <row r="1989" s="13" customFormat="1">
      <c r="A1989" s="13"/>
      <c r="B1989" s="260"/>
      <c r="C1989" s="261"/>
      <c r="D1989" s="262" t="s">
        <v>251</v>
      </c>
      <c r="E1989" s="263" t="s">
        <v>1</v>
      </c>
      <c r="F1989" s="264" t="s">
        <v>808</v>
      </c>
      <c r="G1989" s="261"/>
      <c r="H1989" s="263" t="s">
        <v>1</v>
      </c>
      <c r="I1989" s="265"/>
      <c r="J1989" s="261"/>
      <c r="K1989" s="261"/>
      <c r="L1989" s="266"/>
      <c r="M1989" s="267"/>
      <c r="N1989" s="268"/>
      <c r="O1989" s="268"/>
      <c r="P1989" s="268"/>
      <c r="Q1989" s="268"/>
      <c r="R1989" s="268"/>
      <c r="S1989" s="268"/>
      <c r="T1989" s="269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3"/>
      <c r="AT1989" s="270" t="s">
        <v>251</v>
      </c>
      <c r="AU1989" s="270" t="s">
        <v>85</v>
      </c>
      <c r="AV1989" s="13" t="s">
        <v>31</v>
      </c>
      <c r="AW1989" s="13" t="s">
        <v>30</v>
      </c>
      <c r="AX1989" s="13" t="s">
        <v>76</v>
      </c>
      <c r="AY1989" s="270" t="s">
        <v>242</v>
      </c>
    </row>
    <row r="1990" s="14" customFormat="1">
      <c r="A1990" s="14"/>
      <c r="B1990" s="271"/>
      <c r="C1990" s="272"/>
      <c r="D1990" s="262" t="s">
        <v>251</v>
      </c>
      <c r="E1990" s="273" t="s">
        <v>1</v>
      </c>
      <c r="F1990" s="274" t="s">
        <v>1984</v>
      </c>
      <c r="G1990" s="272"/>
      <c r="H1990" s="275">
        <v>19.600000000000001</v>
      </c>
      <c r="I1990" s="276"/>
      <c r="J1990" s="272"/>
      <c r="K1990" s="272"/>
      <c r="L1990" s="277"/>
      <c r="M1990" s="278"/>
      <c r="N1990" s="279"/>
      <c r="O1990" s="279"/>
      <c r="P1990" s="279"/>
      <c r="Q1990" s="279"/>
      <c r="R1990" s="279"/>
      <c r="S1990" s="279"/>
      <c r="T1990" s="280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T1990" s="281" t="s">
        <v>251</v>
      </c>
      <c r="AU1990" s="281" t="s">
        <v>85</v>
      </c>
      <c r="AV1990" s="14" t="s">
        <v>85</v>
      </c>
      <c r="AW1990" s="14" t="s">
        <v>30</v>
      </c>
      <c r="AX1990" s="14" t="s">
        <v>76</v>
      </c>
      <c r="AY1990" s="281" t="s">
        <v>242</v>
      </c>
    </row>
    <row r="1991" s="13" customFormat="1">
      <c r="A1991" s="13"/>
      <c r="B1991" s="260"/>
      <c r="C1991" s="261"/>
      <c r="D1991" s="262" t="s">
        <v>251</v>
      </c>
      <c r="E1991" s="263" t="s">
        <v>1</v>
      </c>
      <c r="F1991" s="264" t="s">
        <v>810</v>
      </c>
      <c r="G1991" s="261"/>
      <c r="H1991" s="263" t="s">
        <v>1</v>
      </c>
      <c r="I1991" s="265"/>
      <c r="J1991" s="261"/>
      <c r="K1991" s="261"/>
      <c r="L1991" s="266"/>
      <c r="M1991" s="267"/>
      <c r="N1991" s="268"/>
      <c r="O1991" s="268"/>
      <c r="P1991" s="268"/>
      <c r="Q1991" s="268"/>
      <c r="R1991" s="268"/>
      <c r="S1991" s="268"/>
      <c r="T1991" s="269"/>
      <c r="U1991" s="13"/>
      <c r="V1991" s="13"/>
      <c r="W1991" s="13"/>
      <c r="X1991" s="13"/>
      <c r="Y1991" s="13"/>
      <c r="Z1991" s="13"/>
      <c r="AA1991" s="13"/>
      <c r="AB1991" s="13"/>
      <c r="AC1991" s="13"/>
      <c r="AD1991" s="13"/>
      <c r="AE1991" s="13"/>
      <c r="AT1991" s="270" t="s">
        <v>251</v>
      </c>
      <c r="AU1991" s="270" t="s">
        <v>85</v>
      </c>
      <c r="AV1991" s="13" t="s">
        <v>31</v>
      </c>
      <c r="AW1991" s="13" t="s">
        <v>30</v>
      </c>
      <c r="AX1991" s="13" t="s">
        <v>76</v>
      </c>
      <c r="AY1991" s="270" t="s">
        <v>242</v>
      </c>
    </row>
    <row r="1992" s="14" customFormat="1">
      <c r="A1992" s="14"/>
      <c r="B1992" s="271"/>
      <c r="C1992" s="272"/>
      <c r="D1992" s="262" t="s">
        <v>251</v>
      </c>
      <c r="E1992" s="273" t="s">
        <v>1</v>
      </c>
      <c r="F1992" s="274" t="s">
        <v>1985</v>
      </c>
      <c r="G1992" s="272"/>
      <c r="H1992" s="275">
        <v>28</v>
      </c>
      <c r="I1992" s="276"/>
      <c r="J1992" s="272"/>
      <c r="K1992" s="272"/>
      <c r="L1992" s="277"/>
      <c r="M1992" s="278"/>
      <c r="N1992" s="279"/>
      <c r="O1992" s="279"/>
      <c r="P1992" s="279"/>
      <c r="Q1992" s="279"/>
      <c r="R1992" s="279"/>
      <c r="S1992" s="279"/>
      <c r="T1992" s="280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T1992" s="281" t="s">
        <v>251</v>
      </c>
      <c r="AU1992" s="281" t="s">
        <v>85</v>
      </c>
      <c r="AV1992" s="14" t="s">
        <v>85</v>
      </c>
      <c r="AW1992" s="14" t="s">
        <v>30</v>
      </c>
      <c r="AX1992" s="14" t="s">
        <v>76</v>
      </c>
      <c r="AY1992" s="281" t="s">
        <v>242</v>
      </c>
    </row>
    <row r="1993" s="13" customFormat="1">
      <c r="A1993" s="13"/>
      <c r="B1993" s="260"/>
      <c r="C1993" s="261"/>
      <c r="D1993" s="262" t="s">
        <v>251</v>
      </c>
      <c r="E1993" s="263" t="s">
        <v>1</v>
      </c>
      <c r="F1993" s="264" t="s">
        <v>1947</v>
      </c>
      <c r="G1993" s="261"/>
      <c r="H1993" s="263" t="s">
        <v>1</v>
      </c>
      <c r="I1993" s="265"/>
      <c r="J1993" s="261"/>
      <c r="K1993" s="261"/>
      <c r="L1993" s="266"/>
      <c r="M1993" s="267"/>
      <c r="N1993" s="268"/>
      <c r="O1993" s="268"/>
      <c r="P1993" s="268"/>
      <c r="Q1993" s="268"/>
      <c r="R1993" s="268"/>
      <c r="S1993" s="268"/>
      <c r="T1993" s="269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  <c r="AE1993" s="13"/>
      <c r="AT1993" s="270" t="s">
        <v>251</v>
      </c>
      <c r="AU1993" s="270" t="s">
        <v>85</v>
      </c>
      <c r="AV1993" s="13" t="s">
        <v>31</v>
      </c>
      <c r="AW1993" s="13" t="s">
        <v>30</v>
      </c>
      <c r="AX1993" s="13" t="s">
        <v>76</v>
      </c>
      <c r="AY1993" s="270" t="s">
        <v>242</v>
      </c>
    </row>
    <row r="1994" s="14" customFormat="1">
      <c r="A1994" s="14"/>
      <c r="B1994" s="271"/>
      <c r="C1994" s="272"/>
      <c r="D1994" s="262" t="s">
        <v>251</v>
      </c>
      <c r="E1994" s="273" t="s">
        <v>1</v>
      </c>
      <c r="F1994" s="274" t="s">
        <v>1985</v>
      </c>
      <c r="G1994" s="272"/>
      <c r="H1994" s="275">
        <v>28</v>
      </c>
      <c r="I1994" s="276"/>
      <c r="J1994" s="272"/>
      <c r="K1994" s="272"/>
      <c r="L1994" s="277"/>
      <c r="M1994" s="278"/>
      <c r="N1994" s="279"/>
      <c r="O1994" s="279"/>
      <c r="P1994" s="279"/>
      <c r="Q1994" s="279"/>
      <c r="R1994" s="279"/>
      <c r="S1994" s="279"/>
      <c r="T1994" s="280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T1994" s="281" t="s">
        <v>251</v>
      </c>
      <c r="AU1994" s="281" t="s">
        <v>85</v>
      </c>
      <c r="AV1994" s="14" t="s">
        <v>85</v>
      </c>
      <c r="AW1994" s="14" t="s">
        <v>30</v>
      </c>
      <c r="AX1994" s="14" t="s">
        <v>76</v>
      </c>
      <c r="AY1994" s="281" t="s">
        <v>242</v>
      </c>
    </row>
    <row r="1995" s="13" customFormat="1">
      <c r="A1995" s="13"/>
      <c r="B1995" s="260"/>
      <c r="C1995" s="261"/>
      <c r="D1995" s="262" t="s">
        <v>251</v>
      </c>
      <c r="E1995" s="263" t="s">
        <v>1</v>
      </c>
      <c r="F1995" s="264" t="s">
        <v>813</v>
      </c>
      <c r="G1995" s="261"/>
      <c r="H1995" s="263" t="s">
        <v>1</v>
      </c>
      <c r="I1995" s="265"/>
      <c r="J1995" s="261"/>
      <c r="K1995" s="261"/>
      <c r="L1995" s="266"/>
      <c r="M1995" s="267"/>
      <c r="N1995" s="268"/>
      <c r="O1995" s="268"/>
      <c r="P1995" s="268"/>
      <c r="Q1995" s="268"/>
      <c r="R1995" s="268"/>
      <c r="S1995" s="268"/>
      <c r="T1995" s="269"/>
      <c r="U1995" s="13"/>
      <c r="V1995" s="13"/>
      <c r="W1995" s="13"/>
      <c r="X1995" s="13"/>
      <c r="Y1995" s="13"/>
      <c r="Z1995" s="13"/>
      <c r="AA1995" s="13"/>
      <c r="AB1995" s="13"/>
      <c r="AC1995" s="13"/>
      <c r="AD1995" s="13"/>
      <c r="AE1995" s="13"/>
      <c r="AT1995" s="270" t="s">
        <v>251</v>
      </c>
      <c r="AU1995" s="270" t="s">
        <v>85</v>
      </c>
      <c r="AV1995" s="13" t="s">
        <v>31</v>
      </c>
      <c r="AW1995" s="13" t="s">
        <v>30</v>
      </c>
      <c r="AX1995" s="13" t="s">
        <v>76</v>
      </c>
      <c r="AY1995" s="270" t="s">
        <v>242</v>
      </c>
    </row>
    <row r="1996" s="14" customFormat="1">
      <c r="A1996" s="14"/>
      <c r="B1996" s="271"/>
      <c r="C1996" s="272"/>
      <c r="D1996" s="262" t="s">
        <v>251</v>
      </c>
      <c r="E1996" s="273" t="s">
        <v>1</v>
      </c>
      <c r="F1996" s="274" t="s">
        <v>1984</v>
      </c>
      <c r="G1996" s="272"/>
      <c r="H1996" s="275">
        <v>19.600000000000001</v>
      </c>
      <c r="I1996" s="276"/>
      <c r="J1996" s="272"/>
      <c r="K1996" s="272"/>
      <c r="L1996" s="277"/>
      <c r="M1996" s="278"/>
      <c r="N1996" s="279"/>
      <c r="O1996" s="279"/>
      <c r="P1996" s="279"/>
      <c r="Q1996" s="279"/>
      <c r="R1996" s="279"/>
      <c r="S1996" s="279"/>
      <c r="T1996" s="280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T1996" s="281" t="s">
        <v>251</v>
      </c>
      <c r="AU1996" s="281" t="s">
        <v>85</v>
      </c>
      <c r="AV1996" s="14" t="s">
        <v>85</v>
      </c>
      <c r="AW1996" s="14" t="s">
        <v>30</v>
      </c>
      <c r="AX1996" s="14" t="s">
        <v>76</v>
      </c>
      <c r="AY1996" s="281" t="s">
        <v>242</v>
      </c>
    </row>
    <row r="1997" s="16" customFormat="1">
      <c r="A1997" s="16"/>
      <c r="B1997" s="293"/>
      <c r="C1997" s="294"/>
      <c r="D1997" s="262" t="s">
        <v>251</v>
      </c>
      <c r="E1997" s="295" t="s">
        <v>1</v>
      </c>
      <c r="F1997" s="296" t="s">
        <v>293</v>
      </c>
      <c r="G1997" s="294"/>
      <c r="H1997" s="297">
        <v>95.200000000000003</v>
      </c>
      <c r="I1997" s="298"/>
      <c r="J1997" s="294"/>
      <c r="K1997" s="294"/>
      <c r="L1997" s="299"/>
      <c r="M1997" s="300"/>
      <c r="N1997" s="301"/>
      <c r="O1997" s="301"/>
      <c r="P1997" s="301"/>
      <c r="Q1997" s="301"/>
      <c r="R1997" s="301"/>
      <c r="S1997" s="301"/>
      <c r="T1997" s="302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T1997" s="303" t="s">
        <v>251</v>
      </c>
      <c r="AU1997" s="303" t="s">
        <v>85</v>
      </c>
      <c r="AV1997" s="16" t="s">
        <v>113</v>
      </c>
      <c r="AW1997" s="16" t="s">
        <v>30</v>
      </c>
      <c r="AX1997" s="16" t="s">
        <v>76</v>
      </c>
      <c r="AY1997" s="303" t="s">
        <v>242</v>
      </c>
    </row>
    <row r="1998" s="13" customFormat="1">
      <c r="A1998" s="13"/>
      <c r="B1998" s="260"/>
      <c r="C1998" s="261"/>
      <c r="D1998" s="262" t="s">
        <v>251</v>
      </c>
      <c r="E1998" s="263" t="s">
        <v>1</v>
      </c>
      <c r="F1998" s="264" t="s">
        <v>2046</v>
      </c>
      <c r="G1998" s="261"/>
      <c r="H1998" s="263" t="s">
        <v>1</v>
      </c>
      <c r="I1998" s="265"/>
      <c r="J1998" s="261"/>
      <c r="K1998" s="261"/>
      <c r="L1998" s="266"/>
      <c r="M1998" s="267"/>
      <c r="N1998" s="268"/>
      <c r="O1998" s="268"/>
      <c r="P1998" s="268"/>
      <c r="Q1998" s="268"/>
      <c r="R1998" s="268"/>
      <c r="S1998" s="268"/>
      <c r="T1998" s="269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T1998" s="270" t="s">
        <v>251</v>
      </c>
      <c r="AU1998" s="270" t="s">
        <v>85</v>
      </c>
      <c r="AV1998" s="13" t="s">
        <v>31</v>
      </c>
      <c r="AW1998" s="13" t="s">
        <v>30</v>
      </c>
      <c r="AX1998" s="13" t="s">
        <v>76</v>
      </c>
      <c r="AY1998" s="270" t="s">
        <v>242</v>
      </c>
    </row>
    <row r="1999" s="13" customFormat="1">
      <c r="A1999" s="13"/>
      <c r="B1999" s="260"/>
      <c r="C1999" s="261"/>
      <c r="D1999" s="262" t="s">
        <v>251</v>
      </c>
      <c r="E1999" s="263" t="s">
        <v>1</v>
      </c>
      <c r="F1999" s="264" t="s">
        <v>808</v>
      </c>
      <c r="G1999" s="261"/>
      <c r="H1999" s="263" t="s">
        <v>1</v>
      </c>
      <c r="I1999" s="265"/>
      <c r="J1999" s="261"/>
      <c r="K1999" s="261"/>
      <c r="L1999" s="266"/>
      <c r="M1999" s="267"/>
      <c r="N1999" s="268"/>
      <c r="O1999" s="268"/>
      <c r="P1999" s="268"/>
      <c r="Q1999" s="268"/>
      <c r="R1999" s="268"/>
      <c r="S1999" s="268"/>
      <c r="T1999" s="269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T1999" s="270" t="s">
        <v>251</v>
      </c>
      <c r="AU1999" s="270" t="s">
        <v>85</v>
      </c>
      <c r="AV1999" s="13" t="s">
        <v>31</v>
      </c>
      <c r="AW1999" s="13" t="s">
        <v>30</v>
      </c>
      <c r="AX1999" s="13" t="s">
        <v>76</v>
      </c>
      <c r="AY1999" s="270" t="s">
        <v>242</v>
      </c>
    </row>
    <row r="2000" s="14" customFormat="1">
      <c r="A2000" s="14"/>
      <c r="B2000" s="271"/>
      <c r="C2000" s="272"/>
      <c r="D2000" s="262" t="s">
        <v>251</v>
      </c>
      <c r="E2000" s="273" t="s">
        <v>1</v>
      </c>
      <c r="F2000" s="274" t="s">
        <v>2012</v>
      </c>
      <c r="G2000" s="272"/>
      <c r="H2000" s="275">
        <v>6.4400000000000004</v>
      </c>
      <c r="I2000" s="276"/>
      <c r="J2000" s="272"/>
      <c r="K2000" s="272"/>
      <c r="L2000" s="277"/>
      <c r="M2000" s="278"/>
      <c r="N2000" s="279"/>
      <c r="O2000" s="279"/>
      <c r="P2000" s="279"/>
      <c r="Q2000" s="279"/>
      <c r="R2000" s="279"/>
      <c r="S2000" s="279"/>
      <c r="T2000" s="280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T2000" s="281" t="s">
        <v>251</v>
      </c>
      <c r="AU2000" s="281" t="s">
        <v>85</v>
      </c>
      <c r="AV2000" s="14" t="s">
        <v>85</v>
      </c>
      <c r="AW2000" s="14" t="s">
        <v>30</v>
      </c>
      <c r="AX2000" s="14" t="s">
        <v>76</v>
      </c>
      <c r="AY2000" s="281" t="s">
        <v>242</v>
      </c>
    </row>
    <row r="2001" s="13" customFormat="1">
      <c r="A2001" s="13"/>
      <c r="B2001" s="260"/>
      <c r="C2001" s="261"/>
      <c r="D2001" s="262" t="s">
        <v>251</v>
      </c>
      <c r="E2001" s="263" t="s">
        <v>1</v>
      </c>
      <c r="F2001" s="264" t="s">
        <v>810</v>
      </c>
      <c r="G2001" s="261"/>
      <c r="H2001" s="263" t="s">
        <v>1</v>
      </c>
      <c r="I2001" s="265"/>
      <c r="J2001" s="261"/>
      <c r="K2001" s="261"/>
      <c r="L2001" s="266"/>
      <c r="M2001" s="267"/>
      <c r="N2001" s="268"/>
      <c r="O2001" s="268"/>
      <c r="P2001" s="268"/>
      <c r="Q2001" s="268"/>
      <c r="R2001" s="268"/>
      <c r="S2001" s="268"/>
      <c r="T2001" s="269"/>
      <c r="U2001" s="13"/>
      <c r="V2001" s="13"/>
      <c r="W2001" s="13"/>
      <c r="X2001" s="13"/>
      <c r="Y2001" s="13"/>
      <c r="Z2001" s="13"/>
      <c r="AA2001" s="13"/>
      <c r="AB2001" s="13"/>
      <c r="AC2001" s="13"/>
      <c r="AD2001" s="13"/>
      <c r="AE2001" s="13"/>
      <c r="AT2001" s="270" t="s">
        <v>251</v>
      </c>
      <c r="AU2001" s="270" t="s">
        <v>85</v>
      </c>
      <c r="AV2001" s="13" t="s">
        <v>31</v>
      </c>
      <c r="AW2001" s="13" t="s">
        <v>30</v>
      </c>
      <c r="AX2001" s="13" t="s">
        <v>76</v>
      </c>
      <c r="AY2001" s="270" t="s">
        <v>242</v>
      </c>
    </row>
    <row r="2002" s="14" customFormat="1">
      <c r="A2002" s="14"/>
      <c r="B2002" s="271"/>
      <c r="C2002" s="272"/>
      <c r="D2002" s="262" t="s">
        <v>251</v>
      </c>
      <c r="E2002" s="273" t="s">
        <v>1</v>
      </c>
      <c r="F2002" s="274" t="s">
        <v>2013</v>
      </c>
      <c r="G2002" s="272"/>
      <c r="H2002" s="275">
        <v>12.880000000000001</v>
      </c>
      <c r="I2002" s="276"/>
      <c r="J2002" s="272"/>
      <c r="K2002" s="272"/>
      <c r="L2002" s="277"/>
      <c r="M2002" s="278"/>
      <c r="N2002" s="279"/>
      <c r="O2002" s="279"/>
      <c r="P2002" s="279"/>
      <c r="Q2002" s="279"/>
      <c r="R2002" s="279"/>
      <c r="S2002" s="279"/>
      <c r="T2002" s="280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T2002" s="281" t="s">
        <v>251</v>
      </c>
      <c r="AU2002" s="281" t="s">
        <v>85</v>
      </c>
      <c r="AV2002" s="14" t="s">
        <v>85</v>
      </c>
      <c r="AW2002" s="14" t="s">
        <v>30</v>
      </c>
      <c r="AX2002" s="14" t="s">
        <v>76</v>
      </c>
      <c r="AY2002" s="281" t="s">
        <v>242</v>
      </c>
    </row>
    <row r="2003" s="13" customFormat="1">
      <c r="A2003" s="13"/>
      <c r="B2003" s="260"/>
      <c r="C2003" s="261"/>
      <c r="D2003" s="262" t="s">
        <v>251</v>
      </c>
      <c r="E2003" s="263" t="s">
        <v>1</v>
      </c>
      <c r="F2003" s="264" t="s">
        <v>1947</v>
      </c>
      <c r="G2003" s="261"/>
      <c r="H2003" s="263" t="s">
        <v>1</v>
      </c>
      <c r="I2003" s="265"/>
      <c r="J2003" s="261"/>
      <c r="K2003" s="261"/>
      <c r="L2003" s="266"/>
      <c r="M2003" s="267"/>
      <c r="N2003" s="268"/>
      <c r="O2003" s="268"/>
      <c r="P2003" s="268"/>
      <c r="Q2003" s="268"/>
      <c r="R2003" s="268"/>
      <c r="S2003" s="268"/>
      <c r="T2003" s="269"/>
      <c r="U2003" s="13"/>
      <c r="V2003" s="13"/>
      <c r="W2003" s="13"/>
      <c r="X2003" s="13"/>
      <c r="Y2003" s="13"/>
      <c r="Z2003" s="13"/>
      <c r="AA2003" s="13"/>
      <c r="AB2003" s="13"/>
      <c r="AC2003" s="13"/>
      <c r="AD2003" s="13"/>
      <c r="AE2003" s="13"/>
      <c r="AT2003" s="270" t="s">
        <v>251</v>
      </c>
      <c r="AU2003" s="270" t="s">
        <v>85</v>
      </c>
      <c r="AV2003" s="13" t="s">
        <v>31</v>
      </c>
      <c r="AW2003" s="13" t="s">
        <v>30</v>
      </c>
      <c r="AX2003" s="13" t="s">
        <v>76</v>
      </c>
      <c r="AY2003" s="270" t="s">
        <v>242</v>
      </c>
    </row>
    <row r="2004" s="14" customFormat="1">
      <c r="A2004" s="14"/>
      <c r="B2004" s="271"/>
      <c r="C2004" s="272"/>
      <c r="D2004" s="262" t="s">
        <v>251</v>
      </c>
      <c r="E2004" s="273" t="s">
        <v>1</v>
      </c>
      <c r="F2004" s="274" t="s">
        <v>2013</v>
      </c>
      <c r="G2004" s="272"/>
      <c r="H2004" s="275">
        <v>12.880000000000001</v>
      </c>
      <c r="I2004" s="276"/>
      <c r="J2004" s="272"/>
      <c r="K2004" s="272"/>
      <c r="L2004" s="277"/>
      <c r="M2004" s="278"/>
      <c r="N2004" s="279"/>
      <c r="O2004" s="279"/>
      <c r="P2004" s="279"/>
      <c r="Q2004" s="279"/>
      <c r="R2004" s="279"/>
      <c r="S2004" s="279"/>
      <c r="T2004" s="280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T2004" s="281" t="s">
        <v>251</v>
      </c>
      <c r="AU2004" s="281" t="s">
        <v>85</v>
      </c>
      <c r="AV2004" s="14" t="s">
        <v>85</v>
      </c>
      <c r="AW2004" s="14" t="s">
        <v>30</v>
      </c>
      <c r="AX2004" s="14" t="s">
        <v>76</v>
      </c>
      <c r="AY2004" s="281" t="s">
        <v>242</v>
      </c>
    </row>
    <row r="2005" s="13" customFormat="1">
      <c r="A2005" s="13"/>
      <c r="B2005" s="260"/>
      <c r="C2005" s="261"/>
      <c r="D2005" s="262" t="s">
        <v>251</v>
      </c>
      <c r="E2005" s="263" t="s">
        <v>1</v>
      </c>
      <c r="F2005" s="264" t="s">
        <v>813</v>
      </c>
      <c r="G2005" s="261"/>
      <c r="H2005" s="263" t="s">
        <v>1</v>
      </c>
      <c r="I2005" s="265"/>
      <c r="J2005" s="261"/>
      <c r="K2005" s="261"/>
      <c r="L2005" s="266"/>
      <c r="M2005" s="267"/>
      <c r="N2005" s="268"/>
      <c r="O2005" s="268"/>
      <c r="P2005" s="268"/>
      <c r="Q2005" s="268"/>
      <c r="R2005" s="268"/>
      <c r="S2005" s="268"/>
      <c r="T2005" s="269"/>
      <c r="U2005" s="13"/>
      <c r="V2005" s="13"/>
      <c r="W2005" s="13"/>
      <c r="X2005" s="13"/>
      <c r="Y2005" s="13"/>
      <c r="Z2005" s="13"/>
      <c r="AA2005" s="13"/>
      <c r="AB2005" s="13"/>
      <c r="AC2005" s="13"/>
      <c r="AD2005" s="13"/>
      <c r="AE2005" s="13"/>
      <c r="AT2005" s="270" t="s">
        <v>251</v>
      </c>
      <c r="AU2005" s="270" t="s">
        <v>85</v>
      </c>
      <c r="AV2005" s="13" t="s">
        <v>31</v>
      </c>
      <c r="AW2005" s="13" t="s">
        <v>30</v>
      </c>
      <c r="AX2005" s="13" t="s">
        <v>76</v>
      </c>
      <c r="AY2005" s="270" t="s">
        <v>242</v>
      </c>
    </row>
    <row r="2006" s="14" customFormat="1">
      <c r="A2006" s="14"/>
      <c r="B2006" s="271"/>
      <c r="C2006" s="272"/>
      <c r="D2006" s="262" t="s">
        <v>251</v>
      </c>
      <c r="E2006" s="273" t="s">
        <v>1</v>
      </c>
      <c r="F2006" s="274" t="s">
        <v>2014</v>
      </c>
      <c r="G2006" s="272"/>
      <c r="H2006" s="275">
        <v>9.016</v>
      </c>
      <c r="I2006" s="276"/>
      <c r="J2006" s="272"/>
      <c r="K2006" s="272"/>
      <c r="L2006" s="277"/>
      <c r="M2006" s="278"/>
      <c r="N2006" s="279"/>
      <c r="O2006" s="279"/>
      <c r="P2006" s="279"/>
      <c r="Q2006" s="279"/>
      <c r="R2006" s="279"/>
      <c r="S2006" s="279"/>
      <c r="T2006" s="280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T2006" s="281" t="s">
        <v>251</v>
      </c>
      <c r="AU2006" s="281" t="s">
        <v>85</v>
      </c>
      <c r="AV2006" s="14" t="s">
        <v>85</v>
      </c>
      <c r="AW2006" s="14" t="s">
        <v>30</v>
      </c>
      <c r="AX2006" s="14" t="s">
        <v>76</v>
      </c>
      <c r="AY2006" s="281" t="s">
        <v>242</v>
      </c>
    </row>
    <row r="2007" s="16" customFormat="1">
      <c r="A2007" s="16"/>
      <c r="B2007" s="293"/>
      <c r="C2007" s="294"/>
      <c r="D2007" s="262" t="s">
        <v>251</v>
      </c>
      <c r="E2007" s="295" t="s">
        <v>1</v>
      </c>
      <c r="F2007" s="296" t="s">
        <v>293</v>
      </c>
      <c r="G2007" s="294"/>
      <c r="H2007" s="297">
        <v>41.216000000000001</v>
      </c>
      <c r="I2007" s="298"/>
      <c r="J2007" s="294"/>
      <c r="K2007" s="294"/>
      <c r="L2007" s="299"/>
      <c r="M2007" s="300"/>
      <c r="N2007" s="301"/>
      <c r="O2007" s="301"/>
      <c r="P2007" s="301"/>
      <c r="Q2007" s="301"/>
      <c r="R2007" s="301"/>
      <c r="S2007" s="301"/>
      <c r="T2007" s="302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T2007" s="303" t="s">
        <v>251</v>
      </c>
      <c r="AU2007" s="303" t="s">
        <v>85</v>
      </c>
      <c r="AV2007" s="16" t="s">
        <v>113</v>
      </c>
      <c r="AW2007" s="16" t="s">
        <v>30</v>
      </c>
      <c r="AX2007" s="16" t="s">
        <v>76</v>
      </c>
      <c r="AY2007" s="303" t="s">
        <v>242</v>
      </c>
    </row>
    <row r="2008" s="15" customFormat="1">
      <c r="A2008" s="15"/>
      <c r="B2008" s="282"/>
      <c r="C2008" s="283"/>
      <c r="D2008" s="262" t="s">
        <v>251</v>
      </c>
      <c r="E2008" s="284" t="s">
        <v>1</v>
      </c>
      <c r="F2008" s="285" t="s">
        <v>256</v>
      </c>
      <c r="G2008" s="283"/>
      <c r="H2008" s="286">
        <v>824.86400000000003</v>
      </c>
      <c r="I2008" s="287"/>
      <c r="J2008" s="283"/>
      <c r="K2008" s="283"/>
      <c r="L2008" s="288"/>
      <c r="M2008" s="289"/>
      <c r="N2008" s="290"/>
      <c r="O2008" s="290"/>
      <c r="P2008" s="290"/>
      <c r="Q2008" s="290"/>
      <c r="R2008" s="290"/>
      <c r="S2008" s="290"/>
      <c r="T2008" s="291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T2008" s="292" t="s">
        <v>251</v>
      </c>
      <c r="AU2008" s="292" t="s">
        <v>85</v>
      </c>
      <c r="AV2008" s="15" t="s">
        <v>249</v>
      </c>
      <c r="AW2008" s="15" t="s">
        <v>30</v>
      </c>
      <c r="AX2008" s="15" t="s">
        <v>31</v>
      </c>
      <c r="AY2008" s="292" t="s">
        <v>242</v>
      </c>
    </row>
    <row r="2009" s="2" customFormat="1" ht="16.5" customHeight="1">
      <c r="A2009" s="41"/>
      <c r="B2009" s="42"/>
      <c r="C2009" s="247" t="s">
        <v>2079</v>
      </c>
      <c r="D2009" s="247" t="s">
        <v>245</v>
      </c>
      <c r="E2009" s="248" t="s">
        <v>2080</v>
      </c>
      <c r="F2009" s="249" t="s">
        <v>2081</v>
      </c>
      <c r="G2009" s="250" t="s">
        <v>465</v>
      </c>
      <c r="H2009" s="251">
        <v>146.09</v>
      </c>
      <c r="I2009" s="252"/>
      <c r="J2009" s="251">
        <f>ROUND(I2009*H2009,3)</f>
        <v>0</v>
      </c>
      <c r="K2009" s="253"/>
      <c r="L2009" s="44"/>
      <c r="M2009" s="254" t="s">
        <v>1</v>
      </c>
      <c r="N2009" s="255" t="s">
        <v>41</v>
      </c>
      <c r="O2009" s="94"/>
      <c r="P2009" s="256">
        <f>O2009*H2009</f>
        <v>0</v>
      </c>
      <c r="Q2009" s="256">
        <v>0.00142</v>
      </c>
      <c r="R2009" s="256">
        <f>Q2009*H2009</f>
        <v>0.20744780000000002</v>
      </c>
      <c r="S2009" s="256">
        <v>0</v>
      </c>
      <c r="T2009" s="257">
        <f>S2009*H2009</f>
        <v>0</v>
      </c>
      <c r="U2009" s="41"/>
      <c r="V2009" s="41"/>
      <c r="W2009" s="41"/>
      <c r="X2009" s="41"/>
      <c r="Y2009" s="41"/>
      <c r="Z2009" s="41"/>
      <c r="AA2009" s="41"/>
      <c r="AB2009" s="41"/>
      <c r="AC2009" s="41"/>
      <c r="AD2009" s="41"/>
      <c r="AE2009" s="41"/>
      <c r="AR2009" s="258" t="s">
        <v>518</v>
      </c>
      <c r="AT2009" s="258" t="s">
        <v>245</v>
      </c>
      <c r="AU2009" s="258" t="s">
        <v>85</v>
      </c>
      <c r="AY2009" s="18" t="s">
        <v>242</v>
      </c>
      <c r="BE2009" s="146">
        <f>IF(N2009="základní",J2009,0)</f>
        <v>0</v>
      </c>
      <c r="BF2009" s="146">
        <f>IF(N2009="snížená",J2009,0)</f>
        <v>0</v>
      </c>
      <c r="BG2009" s="146">
        <f>IF(N2009="zákl. přenesená",J2009,0)</f>
        <v>0</v>
      </c>
      <c r="BH2009" s="146">
        <f>IF(N2009="sníž. přenesená",J2009,0)</f>
        <v>0</v>
      </c>
      <c r="BI2009" s="146">
        <f>IF(N2009="nulová",J2009,0)</f>
        <v>0</v>
      </c>
      <c r="BJ2009" s="18" t="s">
        <v>31</v>
      </c>
      <c r="BK2009" s="259">
        <f>ROUND(I2009*H2009,3)</f>
        <v>0</v>
      </c>
      <c r="BL2009" s="18" t="s">
        <v>518</v>
      </c>
      <c r="BM2009" s="258" t="s">
        <v>2082</v>
      </c>
    </row>
    <row r="2010" s="2" customFormat="1" ht="24.15" customHeight="1">
      <c r="A2010" s="41"/>
      <c r="B2010" s="42"/>
      <c r="C2010" s="247" t="s">
        <v>2083</v>
      </c>
      <c r="D2010" s="247" t="s">
        <v>245</v>
      </c>
      <c r="E2010" s="248" t="s">
        <v>2084</v>
      </c>
      <c r="F2010" s="249" t="s">
        <v>2085</v>
      </c>
      <c r="G2010" s="250" t="s">
        <v>353</v>
      </c>
      <c r="H2010" s="251">
        <v>515.38199999999995</v>
      </c>
      <c r="I2010" s="252"/>
      <c r="J2010" s="251">
        <f>ROUND(I2010*H2010,3)</f>
        <v>0</v>
      </c>
      <c r="K2010" s="253"/>
      <c r="L2010" s="44"/>
      <c r="M2010" s="254" t="s">
        <v>1</v>
      </c>
      <c r="N2010" s="255" t="s">
        <v>41</v>
      </c>
      <c r="O2010" s="94"/>
      <c r="P2010" s="256">
        <f>O2010*H2010</f>
        <v>0</v>
      </c>
      <c r="Q2010" s="256">
        <v>5.0000000000000002E-05</v>
      </c>
      <c r="R2010" s="256">
        <f>Q2010*H2010</f>
        <v>0.0257691</v>
      </c>
      <c r="S2010" s="256">
        <v>0</v>
      </c>
      <c r="T2010" s="257">
        <f>S2010*H2010</f>
        <v>0</v>
      </c>
      <c r="U2010" s="41"/>
      <c r="V2010" s="41"/>
      <c r="W2010" s="41"/>
      <c r="X2010" s="41"/>
      <c r="Y2010" s="41"/>
      <c r="Z2010" s="41"/>
      <c r="AA2010" s="41"/>
      <c r="AB2010" s="41"/>
      <c r="AC2010" s="41"/>
      <c r="AD2010" s="41"/>
      <c r="AE2010" s="41"/>
      <c r="AR2010" s="258" t="s">
        <v>518</v>
      </c>
      <c r="AT2010" s="258" t="s">
        <v>245</v>
      </c>
      <c r="AU2010" s="258" t="s">
        <v>85</v>
      </c>
      <c r="AY2010" s="18" t="s">
        <v>242</v>
      </c>
      <c r="BE2010" s="146">
        <f>IF(N2010="základní",J2010,0)</f>
        <v>0</v>
      </c>
      <c r="BF2010" s="146">
        <f>IF(N2010="snížená",J2010,0)</f>
        <v>0</v>
      </c>
      <c r="BG2010" s="146">
        <f>IF(N2010="zákl. přenesená",J2010,0)</f>
        <v>0</v>
      </c>
      <c r="BH2010" s="146">
        <f>IF(N2010="sníž. přenesená",J2010,0)</f>
        <v>0</v>
      </c>
      <c r="BI2010" s="146">
        <f>IF(N2010="nulová",J2010,0)</f>
        <v>0</v>
      </c>
      <c r="BJ2010" s="18" t="s">
        <v>31</v>
      </c>
      <c r="BK2010" s="259">
        <f>ROUND(I2010*H2010,3)</f>
        <v>0</v>
      </c>
      <c r="BL2010" s="18" t="s">
        <v>518</v>
      </c>
      <c r="BM2010" s="258" t="s">
        <v>2086</v>
      </c>
    </row>
    <row r="2011" s="14" customFormat="1">
      <c r="A2011" s="14"/>
      <c r="B2011" s="271"/>
      <c r="C2011" s="272"/>
      <c r="D2011" s="262" t="s">
        <v>251</v>
      </c>
      <c r="E2011" s="273" t="s">
        <v>1</v>
      </c>
      <c r="F2011" s="274" t="s">
        <v>2087</v>
      </c>
      <c r="G2011" s="272"/>
      <c r="H2011" s="275">
        <v>515.38199999999995</v>
      </c>
      <c r="I2011" s="276"/>
      <c r="J2011" s="272"/>
      <c r="K2011" s="272"/>
      <c r="L2011" s="277"/>
      <c r="M2011" s="278"/>
      <c r="N2011" s="279"/>
      <c r="O2011" s="279"/>
      <c r="P2011" s="279"/>
      <c r="Q2011" s="279"/>
      <c r="R2011" s="279"/>
      <c r="S2011" s="279"/>
      <c r="T2011" s="280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T2011" s="281" t="s">
        <v>251</v>
      </c>
      <c r="AU2011" s="281" t="s">
        <v>85</v>
      </c>
      <c r="AV2011" s="14" t="s">
        <v>85</v>
      </c>
      <c r="AW2011" s="14" t="s">
        <v>30</v>
      </c>
      <c r="AX2011" s="14" t="s">
        <v>31</v>
      </c>
      <c r="AY2011" s="281" t="s">
        <v>242</v>
      </c>
    </row>
    <row r="2012" s="2" customFormat="1" ht="24.15" customHeight="1">
      <c r="A2012" s="41"/>
      <c r="B2012" s="42"/>
      <c r="C2012" s="247" t="s">
        <v>2088</v>
      </c>
      <c r="D2012" s="247" t="s">
        <v>245</v>
      </c>
      <c r="E2012" s="248" t="s">
        <v>2089</v>
      </c>
      <c r="F2012" s="249" t="s">
        <v>2090</v>
      </c>
      <c r="G2012" s="250" t="s">
        <v>334</v>
      </c>
      <c r="H2012" s="251">
        <v>16.965</v>
      </c>
      <c r="I2012" s="252"/>
      <c r="J2012" s="251">
        <f>ROUND(I2012*H2012,3)</f>
        <v>0</v>
      </c>
      <c r="K2012" s="253"/>
      <c r="L2012" s="44"/>
      <c r="M2012" s="254" t="s">
        <v>1</v>
      </c>
      <c r="N2012" s="255" t="s">
        <v>41</v>
      </c>
      <c r="O2012" s="94"/>
      <c r="P2012" s="256">
        <f>O2012*H2012</f>
        <v>0</v>
      </c>
      <c r="Q2012" s="256">
        <v>0</v>
      </c>
      <c r="R2012" s="256">
        <f>Q2012*H2012</f>
        <v>0</v>
      </c>
      <c r="S2012" s="256">
        <v>0</v>
      </c>
      <c r="T2012" s="257">
        <f>S2012*H2012</f>
        <v>0</v>
      </c>
      <c r="U2012" s="41"/>
      <c r="V2012" s="41"/>
      <c r="W2012" s="41"/>
      <c r="X2012" s="41"/>
      <c r="Y2012" s="41"/>
      <c r="Z2012" s="41"/>
      <c r="AA2012" s="41"/>
      <c r="AB2012" s="41"/>
      <c r="AC2012" s="41"/>
      <c r="AD2012" s="41"/>
      <c r="AE2012" s="41"/>
      <c r="AR2012" s="258" t="s">
        <v>518</v>
      </c>
      <c r="AT2012" s="258" t="s">
        <v>245</v>
      </c>
      <c r="AU2012" s="258" t="s">
        <v>85</v>
      </c>
      <c r="AY2012" s="18" t="s">
        <v>242</v>
      </c>
      <c r="BE2012" s="146">
        <f>IF(N2012="základní",J2012,0)</f>
        <v>0</v>
      </c>
      <c r="BF2012" s="146">
        <f>IF(N2012="snížená",J2012,0)</f>
        <v>0</v>
      </c>
      <c r="BG2012" s="146">
        <f>IF(N2012="zákl. přenesená",J2012,0)</f>
        <v>0</v>
      </c>
      <c r="BH2012" s="146">
        <f>IF(N2012="sníž. přenesená",J2012,0)</f>
        <v>0</v>
      </c>
      <c r="BI2012" s="146">
        <f>IF(N2012="nulová",J2012,0)</f>
        <v>0</v>
      </c>
      <c r="BJ2012" s="18" t="s">
        <v>31</v>
      </c>
      <c r="BK2012" s="259">
        <f>ROUND(I2012*H2012,3)</f>
        <v>0</v>
      </c>
      <c r="BL2012" s="18" t="s">
        <v>518</v>
      </c>
      <c r="BM2012" s="258" t="s">
        <v>2091</v>
      </c>
    </row>
    <row r="2013" s="12" customFormat="1" ht="22.8" customHeight="1">
      <c r="A2013" s="12"/>
      <c r="B2013" s="231"/>
      <c r="C2013" s="232"/>
      <c r="D2013" s="233" t="s">
        <v>75</v>
      </c>
      <c r="E2013" s="245" t="s">
        <v>2092</v>
      </c>
      <c r="F2013" s="245" t="s">
        <v>2093</v>
      </c>
      <c r="G2013" s="232"/>
      <c r="H2013" s="232"/>
      <c r="I2013" s="235"/>
      <c r="J2013" s="246">
        <f>BK2013</f>
        <v>0</v>
      </c>
      <c r="K2013" s="232"/>
      <c r="L2013" s="237"/>
      <c r="M2013" s="238"/>
      <c r="N2013" s="239"/>
      <c r="O2013" s="239"/>
      <c r="P2013" s="240">
        <f>SUM(P2014:P2022)</f>
        <v>0</v>
      </c>
      <c r="Q2013" s="239"/>
      <c r="R2013" s="240">
        <f>SUM(R2014:R2022)</f>
        <v>0</v>
      </c>
      <c r="S2013" s="239"/>
      <c r="T2013" s="241">
        <f>SUM(T2014:T2022)</f>
        <v>1.7395000000000001</v>
      </c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R2013" s="242" t="s">
        <v>85</v>
      </c>
      <c r="AT2013" s="243" t="s">
        <v>75</v>
      </c>
      <c r="AU2013" s="243" t="s">
        <v>31</v>
      </c>
      <c r="AY2013" s="242" t="s">
        <v>242</v>
      </c>
      <c r="BK2013" s="244">
        <f>SUM(BK2014:BK2022)</f>
        <v>0</v>
      </c>
    </row>
    <row r="2014" s="2" customFormat="1" ht="33" customHeight="1">
      <c r="A2014" s="41"/>
      <c r="B2014" s="42"/>
      <c r="C2014" s="247" t="s">
        <v>2094</v>
      </c>
      <c r="D2014" s="247" t="s">
        <v>245</v>
      </c>
      <c r="E2014" s="248" t="s">
        <v>2095</v>
      </c>
      <c r="F2014" s="249" t="s">
        <v>2096</v>
      </c>
      <c r="G2014" s="250" t="s">
        <v>353</v>
      </c>
      <c r="H2014" s="251">
        <v>245</v>
      </c>
      <c r="I2014" s="252"/>
      <c r="J2014" s="251">
        <f>ROUND(I2014*H2014,3)</f>
        <v>0</v>
      </c>
      <c r="K2014" s="253"/>
      <c r="L2014" s="44"/>
      <c r="M2014" s="254" t="s">
        <v>1</v>
      </c>
      <c r="N2014" s="255" t="s">
        <v>41</v>
      </c>
      <c r="O2014" s="94"/>
      <c r="P2014" s="256">
        <f>O2014*H2014</f>
        <v>0</v>
      </c>
      <c r="Q2014" s="256">
        <v>0</v>
      </c>
      <c r="R2014" s="256">
        <f>Q2014*H2014</f>
        <v>0</v>
      </c>
      <c r="S2014" s="256">
        <v>0.0071000000000000004</v>
      </c>
      <c r="T2014" s="257">
        <f>S2014*H2014</f>
        <v>1.7395000000000001</v>
      </c>
      <c r="U2014" s="41"/>
      <c r="V2014" s="41"/>
      <c r="W2014" s="41"/>
      <c r="X2014" s="41"/>
      <c r="Y2014" s="41"/>
      <c r="Z2014" s="41"/>
      <c r="AA2014" s="41"/>
      <c r="AB2014" s="41"/>
      <c r="AC2014" s="41"/>
      <c r="AD2014" s="41"/>
      <c r="AE2014" s="41"/>
      <c r="AR2014" s="258" t="s">
        <v>518</v>
      </c>
      <c r="AT2014" s="258" t="s">
        <v>245</v>
      </c>
      <c r="AU2014" s="258" t="s">
        <v>85</v>
      </c>
      <c r="AY2014" s="18" t="s">
        <v>242</v>
      </c>
      <c r="BE2014" s="146">
        <f>IF(N2014="základní",J2014,0)</f>
        <v>0</v>
      </c>
      <c r="BF2014" s="146">
        <f>IF(N2014="snížená",J2014,0)</f>
        <v>0</v>
      </c>
      <c r="BG2014" s="146">
        <f>IF(N2014="zákl. přenesená",J2014,0)</f>
        <v>0</v>
      </c>
      <c r="BH2014" s="146">
        <f>IF(N2014="sníž. přenesená",J2014,0)</f>
        <v>0</v>
      </c>
      <c r="BI2014" s="146">
        <f>IF(N2014="nulová",J2014,0)</f>
        <v>0</v>
      </c>
      <c r="BJ2014" s="18" t="s">
        <v>31</v>
      </c>
      <c r="BK2014" s="259">
        <f>ROUND(I2014*H2014,3)</f>
        <v>0</v>
      </c>
      <c r="BL2014" s="18" t="s">
        <v>518</v>
      </c>
      <c r="BM2014" s="258" t="s">
        <v>2097</v>
      </c>
    </row>
    <row r="2015" s="13" customFormat="1">
      <c r="A2015" s="13"/>
      <c r="B2015" s="260"/>
      <c r="C2015" s="261"/>
      <c r="D2015" s="262" t="s">
        <v>251</v>
      </c>
      <c r="E2015" s="263" t="s">
        <v>1</v>
      </c>
      <c r="F2015" s="264" t="s">
        <v>2004</v>
      </c>
      <c r="G2015" s="261"/>
      <c r="H2015" s="263" t="s">
        <v>1</v>
      </c>
      <c r="I2015" s="265"/>
      <c r="J2015" s="261"/>
      <c r="K2015" s="261"/>
      <c r="L2015" s="266"/>
      <c r="M2015" s="267"/>
      <c r="N2015" s="268"/>
      <c r="O2015" s="268"/>
      <c r="P2015" s="268"/>
      <c r="Q2015" s="268"/>
      <c r="R2015" s="268"/>
      <c r="S2015" s="268"/>
      <c r="T2015" s="269"/>
      <c r="U2015" s="13"/>
      <c r="V2015" s="13"/>
      <c r="W2015" s="13"/>
      <c r="X2015" s="13"/>
      <c r="Y2015" s="13"/>
      <c r="Z2015" s="13"/>
      <c r="AA2015" s="13"/>
      <c r="AB2015" s="13"/>
      <c r="AC2015" s="13"/>
      <c r="AD2015" s="13"/>
      <c r="AE2015" s="13"/>
      <c r="AT2015" s="270" t="s">
        <v>251</v>
      </c>
      <c r="AU2015" s="270" t="s">
        <v>85</v>
      </c>
      <c r="AV2015" s="13" t="s">
        <v>31</v>
      </c>
      <c r="AW2015" s="13" t="s">
        <v>30</v>
      </c>
      <c r="AX2015" s="13" t="s">
        <v>76</v>
      </c>
      <c r="AY2015" s="270" t="s">
        <v>242</v>
      </c>
    </row>
    <row r="2016" s="14" customFormat="1">
      <c r="A2016" s="14"/>
      <c r="B2016" s="271"/>
      <c r="C2016" s="272"/>
      <c r="D2016" s="262" t="s">
        <v>251</v>
      </c>
      <c r="E2016" s="273" t="s">
        <v>1</v>
      </c>
      <c r="F2016" s="274" t="s">
        <v>76</v>
      </c>
      <c r="G2016" s="272"/>
      <c r="H2016" s="275">
        <v>0</v>
      </c>
      <c r="I2016" s="276"/>
      <c r="J2016" s="272"/>
      <c r="K2016" s="272"/>
      <c r="L2016" s="277"/>
      <c r="M2016" s="278"/>
      <c r="N2016" s="279"/>
      <c r="O2016" s="279"/>
      <c r="P2016" s="279"/>
      <c r="Q2016" s="279"/>
      <c r="R2016" s="279"/>
      <c r="S2016" s="279"/>
      <c r="T2016" s="280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T2016" s="281" t="s">
        <v>251</v>
      </c>
      <c r="AU2016" s="281" t="s">
        <v>85</v>
      </c>
      <c r="AV2016" s="14" t="s">
        <v>85</v>
      </c>
      <c r="AW2016" s="14" t="s">
        <v>30</v>
      </c>
      <c r="AX2016" s="14" t="s">
        <v>76</v>
      </c>
      <c r="AY2016" s="281" t="s">
        <v>242</v>
      </c>
    </row>
    <row r="2017" s="13" customFormat="1">
      <c r="A2017" s="13"/>
      <c r="B2017" s="260"/>
      <c r="C2017" s="261"/>
      <c r="D2017" s="262" t="s">
        <v>251</v>
      </c>
      <c r="E2017" s="263" t="s">
        <v>1</v>
      </c>
      <c r="F2017" s="264" t="s">
        <v>480</v>
      </c>
      <c r="G2017" s="261"/>
      <c r="H2017" s="263" t="s">
        <v>1</v>
      </c>
      <c r="I2017" s="265"/>
      <c r="J2017" s="261"/>
      <c r="K2017" s="261"/>
      <c r="L2017" s="266"/>
      <c r="M2017" s="267"/>
      <c r="N2017" s="268"/>
      <c r="O2017" s="268"/>
      <c r="P2017" s="268"/>
      <c r="Q2017" s="268"/>
      <c r="R2017" s="268"/>
      <c r="S2017" s="268"/>
      <c r="T2017" s="269"/>
      <c r="U2017" s="13"/>
      <c r="V2017" s="13"/>
      <c r="W2017" s="13"/>
      <c r="X2017" s="13"/>
      <c r="Y2017" s="13"/>
      <c r="Z2017" s="13"/>
      <c r="AA2017" s="13"/>
      <c r="AB2017" s="13"/>
      <c r="AC2017" s="13"/>
      <c r="AD2017" s="13"/>
      <c r="AE2017" s="13"/>
      <c r="AT2017" s="270" t="s">
        <v>251</v>
      </c>
      <c r="AU2017" s="270" t="s">
        <v>85</v>
      </c>
      <c r="AV2017" s="13" t="s">
        <v>31</v>
      </c>
      <c r="AW2017" s="13" t="s">
        <v>30</v>
      </c>
      <c r="AX2017" s="13" t="s">
        <v>76</v>
      </c>
      <c r="AY2017" s="270" t="s">
        <v>242</v>
      </c>
    </row>
    <row r="2018" s="14" customFormat="1">
      <c r="A2018" s="14"/>
      <c r="B2018" s="271"/>
      <c r="C2018" s="272"/>
      <c r="D2018" s="262" t="s">
        <v>251</v>
      </c>
      <c r="E2018" s="273" t="s">
        <v>1</v>
      </c>
      <c r="F2018" s="274" t="s">
        <v>2098</v>
      </c>
      <c r="G2018" s="272"/>
      <c r="H2018" s="275">
        <v>47.399999999999999</v>
      </c>
      <c r="I2018" s="276"/>
      <c r="J2018" s="272"/>
      <c r="K2018" s="272"/>
      <c r="L2018" s="277"/>
      <c r="M2018" s="278"/>
      <c r="N2018" s="279"/>
      <c r="O2018" s="279"/>
      <c r="P2018" s="279"/>
      <c r="Q2018" s="279"/>
      <c r="R2018" s="279"/>
      <c r="S2018" s="279"/>
      <c r="T2018" s="280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T2018" s="281" t="s">
        <v>251</v>
      </c>
      <c r="AU2018" s="281" t="s">
        <v>85</v>
      </c>
      <c r="AV2018" s="14" t="s">
        <v>85</v>
      </c>
      <c r="AW2018" s="14" t="s">
        <v>30</v>
      </c>
      <c r="AX2018" s="14" t="s">
        <v>76</v>
      </c>
      <c r="AY2018" s="281" t="s">
        <v>242</v>
      </c>
    </row>
    <row r="2019" s="14" customFormat="1">
      <c r="A2019" s="14"/>
      <c r="B2019" s="271"/>
      <c r="C2019" s="272"/>
      <c r="D2019" s="262" t="s">
        <v>251</v>
      </c>
      <c r="E2019" s="273" t="s">
        <v>1</v>
      </c>
      <c r="F2019" s="274" t="s">
        <v>2099</v>
      </c>
      <c r="G2019" s="272"/>
      <c r="H2019" s="275">
        <v>35.899999999999999</v>
      </c>
      <c r="I2019" s="276"/>
      <c r="J2019" s="272"/>
      <c r="K2019" s="272"/>
      <c r="L2019" s="277"/>
      <c r="M2019" s="278"/>
      <c r="N2019" s="279"/>
      <c r="O2019" s="279"/>
      <c r="P2019" s="279"/>
      <c r="Q2019" s="279"/>
      <c r="R2019" s="279"/>
      <c r="S2019" s="279"/>
      <c r="T2019" s="280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T2019" s="281" t="s">
        <v>251</v>
      </c>
      <c r="AU2019" s="281" t="s">
        <v>85</v>
      </c>
      <c r="AV2019" s="14" t="s">
        <v>85</v>
      </c>
      <c r="AW2019" s="14" t="s">
        <v>30</v>
      </c>
      <c r="AX2019" s="14" t="s">
        <v>76</v>
      </c>
      <c r="AY2019" s="281" t="s">
        <v>242</v>
      </c>
    </row>
    <row r="2020" s="13" customFormat="1">
      <c r="A2020" s="13"/>
      <c r="B2020" s="260"/>
      <c r="C2020" s="261"/>
      <c r="D2020" s="262" t="s">
        <v>251</v>
      </c>
      <c r="E2020" s="263" t="s">
        <v>1</v>
      </c>
      <c r="F2020" s="264" t="s">
        <v>481</v>
      </c>
      <c r="G2020" s="261"/>
      <c r="H2020" s="263" t="s">
        <v>1</v>
      </c>
      <c r="I2020" s="265"/>
      <c r="J2020" s="261"/>
      <c r="K2020" s="261"/>
      <c r="L2020" s="266"/>
      <c r="M2020" s="267"/>
      <c r="N2020" s="268"/>
      <c r="O2020" s="268"/>
      <c r="P2020" s="268"/>
      <c r="Q2020" s="268"/>
      <c r="R2020" s="268"/>
      <c r="S2020" s="268"/>
      <c r="T2020" s="269"/>
      <c r="U2020" s="13"/>
      <c r="V2020" s="13"/>
      <c r="W2020" s="13"/>
      <c r="X2020" s="13"/>
      <c r="Y2020" s="13"/>
      <c r="Z2020" s="13"/>
      <c r="AA2020" s="13"/>
      <c r="AB2020" s="13"/>
      <c r="AC2020" s="13"/>
      <c r="AD2020" s="13"/>
      <c r="AE2020" s="13"/>
      <c r="AT2020" s="270" t="s">
        <v>251</v>
      </c>
      <c r="AU2020" s="270" t="s">
        <v>85</v>
      </c>
      <c r="AV2020" s="13" t="s">
        <v>31</v>
      </c>
      <c r="AW2020" s="13" t="s">
        <v>30</v>
      </c>
      <c r="AX2020" s="13" t="s">
        <v>76</v>
      </c>
      <c r="AY2020" s="270" t="s">
        <v>242</v>
      </c>
    </row>
    <row r="2021" s="14" customFormat="1">
      <c r="A2021" s="14"/>
      <c r="B2021" s="271"/>
      <c r="C2021" s="272"/>
      <c r="D2021" s="262" t="s">
        <v>251</v>
      </c>
      <c r="E2021" s="273" t="s">
        <v>1</v>
      </c>
      <c r="F2021" s="274" t="s">
        <v>2100</v>
      </c>
      <c r="G2021" s="272"/>
      <c r="H2021" s="275">
        <v>161.69999999999999</v>
      </c>
      <c r="I2021" s="276"/>
      <c r="J2021" s="272"/>
      <c r="K2021" s="272"/>
      <c r="L2021" s="277"/>
      <c r="M2021" s="278"/>
      <c r="N2021" s="279"/>
      <c r="O2021" s="279"/>
      <c r="P2021" s="279"/>
      <c r="Q2021" s="279"/>
      <c r="R2021" s="279"/>
      <c r="S2021" s="279"/>
      <c r="T2021" s="280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T2021" s="281" t="s">
        <v>251</v>
      </c>
      <c r="AU2021" s="281" t="s">
        <v>85</v>
      </c>
      <c r="AV2021" s="14" t="s">
        <v>85</v>
      </c>
      <c r="AW2021" s="14" t="s">
        <v>30</v>
      </c>
      <c r="AX2021" s="14" t="s">
        <v>76</v>
      </c>
      <c r="AY2021" s="281" t="s">
        <v>242</v>
      </c>
    </row>
    <row r="2022" s="15" customFormat="1">
      <c r="A2022" s="15"/>
      <c r="B2022" s="282"/>
      <c r="C2022" s="283"/>
      <c r="D2022" s="262" t="s">
        <v>251</v>
      </c>
      <c r="E2022" s="284" t="s">
        <v>1</v>
      </c>
      <c r="F2022" s="285" t="s">
        <v>256</v>
      </c>
      <c r="G2022" s="283"/>
      <c r="H2022" s="286">
        <v>245</v>
      </c>
      <c r="I2022" s="287"/>
      <c r="J2022" s="283"/>
      <c r="K2022" s="283"/>
      <c r="L2022" s="288"/>
      <c r="M2022" s="289"/>
      <c r="N2022" s="290"/>
      <c r="O2022" s="290"/>
      <c r="P2022" s="290"/>
      <c r="Q2022" s="290"/>
      <c r="R2022" s="290"/>
      <c r="S2022" s="290"/>
      <c r="T2022" s="291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T2022" s="292" t="s">
        <v>251</v>
      </c>
      <c r="AU2022" s="292" t="s">
        <v>85</v>
      </c>
      <c r="AV2022" s="15" t="s">
        <v>249</v>
      </c>
      <c r="AW2022" s="15" t="s">
        <v>30</v>
      </c>
      <c r="AX2022" s="15" t="s">
        <v>31</v>
      </c>
      <c r="AY2022" s="292" t="s">
        <v>242</v>
      </c>
    </row>
    <row r="2023" s="12" customFormat="1" ht="22.8" customHeight="1">
      <c r="A2023" s="12"/>
      <c r="B2023" s="231"/>
      <c r="C2023" s="232"/>
      <c r="D2023" s="233" t="s">
        <v>75</v>
      </c>
      <c r="E2023" s="245" t="s">
        <v>2101</v>
      </c>
      <c r="F2023" s="245" t="s">
        <v>2102</v>
      </c>
      <c r="G2023" s="232"/>
      <c r="H2023" s="232"/>
      <c r="I2023" s="235"/>
      <c r="J2023" s="246">
        <f>BK2023</f>
        <v>0</v>
      </c>
      <c r="K2023" s="232"/>
      <c r="L2023" s="237"/>
      <c r="M2023" s="238"/>
      <c r="N2023" s="239"/>
      <c r="O2023" s="239"/>
      <c r="P2023" s="240">
        <f>SUM(P2024:P2050)</f>
        <v>0</v>
      </c>
      <c r="Q2023" s="239"/>
      <c r="R2023" s="240">
        <f>SUM(R2024:R2050)</f>
        <v>2.5715062900000003</v>
      </c>
      <c r="S2023" s="239"/>
      <c r="T2023" s="241">
        <f>SUM(T2024:T2050)</f>
        <v>0</v>
      </c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R2023" s="242" t="s">
        <v>85</v>
      </c>
      <c r="AT2023" s="243" t="s">
        <v>75</v>
      </c>
      <c r="AU2023" s="243" t="s">
        <v>31</v>
      </c>
      <c r="AY2023" s="242" t="s">
        <v>242</v>
      </c>
      <c r="BK2023" s="244">
        <f>SUM(BK2024:BK2050)</f>
        <v>0</v>
      </c>
    </row>
    <row r="2024" s="2" customFormat="1" ht="16.5" customHeight="1">
      <c r="A2024" s="41"/>
      <c r="B2024" s="42"/>
      <c r="C2024" s="247" t="s">
        <v>2103</v>
      </c>
      <c r="D2024" s="247" t="s">
        <v>245</v>
      </c>
      <c r="E2024" s="248" t="s">
        <v>2104</v>
      </c>
      <c r="F2024" s="249" t="s">
        <v>2105</v>
      </c>
      <c r="G2024" s="250" t="s">
        <v>353</v>
      </c>
      <c r="H2024" s="251">
        <v>355.72000000000003</v>
      </c>
      <c r="I2024" s="252"/>
      <c r="J2024" s="251">
        <f>ROUND(I2024*H2024,3)</f>
        <v>0</v>
      </c>
      <c r="K2024" s="253"/>
      <c r="L2024" s="44"/>
      <c r="M2024" s="254" t="s">
        <v>1</v>
      </c>
      <c r="N2024" s="255" t="s">
        <v>41</v>
      </c>
      <c r="O2024" s="94"/>
      <c r="P2024" s="256">
        <f>O2024*H2024</f>
        <v>0</v>
      </c>
      <c r="Q2024" s="256">
        <v>0</v>
      </c>
      <c r="R2024" s="256">
        <f>Q2024*H2024</f>
        <v>0</v>
      </c>
      <c r="S2024" s="256">
        <v>0</v>
      </c>
      <c r="T2024" s="257">
        <f>S2024*H2024</f>
        <v>0</v>
      </c>
      <c r="U2024" s="41"/>
      <c r="V2024" s="41"/>
      <c r="W2024" s="41"/>
      <c r="X2024" s="41"/>
      <c r="Y2024" s="41"/>
      <c r="Z2024" s="41"/>
      <c r="AA2024" s="41"/>
      <c r="AB2024" s="41"/>
      <c r="AC2024" s="41"/>
      <c r="AD2024" s="41"/>
      <c r="AE2024" s="41"/>
      <c r="AR2024" s="258" t="s">
        <v>518</v>
      </c>
      <c r="AT2024" s="258" t="s">
        <v>245</v>
      </c>
      <c r="AU2024" s="258" t="s">
        <v>85</v>
      </c>
      <c r="AY2024" s="18" t="s">
        <v>242</v>
      </c>
      <c r="BE2024" s="146">
        <f>IF(N2024="základní",J2024,0)</f>
        <v>0</v>
      </c>
      <c r="BF2024" s="146">
        <f>IF(N2024="snížená",J2024,0)</f>
        <v>0</v>
      </c>
      <c r="BG2024" s="146">
        <f>IF(N2024="zákl. přenesená",J2024,0)</f>
        <v>0</v>
      </c>
      <c r="BH2024" s="146">
        <f>IF(N2024="sníž. přenesená",J2024,0)</f>
        <v>0</v>
      </c>
      <c r="BI2024" s="146">
        <f>IF(N2024="nulová",J2024,0)</f>
        <v>0</v>
      </c>
      <c r="BJ2024" s="18" t="s">
        <v>31</v>
      </c>
      <c r="BK2024" s="259">
        <f>ROUND(I2024*H2024,3)</f>
        <v>0</v>
      </c>
      <c r="BL2024" s="18" t="s">
        <v>518</v>
      </c>
      <c r="BM2024" s="258" t="s">
        <v>2106</v>
      </c>
    </row>
    <row r="2025" s="13" customFormat="1">
      <c r="A2025" s="13"/>
      <c r="B2025" s="260"/>
      <c r="C2025" s="261"/>
      <c r="D2025" s="262" t="s">
        <v>251</v>
      </c>
      <c r="E2025" s="263" t="s">
        <v>1</v>
      </c>
      <c r="F2025" s="264" t="s">
        <v>585</v>
      </c>
      <c r="G2025" s="261"/>
      <c r="H2025" s="263" t="s">
        <v>1</v>
      </c>
      <c r="I2025" s="265"/>
      <c r="J2025" s="261"/>
      <c r="K2025" s="261"/>
      <c r="L2025" s="266"/>
      <c r="M2025" s="267"/>
      <c r="N2025" s="268"/>
      <c r="O2025" s="268"/>
      <c r="P2025" s="268"/>
      <c r="Q2025" s="268"/>
      <c r="R2025" s="268"/>
      <c r="S2025" s="268"/>
      <c r="T2025" s="269"/>
      <c r="U2025" s="13"/>
      <c r="V2025" s="13"/>
      <c r="W2025" s="13"/>
      <c r="X2025" s="13"/>
      <c r="Y2025" s="13"/>
      <c r="Z2025" s="13"/>
      <c r="AA2025" s="13"/>
      <c r="AB2025" s="13"/>
      <c r="AC2025" s="13"/>
      <c r="AD2025" s="13"/>
      <c r="AE2025" s="13"/>
      <c r="AT2025" s="270" t="s">
        <v>251</v>
      </c>
      <c r="AU2025" s="270" t="s">
        <v>85</v>
      </c>
      <c r="AV2025" s="13" t="s">
        <v>31</v>
      </c>
      <c r="AW2025" s="13" t="s">
        <v>30</v>
      </c>
      <c r="AX2025" s="13" t="s">
        <v>76</v>
      </c>
      <c r="AY2025" s="270" t="s">
        <v>242</v>
      </c>
    </row>
    <row r="2026" s="13" customFormat="1">
      <c r="A2026" s="13"/>
      <c r="B2026" s="260"/>
      <c r="C2026" s="261"/>
      <c r="D2026" s="262" t="s">
        <v>251</v>
      </c>
      <c r="E2026" s="263" t="s">
        <v>1</v>
      </c>
      <c r="F2026" s="264" t="s">
        <v>480</v>
      </c>
      <c r="G2026" s="261"/>
      <c r="H2026" s="263" t="s">
        <v>1</v>
      </c>
      <c r="I2026" s="265"/>
      <c r="J2026" s="261"/>
      <c r="K2026" s="261"/>
      <c r="L2026" s="266"/>
      <c r="M2026" s="267"/>
      <c r="N2026" s="268"/>
      <c r="O2026" s="268"/>
      <c r="P2026" s="268"/>
      <c r="Q2026" s="268"/>
      <c r="R2026" s="268"/>
      <c r="S2026" s="268"/>
      <c r="T2026" s="269"/>
      <c r="U2026" s="13"/>
      <c r="V2026" s="13"/>
      <c r="W2026" s="13"/>
      <c r="X2026" s="13"/>
      <c r="Y2026" s="13"/>
      <c r="Z2026" s="13"/>
      <c r="AA2026" s="13"/>
      <c r="AB2026" s="13"/>
      <c r="AC2026" s="13"/>
      <c r="AD2026" s="13"/>
      <c r="AE2026" s="13"/>
      <c r="AT2026" s="270" t="s">
        <v>251</v>
      </c>
      <c r="AU2026" s="270" t="s">
        <v>85</v>
      </c>
      <c r="AV2026" s="13" t="s">
        <v>31</v>
      </c>
      <c r="AW2026" s="13" t="s">
        <v>30</v>
      </c>
      <c r="AX2026" s="13" t="s">
        <v>76</v>
      </c>
      <c r="AY2026" s="270" t="s">
        <v>242</v>
      </c>
    </row>
    <row r="2027" s="13" customFormat="1">
      <c r="A2027" s="13"/>
      <c r="B2027" s="260"/>
      <c r="C2027" s="261"/>
      <c r="D2027" s="262" t="s">
        <v>251</v>
      </c>
      <c r="E2027" s="263" t="s">
        <v>1</v>
      </c>
      <c r="F2027" s="264" t="s">
        <v>2107</v>
      </c>
      <c r="G2027" s="261"/>
      <c r="H2027" s="263" t="s">
        <v>1</v>
      </c>
      <c r="I2027" s="265"/>
      <c r="J2027" s="261"/>
      <c r="K2027" s="261"/>
      <c r="L2027" s="266"/>
      <c r="M2027" s="267"/>
      <c r="N2027" s="268"/>
      <c r="O2027" s="268"/>
      <c r="P2027" s="268"/>
      <c r="Q2027" s="268"/>
      <c r="R2027" s="268"/>
      <c r="S2027" s="268"/>
      <c r="T2027" s="269"/>
      <c r="U2027" s="13"/>
      <c r="V2027" s="13"/>
      <c r="W2027" s="13"/>
      <c r="X2027" s="13"/>
      <c r="Y2027" s="13"/>
      <c r="Z2027" s="13"/>
      <c r="AA2027" s="13"/>
      <c r="AB2027" s="13"/>
      <c r="AC2027" s="13"/>
      <c r="AD2027" s="13"/>
      <c r="AE2027" s="13"/>
      <c r="AT2027" s="270" t="s">
        <v>251</v>
      </c>
      <c r="AU2027" s="270" t="s">
        <v>85</v>
      </c>
      <c r="AV2027" s="13" t="s">
        <v>31</v>
      </c>
      <c r="AW2027" s="13" t="s">
        <v>30</v>
      </c>
      <c r="AX2027" s="13" t="s">
        <v>76</v>
      </c>
      <c r="AY2027" s="270" t="s">
        <v>242</v>
      </c>
    </row>
    <row r="2028" s="13" customFormat="1">
      <c r="A2028" s="13"/>
      <c r="B2028" s="260"/>
      <c r="C2028" s="261"/>
      <c r="D2028" s="262" t="s">
        <v>251</v>
      </c>
      <c r="E2028" s="263" t="s">
        <v>1</v>
      </c>
      <c r="F2028" s="264" t="s">
        <v>481</v>
      </c>
      <c r="G2028" s="261"/>
      <c r="H2028" s="263" t="s">
        <v>1</v>
      </c>
      <c r="I2028" s="265"/>
      <c r="J2028" s="261"/>
      <c r="K2028" s="261"/>
      <c r="L2028" s="266"/>
      <c r="M2028" s="267"/>
      <c r="N2028" s="268"/>
      <c r="O2028" s="268"/>
      <c r="P2028" s="268"/>
      <c r="Q2028" s="268"/>
      <c r="R2028" s="268"/>
      <c r="S2028" s="268"/>
      <c r="T2028" s="269"/>
      <c r="U2028" s="13"/>
      <c r="V2028" s="13"/>
      <c r="W2028" s="13"/>
      <c r="X2028" s="13"/>
      <c r="Y2028" s="13"/>
      <c r="Z2028" s="13"/>
      <c r="AA2028" s="13"/>
      <c r="AB2028" s="13"/>
      <c r="AC2028" s="13"/>
      <c r="AD2028" s="13"/>
      <c r="AE2028" s="13"/>
      <c r="AT2028" s="270" t="s">
        <v>251</v>
      </c>
      <c r="AU2028" s="270" t="s">
        <v>85</v>
      </c>
      <c r="AV2028" s="13" t="s">
        <v>31</v>
      </c>
      <c r="AW2028" s="13" t="s">
        <v>30</v>
      </c>
      <c r="AX2028" s="13" t="s">
        <v>76</v>
      </c>
      <c r="AY2028" s="270" t="s">
        <v>242</v>
      </c>
    </row>
    <row r="2029" s="13" customFormat="1">
      <c r="A2029" s="13"/>
      <c r="B2029" s="260"/>
      <c r="C2029" s="261"/>
      <c r="D2029" s="262" t="s">
        <v>251</v>
      </c>
      <c r="E2029" s="263" t="s">
        <v>1</v>
      </c>
      <c r="F2029" s="264" t="s">
        <v>2108</v>
      </c>
      <c r="G2029" s="261"/>
      <c r="H2029" s="263" t="s">
        <v>1</v>
      </c>
      <c r="I2029" s="265"/>
      <c r="J2029" s="261"/>
      <c r="K2029" s="261"/>
      <c r="L2029" s="266"/>
      <c r="M2029" s="267"/>
      <c r="N2029" s="268"/>
      <c r="O2029" s="268"/>
      <c r="P2029" s="268"/>
      <c r="Q2029" s="268"/>
      <c r="R2029" s="268"/>
      <c r="S2029" s="268"/>
      <c r="T2029" s="269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T2029" s="270" t="s">
        <v>251</v>
      </c>
      <c r="AU2029" s="270" t="s">
        <v>85</v>
      </c>
      <c r="AV2029" s="13" t="s">
        <v>31</v>
      </c>
      <c r="AW2029" s="13" t="s">
        <v>30</v>
      </c>
      <c r="AX2029" s="13" t="s">
        <v>76</v>
      </c>
      <c r="AY2029" s="270" t="s">
        <v>242</v>
      </c>
    </row>
    <row r="2030" s="13" customFormat="1">
      <c r="A2030" s="13"/>
      <c r="B2030" s="260"/>
      <c r="C2030" s="261"/>
      <c r="D2030" s="262" t="s">
        <v>251</v>
      </c>
      <c r="E2030" s="263" t="s">
        <v>1</v>
      </c>
      <c r="F2030" s="264" t="s">
        <v>482</v>
      </c>
      <c r="G2030" s="261"/>
      <c r="H2030" s="263" t="s">
        <v>1</v>
      </c>
      <c r="I2030" s="265"/>
      <c r="J2030" s="261"/>
      <c r="K2030" s="261"/>
      <c r="L2030" s="266"/>
      <c r="M2030" s="267"/>
      <c r="N2030" s="268"/>
      <c r="O2030" s="268"/>
      <c r="P2030" s="268"/>
      <c r="Q2030" s="268"/>
      <c r="R2030" s="268"/>
      <c r="S2030" s="268"/>
      <c r="T2030" s="269"/>
      <c r="U2030" s="13"/>
      <c r="V2030" s="13"/>
      <c r="W2030" s="13"/>
      <c r="X2030" s="13"/>
      <c r="Y2030" s="13"/>
      <c r="Z2030" s="13"/>
      <c r="AA2030" s="13"/>
      <c r="AB2030" s="13"/>
      <c r="AC2030" s="13"/>
      <c r="AD2030" s="13"/>
      <c r="AE2030" s="13"/>
      <c r="AT2030" s="270" t="s">
        <v>251</v>
      </c>
      <c r="AU2030" s="270" t="s">
        <v>85</v>
      </c>
      <c r="AV2030" s="13" t="s">
        <v>31</v>
      </c>
      <c r="AW2030" s="13" t="s">
        <v>30</v>
      </c>
      <c r="AX2030" s="13" t="s">
        <v>76</v>
      </c>
      <c r="AY2030" s="270" t="s">
        <v>242</v>
      </c>
    </row>
    <row r="2031" s="13" customFormat="1">
      <c r="A2031" s="13"/>
      <c r="B2031" s="260"/>
      <c r="C2031" s="261"/>
      <c r="D2031" s="262" t="s">
        <v>251</v>
      </c>
      <c r="E2031" s="263" t="s">
        <v>1</v>
      </c>
      <c r="F2031" s="264" t="s">
        <v>2109</v>
      </c>
      <c r="G2031" s="261"/>
      <c r="H2031" s="263" t="s">
        <v>1</v>
      </c>
      <c r="I2031" s="265"/>
      <c r="J2031" s="261"/>
      <c r="K2031" s="261"/>
      <c r="L2031" s="266"/>
      <c r="M2031" s="267"/>
      <c r="N2031" s="268"/>
      <c r="O2031" s="268"/>
      <c r="P2031" s="268"/>
      <c r="Q2031" s="268"/>
      <c r="R2031" s="268"/>
      <c r="S2031" s="268"/>
      <c r="T2031" s="269"/>
      <c r="U2031" s="13"/>
      <c r="V2031" s="13"/>
      <c r="W2031" s="13"/>
      <c r="X2031" s="13"/>
      <c r="Y2031" s="13"/>
      <c r="Z2031" s="13"/>
      <c r="AA2031" s="13"/>
      <c r="AB2031" s="13"/>
      <c r="AC2031" s="13"/>
      <c r="AD2031" s="13"/>
      <c r="AE2031" s="13"/>
      <c r="AT2031" s="270" t="s">
        <v>251</v>
      </c>
      <c r="AU2031" s="270" t="s">
        <v>85</v>
      </c>
      <c r="AV2031" s="13" t="s">
        <v>31</v>
      </c>
      <c r="AW2031" s="13" t="s">
        <v>30</v>
      </c>
      <c r="AX2031" s="13" t="s">
        <v>76</v>
      </c>
      <c r="AY2031" s="270" t="s">
        <v>242</v>
      </c>
    </row>
    <row r="2032" s="14" customFormat="1">
      <c r="A2032" s="14"/>
      <c r="B2032" s="271"/>
      <c r="C2032" s="272"/>
      <c r="D2032" s="262" t="s">
        <v>251</v>
      </c>
      <c r="E2032" s="273" t="s">
        <v>1</v>
      </c>
      <c r="F2032" s="274" t="s">
        <v>156</v>
      </c>
      <c r="G2032" s="272"/>
      <c r="H2032" s="275">
        <v>355.72000000000003</v>
      </c>
      <c r="I2032" s="276"/>
      <c r="J2032" s="272"/>
      <c r="K2032" s="272"/>
      <c r="L2032" s="277"/>
      <c r="M2032" s="278"/>
      <c r="N2032" s="279"/>
      <c r="O2032" s="279"/>
      <c r="P2032" s="279"/>
      <c r="Q2032" s="279"/>
      <c r="R2032" s="279"/>
      <c r="S2032" s="279"/>
      <c r="T2032" s="280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T2032" s="281" t="s">
        <v>251</v>
      </c>
      <c r="AU2032" s="281" t="s">
        <v>85</v>
      </c>
      <c r="AV2032" s="14" t="s">
        <v>85</v>
      </c>
      <c r="AW2032" s="14" t="s">
        <v>30</v>
      </c>
      <c r="AX2032" s="14" t="s">
        <v>31</v>
      </c>
      <c r="AY2032" s="281" t="s">
        <v>242</v>
      </c>
    </row>
    <row r="2033" s="2" customFormat="1" ht="24.15" customHeight="1">
      <c r="A2033" s="41"/>
      <c r="B2033" s="42"/>
      <c r="C2033" s="247" t="s">
        <v>2110</v>
      </c>
      <c r="D2033" s="247" t="s">
        <v>245</v>
      </c>
      <c r="E2033" s="248" t="s">
        <v>2111</v>
      </c>
      <c r="F2033" s="249" t="s">
        <v>2112</v>
      </c>
      <c r="G2033" s="250" t="s">
        <v>353</v>
      </c>
      <c r="H2033" s="251">
        <v>355.72000000000003</v>
      </c>
      <c r="I2033" s="252"/>
      <c r="J2033" s="251">
        <f>ROUND(I2033*H2033,3)</f>
        <v>0</v>
      </c>
      <c r="K2033" s="253"/>
      <c r="L2033" s="44"/>
      <c r="M2033" s="254" t="s">
        <v>1</v>
      </c>
      <c r="N2033" s="255" t="s">
        <v>41</v>
      </c>
      <c r="O2033" s="94"/>
      <c r="P2033" s="256">
        <f>O2033*H2033</f>
        <v>0</v>
      </c>
      <c r="Q2033" s="256">
        <v>0.00020000000000000001</v>
      </c>
      <c r="R2033" s="256">
        <f>Q2033*H2033</f>
        <v>0.071144000000000013</v>
      </c>
      <c r="S2033" s="256">
        <v>0</v>
      </c>
      <c r="T2033" s="257">
        <f>S2033*H2033</f>
        <v>0</v>
      </c>
      <c r="U2033" s="41"/>
      <c r="V2033" s="41"/>
      <c r="W2033" s="41"/>
      <c r="X2033" s="41"/>
      <c r="Y2033" s="41"/>
      <c r="Z2033" s="41"/>
      <c r="AA2033" s="41"/>
      <c r="AB2033" s="41"/>
      <c r="AC2033" s="41"/>
      <c r="AD2033" s="41"/>
      <c r="AE2033" s="41"/>
      <c r="AR2033" s="258" t="s">
        <v>518</v>
      </c>
      <c r="AT2033" s="258" t="s">
        <v>245</v>
      </c>
      <c r="AU2033" s="258" t="s">
        <v>85</v>
      </c>
      <c r="AY2033" s="18" t="s">
        <v>242</v>
      </c>
      <c r="BE2033" s="146">
        <f>IF(N2033="základní",J2033,0)</f>
        <v>0</v>
      </c>
      <c r="BF2033" s="146">
        <f>IF(N2033="snížená",J2033,0)</f>
        <v>0</v>
      </c>
      <c r="BG2033" s="146">
        <f>IF(N2033="zákl. přenesená",J2033,0)</f>
        <v>0</v>
      </c>
      <c r="BH2033" s="146">
        <f>IF(N2033="sníž. přenesená",J2033,0)</f>
        <v>0</v>
      </c>
      <c r="BI2033" s="146">
        <f>IF(N2033="nulová",J2033,0)</f>
        <v>0</v>
      </c>
      <c r="BJ2033" s="18" t="s">
        <v>31</v>
      </c>
      <c r="BK2033" s="259">
        <f>ROUND(I2033*H2033,3)</f>
        <v>0</v>
      </c>
      <c r="BL2033" s="18" t="s">
        <v>518</v>
      </c>
      <c r="BM2033" s="258" t="s">
        <v>2113</v>
      </c>
    </row>
    <row r="2034" s="2" customFormat="1" ht="33" customHeight="1">
      <c r="A2034" s="41"/>
      <c r="B2034" s="42"/>
      <c r="C2034" s="247" t="s">
        <v>2114</v>
      </c>
      <c r="D2034" s="247" t="s">
        <v>245</v>
      </c>
      <c r="E2034" s="248" t="s">
        <v>2115</v>
      </c>
      <c r="F2034" s="249" t="s">
        <v>2116</v>
      </c>
      <c r="G2034" s="250" t="s">
        <v>353</v>
      </c>
      <c r="H2034" s="251">
        <v>355.72000000000003</v>
      </c>
      <c r="I2034" s="252"/>
      <c r="J2034" s="251">
        <f>ROUND(I2034*H2034,3)</f>
        <v>0</v>
      </c>
      <c r="K2034" s="253"/>
      <c r="L2034" s="44"/>
      <c r="M2034" s="254" t="s">
        <v>1</v>
      </c>
      <c r="N2034" s="255" t="s">
        <v>41</v>
      </c>
      <c r="O2034" s="94"/>
      <c r="P2034" s="256">
        <f>O2034*H2034</f>
        <v>0</v>
      </c>
      <c r="Q2034" s="256">
        <v>0.0045500000000000002</v>
      </c>
      <c r="R2034" s="256">
        <f>Q2034*H2034</f>
        <v>1.6185260000000001</v>
      </c>
      <c r="S2034" s="256">
        <v>0</v>
      </c>
      <c r="T2034" s="257">
        <f>S2034*H2034</f>
        <v>0</v>
      </c>
      <c r="U2034" s="41"/>
      <c r="V2034" s="41"/>
      <c r="W2034" s="41"/>
      <c r="X2034" s="41"/>
      <c r="Y2034" s="41"/>
      <c r="Z2034" s="41"/>
      <c r="AA2034" s="41"/>
      <c r="AB2034" s="41"/>
      <c r="AC2034" s="41"/>
      <c r="AD2034" s="41"/>
      <c r="AE2034" s="41"/>
      <c r="AR2034" s="258" t="s">
        <v>518</v>
      </c>
      <c r="AT2034" s="258" t="s">
        <v>245</v>
      </c>
      <c r="AU2034" s="258" t="s">
        <v>85</v>
      </c>
      <c r="AY2034" s="18" t="s">
        <v>242</v>
      </c>
      <c r="BE2034" s="146">
        <f>IF(N2034="základní",J2034,0)</f>
        <v>0</v>
      </c>
      <c r="BF2034" s="146">
        <f>IF(N2034="snížená",J2034,0)</f>
        <v>0</v>
      </c>
      <c r="BG2034" s="146">
        <f>IF(N2034="zákl. přenesená",J2034,0)</f>
        <v>0</v>
      </c>
      <c r="BH2034" s="146">
        <f>IF(N2034="sníž. přenesená",J2034,0)</f>
        <v>0</v>
      </c>
      <c r="BI2034" s="146">
        <f>IF(N2034="nulová",J2034,0)</f>
        <v>0</v>
      </c>
      <c r="BJ2034" s="18" t="s">
        <v>31</v>
      </c>
      <c r="BK2034" s="259">
        <f>ROUND(I2034*H2034,3)</f>
        <v>0</v>
      </c>
      <c r="BL2034" s="18" t="s">
        <v>518</v>
      </c>
      <c r="BM2034" s="258" t="s">
        <v>2117</v>
      </c>
    </row>
    <row r="2035" s="2" customFormat="1" ht="21.75" customHeight="1">
      <c r="A2035" s="41"/>
      <c r="B2035" s="42"/>
      <c r="C2035" s="247" t="s">
        <v>2118</v>
      </c>
      <c r="D2035" s="247" t="s">
        <v>245</v>
      </c>
      <c r="E2035" s="248" t="s">
        <v>2119</v>
      </c>
      <c r="F2035" s="249" t="s">
        <v>2120</v>
      </c>
      <c r="G2035" s="250" t="s">
        <v>353</v>
      </c>
      <c r="H2035" s="251">
        <v>355.72000000000003</v>
      </c>
      <c r="I2035" s="252"/>
      <c r="J2035" s="251">
        <f>ROUND(I2035*H2035,3)</f>
        <v>0</v>
      </c>
      <c r="K2035" s="253"/>
      <c r="L2035" s="44"/>
      <c r="M2035" s="254" t="s">
        <v>1</v>
      </c>
      <c r="N2035" s="255" t="s">
        <v>41</v>
      </c>
      <c r="O2035" s="94"/>
      <c r="P2035" s="256">
        <f>O2035*H2035</f>
        <v>0</v>
      </c>
      <c r="Q2035" s="256">
        <v>0.00029999999999999997</v>
      </c>
      <c r="R2035" s="256">
        <f>Q2035*H2035</f>
        <v>0.10671600000000001</v>
      </c>
      <c r="S2035" s="256">
        <v>0</v>
      </c>
      <c r="T2035" s="257">
        <f>S2035*H2035</f>
        <v>0</v>
      </c>
      <c r="U2035" s="41"/>
      <c r="V2035" s="41"/>
      <c r="W2035" s="41"/>
      <c r="X2035" s="41"/>
      <c r="Y2035" s="41"/>
      <c r="Z2035" s="41"/>
      <c r="AA2035" s="41"/>
      <c r="AB2035" s="41"/>
      <c r="AC2035" s="41"/>
      <c r="AD2035" s="41"/>
      <c r="AE2035" s="41"/>
      <c r="AR2035" s="258" t="s">
        <v>518</v>
      </c>
      <c r="AT2035" s="258" t="s">
        <v>245</v>
      </c>
      <c r="AU2035" s="258" t="s">
        <v>85</v>
      </c>
      <c r="AY2035" s="18" t="s">
        <v>242</v>
      </c>
      <c r="BE2035" s="146">
        <f>IF(N2035="základní",J2035,0)</f>
        <v>0</v>
      </c>
      <c r="BF2035" s="146">
        <f>IF(N2035="snížená",J2035,0)</f>
        <v>0</v>
      </c>
      <c r="BG2035" s="146">
        <f>IF(N2035="zákl. přenesená",J2035,0)</f>
        <v>0</v>
      </c>
      <c r="BH2035" s="146">
        <f>IF(N2035="sníž. přenesená",J2035,0)</f>
        <v>0</v>
      </c>
      <c r="BI2035" s="146">
        <f>IF(N2035="nulová",J2035,0)</f>
        <v>0</v>
      </c>
      <c r="BJ2035" s="18" t="s">
        <v>31</v>
      </c>
      <c r="BK2035" s="259">
        <f>ROUND(I2035*H2035,3)</f>
        <v>0</v>
      </c>
      <c r="BL2035" s="18" t="s">
        <v>518</v>
      </c>
      <c r="BM2035" s="258" t="s">
        <v>2121</v>
      </c>
    </row>
    <row r="2036" s="2" customFormat="1" ht="33" customHeight="1">
      <c r="A2036" s="41"/>
      <c r="B2036" s="42"/>
      <c r="C2036" s="304" t="s">
        <v>2122</v>
      </c>
      <c r="D2036" s="304" t="s">
        <v>551</v>
      </c>
      <c r="E2036" s="305" t="s">
        <v>2123</v>
      </c>
      <c r="F2036" s="306" t="s">
        <v>2124</v>
      </c>
      <c r="G2036" s="307" t="s">
        <v>353</v>
      </c>
      <c r="H2036" s="308">
        <v>391.29199999999997</v>
      </c>
      <c r="I2036" s="309"/>
      <c r="J2036" s="308">
        <f>ROUND(I2036*H2036,3)</f>
        <v>0</v>
      </c>
      <c r="K2036" s="310"/>
      <c r="L2036" s="311"/>
      <c r="M2036" s="312" t="s">
        <v>1</v>
      </c>
      <c r="N2036" s="313" t="s">
        <v>41</v>
      </c>
      <c r="O2036" s="94"/>
      <c r="P2036" s="256">
        <f>O2036*H2036</f>
        <v>0</v>
      </c>
      <c r="Q2036" s="256">
        <v>0.0018</v>
      </c>
      <c r="R2036" s="256">
        <f>Q2036*H2036</f>
        <v>0.70432559999999989</v>
      </c>
      <c r="S2036" s="256">
        <v>0</v>
      </c>
      <c r="T2036" s="257">
        <f>S2036*H2036</f>
        <v>0</v>
      </c>
      <c r="U2036" s="41"/>
      <c r="V2036" s="41"/>
      <c r="W2036" s="41"/>
      <c r="X2036" s="41"/>
      <c r="Y2036" s="41"/>
      <c r="Z2036" s="41"/>
      <c r="AA2036" s="41"/>
      <c r="AB2036" s="41"/>
      <c r="AC2036" s="41"/>
      <c r="AD2036" s="41"/>
      <c r="AE2036" s="41"/>
      <c r="AR2036" s="258" t="s">
        <v>1326</v>
      </c>
      <c r="AT2036" s="258" t="s">
        <v>551</v>
      </c>
      <c r="AU2036" s="258" t="s">
        <v>85</v>
      </c>
      <c r="AY2036" s="18" t="s">
        <v>242</v>
      </c>
      <c r="BE2036" s="146">
        <f>IF(N2036="základní",J2036,0)</f>
        <v>0</v>
      </c>
      <c r="BF2036" s="146">
        <f>IF(N2036="snížená",J2036,0)</f>
        <v>0</v>
      </c>
      <c r="BG2036" s="146">
        <f>IF(N2036="zákl. přenesená",J2036,0)</f>
        <v>0</v>
      </c>
      <c r="BH2036" s="146">
        <f>IF(N2036="sníž. přenesená",J2036,0)</f>
        <v>0</v>
      </c>
      <c r="BI2036" s="146">
        <f>IF(N2036="nulová",J2036,0)</f>
        <v>0</v>
      </c>
      <c r="BJ2036" s="18" t="s">
        <v>31</v>
      </c>
      <c r="BK2036" s="259">
        <f>ROUND(I2036*H2036,3)</f>
        <v>0</v>
      </c>
      <c r="BL2036" s="18" t="s">
        <v>518</v>
      </c>
      <c r="BM2036" s="258" t="s">
        <v>2125</v>
      </c>
    </row>
    <row r="2037" s="14" customFormat="1">
      <c r="A2037" s="14"/>
      <c r="B2037" s="271"/>
      <c r="C2037" s="272"/>
      <c r="D2037" s="262" t="s">
        <v>251</v>
      </c>
      <c r="E2037" s="272"/>
      <c r="F2037" s="274" t="s">
        <v>2126</v>
      </c>
      <c r="G2037" s="272"/>
      <c r="H2037" s="275">
        <v>391.29199999999997</v>
      </c>
      <c r="I2037" s="276"/>
      <c r="J2037" s="272"/>
      <c r="K2037" s="272"/>
      <c r="L2037" s="277"/>
      <c r="M2037" s="278"/>
      <c r="N2037" s="279"/>
      <c r="O2037" s="279"/>
      <c r="P2037" s="279"/>
      <c r="Q2037" s="279"/>
      <c r="R2037" s="279"/>
      <c r="S2037" s="279"/>
      <c r="T2037" s="280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T2037" s="281" t="s">
        <v>251</v>
      </c>
      <c r="AU2037" s="281" t="s">
        <v>85</v>
      </c>
      <c r="AV2037" s="14" t="s">
        <v>85</v>
      </c>
      <c r="AW2037" s="14" t="s">
        <v>4</v>
      </c>
      <c r="AX2037" s="14" t="s">
        <v>31</v>
      </c>
      <c r="AY2037" s="281" t="s">
        <v>242</v>
      </c>
    </row>
    <row r="2038" s="2" customFormat="1" ht="16.5" customHeight="1">
      <c r="A2038" s="41"/>
      <c r="B2038" s="42"/>
      <c r="C2038" s="247" t="s">
        <v>2127</v>
      </c>
      <c r="D2038" s="247" t="s">
        <v>245</v>
      </c>
      <c r="E2038" s="248" t="s">
        <v>2128</v>
      </c>
      <c r="F2038" s="249" t="s">
        <v>2129</v>
      </c>
      <c r="G2038" s="250" t="s">
        <v>465</v>
      </c>
      <c r="H2038" s="251">
        <v>224.46199999999999</v>
      </c>
      <c r="I2038" s="252"/>
      <c r="J2038" s="251">
        <f>ROUND(I2038*H2038,3)</f>
        <v>0</v>
      </c>
      <c r="K2038" s="253"/>
      <c r="L2038" s="44"/>
      <c r="M2038" s="254" t="s">
        <v>1</v>
      </c>
      <c r="N2038" s="255" t="s">
        <v>41</v>
      </c>
      <c r="O2038" s="94"/>
      <c r="P2038" s="256">
        <f>O2038*H2038</f>
        <v>0</v>
      </c>
      <c r="Q2038" s="256">
        <v>3.0000000000000001E-05</v>
      </c>
      <c r="R2038" s="256">
        <f>Q2038*H2038</f>
        <v>0.0067338599999999995</v>
      </c>
      <c r="S2038" s="256">
        <v>0</v>
      </c>
      <c r="T2038" s="257">
        <f>S2038*H2038</f>
        <v>0</v>
      </c>
      <c r="U2038" s="41"/>
      <c r="V2038" s="41"/>
      <c r="W2038" s="41"/>
      <c r="X2038" s="41"/>
      <c r="Y2038" s="41"/>
      <c r="Z2038" s="41"/>
      <c r="AA2038" s="41"/>
      <c r="AB2038" s="41"/>
      <c r="AC2038" s="41"/>
      <c r="AD2038" s="41"/>
      <c r="AE2038" s="41"/>
      <c r="AR2038" s="258" t="s">
        <v>518</v>
      </c>
      <c r="AT2038" s="258" t="s">
        <v>245</v>
      </c>
      <c r="AU2038" s="258" t="s">
        <v>85</v>
      </c>
      <c r="AY2038" s="18" t="s">
        <v>242</v>
      </c>
      <c r="BE2038" s="146">
        <f>IF(N2038="základní",J2038,0)</f>
        <v>0</v>
      </c>
      <c r="BF2038" s="146">
        <f>IF(N2038="snížená",J2038,0)</f>
        <v>0</v>
      </c>
      <c r="BG2038" s="146">
        <f>IF(N2038="zákl. přenesená",J2038,0)</f>
        <v>0</v>
      </c>
      <c r="BH2038" s="146">
        <f>IF(N2038="sníž. přenesená",J2038,0)</f>
        <v>0</v>
      </c>
      <c r="BI2038" s="146">
        <f>IF(N2038="nulová",J2038,0)</f>
        <v>0</v>
      </c>
      <c r="BJ2038" s="18" t="s">
        <v>31</v>
      </c>
      <c r="BK2038" s="259">
        <f>ROUND(I2038*H2038,3)</f>
        <v>0</v>
      </c>
      <c r="BL2038" s="18" t="s">
        <v>518</v>
      </c>
      <c r="BM2038" s="258" t="s">
        <v>2130</v>
      </c>
    </row>
    <row r="2039" s="13" customFormat="1">
      <c r="A2039" s="13"/>
      <c r="B2039" s="260"/>
      <c r="C2039" s="261"/>
      <c r="D2039" s="262" t="s">
        <v>251</v>
      </c>
      <c r="E2039" s="263" t="s">
        <v>1</v>
      </c>
      <c r="F2039" s="264" t="s">
        <v>585</v>
      </c>
      <c r="G2039" s="261"/>
      <c r="H2039" s="263" t="s">
        <v>1</v>
      </c>
      <c r="I2039" s="265"/>
      <c r="J2039" s="261"/>
      <c r="K2039" s="261"/>
      <c r="L2039" s="266"/>
      <c r="M2039" s="267"/>
      <c r="N2039" s="268"/>
      <c r="O2039" s="268"/>
      <c r="P2039" s="268"/>
      <c r="Q2039" s="268"/>
      <c r="R2039" s="268"/>
      <c r="S2039" s="268"/>
      <c r="T2039" s="269"/>
      <c r="U2039" s="13"/>
      <c r="V2039" s="13"/>
      <c r="W2039" s="13"/>
      <c r="X2039" s="13"/>
      <c r="Y2039" s="13"/>
      <c r="Z2039" s="13"/>
      <c r="AA2039" s="13"/>
      <c r="AB2039" s="13"/>
      <c r="AC2039" s="13"/>
      <c r="AD2039" s="13"/>
      <c r="AE2039" s="13"/>
      <c r="AT2039" s="270" t="s">
        <v>251</v>
      </c>
      <c r="AU2039" s="270" t="s">
        <v>85</v>
      </c>
      <c r="AV2039" s="13" t="s">
        <v>31</v>
      </c>
      <c r="AW2039" s="13" t="s">
        <v>30</v>
      </c>
      <c r="AX2039" s="13" t="s">
        <v>76</v>
      </c>
      <c r="AY2039" s="270" t="s">
        <v>242</v>
      </c>
    </row>
    <row r="2040" s="13" customFormat="1">
      <c r="A2040" s="13"/>
      <c r="B2040" s="260"/>
      <c r="C2040" s="261"/>
      <c r="D2040" s="262" t="s">
        <v>251</v>
      </c>
      <c r="E2040" s="263" t="s">
        <v>1</v>
      </c>
      <c r="F2040" s="264" t="s">
        <v>480</v>
      </c>
      <c r="G2040" s="261"/>
      <c r="H2040" s="263" t="s">
        <v>1</v>
      </c>
      <c r="I2040" s="265"/>
      <c r="J2040" s="261"/>
      <c r="K2040" s="261"/>
      <c r="L2040" s="266"/>
      <c r="M2040" s="267"/>
      <c r="N2040" s="268"/>
      <c r="O2040" s="268"/>
      <c r="P2040" s="268"/>
      <c r="Q2040" s="268"/>
      <c r="R2040" s="268"/>
      <c r="S2040" s="268"/>
      <c r="T2040" s="269"/>
      <c r="U2040" s="13"/>
      <c r="V2040" s="13"/>
      <c r="W2040" s="13"/>
      <c r="X2040" s="13"/>
      <c r="Y2040" s="13"/>
      <c r="Z2040" s="13"/>
      <c r="AA2040" s="13"/>
      <c r="AB2040" s="13"/>
      <c r="AC2040" s="13"/>
      <c r="AD2040" s="13"/>
      <c r="AE2040" s="13"/>
      <c r="AT2040" s="270" t="s">
        <v>251</v>
      </c>
      <c r="AU2040" s="270" t="s">
        <v>85</v>
      </c>
      <c r="AV2040" s="13" t="s">
        <v>31</v>
      </c>
      <c r="AW2040" s="13" t="s">
        <v>30</v>
      </c>
      <c r="AX2040" s="13" t="s">
        <v>76</v>
      </c>
      <c r="AY2040" s="270" t="s">
        <v>242</v>
      </c>
    </row>
    <row r="2041" s="13" customFormat="1">
      <c r="A2041" s="13"/>
      <c r="B2041" s="260"/>
      <c r="C2041" s="261"/>
      <c r="D2041" s="262" t="s">
        <v>251</v>
      </c>
      <c r="E2041" s="263" t="s">
        <v>1</v>
      </c>
      <c r="F2041" s="264" t="s">
        <v>2107</v>
      </c>
      <c r="G2041" s="261"/>
      <c r="H2041" s="263" t="s">
        <v>1</v>
      </c>
      <c r="I2041" s="265"/>
      <c r="J2041" s="261"/>
      <c r="K2041" s="261"/>
      <c r="L2041" s="266"/>
      <c r="M2041" s="267"/>
      <c r="N2041" s="268"/>
      <c r="O2041" s="268"/>
      <c r="P2041" s="268"/>
      <c r="Q2041" s="268"/>
      <c r="R2041" s="268"/>
      <c r="S2041" s="268"/>
      <c r="T2041" s="269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  <c r="AE2041" s="13"/>
      <c r="AT2041" s="270" t="s">
        <v>251</v>
      </c>
      <c r="AU2041" s="270" t="s">
        <v>85</v>
      </c>
      <c r="AV2041" s="13" t="s">
        <v>31</v>
      </c>
      <c r="AW2041" s="13" t="s">
        <v>30</v>
      </c>
      <c r="AX2041" s="13" t="s">
        <v>76</v>
      </c>
      <c r="AY2041" s="270" t="s">
        <v>242</v>
      </c>
    </row>
    <row r="2042" s="13" customFormat="1">
      <c r="A2042" s="13"/>
      <c r="B2042" s="260"/>
      <c r="C2042" s="261"/>
      <c r="D2042" s="262" t="s">
        <v>251</v>
      </c>
      <c r="E2042" s="263" t="s">
        <v>1</v>
      </c>
      <c r="F2042" s="264" t="s">
        <v>481</v>
      </c>
      <c r="G2042" s="261"/>
      <c r="H2042" s="263" t="s">
        <v>1</v>
      </c>
      <c r="I2042" s="265"/>
      <c r="J2042" s="261"/>
      <c r="K2042" s="261"/>
      <c r="L2042" s="266"/>
      <c r="M2042" s="267"/>
      <c r="N2042" s="268"/>
      <c r="O2042" s="268"/>
      <c r="P2042" s="268"/>
      <c r="Q2042" s="268"/>
      <c r="R2042" s="268"/>
      <c r="S2042" s="268"/>
      <c r="T2042" s="269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T2042" s="270" t="s">
        <v>251</v>
      </c>
      <c r="AU2042" s="270" t="s">
        <v>85</v>
      </c>
      <c r="AV2042" s="13" t="s">
        <v>31</v>
      </c>
      <c r="AW2042" s="13" t="s">
        <v>30</v>
      </c>
      <c r="AX2042" s="13" t="s">
        <v>76</v>
      </c>
      <c r="AY2042" s="270" t="s">
        <v>242</v>
      </c>
    </row>
    <row r="2043" s="13" customFormat="1">
      <c r="A2043" s="13"/>
      <c r="B2043" s="260"/>
      <c r="C2043" s="261"/>
      <c r="D2043" s="262" t="s">
        <v>251</v>
      </c>
      <c r="E2043" s="263" t="s">
        <v>1</v>
      </c>
      <c r="F2043" s="264" t="s">
        <v>2131</v>
      </c>
      <c r="G2043" s="261"/>
      <c r="H2043" s="263" t="s">
        <v>1</v>
      </c>
      <c r="I2043" s="265"/>
      <c r="J2043" s="261"/>
      <c r="K2043" s="261"/>
      <c r="L2043" s="266"/>
      <c r="M2043" s="267"/>
      <c r="N2043" s="268"/>
      <c r="O2043" s="268"/>
      <c r="P2043" s="268"/>
      <c r="Q2043" s="268"/>
      <c r="R2043" s="268"/>
      <c r="S2043" s="268"/>
      <c r="T2043" s="269"/>
      <c r="U2043" s="13"/>
      <c r="V2043" s="13"/>
      <c r="W2043" s="13"/>
      <c r="X2043" s="13"/>
      <c r="Y2043" s="13"/>
      <c r="Z2043" s="13"/>
      <c r="AA2043" s="13"/>
      <c r="AB2043" s="13"/>
      <c r="AC2043" s="13"/>
      <c r="AD2043" s="13"/>
      <c r="AE2043" s="13"/>
      <c r="AT2043" s="270" t="s">
        <v>251</v>
      </c>
      <c r="AU2043" s="270" t="s">
        <v>85</v>
      </c>
      <c r="AV2043" s="13" t="s">
        <v>31</v>
      </c>
      <c r="AW2043" s="13" t="s">
        <v>30</v>
      </c>
      <c r="AX2043" s="13" t="s">
        <v>76</v>
      </c>
      <c r="AY2043" s="270" t="s">
        <v>242</v>
      </c>
    </row>
    <row r="2044" s="13" customFormat="1">
      <c r="A2044" s="13"/>
      <c r="B2044" s="260"/>
      <c r="C2044" s="261"/>
      <c r="D2044" s="262" t="s">
        <v>251</v>
      </c>
      <c r="E2044" s="263" t="s">
        <v>1</v>
      </c>
      <c r="F2044" s="264" t="s">
        <v>482</v>
      </c>
      <c r="G2044" s="261"/>
      <c r="H2044" s="263" t="s">
        <v>1</v>
      </c>
      <c r="I2044" s="265"/>
      <c r="J2044" s="261"/>
      <c r="K2044" s="261"/>
      <c r="L2044" s="266"/>
      <c r="M2044" s="267"/>
      <c r="N2044" s="268"/>
      <c r="O2044" s="268"/>
      <c r="P2044" s="268"/>
      <c r="Q2044" s="268"/>
      <c r="R2044" s="268"/>
      <c r="S2044" s="268"/>
      <c r="T2044" s="269"/>
      <c r="U2044" s="13"/>
      <c r="V2044" s="13"/>
      <c r="W2044" s="13"/>
      <c r="X2044" s="13"/>
      <c r="Y2044" s="13"/>
      <c r="Z2044" s="13"/>
      <c r="AA2044" s="13"/>
      <c r="AB2044" s="13"/>
      <c r="AC2044" s="13"/>
      <c r="AD2044" s="13"/>
      <c r="AE2044" s="13"/>
      <c r="AT2044" s="270" t="s">
        <v>251</v>
      </c>
      <c r="AU2044" s="270" t="s">
        <v>85</v>
      </c>
      <c r="AV2044" s="13" t="s">
        <v>31</v>
      </c>
      <c r="AW2044" s="13" t="s">
        <v>30</v>
      </c>
      <c r="AX2044" s="13" t="s">
        <v>76</v>
      </c>
      <c r="AY2044" s="270" t="s">
        <v>242</v>
      </c>
    </row>
    <row r="2045" s="13" customFormat="1">
      <c r="A2045" s="13"/>
      <c r="B2045" s="260"/>
      <c r="C2045" s="261"/>
      <c r="D2045" s="262" t="s">
        <v>251</v>
      </c>
      <c r="E2045" s="263" t="s">
        <v>1</v>
      </c>
      <c r="F2045" s="264" t="s">
        <v>2132</v>
      </c>
      <c r="G2045" s="261"/>
      <c r="H2045" s="263" t="s">
        <v>1</v>
      </c>
      <c r="I2045" s="265"/>
      <c r="J2045" s="261"/>
      <c r="K2045" s="261"/>
      <c r="L2045" s="266"/>
      <c r="M2045" s="267"/>
      <c r="N2045" s="268"/>
      <c r="O2045" s="268"/>
      <c r="P2045" s="268"/>
      <c r="Q2045" s="268"/>
      <c r="R2045" s="268"/>
      <c r="S2045" s="268"/>
      <c r="T2045" s="269"/>
      <c r="U2045" s="13"/>
      <c r="V2045" s="13"/>
      <c r="W2045" s="13"/>
      <c r="X2045" s="13"/>
      <c r="Y2045" s="13"/>
      <c r="Z2045" s="13"/>
      <c r="AA2045" s="13"/>
      <c r="AB2045" s="13"/>
      <c r="AC2045" s="13"/>
      <c r="AD2045" s="13"/>
      <c r="AE2045" s="13"/>
      <c r="AT2045" s="270" t="s">
        <v>251</v>
      </c>
      <c r="AU2045" s="270" t="s">
        <v>85</v>
      </c>
      <c r="AV2045" s="13" t="s">
        <v>31</v>
      </c>
      <c r="AW2045" s="13" t="s">
        <v>30</v>
      </c>
      <c r="AX2045" s="13" t="s">
        <v>76</v>
      </c>
      <c r="AY2045" s="270" t="s">
        <v>242</v>
      </c>
    </row>
    <row r="2046" s="14" customFormat="1">
      <c r="A2046" s="14"/>
      <c r="B2046" s="271"/>
      <c r="C2046" s="272"/>
      <c r="D2046" s="262" t="s">
        <v>251</v>
      </c>
      <c r="E2046" s="273" t="s">
        <v>1</v>
      </c>
      <c r="F2046" s="274" t="s">
        <v>159</v>
      </c>
      <c r="G2046" s="272"/>
      <c r="H2046" s="275">
        <v>224.46199999999999</v>
      </c>
      <c r="I2046" s="276"/>
      <c r="J2046" s="272"/>
      <c r="K2046" s="272"/>
      <c r="L2046" s="277"/>
      <c r="M2046" s="278"/>
      <c r="N2046" s="279"/>
      <c r="O2046" s="279"/>
      <c r="P2046" s="279"/>
      <c r="Q2046" s="279"/>
      <c r="R2046" s="279"/>
      <c r="S2046" s="279"/>
      <c r="T2046" s="280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T2046" s="281" t="s">
        <v>251</v>
      </c>
      <c r="AU2046" s="281" t="s">
        <v>85</v>
      </c>
      <c r="AV2046" s="14" t="s">
        <v>85</v>
      </c>
      <c r="AW2046" s="14" t="s">
        <v>30</v>
      </c>
      <c r="AX2046" s="14" t="s">
        <v>31</v>
      </c>
      <c r="AY2046" s="281" t="s">
        <v>242</v>
      </c>
    </row>
    <row r="2047" s="2" customFormat="1" ht="16.5" customHeight="1">
      <c r="A2047" s="41"/>
      <c r="B2047" s="42"/>
      <c r="C2047" s="247" t="s">
        <v>2133</v>
      </c>
      <c r="D2047" s="247" t="s">
        <v>245</v>
      </c>
      <c r="E2047" s="248" t="s">
        <v>2134</v>
      </c>
      <c r="F2047" s="249" t="s">
        <v>2135</v>
      </c>
      <c r="G2047" s="250" t="s">
        <v>465</v>
      </c>
      <c r="H2047" s="251">
        <v>224.46000000000001</v>
      </c>
      <c r="I2047" s="252"/>
      <c r="J2047" s="251">
        <f>ROUND(I2047*H2047,3)</f>
        <v>0</v>
      </c>
      <c r="K2047" s="253"/>
      <c r="L2047" s="44"/>
      <c r="M2047" s="254" t="s">
        <v>1</v>
      </c>
      <c r="N2047" s="255" t="s">
        <v>41</v>
      </c>
      <c r="O2047" s="94"/>
      <c r="P2047" s="256">
        <f>O2047*H2047</f>
        <v>0</v>
      </c>
      <c r="Q2047" s="256">
        <v>1.0000000000000001E-05</v>
      </c>
      <c r="R2047" s="256">
        <f>Q2047*H2047</f>
        <v>0.0022446000000000002</v>
      </c>
      <c r="S2047" s="256">
        <v>0</v>
      </c>
      <c r="T2047" s="257">
        <f>S2047*H2047</f>
        <v>0</v>
      </c>
      <c r="U2047" s="41"/>
      <c r="V2047" s="41"/>
      <c r="W2047" s="41"/>
      <c r="X2047" s="41"/>
      <c r="Y2047" s="41"/>
      <c r="Z2047" s="41"/>
      <c r="AA2047" s="41"/>
      <c r="AB2047" s="41"/>
      <c r="AC2047" s="41"/>
      <c r="AD2047" s="41"/>
      <c r="AE2047" s="41"/>
      <c r="AR2047" s="258" t="s">
        <v>518</v>
      </c>
      <c r="AT2047" s="258" t="s">
        <v>245</v>
      </c>
      <c r="AU2047" s="258" t="s">
        <v>85</v>
      </c>
      <c r="AY2047" s="18" t="s">
        <v>242</v>
      </c>
      <c r="BE2047" s="146">
        <f>IF(N2047="základní",J2047,0)</f>
        <v>0</v>
      </c>
      <c r="BF2047" s="146">
        <f>IF(N2047="snížená",J2047,0)</f>
        <v>0</v>
      </c>
      <c r="BG2047" s="146">
        <f>IF(N2047="zákl. přenesená",J2047,0)</f>
        <v>0</v>
      </c>
      <c r="BH2047" s="146">
        <f>IF(N2047="sníž. přenesená",J2047,0)</f>
        <v>0</v>
      </c>
      <c r="BI2047" s="146">
        <f>IF(N2047="nulová",J2047,0)</f>
        <v>0</v>
      </c>
      <c r="BJ2047" s="18" t="s">
        <v>31</v>
      </c>
      <c r="BK2047" s="259">
        <f>ROUND(I2047*H2047,3)</f>
        <v>0</v>
      </c>
      <c r="BL2047" s="18" t="s">
        <v>518</v>
      </c>
      <c r="BM2047" s="258" t="s">
        <v>2136</v>
      </c>
    </row>
    <row r="2048" s="2" customFormat="1" ht="16.5" customHeight="1">
      <c r="A2048" s="41"/>
      <c r="B2048" s="42"/>
      <c r="C2048" s="304" t="s">
        <v>2137</v>
      </c>
      <c r="D2048" s="304" t="s">
        <v>551</v>
      </c>
      <c r="E2048" s="305" t="s">
        <v>2138</v>
      </c>
      <c r="F2048" s="306" t="s">
        <v>2139</v>
      </c>
      <c r="G2048" s="307" t="s">
        <v>465</v>
      </c>
      <c r="H2048" s="308">
        <v>228.94900000000001</v>
      </c>
      <c r="I2048" s="309"/>
      <c r="J2048" s="308">
        <f>ROUND(I2048*H2048,3)</f>
        <v>0</v>
      </c>
      <c r="K2048" s="310"/>
      <c r="L2048" s="311"/>
      <c r="M2048" s="312" t="s">
        <v>1</v>
      </c>
      <c r="N2048" s="313" t="s">
        <v>41</v>
      </c>
      <c r="O2048" s="94"/>
      <c r="P2048" s="256">
        <f>O2048*H2048</f>
        <v>0</v>
      </c>
      <c r="Q2048" s="256">
        <v>0.00027</v>
      </c>
      <c r="R2048" s="256">
        <f>Q2048*H2048</f>
        <v>0.061816230000000007</v>
      </c>
      <c r="S2048" s="256">
        <v>0</v>
      </c>
      <c r="T2048" s="257">
        <f>S2048*H2048</f>
        <v>0</v>
      </c>
      <c r="U2048" s="41"/>
      <c r="V2048" s="41"/>
      <c r="W2048" s="41"/>
      <c r="X2048" s="41"/>
      <c r="Y2048" s="41"/>
      <c r="Z2048" s="41"/>
      <c r="AA2048" s="41"/>
      <c r="AB2048" s="41"/>
      <c r="AC2048" s="41"/>
      <c r="AD2048" s="41"/>
      <c r="AE2048" s="41"/>
      <c r="AR2048" s="258" t="s">
        <v>1326</v>
      </c>
      <c r="AT2048" s="258" t="s">
        <v>551</v>
      </c>
      <c r="AU2048" s="258" t="s">
        <v>85</v>
      </c>
      <c r="AY2048" s="18" t="s">
        <v>242</v>
      </c>
      <c r="BE2048" s="146">
        <f>IF(N2048="základní",J2048,0)</f>
        <v>0</v>
      </c>
      <c r="BF2048" s="146">
        <f>IF(N2048="snížená",J2048,0)</f>
        <v>0</v>
      </c>
      <c r="BG2048" s="146">
        <f>IF(N2048="zákl. přenesená",J2048,0)</f>
        <v>0</v>
      </c>
      <c r="BH2048" s="146">
        <f>IF(N2048="sníž. přenesená",J2048,0)</f>
        <v>0</v>
      </c>
      <c r="BI2048" s="146">
        <f>IF(N2048="nulová",J2048,0)</f>
        <v>0</v>
      </c>
      <c r="BJ2048" s="18" t="s">
        <v>31</v>
      </c>
      <c r="BK2048" s="259">
        <f>ROUND(I2048*H2048,3)</f>
        <v>0</v>
      </c>
      <c r="BL2048" s="18" t="s">
        <v>518</v>
      </c>
      <c r="BM2048" s="258" t="s">
        <v>2140</v>
      </c>
    </row>
    <row r="2049" s="14" customFormat="1">
      <c r="A2049" s="14"/>
      <c r="B2049" s="271"/>
      <c r="C2049" s="272"/>
      <c r="D2049" s="262" t="s">
        <v>251</v>
      </c>
      <c r="E2049" s="272"/>
      <c r="F2049" s="274" t="s">
        <v>2141</v>
      </c>
      <c r="G2049" s="272"/>
      <c r="H2049" s="275">
        <v>228.94900000000001</v>
      </c>
      <c r="I2049" s="276"/>
      <c r="J2049" s="272"/>
      <c r="K2049" s="272"/>
      <c r="L2049" s="277"/>
      <c r="M2049" s="278"/>
      <c r="N2049" s="279"/>
      <c r="O2049" s="279"/>
      <c r="P2049" s="279"/>
      <c r="Q2049" s="279"/>
      <c r="R2049" s="279"/>
      <c r="S2049" s="279"/>
      <c r="T2049" s="280"/>
      <c r="U2049" s="14"/>
      <c r="V2049" s="14"/>
      <c r="W2049" s="14"/>
      <c r="X2049" s="14"/>
      <c r="Y2049" s="14"/>
      <c r="Z2049" s="14"/>
      <c r="AA2049" s="14"/>
      <c r="AB2049" s="14"/>
      <c r="AC2049" s="14"/>
      <c r="AD2049" s="14"/>
      <c r="AE2049" s="14"/>
      <c r="AT2049" s="281" t="s">
        <v>251</v>
      </c>
      <c r="AU2049" s="281" t="s">
        <v>85</v>
      </c>
      <c r="AV2049" s="14" t="s">
        <v>85</v>
      </c>
      <c r="AW2049" s="14" t="s">
        <v>4</v>
      </c>
      <c r="AX2049" s="14" t="s">
        <v>31</v>
      </c>
      <c r="AY2049" s="281" t="s">
        <v>242</v>
      </c>
    </row>
    <row r="2050" s="2" customFormat="1" ht="24.15" customHeight="1">
      <c r="A2050" s="41"/>
      <c r="B2050" s="42"/>
      <c r="C2050" s="247" t="s">
        <v>2142</v>
      </c>
      <c r="D2050" s="247" t="s">
        <v>245</v>
      </c>
      <c r="E2050" s="248" t="s">
        <v>2143</v>
      </c>
      <c r="F2050" s="249" t="s">
        <v>2144</v>
      </c>
      <c r="G2050" s="250" t="s">
        <v>1380</v>
      </c>
      <c r="H2050" s="314"/>
      <c r="I2050" s="252"/>
      <c r="J2050" s="251">
        <f>ROUND(I2050*H2050,3)</f>
        <v>0</v>
      </c>
      <c r="K2050" s="253"/>
      <c r="L2050" s="44"/>
      <c r="M2050" s="254" t="s">
        <v>1</v>
      </c>
      <c r="N2050" s="255" t="s">
        <v>41</v>
      </c>
      <c r="O2050" s="94"/>
      <c r="P2050" s="256">
        <f>O2050*H2050</f>
        <v>0</v>
      </c>
      <c r="Q2050" s="256">
        <v>0</v>
      </c>
      <c r="R2050" s="256">
        <f>Q2050*H2050</f>
        <v>0</v>
      </c>
      <c r="S2050" s="256">
        <v>0</v>
      </c>
      <c r="T2050" s="257">
        <f>S2050*H2050</f>
        <v>0</v>
      </c>
      <c r="U2050" s="41"/>
      <c r="V2050" s="41"/>
      <c r="W2050" s="41"/>
      <c r="X2050" s="41"/>
      <c r="Y2050" s="41"/>
      <c r="Z2050" s="41"/>
      <c r="AA2050" s="41"/>
      <c r="AB2050" s="41"/>
      <c r="AC2050" s="41"/>
      <c r="AD2050" s="41"/>
      <c r="AE2050" s="41"/>
      <c r="AR2050" s="258" t="s">
        <v>518</v>
      </c>
      <c r="AT2050" s="258" t="s">
        <v>245</v>
      </c>
      <c r="AU2050" s="258" t="s">
        <v>85</v>
      </c>
      <c r="AY2050" s="18" t="s">
        <v>242</v>
      </c>
      <c r="BE2050" s="146">
        <f>IF(N2050="základní",J2050,0)</f>
        <v>0</v>
      </c>
      <c r="BF2050" s="146">
        <f>IF(N2050="snížená",J2050,0)</f>
        <v>0</v>
      </c>
      <c r="BG2050" s="146">
        <f>IF(N2050="zákl. přenesená",J2050,0)</f>
        <v>0</v>
      </c>
      <c r="BH2050" s="146">
        <f>IF(N2050="sníž. přenesená",J2050,0)</f>
        <v>0</v>
      </c>
      <c r="BI2050" s="146">
        <f>IF(N2050="nulová",J2050,0)</f>
        <v>0</v>
      </c>
      <c r="BJ2050" s="18" t="s">
        <v>31</v>
      </c>
      <c r="BK2050" s="259">
        <f>ROUND(I2050*H2050,3)</f>
        <v>0</v>
      </c>
      <c r="BL2050" s="18" t="s">
        <v>518</v>
      </c>
      <c r="BM2050" s="258" t="s">
        <v>2145</v>
      </c>
    </row>
    <row r="2051" s="12" customFormat="1" ht="22.8" customHeight="1">
      <c r="A2051" s="12"/>
      <c r="B2051" s="231"/>
      <c r="C2051" s="232"/>
      <c r="D2051" s="233" t="s">
        <v>75</v>
      </c>
      <c r="E2051" s="245" t="s">
        <v>2146</v>
      </c>
      <c r="F2051" s="245" t="s">
        <v>2147</v>
      </c>
      <c r="G2051" s="232"/>
      <c r="H2051" s="232"/>
      <c r="I2051" s="235"/>
      <c r="J2051" s="246">
        <f>BK2051</f>
        <v>0</v>
      </c>
      <c r="K2051" s="232"/>
      <c r="L2051" s="237"/>
      <c r="M2051" s="238"/>
      <c r="N2051" s="239"/>
      <c r="O2051" s="239"/>
      <c r="P2051" s="240">
        <f>SUM(P2052:P2092)</f>
        <v>0</v>
      </c>
      <c r="Q2051" s="239"/>
      <c r="R2051" s="240">
        <f>SUM(R2052:R2092)</f>
        <v>9.1175622999999995</v>
      </c>
      <c r="S2051" s="239"/>
      <c r="T2051" s="241">
        <f>SUM(T2052:T2092)</f>
        <v>0</v>
      </c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R2051" s="242" t="s">
        <v>85</v>
      </c>
      <c r="AT2051" s="243" t="s">
        <v>75</v>
      </c>
      <c r="AU2051" s="243" t="s">
        <v>31</v>
      </c>
      <c r="AY2051" s="242" t="s">
        <v>242</v>
      </c>
      <c r="BK2051" s="244">
        <f>SUM(BK2052:BK2092)</f>
        <v>0</v>
      </c>
    </row>
    <row r="2052" s="2" customFormat="1" ht="16.5" customHeight="1">
      <c r="A2052" s="41"/>
      <c r="B2052" s="42"/>
      <c r="C2052" s="247" t="s">
        <v>2148</v>
      </c>
      <c r="D2052" s="247" t="s">
        <v>245</v>
      </c>
      <c r="E2052" s="248" t="s">
        <v>2149</v>
      </c>
      <c r="F2052" s="249" t="s">
        <v>2150</v>
      </c>
      <c r="G2052" s="250" t="s">
        <v>353</v>
      </c>
      <c r="H2052" s="251">
        <v>243.76499999999999</v>
      </c>
      <c r="I2052" s="252"/>
      <c r="J2052" s="251">
        <f>ROUND(I2052*H2052,3)</f>
        <v>0</v>
      </c>
      <c r="K2052" s="253"/>
      <c r="L2052" s="44"/>
      <c r="M2052" s="254" t="s">
        <v>1</v>
      </c>
      <c r="N2052" s="255" t="s">
        <v>41</v>
      </c>
      <c r="O2052" s="94"/>
      <c r="P2052" s="256">
        <f>O2052*H2052</f>
        <v>0</v>
      </c>
      <c r="Q2052" s="256">
        <v>0</v>
      </c>
      <c r="R2052" s="256">
        <f>Q2052*H2052</f>
        <v>0</v>
      </c>
      <c r="S2052" s="256">
        <v>0</v>
      </c>
      <c r="T2052" s="257">
        <f>S2052*H2052</f>
        <v>0</v>
      </c>
      <c r="U2052" s="41"/>
      <c r="V2052" s="41"/>
      <c r="W2052" s="41"/>
      <c r="X2052" s="41"/>
      <c r="Y2052" s="41"/>
      <c r="Z2052" s="41"/>
      <c r="AA2052" s="41"/>
      <c r="AB2052" s="41"/>
      <c r="AC2052" s="41"/>
      <c r="AD2052" s="41"/>
      <c r="AE2052" s="41"/>
      <c r="AR2052" s="258" t="s">
        <v>518</v>
      </c>
      <c r="AT2052" s="258" t="s">
        <v>245</v>
      </c>
      <c r="AU2052" s="258" t="s">
        <v>85</v>
      </c>
      <c r="AY2052" s="18" t="s">
        <v>242</v>
      </c>
      <c r="BE2052" s="146">
        <f>IF(N2052="základní",J2052,0)</f>
        <v>0</v>
      </c>
      <c r="BF2052" s="146">
        <f>IF(N2052="snížená",J2052,0)</f>
        <v>0</v>
      </c>
      <c r="BG2052" s="146">
        <f>IF(N2052="zákl. přenesená",J2052,0)</f>
        <v>0</v>
      </c>
      <c r="BH2052" s="146">
        <f>IF(N2052="sníž. přenesená",J2052,0)</f>
        <v>0</v>
      </c>
      <c r="BI2052" s="146">
        <f>IF(N2052="nulová",J2052,0)</f>
        <v>0</v>
      </c>
      <c r="BJ2052" s="18" t="s">
        <v>31</v>
      </c>
      <c r="BK2052" s="259">
        <f>ROUND(I2052*H2052,3)</f>
        <v>0</v>
      </c>
      <c r="BL2052" s="18" t="s">
        <v>518</v>
      </c>
      <c r="BM2052" s="258" t="s">
        <v>2151</v>
      </c>
    </row>
    <row r="2053" s="13" customFormat="1">
      <c r="A2053" s="13"/>
      <c r="B2053" s="260"/>
      <c r="C2053" s="261"/>
      <c r="D2053" s="262" t="s">
        <v>251</v>
      </c>
      <c r="E2053" s="263" t="s">
        <v>1</v>
      </c>
      <c r="F2053" s="264" t="s">
        <v>585</v>
      </c>
      <c r="G2053" s="261"/>
      <c r="H2053" s="263" t="s">
        <v>1</v>
      </c>
      <c r="I2053" s="265"/>
      <c r="J2053" s="261"/>
      <c r="K2053" s="261"/>
      <c r="L2053" s="266"/>
      <c r="M2053" s="267"/>
      <c r="N2053" s="268"/>
      <c r="O2053" s="268"/>
      <c r="P2053" s="268"/>
      <c r="Q2053" s="268"/>
      <c r="R2053" s="268"/>
      <c r="S2053" s="268"/>
      <c r="T2053" s="269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T2053" s="270" t="s">
        <v>251</v>
      </c>
      <c r="AU2053" s="270" t="s">
        <v>85</v>
      </c>
      <c r="AV2053" s="13" t="s">
        <v>31</v>
      </c>
      <c r="AW2053" s="13" t="s">
        <v>30</v>
      </c>
      <c r="AX2053" s="13" t="s">
        <v>76</v>
      </c>
      <c r="AY2053" s="270" t="s">
        <v>242</v>
      </c>
    </row>
    <row r="2054" s="13" customFormat="1">
      <c r="A2054" s="13"/>
      <c r="B2054" s="260"/>
      <c r="C2054" s="261"/>
      <c r="D2054" s="262" t="s">
        <v>251</v>
      </c>
      <c r="E2054" s="263" t="s">
        <v>1</v>
      </c>
      <c r="F2054" s="264" t="s">
        <v>480</v>
      </c>
      <c r="G2054" s="261"/>
      <c r="H2054" s="263" t="s">
        <v>1</v>
      </c>
      <c r="I2054" s="265"/>
      <c r="J2054" s="261"/>
      <c r="K2054" s="261"/>
      <c r="L2054" s="266"/>
      <c r="M2054" s="267"/>
      <c r="N2054" s="268"/>
      <c r="O2054" s="268"/>
      <c r="P2054" s="268"/>
      <c r="Q2054" s="268"/>
      <c r="R2054" s="268"/>
      <c r="S2054" s="268"/>
      <c r="T2054" s="269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T2054" s="270" t="s">
        <v>251</v>
      </c>
      <c r="AU2054" s="270" t="s">
        <v>85</v>
      </c>
      <c r="AV2054" s="13" t="s">
        <v>31</v>
      </c>
      <c r="AW2054" s="13" t="s">
        <v>30</v>
      </c>
      <c r="AX2054" s="13" t="s">
        <v>76</v>
      </c>
      <c r="AY2054" s="270" t="s">
        <v>242</v>
      </c>
    </row>
    <row r="2055" s="13" customFormat="1">
      <c r="A2055" s="13"/>
      <c r="B2055" s="260"/>
      <c r="C2055" s="261"/>
      <c r="D2055" s="262" t="s">
        <v>251</v>
      </c>
      <c r="E2055" s="263" t="s">
        <v>1</v>
      </c>
      <c r="F2055" s="264" t="s">
        <v>2152</v>
      </c>
      <c r="G2055" s="261"/>
      <c r="H2055" s="263" t="s">
        <v>1</v>
      </c>
      <c r="I2055" s="265"/>
      <c r="J2055" s="261"/>
      <c r="K2055" s="261"/>
      <c r="L2055" s="266"/>
      <c r="M2055" s="267"/>
      <c r="N2055" s="268"/>
      <c r="O2055" s="268"/>
      <c r="P2055" s="268"/>
      <c r="Q2055" s="268"/>
      <c r="R2055" s="268"/>
      <c r="S2055" s="268"/>
      <c r="T2055" s="269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T2055" s="270" t="s">
        <v>251</v>
      </c>
      <c r="AU2055" s="270" t="s">
        <v>85</v>
      </c>
      <c r="AV2055" s="13" t="s">
        <v>31</v>
      </c>
      <c r="AW2055" s="13" t="s">
        <v>30</v>
      </c>
      <c r="AX2055" s="13" t="s">
        <v>76</v>
      </c>
      <c r="AY2055" s="270" t="s">
        <v>242</v>
      </c>
    </row>
    <row r="2056" s="13" customFormat="1">
      <c r="A2056" s="13"/>
      <c r="B2056" s="260"/>
      <c r="C2056" s="261"/>
      <c r="D2056" s="262" t="s">
        <v>251</v>
      </c>
      <c r="E2056" s="263" t="s">
        <v>1</v>
      </c>
      <c r="F2056" s="264" t="s">
        <v>481</v>
      </c>
      <c r="G2056" s="261"/>
      <c r="H2056" s="263" t="s">
        <v>1</v>
      </c>
      <c r="I2056" s="265"/>
      <c r="J2056" s="261"/>
      <c r="K2056" s="261"/>
      <c r="L2056" s="266"/>
      <c r="M2056" s="267"/>
      <c r="N2056" s="268"/>
      <c r="O2056" s="268"/>
      <c r="P2056" s="268"/>
      <c r="Q2056" s="268"/>
      <c r="R2056" s="268"/>
      <c r="S2056" s="268"/>
      <c r="T2056" s="269"/>
      <c r="U2056" s="13"/>
      <c r="V2056" s="13"/>
      <c r="W2056" s="13"/>
      <c r="X2056" s="13"/>
      <c r="Y2056" s="13"/>
      <c r="Z2056" s="13"/>
      <c r="AA2056" s="13"/>
      <c r="AB2056" s="13"/>
      <c r="AC2056" s="13"/>
      <c r="AD2056" s="13"/>
      <c r="AE2056" s="13"/>
      <c r="AT2056" s="270" t="s">
        <v>251</v>
      </c>
      <c r="AU2056" s="270" t="s">
        <v>85</v>
      </c>
      <c r="AV2056" s="13" t="s">
        <v>31</v>
      </c>
      <c r="AW2056" s="13" t="s">
        <v>30</v>
      </c>
      <c r="AX2056" s="13" t="s">
        <v>76</v>
      </c>
      <c r="AY2056" s="270" t="s">
        <v>242</v>
      </c>
    </row>
    <row r="2057" s="13" customFormat="1">
      <c r="A2057" s="13"/>
      <c r="B2057" s="260"/>
      <c r="C2057" s="261"/>
      <c r="D2057" s="262" t="s">
        <v>251</v>
      </c>
      <c r="E2057" s="263" t="s">
        <v>1</v>
      </c>
      <c r="F2057" s="264" t="s">
        <v>2153</v>
      </c>
      <c r="G2057" s="261"/>
      <c r="H2057" s="263" t="s">
        <v>1</v>
      </c>
      <c r="I2057" s="265"/>
      <c r="J2057" s="261"/>
      <c r="K2057" s="261"/>
      <c r="L2057" s="266"/>
      <c r="M2057" s="267"/>
      <c r="N2057" s="268"/>
      <c r="O2057" s="268"/>
      <c r="P2057" s="268"/>
      <c r="Q2057" s="268"/>
      <c r="R2057" s="268"/>
      <c r="S2057" s="268"/>
      <c r="T2057" s="269"/>
      <c r="U2057" s="13"/>
      <c r="V2057" s="13"/>
      <c r="W2057" s="13"/>
      <c r="X2057" s="13"/>
      <c r="Y2057" s="13"/>
      <c r="Z2057" s="13"/>
      <c r="AA2057" s="13"/>
      <c r="AB2057" s="13"/>
      <c r="AC2057" s="13"/>
      <c r="AD2057" s="13"/>
      <c r="AE2057" s="13"/>
      <c r="AT2057" s="270" t="s">
        <v>251</v>
      </c>
      <c r="AU2057" s="270" t="s">
        <v>85</v>
      </c>
      <c r="AV2057" s="13" t="s">
        <v>31</v>
      </c>
      <c r="AW2057" s="13" t="s">
        <v>30</v>
      </c>
      <c r="AX2057" s="13" t="s">
        <v>76</v>
      </c>
      <c r="AY2057" s="270" t="s">
        <v>242</v>
      </c>
    </row>
    <row r="2058" s="13" customFormat="1">
      <c r="A2058" s="13"/>
      <c r="B2058" s="260"/>
      <c r="C2058" s="261"/>
      <c r="D2058" s="262" t="s">
        <v>251</v>
      </c>
      <c r="E2058" s="263" t="s">
        <v>1</v>
      </c>
      <c r="F2058" s="264" t="s">
        <v>482</v>
      </c>
      <c r="G2058" s="261"/>
      <c r="H2058" s="263" t="s">
        <v>1</v>
      </c>
      <c r="I2058" s="265"/>
      <c r="J2058" s="261"/>
      <c r="K2058" s="261"/>
      <c r="L2058" s="266"/>
      <c r="M2058" s="267"/>
      <c r="N2058" s="268"/>
      <c r="O2058" s="268"/>
      <c r="P2058" s="268"/>
      <c r="Q2058" s="268"/>
      <c r="R2058" s="268"/>
      <c r="S2058" s="268"/>
      <c r="T2058" s="269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  <c r="AE2058" s="13"/>
      <c r="AT2058" s="270" t="s">
        <v>251</v>
      </c>
      <c r="AU2058" s="270" t="s">
        <v>85</v>
      </c>
      <c r="AV2058" s="13" t="s">
        <v>31</v>
      </c>
      <c r="AW2058" s="13" t="s">
        <v>30</v>
      </c>
      <c r="AX2058" s="13" t="s">
        <v>76</v>
      </c>
      <c r="AY2058" s="270" t="s">
        <v>242</v>
      </c>
    </row>
    <row r="2059" s="13" customFormat="1">
      <c r="A2059" s="13"/>
      <c r="B2059" s="260"/>
      <c r="C2059" s="261"/>
      <c r="D2059" s="262" t="s">
        <v>251</v>
      </c>
      <c r="E2059" s="263" t="s">
        <v>1</v>
      </c>
      <c r="F2059" s="264" t="s">
        <v>2154</v>
      </c>
      <c r="G2059" s="261"/>
      <c r="H2059" s="263" t="s">
        <v>1</v>
      </c>
      <c r="I2059" s="265"/>
      <c r="J2059" s="261"/>
      <c r="K2059" s="261"/>
      <c r="L2059" s="266"/>
      <c r="M2059" s="267"/>
      <c r="N2059" s="268"/>
      <c r="O2059" s="268"/>
      <c r="P2059" s="268"/>
      <c r="Q2059" s="268"/>
      <c r="R2059" s="268"/>
      <c r="S2059" s="268"/>
      <c r="T2059" s="269"/>
      <c r="U2059" s="13"/>
      <c r="V2059" s="13"/>
      <c r="W2059" s="13"/>
      <c r="X2059" s="13"/>
      <c r="Y2059" s="13"/>
      <c r="Z2059" s="13"/>
      <c r="AA2059" s="13"/>
      <c r="AB2059" s="13"/>
      <c r="AC2059" s="13"/>
      <c r="AD2059" s="13"/>
      <c r="AE2059" s="13"/>
      <c r="AT2059" s="270" t="s">
        <v>251</v>
      </c>
      <c r="AU2059" s="270" t="s">
        <v>85</v>
      </c>
      <c r="AV2059" s="13" t="s">
        <v>31</v>
      </c>
      <c r="AW2059" s="13" t="s">
        <v>30</v>
      </c>
      <c r="AX2059" s="13" t="s">
        <v>76</v>
      </c>
      <c r="AY2059" s="270" t="s">
        <v>242</v>
      </c>
    </row>
    <row r="2060" s="14" customFormat="1">
      <c r="A2060" s="14"/>
      <c r="B2060" s="271"/>
      <c r="C2060" s="272"/>
      <c r="D2060" s="262" t="s">
        <v>251</v>
      </c>
      <c r="E2060" s="273" t="s">
        <v>1</v>
      </c>
      <c r="F2060" s="274" t="s">
        <v>162</v>
      </c>
      <c r="G2060" s="272"/>
      <c r="H2060" s="275">
        <v>243.76499999999999</v>
      </c>
      <c r="I2060" s="276"/>
      <c r="J2060" s="272"/>
      <c r="K2060" s="272"/>
      <c r="L2060" s="277"/>
      <c r="M2060" s="278"/>
      <c r="N2060" s="279"/>
      <c r="O2060" s="279"/>
      <c r="P2060" s="279"/>
      <c r="Q2060" s="279"/>
      <c r="R2060" s="279"/>
      <c r="S2060" s="279"/>
      <c r="T2060" s="280"/>
      <c r="U2060" s="14"/>
      <c r="V2060" s="14"/>
      <c r="W2060" s="14"/>
      <c r="X2060" s="14"/>
      <c r="Y2060" s="14"/>
      <c r="Z2060" s="14"/>
      <c r="AA2060" s="14"/>
      <c r="AB2060" s="14"/>
      <c r="AC2060" s="14"/>
      <c r="AD2060" s="14"/>
      <c r="AE2060" s="14"/>
      <c r="AT2060" s="281" t="s">
        <v>251</v>
      </c>
      <c r="AU2060" s="281" t="s">
        <v>85</v>
      </c>
      <c r="AV2060" s="14" t="s">
        <v>85</v>
      </c>
      <c r="AW2060" s="14" t="s">
        <v>30</v>
      </c>
      <c r="AX2060" s="14" t="s">
        <v>31</v>
      </c>
      <c r="AY2060" s="281" t="s">
        <v>242</v>
      </c>
    </row>
    <row r="2061" s="2" customFormat="1" ht="16.5" customHeight="1">
      <c r="A2061" s="41"/>
      <c r="B2061" s="42"/>
      <c r="C2061" s="247" t="s">
        <v>2155</v>
      </c>
      <c r="D2061" s="247" t="s">
        <v>245</v>
      </c>
      <c r="E2061" s="248" t="s">
        <v>2156</v>
      </c>
      <c r="F2061" s="249" t="s">
        <v>2157</v>
      </c>
      <c r="G2061" s="250" t="s">
        <v>353</v>
      </c>
      <c r="H2061" s="251">
        <v>243.77000000000001</v>
      </c>
      <c r="I2061" s="252"/>
      <c r="J2061" s="251">
        <f>ROUND(I2061*H2061,3)</f>
        <v>0</v>
      </c>
      <c r="K2061" s="253"/>
      <c r="L2061" s="44"/>
      <c r="M2061" s="254" t="s">
        <v>1</v>
      </c>
      <c r="N2061" s="255" t="s">
        <v>41</v>
      </c>
      <c r="O2061" s="94"/>
      <c r="P2061" s="256">
        <f>O2061*H2061</f>
        <v>0</v>
      </c>
      <c r="Q2061" s="256">
        <v>0.00029999999999999997</v>
      </c>
      <c r="R2061" s="256">
        <f>Q2061*H2061</f>
        <v>0.073131000000000002</v>
      </c>
      <c r="S2061" s="256">
        <v>0</v>
      </c>
      <c r="T2061" s="257">
        <f>S2061*H2061</f>
        <v>0</v>
      </c>
      <c r="U2061" s="41"/>
      <c r="V2061" s="41"/>
      <c r="W2061" s="41"/>
      <c r="X2061" s="41"/>
      <c r="Y2061" s="41"/>
      <c r="Z2061" s="41"/>
      <c r="AA2061" s="41"/>
      <c r="AB2061" s="41"/>
      <c r="AC2061" s="41"/>
      <c r="AD2061" s="41"/>
      <c r="AE2061" s="41"/>
      <c r="AR2061" s="258" t="s">
        <v>518</v>
      </c>
      <c r="AT2061" s="258" t="s">
        <v>245</v>
      </c>
      <c r="AU2061" s="258" t="s">
        <v>85</v>
      </c>
      <c r="AY2061" s="18" t="s">
        <v>242</v>
      </c>
      <c r="BE2061" s="146">
        <f>IF(N2061="základní",J2061,0)</f>
        <v>0</v>
      </c>
      <c r="BF2061" s="146">
        <f>IF(N2061="snížená",J2061,0)</f>
        <v>0</v>
      </c>
      <c r="BG2061" s="146">
        <f>IF(N2061="zákl. přenesená",J2061,0)</f>
        <v>0</v>
      </c>
      <c r="BH2061" s="146">
        <f>IF(N2061="sníž. přenesená",J2061,0)</f>
        <v>0</v>
      </c>
      <c r="BI2061" s="146">
        <f>IF(N2061="nulová",J2061,0)</f>
        <v>0</v>
      </c>
      <c r="BJ2061" s="18" t="s">
        <v>31</v>
      </c>
      <c r="BK2061" s="259">
        <f>ROUND(I2061*H2061,3)</f>
        <v>0</v>
      </c>
      <c r="BL2061" s="18" t="s">
        <v>518</v>
      </c>
      <c r="BM2061" s="258" t="s">
        <v>2158</v>
      </c>
    </row>
    <row r="2062" s="2" customFormat="1" ht="24.15" customHeight="1">
      <c r="A2062" s="41"/>
      <c r="B2062" s="42"/>
      <c r="C2062" s="247" t="s">
        <v>2159</v>
      </c>
      <c r="D2062" s="247" t="s">
        <v>245</v>
      </c>
      <c r="E2062" s="248" t="s">
        <v>2160</v>
      </c>
      <c r="F2062" s="249" t="s">
        <v>2161</v>
      </c>
      <c r="G2062" s="250" t="s">
        <v>353</v>
      </c>
      <c r="H2062" s="251">
        <v>243.77000000000001</v>
      </c>
      <c r="I2062" s="252"/>
      <c r="J2062" s="251">
        <f>ROUND(I2062*H2062,3)</f>
        <v>0</v>
      </c>
      <c r="K2062" s="253"/>
      <c r="L2062" s="44"/>
      <c r="M2062" s="254" t="s">
        <v>1</v>
      </c>
      <c r="N2062" s="255" t="s">
        <v>41</v>
      </c>
      <c r="O2062" s="94"/>
      <c r="P2062" s="256">
        <f>O2062*H2062</f>
        <v>0</v>
      </c>
      <c r="Q2062" s="256">
        <v>0.0015</v>
      </c>
      <c r="R2062" s="256">
        <f>Q2062*H2062</f>
        <v>0.36565500000000001</v>
      </c>
      <c r="S2062" s="256">
        <v>0</v>
      </c>
      <c r="T2062" s="257">
        <f>S2062*H2062</f>
        <v>0</v>
      </c>
      <c r="U2062" s="41"/>
      <c r="V2062" s="41"/>
      <c r="W2062" s="41"/>
      <c r="X2062" s="41"/>
      <c r="Y2062" s="41"/>
      <c r="Z2062" s="41"/>
      <c r="AA2062" s="41"/>
      <c r="AB2062" s="41"/>
      <c r="AC2062" s="41"/>
      <c r="AD2062" s="41"/>
      <c r="AE2062" s="41"/>
      <c r="AR2062" s="258" t="s">
        <v>518</v>
      </c>
      <c r="AT2062" s="258" t="s">
        <v>245</v>
      </c>
      <c r="AU2062" s="258" t="s">
        <v>85</v>
      </c>
      <c r="AY2062" s="18" t="s">
        <v>242</v>
      </c>
      <c r="BE2062" s="146">
        <f>IF(N2062="základní",J2062,0)</f>
        <v>0</v>
      </c>
      <c r="BF2062" s="146">
        <f>IF(N2062="snížená",J2062,0)</f>
        <v>0</v>
      </c>
      <c r="BG2062" s="146">
        <f>IF(N2062="zákl. přenesená",J2062,0)</f>
        <v>0</v>
      </c>
      <c r="BH2062" s="146">
        <f>IF(N2062="sníž. přenesená",J2062,0)</f>
        <v>0</v>
      </c>
      <c r="BI2062" s="146">
        <f>IF(N2062="nulová",J2062,0)</f>
        <v>0</v>
      </c>
      <c r="BJ2062" s="18" t="s">
        <v>31</v>
      </c>
      <c r="BK2062" s="259">
        <f>ROUND(I2062*H2062,3)</f>
        <v>0</v>
      </c>
      <c r="BL2062" s="18" t="s">
        <v>518</v>
      </c>
      <c r="BM2062" s="258" t="s">
        <v>2162</v>
      </c>
    </row>
    <row r="2063" s="2" customFormat="1" ht="24.15" customHeight="1">
      <c r="A2063" s="41"/>
      <c r="B2063" s="42"/>
      <c r="C2063" s="247" t="s">
        <v>2163</v>
      </c>
      <c r="D2063" s="247" t="s">
        <v>245</v>
      </c>
      <c r="E2063" s="248" t="s">
        <v>2164</v>
      </c>
      <c r="F2063" s="249" t="s">
        <v>2165</v>
      </c>
      <c r="G2063" s="250" t="s">
        <v>465</v>
      </c>
      <c r="H2063" s="251">
        <v>84.599999999999994</v>
      </c>
      <c r="I2063" s="252"/>
      <c r="J2063" s="251">
        <f>ROUND(I2063*H2063,3)</f>
        <v>0</v>
      </c>
      <c r="K2063" s="253"/>
      <c r="L2063" s="44"/>
      <c r="M2063" s="254" t="s">
        <v>1</v>
      </c>
      <c r="N2063" s="255" t="s">
        <v>41</v>
      </c>
      <c r="O2063" s="94"/>
      <c r="P2063" s="256">
        <f>O2063*H2063</f>
        <v>0</v>
      </c>
      <c r="Q2063" s="256">
        <v>0.00027999999999999998</v>
      </c>
      <c r="R2063" s="256">
        <f>Q2063*H2063</f>
        <v>0.023687999999999997</v>
      </c>
      <c r="S2063" s="256">
        <v>0</v>
      </c>
      <c r="T2063" s="257">
        <f>S2063*H2063</f>
        <v>0</v>
      </c>
      <c r="U2063" s="41"/>
      <c r="V2063" s="41"/>
      <c r="W2063" s="41"/>
      <c r="X2063" s="41"/>
      <c r="Y2063" s="41"/>
      <c r="Z2063" s="41"/>
      <c r="AA2063" s="41"/>
      <c r="AB2063" s="41"/>
      <c r="AC2063" s="41"/>
      <c r="AD2063" s="41"/>
      <c r="AE2063" s="41"/>
      <c r="AR2063" s="258" t="s">
        <v>518</v>
      </c>
      <c r="AT2063" s="258" t="s">
        <v>245</v>
      </c>
      <c r="AU2063" s="258" t="s">
        <v>85</v>
      </c>
      <c r="AY2063" s="18" t="s">
        <v>242</v>
      </c>
      <c r="BE2063" s="146">
        <f>IF(N2063="základní",J2063,0)</f>
        <v>0</v>
      </c>
      <c r="BF2063" s="146">
        <f>IF(N2063="snížená",J2063,0)</f>
        <v>0</v>
      </c>
      <c r="BG2063" s="146">
        <f>IF(N2063="zákl. přenesená",J2063,0)</f>
        <v>0</v>
      </c>
      <c r="BH2063" s="146">
        <f>IF(N2063="sníž. přenesená",J2063,0)</f>
        <v>0</v>
      </c>
      <c r="BI2063" s="146">
        <f>IF(N2063="nulová",J2063,0)</f>
        <v>0</v>
      </c>
      <c r="BJ2063" s="18" t="s">
        <v>31</v>
      </c>
      <c r="BK2063" s="259">
        <f>ROUND(I2063*H2063,3)</f>
        <v>0</v>
      </c>
      <c r="BL2063" s="18" t="s">
        <v>518</v>
      </c>
      <c r="BM2063" s="258" t="s">
        <v>2166</v>
      </c>
    </row>
    <row r="2064" s="13" customFormat="1">
      <c r="A2064" s="13"/>
      <c r="B2064" s="260"/>
      <c r="C2064" s="261"/>
      <c r="D2064" s="262" t="s">
        <v>251</v>
      </c>
      <c r="E2064" s="263" t="s">
        <v>1</v>
      </c>
      <c r="F2064" s="264" t="s">
        <v>2063</v>
      </c>
      <c r="G2064" s="261"/>
      <c r="H2064" s="263" t="s">
        <v>1</v>
      </c>
      <c r="I2064" s="265"/>
      <c r="J2064" s="261"/>
      <c r="K2064" s="261"/>
      <c r="L2064" s="266"/>
      <c r="M2064" s="267"/>
      <c r="N2064" s="268"/>
      <c r="O2064" s="268"/>
      <c r="P2064" s="268"/>
      <c r="Q2064" s="268"/>
      <c r="R2064" s="268"/>
      <c r="S2064" s="268"/>
      <c r="T2064" s="269"/>
      <c r="U2064" s="13"/>
      <c r="V2064" s="13"/>
      <c r="W2064" s="13"/>
      <c r="X2064" s="13"/>
      <c r="Y2064" s="13"/>
      <c r="Z2064" s="13"/>
      <c r="AA2064" s="13"/>
      <c r="AB2064" s="13"/>
      <c r="AC2064" s="13"/>
      <c r="AD2064" s="13"/>
      <c r="AE2064" s="13"/>
      <c r="AT2064" s="270" t="s">
        <v>251</v>
      </c>
      <c r="AU2064" s="270" t="s">
        <v>85</v>
      </c>
      <c r="AV2064" s="13" t="s">
        <v>31</v>
      </c>
      <c r="AW2064" s="13" t="s">
        <v>30</v>
      </c>
      <c r="AX2064" s="13" t="s">
        <v>76</v>
      </c>
      <c r="AY2064" s="270" t="s">
        <v>242</v>
      </c>
    </row>
    <row r="2065" s="14" customFormat="1">
      <c r="A2065" s="14"/>
      <c r="B2065" s="271"/>
      <c r="C2065" s="272"/>
      <c r="D2065" s="262" t="s">
        <v>251</v>
      </c>
      <c r="E2065" s="273" t="s">
        <v>1</v>
      </c>
      <c r="F2065" s="274" t="s">
        <v>2064</v>
      </c>
      <c r="G2065" s="272"/>
      <c r="H2065" s="275">
        <v>27</v>
      </c>
      <c r="I2065" s="276"/>
      <c r="J2065" s="272"/>
      <c r="K2065" s="272"/>
      <c r="L2065" s="277"/>
      <c r="M2065" s="278"/>
      <c r="N2065" s="279"/>
      <c r="O2065" s="279"/>
      <c r="P2065" s="279"/>
      <c r="Q2065" s="279"/>
      <c r="R2065" s="279"/>
      <c r="S2065" s="279"/>
      <c r="T2065" s="280"/>
      <c r="U2065" s="14"/>
      <c r="V2065" s="14"/>
      <c r="W2065" s="14"/>
      <c r="X2065" s="14"/>
      <c r="Y2065" s="14"/>
      <c r="Z2065" s="14"/>
      <c r="AA2065" s="14"/>
      <c r="AB2065" s="14"/>
      <c r="AC2065" s="14"/>
      <c r="AD2065" s="14"/>
      <c r="AE2065" s="14"/>
      <c r="AT2065" s="281" t="s">
        <v>251</v>
      </c>
      <c r="AU2065" s="281" t="s">
        <v>85</v>
      </c>
      <c r="AV2065" s="14" t="s">
        <v>85</v>
      </c>
      <c r="AW2065" s="14" t="s">
        <v>30</v>
      </c>
      <c r="AX2065" s="14" t="s">
        <v>76</v>
      </c>
      <c r="AY2065" s="281" t="s">
        <v>242</v>
      </c>
    </row>
    <row r="2066" s="13" customFormat="1">
      <c r="A2066" s="13"/>
      <c r="B2066" s="260"/>
      <c r="C2066" s="261"/>
      <c r="D2066" s="262" t="s">
        <v>251</v>
      </c>
      <c r="E2066" s="263" t="s">
        <v>1</v>
      </c>
      <c r="F2066" s="264" t="s">
        <v>481</v>
      </c>
      <c r="G2066" s="261"/>
      <c r="H2066" s="263" t="s">
        <v>1</v>
      </c>
      <c r="I2066" s="265"/>
      <c r="J2066" s="261"/>
      <c r="K2066" s="261"/>
      <c r="L2066" s="266"/>
      <c r="M2066" s="267"/>
      <c r="N2066" s="268"/>
      <c r="O2066" s="268"/>
      <c r="P2066" s="268"/>
      <c r="Q2066" s="268"/>
      <c r="R2066" s="268"/>
      <c r="S2066" s="268"/>
      <c r="T2066" s="269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  <c r="AE2066" s="13"/>
      <c r="AT2066" s="270" t="s">
        <v>251</v>
      </c>
      <c r="AU2066" s="270" t="s">
        <v>85</v>
      </c>
      <c r="AV2066" s="13" t="s">
        <v>31</v>
      </c>
      <c r="AW2066" s="13" t="s">
        <v>30</v>
      </c>
      <c r="AX2066" s="13" t="s">
        <v>76</v>
      </c>
      <c r="AY2066" s="270" t="s">
        <v>242</v>
      </c>
    </row>
    <row r="2067" s="14" customFormat="1">
      <c r="A2067" s="14"/>
      <c r="B2067" s="271"/>
      <c r="C2067" s="272"/>
      <c r="D2067" s="262" t="s">
        <v>251</v>
      </c>
      <c r="E2067" s="273" t="s">
        <v>1</v>
      </c>
      <c r="F2067" s="274" t="s">
        <v>2065</v>
      </c>
      <c r="G2067" s="272"/>
      <c r="H2067" s="275">
        <v>36</v>
      </c>
      <c r="I2067" s="276"/>
      <c r="J2067" s="272"/>
      <c r="K2067" s="272"/>
      <c r="L2067" s="277"/>
      <c r="M2067" s="278"/>
      <c r="N2067" s="279"/>
      <c r="O2067" s="279"/>
      <c r="P2067" s="279"/>
      <c r="Q2067" s="279"/>
      <c r="R2067" s="279"/>
      <c r="S2067" s="279"/>
      <c r="T2067" s="280"/>
      <c r="U2067" s="14"/>
      <c r="V2067" s="14"/>
      <c r="W2067" s="14"/>
      <c r="X2067" s="14"/>
      <c r="Y2067" s="14"/>
      <c r="Z2067" s="14"/>
      <c r="AA2067" s="14"/>
      <c r="AB2067" s="14"/>
      <c r="AC2067" s="14"/>
      <c r="AD2067" s="14"/>
      <c r="AE2067" s="14"/>
      <c r="AT2067" s="281" t="s">
        <v>251</v>
      </c>
      <c r="AU2067" s="281" t="s">
        <v>85</v>
      </c>
      <c r="AV2067" s="14" t="s">
        <v>85</v>
      </c>
      <c r="AW2067" s="14" t="s">
        <v>30</v>
      </c>
      <c r="AX2067" s="14" t="s">
        <v>76</v>
      </c>
      <c r="AY2067" s="281" t="s">
        <v>242</v>
      </c>
    </row>
    <row r="2068" s="13" customFormat="1">
      <c r="A2068" s="13"/>
      <c r="B2068" s="260"/>
      <c r="C2068" s="261"/>
      <c r="D2068" s="262" t="s">
        <v>251</v>
      </c>
      <c r="E2068" s="263" t="s">
        <v>1</v>
      </c>
      <c r="F2068" s="264" t="s">
        <v>482</v>
      </c>
      <c r="G2068" s="261"/>
      <c r="H2068" s="263" t="s">
        <v>1</v>
      </c>
      <c r="I2068" s="265"/>
      <c r="J2068" s="261"/>
      <c r="K2068" s="261"/>
      <c r="L2068" s="266"/>
      <c r="M2068" s="267"/>
      <c r="N2068" s="268"/>
      <c r="O2068" s="268"/>
      <c r="P2068" s="268"/>
      <c r="Q2068" s="268"/>
      <c r="R2068" s="268"/>
      <c r="S2068" s="268"/>
      <c r="T2068" s="269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T2068" s="270" t="s">
        <v>251</v>
      </c>
      <c r="AU2068" s="270" t="s">
        <v>85</v>
      </c>
      <c r="AV2068" s="13" t="s">
        <v>31</v>
      </c>
      <c r="AW2068" s="13" t="s">
        <v>30</v>
      </c>
      <c r="AX2068" s="13" t="s">
        <v>76</v>
      </c>
      <c r="AY2068" s="270" t="s">
        <v>242</v>
      </c>
    </row>
    <row r="2069" s="14" customFormat="1">
      <c r="A2069" s="14"/>
      <c r="B2069" s="271"/>
      <c r="C2069" s="272"/>
      <c r="D2069" s="262" t="s">
        <v>251</v>
      </c>
      <c r="E2069" s="273" t="s">
        <v>1</v>
      </c>
      <c r="F2069" s="274" t="s">
        <v>2066</v>
      </c>
      <c r="G2069" s="272"/>
      <c r="H2069" s="275">
        <v>21.600000000000001</v>
      </c>
      <c r="I2069" s="276"/>
      <c r="J2069" s="272"/>
      <c r="K2069" s="272"/>
      <c r="L2069" s="277"/>
      <c r="M2069" s="278"/>
      <c r="N2069" s="279"/>
      <c r="O2069" s="279"/>
      <c r="P2069" s="279"/>
      <c r="Q2069" s="279"/>
      <c r="R2069" s="279"/>
      <c r="S2069" s="279"/>
      <c r="T2069" s="280"/>
      <c r="U2069" s="14"/>
      <c r="V2069" s="14"/>
      <c r="W2069" s="14"/>
      <c r="X2069" s="14"/>
      <c r="Y2069" s="14"/>
      <c r="Z2069" s="14"/>
      <c r="AA2069" s="14"/>
      <c r="AB2069" s="14"/>
      <c r="AC2069" s="14"/>
      <c r="AD2069" s="14"/>
      <c r="AE2069" s="14"/>
      <c r="AT2069" s="281" t="s">
        <v>251</v>
      </c>
      <c r="AU2069" s="281" t="s">
        <v>85</v>
      </c>
      <c r="AV2069" s="14" t="s">
        <v>85</v>
      </c>
      <c r="AW2069" s="14" t="s">
        <v>30</v>
      </c>
      <c r="AX2069" s="14" t="s">
        <v>76</v>
      </c>
      <c r="AY2069" s="281" t="s">
        <v>242</v>
      </c>
    </row>
    <row r="2070" s="15" customFormat="1">
      <c r="A2070" s="15"/>
      <c r="B2070" s="282"/>
      <c r="C2070" s="283"/>
      <c r="D2070" s="262" t="s">
        <v>251</v>
      </c>
      <c r="E2070" s="284" t="s">
        <v>1</v>
      </c>
      <c r="F2070" s="285" t="s">
        <v>256</v>
      </c>
      <c r="G2070" s="283"/>
      <c r="H2070" s="286">
        <v>84.599999999999994</v>
      </c>
      <c r="I2070" s="287"/>
      <c r="J2070" s="283"/>
      <c r="K2070" s="283"/>
      <c r="L2070" s="288"/>
      <c r="M2070" s="289"/>
      <c r="N2070" s="290"/>
      <c r="O2070" s="290"/>
      <c r="P2070" s="290"/>
      <c r="Q2070" s="290"/>
      <c r="R2070" s="290"/>
      <c r="S2070" s="290"/>
      <c r="T2070" s="291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T2070" s="292" t="s">
        <v>251</v>
      </c>
      <c r="AU2070" s="292" t="s">
        <v>85</v>
      </c>
      <c r="AV2070" s="15" t="s">
        <v>249</v>
      </c>
      <c r="AW2070" s="15" t="s">
        <v>30</v>
      </c>
      <c r="AX2070" s="15" t="s">
        <v>31</v>
      </c>
      <c r="AY2070" s="292" t="s">
        <v>242</v>
      </c>
    </row>
    <row r="2071" s="2" customFormat="1" ht="16.5" customHeight="1">
      <c r="A2071" s="41"/>
      <c r="B2071" s="42"/>
      <c r="C2071" s="247" t="s">
        <v>2167</v>
      </c>
      <c r="D2071" s="247" t="s">
        <v>245</v>
      </c>
      <c r="E2071" s="248" t="s">
        <v>2168</v>
      </c>
      <c r="F2071" s="249" t="s">
        <v>2169</v>
      </c>
      <c r="G2071" s="250" t="s">
        <v>478</v>
      </c>
      <c r="H2071" s="251">
        <v>47</v>
      </c>
      <c r="I2071" s="252"/>
      <c r="J2071" s="251">
        <f>ROUND(I2071*H2071,3)</f>
        <v>0</v>
      </c>
      <c r="K2071" s="253"/>
      <c r="L2071" s="44"/>
      <c r="M2071" s="254" t="s">
        <v>1</v>
      </c>
      <c r="N2071" s="255" t="s">
        <v>41</v>
      </c>
      <c r="O2071" s="94"/>
      <c r="P2071" s="256">
        <f>O2071*H2071</f>
        <v>0</v>
      </c>
      <c r="Q2071" s="256">
        <v>0.00021000000000000001</v>
      </c>
      <c r="R2071" s="256">
        <f>Q2071*H2071</f>
        <v>0.0098700000000000003</v>
      </c>
      <c r="S2071" s="256">
        <v>0</v>
      </c>
      <c r="T2071" s="257">
        <f>S2071*H2071</f>
        <v>0</v>
      </c>
      <c r="U2071" s="41"/>
      <c r="V2071" s="41"/>
      <c r="W2071" s="41"/>
      <c r="X2071" s="41"/>
      <c r="Y2071" s="41"/>
      <c r="Z2071" s="41"/>
      <c r="AA2071" s="41"/>
      <c r="AB2071" s="41"/>
      <c r="AC2071" s="41"/>
      <c r="AD2071" s="41"/>
      <c r="AE2071" s="41"/>
      <c r="AR2071" s="258" t="s">
        <v>518</v>
      </c>
      <c r="AT2071" s="258" t="s">
        <v>245</v>
      </c>
      <c r="AU2071" s="258" t="s">
        <v>85</v>
      </c>
      <c r="AY2071" s="18" t="s">
        <v>242</v>
      </c>
      <c r="BE2071" s="146">
        <f>IF(N2071="základní",J2071,0)</f>
        <v>0</v>
      </c>
      <c r="BF2071" s="146">
        <f>IF(N2071="snížená",J2071,0)</f>
        <v>0</v>
      </c>
      <c r="BG2071" s="146">
        <f>IF(N2071="zákl. přenesená",J2071,0)</f>
        <v>0</v>
      </c>
      <c r="BH2071" s="146">
        <f>IF(N2071="sníž. přenesená",J2071,0)</f>
        <v>0</v>
      </c>
      <c r="BI2071" s="146">
        <f>IF(N2071="nulová",J2071,0)</f>
        <v>0</v>
      </c>
      <c r="BJ2071" s="18" t="s">
        <v>31</v>
      </c>
      <c r="BK2071" s="259">
        <f>ROUND(I2071*H2071,3)</f>
        <v>0</v>
      </c>
      <c r="BL2071" s="18" t="s">
        <v>518</v>
      </c>
      <c r="BM2071" s="258" t="s">
        <v>2170</v>
      </c>
    </row>
    <row r="2072" s="13" customFormat="1">
      <c r="A2072" s="13"/>
      <c r="B2072" s="260"/>
      <c r="C2072" s="261"/>
      <c r="D2072" s="262" t="s">
        <v>251</v>
      </c>
      <c r="E2072" s="263" t="s">
        <v>1</v>
      </c>
      <c r="F2072" s="264" t="s">
        <v>2063</v>
      </c>
      <c r="G2072" s="261"/>
      <c r="H2072" s="263" t="s">
        <v>1</v>
      </c>
      <c r="I2072" s="265"/>
      <c r="J2072" s="261"/>
      <c r="K2072" s="261"/>
      <c r="L2072" s="266"/>
      <c r="M2072" s="267"/>
      <c r="N2072" s="268"/>
      <c r="O2072" s="268"/>
      <c r="P2072" s="268"/>
      <c r="Q2072" s="268"/>
      <c r="R2072" s="268"/>
      <c r="S2072" s="268"/>
      <c r="T2072" s="269"/>
      <c r="U2072" s="13"/>
      <c r="V2072" s="13"/>
      <c r="W2072" s="13"/>
      <c r="X2072" s="13"/>
      <c r="Y2072" s="13"/>
      <c r="Z2072" s="13"/>
      <c r="AA2072" s="13"/>
      <c r="AB2072" s="13"/>
      <c r="AC2072" s="13"/>
      <c r="AD2072" s="13"/>
      <c r="AE2072" s="13"/>
      <c r="AT2072" s="270" t="s">
        <v>251</v>
      </c>
      <c r="AU2072" s="270" t="s">
        <v>85</v>
      </c>
      <c r="AV2072" s="13" t="s">
        <v>31</v>
      </c>
      <c r="AW2072" s="13" t="s">
        <v>30</v>
      </c>
      <c r="AX2072" s="13" t="s">
        <v>76</v>
      </c>
      <c r="AY2072" s="270" t="s">
        <v>242</v>
      </c>
    </row>
    <row r="2073" s="14" customFormat="1">
      <c r="A2073" s="14"/>
      <c r="B2073" s="271"/>
      <c r="C2073" s="272"/>
      <c r="D2073" s="262" t="s">
        <v>251</v>
      </c>
      <c r="E2073" s="273" t="s">
        <v>1</v>
      </c>
      <c r="F2073" s="274" t="s">
        <v>2171</v>
      </c>
      <c r="G2073" s="272"/>
      <c r="H2073" s="275">
        <v>15</v>
      </c>
      <c r="I2073" s="276"/>
      <c r="J2073" s="272"/>
      <c r="K2073" s="272"/>
      <c r="L2073" s="277"/>
      <c r="M2073" s="278"/>
      <c r="N2073" s="279"/>
      <c r="O2073" s="279"/>
      <c r="P2073" s="279"/>
      <c r="Q2073" s="279"/>
      <c r="R2073" s="279"/>
      <c r="S2073" s="279"/>
      <c r="T2073" s="280"/>
      <c r="U2073" s="14"/>
      <c r="V2073" s="14"/>
      <c r="W2073" s="14"/>
      <c r="X2073" s="14"/>
      <c r="Y2073" s="14"/>
      <c r="Z2073" s="14"/>
      <c r="AA2073" s="14"/>
      <c r="AB2073" s="14"/>
      <c r="AC2073" s="14"/>
      <c r="AD2073" s="14"/>
      <c r="AE2073" s="14"/>
      <c r="AT2073" s="281" t="s">
        <v>251</v>
      </c>
      <c r="AU2073" s="281" t="s">
        <v>85</v>
      </c>
      <c r="AV2073" s="14" t="s">
        <v>85</v>
      </c>
      <c r="AW2073" s="14" t="s">
        <v>30</v>
      </c>
      <c r="AX2073" s="14" t="s">
        <v>76</v>
      </c>
      <c r="AY2073" s="281" t="s">
        <v>242</v>
      </c>
    </row>
    <row r="2074" s="13" customFormat="1">
      <c r="A2074" s="13"/>
      <c r="B2074" s="260"/>
      <c r="C2074" s="261"/>
      <c r="D2074" s="262" t="s">
        <v>251</v>
      </c>
      <c r="E2074" s="263" t="s">
        <v>1</v>
      </c>
      <c r="F2074" s="264" t="s">
        <v>481</v>
      </c>
      <c r="G2074" s="261"/>
      <c r="H2074" s="263" t="s">
        <v>1</v>
      </c>
      <c r="I2074" s="265"/>
      <c r="J2074" s="261"/>
      <c r="K2074" s="261"/>
      <c r="L2074" s="266"/>
      <c r="M2074" s="267"/>
      <c r="N2074" s="268"/>
      <c r="O2074" s="268"/>
      <c r="P2074" s="268"/>
      <c r="Q2074" s="268"/>
      <c r="R2074" s="268"/>
      <c r="S2074" s="268"/>
      <c r="T2074" s="269"/>
      <c r="U2074" s="13"/>
      <c r="V2074" s="13"/>
      <c r="W2074" s="13"/>
      <c r="X2074" s="13"/>
      <c r="Y2074" s="13"/>
      <c r="Z2074" s="13"/>
      <c r="AA2074" s="13"/>
      <c r="AB2074" s="13"/>
      <c r="AC2074" s="13"/>
      <c r="AD2074" s="13"/>
      <c r="AE2074" s="13"/>
      <c r="AT2074" s="270" t="s">
        <v>251</v>
      </c>
      <c r="AU2074" s="270" t="s">
        <v>85</v>
      </c>
      <c r="AV2074" s="13" t="s">
        <v>31</v>
      </c>
      <c r="AW2074" s="13" t="s">
        <v>30</v>
      </c>
      <c r="AX2074" s="13" t="s">
        <v>76</v>
      </c>
      <c r="AY2074" s="270" t="s">
        <v>242</v>
      </c>
    </row>
    <row r="2075" s="14" customFormat="1">
      <c r="A2075" s="14"/>
      <c r="B2075" s="271"/>
      <c r="C2075" s="272"/>
      <c r="D2075" s="262" t="s">
        <v>251</v>
      </c>
      <c r="E2075" s="273" t="s">
        <v>1</v>
      </c>
      <c r="F2075" s="274" t="s">
        <v>2172</v>
      </c>
      <c r="G2075" s="272"/>
      <c r="H2075" s="275">
        <v>20</v>
      </c>
      <c r="I2075" s="276"/>
      <c r="J2075" s="272"/>
      <c r="K2075" s="272"/>
      <c r="L2075" s="277"/>
      <c r="M2075" s="278"/>
      <c r="N2075" s="279"/>
      <c r="O2075" s="279"/>
      <c r="P2075" s="279"/>
      <c r="Q2075" s="279"/>
      <c r="R2075" s="279"/>
      <c r="S2075" s="279"/>
      <c r="T2075" s="280"/>
      <c r="U2075" s="14"/>
      <c r="V2075" s="14"/>
      <c r="W2075" s="14"/>
      <c r="X2075" s="14"/>
      <c r="Y2075" s="14"/>
      <c r="Z2075" s="14"/>
      <c r="AA2075" s="14"/>
      <c r="AB2075" s="14"/>
      <c r="AC2075" s="14"/>
      <c r="AD2075" s="14"/>
      <c r="AE2075" s="14"/>
      <c r="AT2075" s="281" t="s">
        <v>251</v>
      </c>
      <c r="AU2075" s="281" t="s">
        <v>85</v>
      </c>
      <c r="AV2075" s="14" t="s">
        <v>85</v>
      </c>
      <c r="AW2075" s="14" t="s">
        <v>30</v>
      </c>
      <c r="AX2075" s="14" t="s">
        <v>76</v>
      </c>
      <c r="AY2075" s="281" t="s">
        <v>242</v>
      </c>
    </row>
    <row r="2076" s="13" customFormat="1">
      <c r="A2076" s="13"/>
      <c r="B2076" s="260"/>
      <c r="C2076" s="261"/>
      <c r="D2076" s="262" t="s">
        <v>251</v>
      </c>
      <c r="E2076" s="263" t="s">
        <v>1</v>
      </c>
      <c r="F2076" s="264" t="s">
        <v>482</v>
      </c>
      <c r="G2076" s="261"/>
      <c r="H2076" s="263" t="s">
        <v>1</v>
      </c>
      <c r="I2076" s="265"/>
      <c r="J2076" s="261"/>
      <c r="K2076" s="261"/>
      <c r="L2076" s="266"/>
      <c r="M2076" s="267"/>
      <c r="N2076" s="268"/>
      <c r="O2076" s="268"/>
      <c r="P2076" s="268"/>
      <c r="Q2076" s="268"/>
      <c r="R2076" s="268"/>
      <c r="S2076" s="268"/>
      <c r="T2076" s="269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  <c r="AE2076" s="13"/>
      <c r="AT2076" s="270" t="s">
        <v>251</v>
      </c>
      <c r="AU2076" s="270" t="s">
        <v>85</v>
      </c>
      <c r="AV2076" s="13" t="s">
        <v>31</v>
      </c>
      <c r="AW2076" s="13" t="s">
        <v>30</v>
      </c>
      <c r="AX2076" s="13" t="s">
        <v>76</v>
      </c>
      <c r="AY2076" s="270" t="s">
        <v>242</v>
      </c>
    </row>
    <row r="2077" s="14" customFormat="1">
      <c r="A2077" s="14"/>
      <c r="B2077" s="271"/>
      <c r="C2077" s="272"/>
      <c r="D2077" s="262" t="s">
        <v>251</v>
      </c>
      <c r="E2077" s="273" t="s">
        <v>1</v>
      </c>
      <c r="F2077" s="274" t="s">
        <v>2173</v>
      </c>
      <c r="G2077" s="272"/>
      <c r="H2077" s="275">
        <v>12</v>
      </c>
      <c r="I2077" s="276"/>
      <c r="J2077" s="272"/>
      <c r="K2077" s="272"/>
      <c r="L2077" s="277"/>
      <c r="M2077" s="278"/>
      <c r="N2077" s="279"/>
      <c r="O2077" s="279"/>
      <c r="P2077" s="279"/>
      <c r="Q2077" s="279"/>
      <c r="R2077" s="279"/>
      <c r="S2077" s="279"/>
      <c r="T2077" s="280"/>
      <c r="U2077" s="14"/>
      <c r="V2077" s="14"/>
      <c r="W2077" s="14"/>
      <c r="X2077" s="14"/>
      <c r="Y2077" s="14"/>
      <c r="Z2077" s="14"/>
      <c r="AA2077" s="14"/>
      <c r="AB2077" s="14"/>
      <c r="AC2077" s="14"/>
      <c r="AD2077" s="14"/>
      <c r="AE2077" s="14"/>
      <c r="AT2077" s="281" t="s">
        <v>251</v>
      </c>
      <c r="AU2077" s="281" t="s">
        <v>85</v>
      </c>
      <c r="AV2077" s="14" t="s">
        <v>85</v>
      </c>
      <c r="AW2077" s="14" t="s">
        <v>30</v>
      </c>
      <c r="AX2077" s="14" t="s">
        <v>76</v>
      </c>
      <c r="AY2077" s="281" t="s">
        <v>242</v>
      </c>
    </row>
    <row r="2078" s="15" customFormat="1">
      <c r="A2078" s="15"/>
      <c r="B2078" s="282"/>
      <c r="C2078" s="283"/>
      <c r="D2078" s="262" t="s">
        <v>251</v>
      </c>
      <c r="E2078" s="284" t="s">
        <v>1</v>
      </c>
      <c r="F2078" s="285" t="s">
        <v>256</v>
      </c>
      <c r="G2078" s="283"/>
      <c r="H2078" s="286">
        <v>47</v>
      </c>
      <c r="I2078" s="287"/>
      <c r="J2078" s="283"/>
      <c r="K2078" s="283"/>
      <c r="L2078" s="288"/>
      <c r="M2078" s="289"/>
      <c r="N2078" s="290"/>
      <c r="O2078" s="290"/>
      <c r="P2078" s="290"/>
      <c r="Q2078" s="290"/>
      <c r="R2078" s="290"/>
      <c r="S2078" s="290"/>
      <c r="T2078" s="291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T2078" s="292" t="s">
        <v>251</v>
      </c>
      <c r="AU2078" s="292" t="s">
        <v>85</v>
      </c>
      <c r="AV2078" s="15" t="s">
        <v>249</v>
      </c>
      <c r="AW2078" s="15" t="s">
        <v>30</v>
      </c>
      <c r="AX2078" s="15" t="s">
        <v>31</v>
      </c>
      <c r="AY2078" s="292" t="s">
        <v>242</v>
      </c>
    </row>
    <row r="2079" s="2" customFormat="1" ht="16.5" customHeight="1">
      <c r="A2079" s="41"/>
      <c r="B2079" s="42"/>
      <c r="C2079" s="247" t="s">
        <v>2174</v>
      </c>
      <c r="D2079" s="247" t="s">
        <v>245</v>
      </c>
      <c r="E2079" s="248" t="s">
        <v>2175</v>
      </c>
      <c r="F2079" s="249" t="s">
        <v>2176</v>
      </c>
      <c r="G2079" s="250" t="s">
        <v>478</v>
      </c>
      <c r="H2079" s="251">
        <v>30</v>
      </c>
      <c r="I2079" s="252"/>
      <c r="J2079" s="251">
        <f>ROUND(I2079*H2079,3)</f>
        <v>0</v>
      </c>
      <c r="K2079" s="253"/>
      <c r="L2079" s="44"/>
      <c r="M2079" s="254" t="s">
        <v>1</v>
      </c>
      <c r="N2079" s="255" t="s">
        <v>41</v>
      </c>
      <c r="O2079" s="94"/>
      <c r="P2079" s="256">
        <f>O2079*H2079</f>
        <v>0</v>
      </c>
      <c r="Q2079" s="256">
        <v>0.00020000000000000001</v>
      </c>
      <c r="R2079" s="256">
        <f>Q2079*H2079</f>
        <v>0.0060000000000000001</v>
      </c>
      <c r="S2079" s="256">
        <v>0</v>
      </c>
      <c r="T2079" s="257">
        <f>S2079*H2079</f>
        <v>0</v>
      </c>
      <c r="U2079" s="41"/>
      <c r="V2079" s="41"/>
      <c r="W2079" s="41"/>
      <c r="X2079" s="41"/>
      <c r="Y2079" s="41"/>
      <c r="Z2079" s="41"/>
      <c r="AA2079" s="41"/>
      <c r="AB2079" s="41"/>
      <c r="AC2079" s="41"/>
      <c r="AD2079" s="41"/>
      <c r="AE2079" s="41"/>
      <c r="AR2079" s="258" t="s">
        <v>518</v>
      </c>
      <c r="AT2079" s="258" t="s">
        <v>245</v>
      </c>
      <c r="AU2079" s="258" t="s">
        <v>85</v>
      </c>
      <c r="AY2079" s="18" t="s">
        <v>242</v>
      </c>
      <c r="BE2079" s="146">
        <f>IF(N2079="základní",J2079,0)</f>
        <v>0</v>
      </c>
      <c r="BF2079" s="146">
        <f>IF(N2079="snížená",J2079,0)</f>
        <v>0</v>
      </c>
      <c r="BG2079" s="146">
        <f>IF(N2079="zákl. přenesená",J2079,0)</f>
        <v>0</v>
      </c>
      <c r="BH2079" s="146">
        <f>IF(N2079="sníž. přenesená",J2079,0)</f>
        <v>0</v>
      </c>
      <c r="BI2079" s="146">
        <f>IF(N2079="nulová",J2079,0)</f>
        <v>0</v>
      </c>
      <c r="BJ2079" s="18" t="s">
        <v>31</v>
      </c>
      <c r="BK2079" s="259">
        <f>ROUND(I2079*H2079,3)</f>
        <v>0</v>
      </c>
      <c r="BL2079" s="18" t="s">
        <v>518</v>
      </c>
      <c r="BM2079" s="258" t="s">
        <v>2177</v>
      </c>
    </row>
    <row r="2080" s="13" customFormat="1">
      <c r="A2080" s="13"/>
      <c r="B2080" s="260"/>
      <c r="C2080" s="261"/>
      <c r="D2080" s="262" t="s">
        <v>251</v>
      </c>
      <c r="E2080" s="263" t="s">
        <v>1</v>
      </c>
      <c r="F2080" s="264" t="s">
        <v>480</v>
      </c>
      <c r="G2080" s="261"/>
      <c r="H2080" s="263" t="s">
        <v>1</v>
      </c>
      <c r="I2080" s="265"/>
      <c r="J2080" s="261"/>
      <c r="K2080" s="261"/>
      <c r="L2080" s="266"/>
      <c r="M2080" s="267"/>
      <c r="N2080" s="268"/>
      <c r="O2080" s="268"/>
      <c r="P2080" s="268"/>
      <c r="Q2080" s="268"/>
      <c r="R2080" s="268"/>
      <c r="S2080" s="268"/>
      <c r="T2080" s="269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  <c r="AE2080" s="13"/>
      <c r="AT2080" s="270" t="s">
        <v>251</v>
      </c>
      <c r="AU2080" s="270" t="s">
        <v>85</v>
      </c>
      <c r="AV2080" s="13" t="s">
        <v>31</v>
      </c>
      <c r="AW2080" s="13" t="s">
        <v>30</v>
      </c>
      <c r="AX2080" s="13" t="s">
        <v>76</v>
      </c>
      <c r="AY2080" s="270" t="s">
        <v>242</v>
      </c>
    </row>
    <row r="2081" s="14" customFormat="1">
      <c r="A2081" s="14"/>
      <c r="B2081" s="271"/>
      <c r="C2081" s="272"/>
      <c r="D2081" s="262" t="s">
        <v>251</v>
      </c>
      <c r="E2081" s="273" t="s">
        <v>1</v>
      </c>
      <c r="F2081" s="274" t="s">
        <v>799</v>
      </c>
      <c r="G2081" s="272"/>
      <c r="H2081" s="275">
        <v>10</v>
      </c>
      <c r="I2081" s="276"/>
      <c r="J2081" s="272"/>
      <c r="K2081" s="272"/>
      <c r="L2081" s="277"/>
      <c r="M2081" s="278"/>
      <c r="N2081" s="279"/>
      <c r="O2081" s="279"/>
      <c r="P2081" s="279"/>
      <c r="Q2081" s="279"/>
      <c r="R2081" s="279"/>
      <c r="S2081" s="279"/>
      <c r="T2081" s="280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T2081" s="281" t="s">
        <v>251</v>
      </c>
      <c r="AU2081" s="281" t="s">
        <v>85</v>
      </c>
      <c r="AV2081" s="14" t="s">
        <v>85</v>
      </c>
      <c r="AW2081" s="14" t="s">
        <v>30</v>
      </c>
      <c r="AX2081" s="14" t="s">
        <v>76</v>
      </c>
      <c r="AY2081" s="281" t="s">
        <v>242</v>
      </c>
    </row>
    <row r="2082" s="13" customFormat="1">
      <c r="A2082" s="13"/>
      <c r="B2082" s="260"/>
      <c r="C2082" s="261"/>
      <c r="D2082" s="262" t="s">
        <v>251</v>
      </c>
      <c r="E2082" s="263" t="s">
        <v>1</v>
      </c>
      <c r="F2082" s="264" t="s">
        <v>481</v>
      </c>
      <c r="G2082" s="261"/>
      <c r="H2082" s="263" t="s">
        <v>1</v>
      </c>
      <c r="I2082" s="265"/>
      <c r="J2082" s="261"/>
      <c r="K2082" s="261"/>
      <c r="L2082" s="266"/>
      <c r="M2082" s="267"/>
      <c r="N2082" s="268"/>
      <c r="O2082" s="268"/>
      <c r="P2082" s="268"/>
      <c r="Q2082" s="268"/>
      <c r="R2082" s="268"/>
      <c r="S2082" s="268"/>
      <c r="T2082" s="269"/>
      <c r="U2082" s="13"/>
      <c r="V2082" s="13"/>
      <c r="W2082" s="13"/>
      <c r="X2082" s="13"/>
      <c r="Y2082" s="13"/>
      <c r="Z2082" s="13"/>
      <c r="AA2082" s="13"/>
      <c r="AB2082" s="13"/>
      <c r="AC2082" s="13"/>
      <c r="AD2082" s="13"/>
      <c r="AE2082" s="13"/>
      <c r="AT2082" s="270" t="s">
        <v>251</v>
      </c>
      <c r="AU2082" s="270" t="s">
        <v>85</v>
      </c>
      <c r="AV2082" s="13" t="s">
        <v>31</v>
      </c>
      <c r="AW2082" s="13" t="s">
        <v>30</v>
      </c>
      <c r="AX2082" s="13" t="s">
        <v>76</v>
      </c>
      <c r="AY2082" s="270" t="s">
        <v>242</v>
      </c>
    </row>
    <row r="2083" s="14" customFormat="1">
      <c r="A2083" s="14"/>
      <c r="B2083" s="271"/>
      <c r="C2083" s="272"/>
      <c r="D2083" s="262" t="s">
        <v>251</v>
      </c>
      <c r="E2083" s="273" t="s">
        <v>1</v>
      </c>
      <c r="F2083" s="274" t="s">
        <v>799</v>
      </c>
      <c r="G2083" s="272"/>
      <c r="H2083" s="275">
        <v>10</v>
      </c>
      <c r="I2083" s="276"/>
      <c r="J2083" s="272"/>
      <c r="K2083" s="272"/>
      <c r="L2083" s="277"/>
      <c r="M2083" s="278"/>
      <c r="N2083" s="279"/>
      <c r="O2083" s="279"/>
      <c r="P2083" s="279"/>
      <c r="Q2083" s="279"/>
      <c r="R2083" s="279"/>
      <c r="S2083" s="279"/>
      <c r="T2083" s="280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T2083" s="281" t="s">
        <v>251</v>
      </c>
      <c r="AU2083" s="281" t="s">
        <v>85</v>
      </c>
      <c r="AV2083" s="14" t="s">
        <v>85</v>
      </c>
      <c r="AW2083" s="14" t="s">
        <v>30</v>
      </c>
      <c r="AX2083" s="14" t="s">
        <v>76</v>
      </c>
      <c r="AY2083" s="281" t="s">
        <v>242</v>
      </c>
    </row>
    <row r="2084" s="13" customFormat="1">
      <c r="A2084" s="13"/>
      <c r="B2084" s="260"/>
      <c r="C2084" s="261"/>
      <c r="D2084" s="262" t="s">
        <v>251</v>
      </c>
      <c r="E2084" s="263" t="s">
        <v>1</v>
      </c>
      <c r="F2084" s="264" t="s">
        <v>482</v>
      </c>
      <c r="G2084" s="261"/>
      <c r="H2084" s="263" t="s">
        <v>1</v>
      </c>
      <c r="I2084" s="265"/>
      <c r="J2084" s="261"/>
      <c r="K2084" s="261"/>
      <c r="L2084" s="266"/>
      <c r="M2084" s="267"/>
      <c r="N2084" s="268"/>
      <c r="O2084" s="268"/>
      <c r="P2084" s="268"/>
      <c r="Q2084" s="268"/>
      <c r="R2084" s="268"/>
      <c r="S2084" s="268"/>
      <c r="T2084" s="269"/>
      <c r="U2084" s="13"/>
      <c r="V2084" s="13"/>
      <c r="W2084" s="13"/>
      <c r="X2084" s="13"/>
      <c r="Y2084" s="13"/>
      <c r="Z2084" s="13"/>
      <c r="AA2084" s="13"/>
      <c r="AB2084" s="13"/>
      <c r="AC2084" s="13"/>
      <c r="AD2084" s="13"/>
      <c r="AE2084" s="13"/>
      <c r="AT2084" s="270" t="s">
        <v>251</v>
      </c>
      <c r="AU2084" s="270" t="s">
        <v>85</v>
      </c>
      <c r="AV2084" s="13" t="s">
        <v>31</v>
      </c>
      <c r="AW2084" s="13" t="s">
        <v>30</v>
      </c>
      <c r="AX2084" s="13" t="s">
        <v>76</v>
      </c>
      <c r="AY2084" s="270" t="s">
        <v>242</v>
      </c>
    </row>
    <row r="2085" s="14" customFormat="1">
      <c r="A2085" s="14"/>
      <c r="B2085" s="271"/>
      <c r="C2085" s="272"/>
      <c r="D2085" s="262" t="s">
        <v>251</v>
      </c>
      <c r="E2085" s="273" t="s">
        <v>1</v>
      </c>
      <c r="F2085" s="274" t="s">
        <v>799</v>
      </c>
      <c r="G2085" s="272"/>
      <c r="H2085" s="275">
        <v>10</v>
      </c>
      <c r="I2085" s="276"/>
      <c r="J2085" s="272"/>
      <c r="K2085" s="272"/>
      <c r="L2085" s="277"/>
      <c r="M2085" s="278"/>
      <c r="N2085" s="279"/>
      <c r="O2085" s="279"/>
      <c r="P2085" s="279"/>
      <c r="Q2085" s="279"/>
      <c r="R2085" s="279"/>
      <c r="S2085" s="279"/>
      <c r="T2085" s="280"/>
      <c r="U2085" s="14"/>
      <c r="V2085" s="14"/>
      <c r="W2085" s="14"/>
      <c r="X2085" s="14"/>
      <c r="Y2085" s="14"/>
      <c r="Z2085" s="14"/>
      <c r="AA2085" s="14"/>
      <c r="AB2085" s="14"/>
      <c r="AC2085" s="14"/>
      <c r="AD2085" s="14"/>
      <c r="AE2085" s="14"/>
      <c r="AT2085" s="281" t="s">
        <v>251</v>
      </c>
      <c r="AU2085" s="281" t="s">
        <v>85</v>
      </c>
      <c r="AV2085" s="14" t="s">
        <v>85</v>
      </c>
      <c r="AW2085" s="14" t="s">
        <v>30</v>
      </c>
      <c r="AX2085" s="14" t="s">
        <v>76</v>
      </c>
      <c r="AY2085" s="281" t="s">
        <v>242</v>
      </c>
    </row>
    <row r="2086" s="15" customFormat="1">
      <c r="A2086" s="15"/>
      <c r="B2086" s="282"/>
      <c r="C2086" s="283"/>
      <c r="D2086" s="262" t="s">
        <v>251</v>
      </c>
      <c r="E2086" s="284" t="s">
        <v>1</v>
      </c>
      <c r="F2086" s="285" t="s">
        <v>256</v>
      </c>
      <c r="G2086" s="283"/>
      <c r="H2086" s="286">
        <v>30</v>
      </c>
      <c r="I2086" s="287"/>
      <c r="J2086" s="283"/>
      <c r="K2086" s="283"/>
      <c r="L2086" s="288"/>
      <c r="M2086" s="289"/>
      <c r="N2086" s="290"/>
      <c r="O2086" s="290"/>
      <c r="P2086" s="290"/>
      <c r="Q2086" s="290"/>
      <c r="R2086" s="290"/>
      <c r="S2086" s="290"/>
      <c r="T2086" s="291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T2086" s="292" t="s">
        <v>251</v>
      </c>
      <c r="AU2086" s="292" t="s">
        <v>85</v>
      </c>
      <c r="AV2086" s="15" t="s">
        <v>249</v>
      </c>
      <c r="AW2086" s="15" t="s">
        <v>30</v>
      </c>
      <c r="AX2086" s="15" t="s">
        <v>31</v>
      </c>
      <c r="AY2086" s="292" t="s">
        <v>242</v>
      </c>
    </row>
    <row r="2087" s="2" customFormat="1" ht="16.5" customHeight="1">
      <c r="A2087" s="41"/>
      <c r="B2087" s="42"/>
      <c r="C2087" s="247" t="s">
        <v>2178</v>
      </c>
      <c r="D2087" s="247" t="s">
        <v>245</v>
      </c>
      <c r="E2087" s="248" t="s">
        <v>2179</v>
      </c>
      <c r="F2087" s="249" t="s">
        <v>2180</v>
      </c>
      <c r="G2087" s="250" t="s">
        <v>353</v>
      </c>
      <c r="H2087" s="251">
        <v>243.77000000000001</v>
      </c>
      <c r="I2087" s="252"/>
      <c r="J2087" s="251">
        <f>ROUND(I2087*H2087,3)</f>
        <v>0</v>
      </c>
      <c r="K2087" s="253"/>
      <c r="L2087" s="44"/>
      <c r="M2087" s="254" t="s">
        <v>1</v>
      </c>
      <c r="N2087" s="255" t="s">
        <v>41</v>
      </c>
      <c r="O2087" s="94"/>
      <c r="P2087" s="256">
        <f>O2087*H2087</f>
        <v>0</v>
      </c>
      <c r="Q2087" s="256">
        <v>0.0044999999999999997</v>
      </c>
      <c r="R2087" s="256">
        <f>Q2087*H2087</f>
        <v>1.096965</v>
      </c>
      <c r="S2087" s="256">
        <v>0</v>
      </c>
      <c r="T2087" s="257">
        <f>S2087*H2087</f>
        <v>0</v>
      </c>
      <c r="U2087" s="41"/>
      <c r="V2087" s="41"/>
      <c r="W2087" s="41"/>
      <c r="X2087" s="41"/>
      <c r="Y2087" s="41"/>
      <c r="Z2087" s="41"/>
      <c r="AA2087" s="41"/>
      <c r="AB2087" s="41"/>
      <c r="AC2087" s="41"/>
      <c r="AD2087" s="41"/>
      <c r="AE2087" s="41"/>
      <c r="AR2087" s="258" t="s">
        <v>518</v>
      </c>
      <c r="AT2087" s="258" t="s">
        <v>245</v>
      </c>
      <c r="AU2087" s="258" t="s">
        <v>85</v>
      </c>
      <c r="AY2087" s="18" t="s">
        <v>242</v>
      </c>
      <c r="BE2087" s="146">
        <f>IF(N2087="základní",J2087,0)</f>
        <v>0</v>
      </c>
      <c r="BF2087" s="146">
        <f>IF(N2087="snížená",J2087,0)</f>
        <v>0</v>
      </c>
      <c r="BG2087" s="146">
        <f>IF(N2087="zákl. přenesená",J2087,0)</f>
        <v>0</v>
      </c>
      <c r="BH2087" s="146">
        <f>IF(N2087="sníž. přenesená",J2087,0)</f>
        <v>0</v>
      </c>
      <c r="BI2087" s="146">
        <f>IF(N2087="nulová",J2087,0)</f>
        <v>0</v>
      </c>
      <c r="BJ2087" s="18" t="s">
        <v>31</v>
      </c>
      <c r="BK2087" s="259">
        <f>ROUND(I2087*H2087,3)</f>
        <v>0</v>
      </c>
      <c r="BL2087" s="18" t="s">
        <v>518</v>
      </c>
      <c r="BM2087" s="258" t="s">
        <v>2181</v>
      </c>
    </row>
    <row r="2088" s="2" customFormat="1" ht="33" customHeight="1">
      <c r="A2088" s="41"/>
      <c r="B2088" s="42"/>
      <c r="C2088" s="247" t="s">
        <v>2182</v>
      </c>
      <c r="D2088" s="247" t="s">
        <v>245</v>
      </c>
      <c r="E2088" s="248" t="s">
        <v>2183</v>
      </c>
      <c r="F2088" s="249" t="s">
        <v>2184</v>
      </c>
      <c r="G2088" s="250" t="s">
        <v>353</v>
      </c>
      <c r="H2088" s="251">
        <v>243.77000000000001</v>
      </c>
      <c r="I2088" s="252"/>
      <c r="J2088" s="251">
        <f>ROUND(I2088*H2088,3)</f>
        <v>0</v>
      </c>
      <c r="K2088" s="253"/>
      <c r="L2088" s="44"/>
      <c r="M2088" s="254" t="s">
        <v>1</v>
      </c>
      <c r="N2088" s="255" t="s">
        <v>41</v>
      </c>
      <c r="O2088" s="94"/>
      <c r="P2088" s="256">
        <f>O2088*H2088</f>
        <v>0</v>
      </c>
      <c r="Q2088" s="256">
        <v>0.0090900000000000009</v>
      </c>
      <c r="R2088" s="256">
        <f>Q2088*H2088</f>
        <v>2.2158693000000005</v>
      </c>
      <c r="S2088" s="256">
        <v>0</v>
      </c>
      <c r="T2088" s="257">
        <f>S2088*H2088</f>
        <v>0</v>
      </c>
      <c r="U2088" s="41"/>
      <c r="V2088" s="41"/>
      <c r="W2088" s="41"/>
      <c r="X2088" s="41"/>
      <c r="Y2088" s="41"/>
      <c r="Z2088" s="41"/>
      <c r="AA2088" s="41"/>
      <c r="AB2088" s="41"/>
      <c r="AC2088" s="41"/>
      <c r="AD2088" s="41"/>
      <c r="AE2088" s="41"/>
      <c r="AR2088" s="258" t="s">
        <v>518</v>
      </c>
      <c r="AT2088" s="258" t="s">
        <v>245</v>
      </c>
      <c r="AU2088" s="258" t="s">
        <v>85</v>
      </c>
      <c r="AY2088" s="18" t="s">
        <v>242</v>
      </c>
      <c r="BE2088" s="146">
        <f>IF(N2088="základní",J2088,0)</f>
        <v>0</v>
      </c>
      <c r="BF2088" s="146">
        <f>IF(N2088="snížená",J2088,0)</f>
        <v>0</v>
      </c>
      <c r="BG2088" s="146">
        <f>IF(N2088="zákl. přenesená",J2088,0)</f>
        <v>0</v>
      </c>
      <c r="BH2088" s="146">
        <f>IF(N2088="sníž. přenesená",J2088,0)</f>
        <v>0</v>
      </c>
      <c r="BI2088" s="146">
        <f>IF(N2088="nulová",J2088,0)</f>
        <v>0</v>
      </c>
      <c r="BJ2088" s="18" t="s">
        <v>31</v>
      </c>
      <c r="BK2088" s="259">
        <f>ROUND(I2088*H2088,3)</f>
        <v>0</v>
      </c>
      <c r="BL2088" s="18" t="s">
        <v>518</v>
      </c>
      <c r="BM2088" s="258" t="s">
        <v>2185</v>
      </c>
    </row>
    <row r="2089" s="2" customFormat="1" ht="24.15" customHeight="1">
      <c r="A2089" s="41"/>
      <c r="B2089" s="42"/>
      <c r="C2089" s="304" t="s">
        <v>2186</v>
      </c>
      <c r="D2089" s="304" t="s">
        <v>551</v>
      </c>
      <c r="E2089" s="305" t="s">
        <v>2187</v>
      </c>
      <c r="F2089" s="306" t="s">
        <v>2188</v>
      </c>
      <c r="G2089" s="307" t="s">
        <v>353</v>
      </c>
      <c r="H2089" s="308">
        <v>280.33600000000001</v>
      </c>
      <c r="I2089" s="309"/>
      <c r="J2089" s="308">
        <f>ROUND(I2089*H2089,3)</f>
        <v>0</v>
      </c>
      <c r="K2089" s="310"/>
      <c r="L2089" s="311"/>
      <c r="M2089" s="312" t="s">
        <v>1</v>
      </c>
      <c r="N2089" s="313" t="s">
        <v>41</v>
      </c>
      <c r="O2089" s="94"/>
      <c r="P2089" s="256">
        <f>O2089*H2089</f>
        <v>0</v>
      </c>
      <c r="Q2089" s="256">
        <v>0.019</v>
      </c>
      <c r="R2089" s="256">
        <f>Q2089*H2089</f>
        <v>5.326384</v>
      </c>
      <c r="S2089" s="256">
        <v>0</v>
      </c>
      <c r="T2089" s="257">
        <f>S2089*H2089</f>
        <v>0</v>
      </c>
      <c r="U2089" s="41"/>
      <c r="V2089" s="41"/>
      <c r="W2089" s="41"/>
      <c r="X2089" s="41"/>
      <c r="Y2089" s="41"/>
      <c r="Z2089" s="41"/>
      <c r="AA2089" s="41"/>
      <c r="AB2089" s="41"/>
      <c r="AC2089" s="41"/>
      <c r="AD2089" s="41"/>
      <c r="AE2089" s="41"/>
      <c r="AR2089" s="258" t="s">
        <v>1326</v>
      </c>
      <c r="AT2089" s="258" t="s">
        <v>551</v>
      </c>
      <c r="AU2089" s="258" t="s">
        <v>85</v>
      </c>
      <c r="AY2089" s="18" t="s">
        <v>242</v>
      </c>
      <c r="BE2089" s="146">
        <f>IF(N2089="základní",J2089,0)</f>
        <v>0</v>
      </c>
      <c r="BF2089" s="146">
        <f>IF(N2089="snížená",J2089,0)</f>
        <v>0</v>
      </c>
      <c r="BG2089" s="146">
        <f>IF(N2089="zákl. přenesená",J2089,0)</f>
        <v>0</v>
      </c>
      <c r="BH2089" s="146">
        <f>IF(N2089="sníž. přenesená",J2089,0)</f>
        <v>0</v>
      </c>
      <c r="BI2089" s="146">
        <f>IF(N2089="nulová",J2089,0)</f>
        <v>0</v>
      </c>
      <c r="BJ2089" s="18" t="s">
        <v>31</v>
      </c>
      <c r="BK2089" s="259">
        <f>ROUND(I2089*H2089,3)</f>
        <v>0</v>
      </c>
      <c r="BL2089" s="18" t="s">
        <v>518</v>
      </c>
      <c r="BM2089" s="258" t="s">
        <v>2189</v>
      </c>
    </row>
    <row r="2090" s="14" customFormat="1">
      <c r="A2090" s="14"/>
      <c r="B2090" s="271"/>
      <c r="C2090" s="272"/>
      <c r="D2090" s="262" t="s">
        <v>251</v>
      </c>
      <c r="E2090" s="272"/>
      <c r="F2090" s="274" t="s">
        <v>2190</v>
      </c>
      <c r="G2090" s="272"/>
      <c r="H2090" s="275">
        <v>280.33600000000001</v>
      </c>
      <c r="I2090" s="276"/>
      <c r="J2090" s="272"/>
      <c r="K2090" s="272"/>
      <c r="L2090" s="277"/>
      <c r="M2090" s="278"/>
      <c r="N2090" s="279"/>
      <c r="O2090" s="279"/>
      <c r="P2090" s="279"/>
      <c r="Q2090" s="279"/>
      <c r="R2090" s="279"/>
      <c r="S2090" s="279"/>
      <c r="T2090" s="280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T2090" s="281" t="s">
        <v>251</v>
      </c>
      <c r="AU2090" s="281" t="s">
        <v>85</v>
      </c>
      <c r="AV2090" s="14" t="s">
        <v>85</v>
      </c>
      <c r="AW2090" s="14" t="s">
        <v>4</v>
      </c>
      <c r="AX2090" s="14" t="s">
        <v>31</v>
      </c>
      <c r="AY2090" s="281" t="s">
        <v>242</v>
      </c>
    </row>
    <row r="2091" s="2" customFormat="1" ht="33" customHeight="1">
      <c r="A2091" s="41"/>
      <c r="B2091" s="42"/>
      <c r="C2091" s="247" t="s">
        <v>2191</v>
      </c>
      <c r="D2091" s="247" t="s">
        <v>245</v>
      </c>
      <c r="E2091" s="248" t="s">
        <v>2192</v>
      </c>
      <c r="F2091" s="249" t="s">
        <v>2193</v>
      </c>
      <c r="G2091" s="250" t="s">
        <v>353</v>
      </c>
      <c r="H2091" s="251">
        <v>243.77000000000001</v>
      </c>
      <c r="I2091" s="252"/>
      <c r="J2091" s="251">
        <f>ROUND(I2091*H2091,3)</f>
        <v>0</v>
      </c>
      <c r="K2091" s="253"/>
      <c r="L2091" s="44"/>
      <c r="M2091" s="254" t="s">
        <v>1</v>
      </c>
      <c r="N2091" s="255" t="s">
        <v>41</v>
      </c>
      <c r="O2091" s="94"/>
      <c r="P2091" s="256">
        <f>O2091*H2091</f>
        <v>0</v>
      </c>
      <c r="Q2091" s="256">
        <v>0</v>
      </c>
      <c r="R2091" s="256">
        <f>Q2091*H2091</f>
        <v>0</v>
      </c>
      <c r="S2091" s="256">
        <v>0</v>
      </c>
      <c r="T2091" s="257">
        <f>S2091*H2091</f>
        <v>0</v>
      </c>
      <c r="U2091" s="41"/>
      <c r="V2091" s="41"/>
      <c r="W2091" s="41"/>
      <c r="X2091" s="41"/>
      <c r="Y2091" s="41"/>
      <c r="Z2091" s="41"/>
      <c r="AA2091" s="41"/>
      <c r="AB2091" s="41"/>
      <c r="AC2091" s="41"/>
      <c r="AD2091" s="41"/>
      <c r="AE2091" s="41"/>
      <c r="AR2091" s="258" t="s">
        <v>518</v>
      </c>
      <c r="AT2091" s="258" t="s">
        <v>245</v>
      </c>
      <c r="AU2091" s="258" t="s">
        <v>85</v>
      </c>
      <c r="AY2091" s="18" t="s">
        <v>242</v>
      </c>
      <c r="BE2091" s="146">
        <f>IF(N2091="základní",J2091,0)</f>
        <v>0</v>
      </c>
      <c r="BF2091" s="146">
        <f>IF(N2091="snížená",J2091,0)</f>
        <v>0</v>
      </c>
      <c r="BG2091" s="146">
        <f>IF(N2091="zákl. přenesená",J2091,0)</f>
        <v>0</v>
      </c>
      <c r="BH2091" s="146">
        <f>IF(N2091="sníž. přenesená",J2091,0)</f>
        <v>0</v>
      </c>
      <c r="BI2091" s="146">
        <f>IF(N2091="nulová",J2091,0)</f>
        <v>0</v>
      </c>
      <c r="BJ2091" s="18" t="s">
        <v>31</v>
      </c>
      <c r="BK2091" s="259">
        <f>ROUND(I2091*H2091,3)</f>
        <v>0</v>
      </c>
      <c r="BL2091" s="18" t="s">
        <v>518</v>
      </c>
      <c r="BM2091" s="258" t="s">
        <v>2194</v>
      </c>
    </row>
    <row r="2092" s="2" customFormat="1" ht="24.15" customHeight="1">
      <c r="A2092" s="41"/>
      <c r="B2092" s="42"/>
      <c r="C2092" s="247" t="s">
        <v>2195</v>
      </c>
      <c r="D2092" s="247" t="s">
        <v>245</v>
      </c>
      <c r="E2092" s="248" t="s">
        <v>2196</v>
      </c>
      <c r="F2092" s="249" t="s">
        <v>2197</v>
      </c>
      <c r="G2092" s="250" t="s">
        <v>334</v>
      </c>
      <c r="H2092" s="251">
        <v>9.1180000000000003</v>
      </c>
      <c r="I2092" s="252"/>
      <c r="J2092" s="251">
        <f>ROUND(I2092*H2092,3)</f>
        <v>0</v>
      </c>
      <c r="K2092" s="253"/>
      <c r="L2092" s="44"/>
      <c r="M2092" s="254" t="s">
        <v>1</v>
      </c>
      <c r="N2092" s="255" t="s">
        <v>41</v>
      </c>
      <c r="O2092" s="94"/>
      <c r="P2092" s="256">
        <f>O2092*H2092</f>
        <v>0</v>
      </c>
      <c r="Q2092" s="256">
        <v>0</v>
      </c>
      <c r="R2092" s="256">
        <f>Q2092*H2092</f>
        <v>0</v>
      </c>
      <c r="S2092" s="256">
        <v>0</v>
      </c>
      <c r="T2092" s="257">
        <f>S2092*H2092</f>
        <v>0</v>
      </c>
      <c r="U2092" s="41"/>
      <c r="V2092" s="41"/>
      <c r="W2092" s="41"/>
      <c r="X2092" s="41"/>
      <c r="Y2092" s="41"/>
      <c r="Z2092" s="41"/>
      <c r="AA2092" s="41"/>
      <c r="AB2092" s="41"/>
      <c r="AC2092" s="41"/>
      <c r="AD2092" s="41"/>
      <c r="AE2092" s="41"/>
      <c r="AR2092" s="258" t="s">
        <v>518</v>
      </c>
      <c r="AT2092" s="258" t="s">
        <v>245</v>
      </c>
      <c r="AU2092" s="258" t="s">
        <v>85</v>
      </c>
      <c r="AY2092" s="18" t="s">
        <v>242</v>
      </c>
      <c r="BE2092" s="146">
        <f>IF(N2092="základní",J2092,0)</f>
        <v>0</v>
      </c>
      <c r="BF2092" s="146">
        <f>IF(N2092="snížená",J2092,0)</f>
        <v>0</v>
      </c>
      <c r="BG2092" s="146">
        <f>IF(N2092="zákl. přenesená",J2092,0)</f>
        <v>0</v>
      </c>
      <c r="BH2092" s="146">
        <f>IF(N2092="sníž. přenesená",J2092,0)</f>
        <v>0</v>
      </c>
      <c r="BI2092" s="146">
        <f>IF(N2092="nulová",J2092,0)</f>
        <v>0</v>
      </c>
      <c r="BJ2092" s="18" t="s">
        <v>31</v>
      </c>
      <c r="BK2092" s="259">
        <f>ROUND(I2092*H2092,3)</f>
        <v>0</v>
      </c>
      <c r="BL2092" s="18" t="s">
        <v>518</v>
      </c>
      <c r="BM2092" s="258" t="s">
        <v>2198</v>
      </c>
    </row>
    <row r="2093" s="12" customFormat="1" ht="22.8" customHeight="1">
      <c r="A2093" s="12"/>
      <c r="B2093" s="231"/>
      <c r="C2093" s="232"/>
      <c r="D2093" s="233" t="s">
        <v>75</v>
      </c>
      <c r="E2093" s="245" t="s">
        <v>2199</v>
      </c>
      <c r="F2093" s="245" t="s">
        <v>2200</v>
      </c>
      <c r="G2093" s="232"/>
      <c r="H2093" s="232"/>
      <c r="I2093" s="235"/>
      <c r="J2093" s="246">
        <f>BK2093</f>
        <v>0</v>
      </c>
      <c r="K2093" s="232"/>
      <c r="L2093" s="237"/>
      <c r="M2093" s="238"/>
      <c r="N2093" s="239"/>
      <c r="O2093" s="239"/>
      <c r="P2093" s="240">
        <f>SUM(P2094:P2096)</f>
        <v>0</v>
      </c>
      <c r="Q2093" s="239"/>
      <c r="R2093" s="240">
        <f>SUM(R2094:R2096)</f>
        <v>0.0068795999999999996</v>
      </c>
      <c r="S2093" s="239"/>
      <c r="T2093" s="241">
        <f>SUM(T2094:T2096)</f>
        <v>0</v>
      </c>
      <c r="U2093" s="12"/>
      <c r="V2093" s="12"/>
      <c r="W2093" s="12"/>
      <c r="X2093" s="12"/>
      <c r="Y2093" s="12"/>
      <c r="Z2093" s="12"/>
      <c r="AA2093" s="12"/>
      <c r="AB2093" s="12"/>
      <c r="AC2093" s="12"/>
      <c r="AD2093" s="12"/>
      <c r="AE2093" s="12"/>
      <c r="AR2093" s="242" t="s">
        <v>85</v>
      </c>
      <c r="AT2093" s="243" t="s">
        <v>75</v>
      </c>
      <c r="AU2093" s="243" t="s">
        <v>31</v>
      </c>
      <c r="AY2093" s="242" t="s">
        <v>242</v>
      </c>
      <c r="BK2093" s="244">
        <f>SUM(BK2094:BK2096)</f>
        <v>0</v>
      </c>
    </row>
    <row r="2094" s="2" customFormat="1" ht="24.15" customHeight="1">
      <c r="A2094" s="41"/>
      <c r="B2094" s="42"/>
      <c r="C2094" s="247" t="s">
        <v>2201</v>
      </c>
      <c r="D2094" s="247" t="s">
        <v>245</v>
      </c>
      <c r="E2094" s="248" t="s">
        <v>2202</v>
      </c>
      <c r="F2094" s="249" t="s">
        <v>2203</v>
      </c>
      <c r="G2094" s="250" t="s">
        <v>353</v>
      </c>
      <c r="H2094" s="251">
        <v>15.288</v>
      </c>
      <c r="I2094" s="252"/>
      <c r="J2094" s="251">
        <f>ROUND(I2094*H2094,3)</f>
        <v>0</v>
      </c>
      <c r="K2094" s="253"/>
      <c r="L2094" s="44"/>
      <c r="M2094" s="254" t="s">
        <v>1</v>
      </c>
      <c r="N2094" s="255" t="s">
        <v>41</v>
      </c>
      <c r="O2094" s="94"/>
      <c r="P2094" s="256">
        <f>O2094*H2094</f>
        <v>0</v>
      </c>
      <c r="Q2094" s="256">
        <v>0.00044999999999999999</v>
      </c>
      <c r="R2094" s="256">
        <f>Q2094*H2094</f>
        <v>0.0068795999999999996</v>
      </c>
      <c r="S2094" s="256">
        <v>0</v>
      </c>
      <c r="T2094" s="257">
        <f>S2094*H2094</f>
        <v>0</v>
      </c>
      <c r="U2094" s="41"/>
      <c r="V2094" s="41"/>
      <c r="W2094" s="41"/>
      <c r="X2094" s="41"/>
      <c r="Y2094" s="41"/>
      <c r="Z2094" s="41"/>
      <c r="AA2094" s="41"/>
      <c r="AB2094" s="41"/>
      <c r="AC2094" s="41"/>
      <c r="AD2094" s="41"/>
      <c r="AE2094" s="41"/>
      <c r="AR2094" s="258" t="s">
        <v>518</v>
      </c>
      <c r="AT2094" s="258" t="s">
        <v>245</v>
      </c>
      <c r="AU2094" s="258" t="s">
        <v>85</v>
      </c>
      <c r="AY2094" s="18" t="s">
        <v>242</v>
      </c>
      <c r="BE2094" s="146">
        <f>IF(N2094="základní",J2094,0)</f>
        <v>0</v>
      </c>
      <c r="BF2094" s="146">
        <f>IF(N2094="snížená",J2094,0)</f>
        <v>0</v>
      </c>
      <c r="BG2094" s="146">
        <f>IF(N2094="zákl. přenesená",J2094,0)</f>
        <v>0</v>
      </c>
      <c r="BH2094" s="146">
        <f>IF(N2094="sníž. přenesená",J2094,0)</f>
        <v>0</v>
      </c>
      <c r="BI2094" s="146">
        <f>IF(N2094="nulová",J2094,0)</f>
        <v>0</v>
      </c>
      <c r="BJ2094" s="18" t="s">
        <v>31</v>
      </c>
      <c r="BK2094" s="259">
        <f>ROUND(I2094*H2094,3)</f>
        <v>0</v>
      </c>
      <c r="BL2094" s="18" t="s">
        <v>518</v>
      </c>
      <c r="BM2094" s="258" t="s">
        <v>2204</v>
      </c>
    </row>
    <row r="2095" s="14" customFormat="1">
      <c r="A2095" s="14"/>
      <c r="B2095" s="271"/>
      <c r="C2095" s="272"/>
      <c r="D2095" s="262" t="s">
        <v>251</v>
      </c>
      <c r="E2095" s="273" t="s">
        <v>1</v>
      </c>
      <c r="F2095" s="274" t="s">
        <v>2205</v>
      </c>
      <c r="G2095" s="272"/>
      <c r="H2095" s="275">
        <v>15.288</v>
      </c>
      <c r="I2095" s="276"/>
      <c r="J2095" s="272"/>
      <c r="K2095" s="272"/>
      <c r="L2095" s="277"/>
      <c r="M2095" s="278"/>
      <c r="N2095" s="279"/>
      <c r="O2095" s="279"/>
      <c r="P2095" s="279"/>
      <c r="Q2095" s="279"/>
      <c r="R2095" s="279"/>
      <c r="S2095" s="279"/>
      <c r="T2095" s="280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T2095" s="281" t="s">
        <v>251</v>
      </c>
      <c r="AU2095" s="281" t="s">
        <v>85</v>
      </c>
      <c r="AV2095" s="14" t="s">
        <v>85</v>
      </c>
      <c r="AW2095" s="14" t="s">
        <v>30</v>
      </c>
      <c r="AX2095" s="14" t="s">
        <v>76</v>
      </c>
      <c r="AY2095" s="281" t="s">
        <v>242</v>
      </c>
    </row>
    <row r="2096" s="15" customFormat="1">
      <c r="A2096" s="15"/>
      <c r="B2096" s="282"/>
      <c r="C2096" s="283"/>
      <c r="D2096" s="262" t="s">
        <v>251</v>
      </c>
      <c r="E2096" s="284" t="s">
        <v>1</v>
      </c>
      <c r="F2096" s="285" t="s">
        <v>256</v>
      </c>
      <c r="G2096" s="283"/>
      <c r="H2096" s="286">
        <v>15.288</v>
      </c>
      <c r="I2096" s="287"/>
      <c r="J2096" s="283"/>
      <c r="K2096" s="283"/>
      <c r="L2096" s="288"/>
      <c r="M2096" s="289"/>
      <c r="N2096" s="290"/>
      <c r="O2096" s="290"/>
      <c r="P2096" s="290"/>
      <c r="Q2096" s="290"/>
      <c r="R2096" s="290"/>
      <c r="S2096" s="290"/>
      <c r="T2096" s="291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T2096" s="292" t="s">
        <v>251</v>
      </c>
      <c r="AU2096" s="292" t="s">
        <v>85</v>
      </c>
      <c r="AV2096" s="15" t="s">
        <v>249</v>
      </c>
      <c r="AW2096" s="15" t="s">
        <v>30</v>
      </c>
      <c r="AX2096" s="15" t="s">
        <v>31</v>
      </c>
      <c r="AY2096" s="292" t="s">
        <v>242</v>
      </c>
    </row>
    <row r="2097" s="12" customFormat="1" ht="22.8" customHeight="1">
      <c r="A2097" s="12"/>
      <c r="B2097" s="231"/>
      <c r="C2097" s="232"/>
      <c r="D2097" s="233" t="s">
        <v>75</v>
      </c>
      <c r="E2097" s="245" t="s">
        <v>2206</v>
      </c>
      <c r="F2097" s="245" t="s">
        <v>2207</v>
      </c>
      <c r="G2097" s="232"/>
      <c r="H2097" s="232"/>
      <c r="I2097" s="235"/>
      <c r="J2097" s="246">
        <f>BK2097</f>
        <v>0</v>
      </c>
      <c r="K2097" s="232"/>
      <c r="L2097" s="237"/>
      <c r="M2097" s="238"/>
      <c r="N2097" s="239"/>
      <c r="O2097" s="239"/>
      <c r="P2097" s="240">
        <f>SUM(P2098:P2192)</f>
        <v>0</v>
      </c>
      <c r="Q2097" s="239"/>
      <c r="R2097" s="240">
        <f>SUM(R2098:R2192)</f>
        <v>2.95016955</v>
      </c>
      <c r="S2097" s="239"/>
      <c r="T2097" s="241">
        <f>SUM(T2098:T2192)</f>
        <v>0.54837212999999996</v>
      </c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R2097" s="242" t="s">
        <v>85</v>
      </c>
      <c r="AT2097" s="243" t="s">
        <v>75</v>
      </c>
      <c r="AU2097" s="243" t="s">
        <v>31</v>
      </c>
      <c r="AY2097" s="242" t="s">
        <v>242</v>
      </c>
      <c r="BK2097" s="244">
        <f>SUM(BK2098:BK2192)</f>
        <v>0</v>
      </c>
    </row>
    <row r="2098" s="2" customFormat="1" ht="16.5" customHeight="1">
      <c r="A2098" s="41"/>
      <c r="B2098" s="42"/>
      <c r="C2098" s="247" t="s">
        <v>2208</v>
      </c>
      <c r="D2098" s="247" t="s">
        <v>245</v>
      </c>
      <c r="E2098" s="248" t="s">
        <v>2209</v>
      </c>
      <c r="F2098" s="249" t="s">
        <v>2210</v>
      </c>
      <c r="G2098" s="250" t="s">
        <v>353</v>
      </c>
      <c r="H2098" s="251">
        <v>1739.223</v>
      </c>
      <c r="I2098" s="252"/>
      <c r="J2098" s="251">
        <f>ROUND(I2098*H2098,3)</f>
        <v>0</v>
      </c>
      <c r="K2098" s="253"/>
      <c r="L2098" s="44"/>
      <c r="M2098" s="254" t="s">
        <v>1</v>
      </c>
      <c r="N2098" s="255" t="s">
        <v>41</v>
      </c>
      <c r="O2098" s="94"/>
      <c r="P2098" s="256">
        <f>O2098*H2098</f>
        <v>0</v>
      </c>
      <c r="Q2098" s="256">
        <v>0</v>
      </c>
      <c r="R2098" s="256">
        <f>Q2098*H2098</f>
        <v>0</v>
      </c>
      <c r="S2098" s="256">
        <v>0</v>
      </c>
      <c r="T2098" s="257">
        <f>S2098*H2098</f>
        <v>0</v>
      </c>
      <c r="U2098" s="41"/>
      <c r="V2098" s="41"/>
      <c r="W2098" s="41"/>
      <c r="X2098" s="41"/>
      <c r="Y2098" s="41"/>
      <c r="Z2098" s="41"/>
      <c r="AA2098" s="41"/>
      <c r="AB2098" s="41"/>
      <c r="AC2098" s="41"/>
      <c r="AD2098" s="41"/>
      <c r="AE2098" s="41"/>
      <c r="AR2098" s="258" t="s">
        <v>518</v>
      </c>
      <c r="AT2098" s="258" t="s">
        <v>245</v>
      </c>
      <c r="AU2098" s="258" t="s">
        <v>85</v>
      </c>
      <c r="AY2098" s="18" t="s">
        <v>242</v>
      </c>
      <c r="BE2098" s="146">
        <f>IF(N2098="základní",J2098,0)</f>
        <v>0</v>
      </c>
      <c r="BF2098" s="146">
        <f>IF(N2098="snížená",J2098,0)</f>
        <v>0</v>
      </c>
      <c r="BG2098" s="146">
        <f>IF(N2098="zákl. přenesená",J2098,0)</f>
        <v>0</v>
      </c>
      <c r="BH2098" s="146">
        <f>IF(N2098="sníž. přenesená",J2098,0)</f>
        <v>0</v>
      </c>
      <c r="BI2098" s="146">
        <f>IF(N2098="nulová",J2098,0)</f>
        <v>0</v>
      </c>
      <c r="BJ2098" s="18" t="s">
        <v>31</v>
      </c>
      <c r="BK2098" s="259">
        <f>ROUND(I2098*H2098,3)</f>
        <v>0</v>
      </c>
      <c r="BL2098" s="18" t="s">
        <v>518</v>
      </c>
      <c r="BM2098" s="258" t="s">
        <v>2211</v>
      </c>
    </row>
    <row r="2099" s="14" customFormat="1">
      <c r="A2099" s="14"/>
      <c r="B2099" s="271"/>
      <c r="C2099" s="272"/>
      <c r="D2099" s="262" t="s">
        <v>251</v>
      </c>
      <c r="E2099" s="273" t="s">
        <v>1</v>
      </c>
      <c r="F2099" s="274" t="s">
        <v>147</v>
      </c>
      <c r="G2099" s="272"/>
      <c r="H2099" s="275">
        <v>495.02999999999997</v>
      </c>
      <c r="I2099" s="276"/>
      <c r="J2099" s="272"/>
      <c r="K2099" s="272"/>
      <c r="L2099" s="277"/>
      <c r="M2099" s="278"/>
      <c r="N2099" s="279"/>
      <c r="O2099" s="279"/>
      <c r="P2099" s="279"/>
      <c r="Q2099" s="279"/>
      <c r="R2099" s="279"/>
      <c r="S2099" s="279"/>
      <c r="T2099" s="280"/>
      <c r="U2099" s="14"/>
      <c r="V2099" s="14"/>
      <c r="W2099" s="14"/>
      <c r="X2099" s="14"/>
      <c r="Y2099" s="14"/>
      <c r="Z2099" s="14"/>
      <c r="AA2099" s="14"/>
      <c r="AB2099" s="14"/>
      <c r="AC2099" s="14"/>
      <c r="AD2099" s="14"/>
      <c r="AE2099" s="14"/>
      <c r="AT2099" s="281" t="s">
        <v>251</v>
      </c>
      <c r="AU2099" s="281" t="s">
        <v>85</v>
      </c>
      <c r="AV2099" s="14" t="s">
        <v>85</v>
      </c>
      <c r="AW2099" s="14" t="s">
        <v>30</v>
      </c>
      <c r="AX2099" s="14" t="s">
        <v>76</v>
      </c>
      <c r="AY2099" s="281" t="s">
        <v>242</v>
      </c>
    </row>
    <row r="2100" s="14" customFormat="1">
      <c r="A2100" s="14"/>
      <c r="B2100" s="271"/>
      <c r="C2100" s="272"/>
      <c r="D2100" s="262" t="s">
        <v>251</v>
      </c>
      <c r="E2100" s="273" t="s">
        <v>1</v>
      </c>
      <c r="F2100" s="274" t="s">
        <v>124</v>
      </c>
      <c r="G2100" s="272"/>
      <c r="H2100" s="275">
        <v>1244.193</v>
      </c>
      <c r="I2100" s="276"/>
      <c r="J2100" s="272"/>
      <c r="K2100" s="272"/>
      <c r="L2100" s="277"/>
      <c r="M2100" s="278"/>
      <c r="N2100" s="279"/>
      <c r="O2100" s="279"/>
      <c r="P2100" s="279"/>
      <c r="Q2100" s="279"/>
      <c r="R2100" s="279"/>
      <c r="S2100" s="279"/>
      <c r="T2100" s="280"/>
      <c r="U2100" s="14"/>
      <c r="V2100" s="14"/>
      <c r="W2100" s="14"/>
      <c r="X2100" s="14"/>
      <c r="Y2100" s="14"/>
      <c r="Z2100" s="14"/>
      <c r="AA2100" s="14"/>
      <c r="AB2100" s="14"/>
      <c r="AC2100" s="14"/>
      <c r="AD2100" s="14"/>
      <c r="AE2100" s="14"/>
      <c r="AT2100" s="281" t="s">
        <v>251</v>
      </c>
      <c r="AU2100" s="281" t="s">
        <v>85</v>
      </c>
      <c r="AV2100" s="14" t="s">
        <v>85</v>
      </c>
      <c r="AW2100" s="14" t="s">
        <v>30</v>
      </c>
      <c r="AX2100" s="14" t="s">
        <v>76</v>
      </c>
      <c r="AY2100" s="281" t="s">
        <v>242</v>
      </c>
    </row>
    <row r="2101" s="15" customFormat="1">
      <c r="A2101" s="15"/>
      <c r="B2101" s="282"/>
      <c r="C2101" s="283"/>
      <c r="D2101" s="262" t="s">
        <v>251</v>
      </c>
      <c r="E2101" s="284" t="s">
        <v>1</v>
      </c>
      <c r="F2101" s="285" t="s">
        <v>256</v>
      </c>
      <c r="G2101" s="283"/>
      <c r="H2101" s="286">
        <v>1739.223</v>
      </c>
      <c r="I2101" s="287"/>
      <c r="J2101" s="283"/>
      <c r="K2101" s="283"/>
      <c r="L2101" s="288"/>
      <c r="M2101" s="289"/>
      <c r="N2101" s="290"/>
      <c r="O2101" s="290"/>
      <c r="P2101" s="290"/>
      <c r="Q2101" s="290"/>
      <c r="R2101" s="290"/>
      <c r="S2101" s="290"/>
      <c r="T2101" s="291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T2101" s="292" t="s">
        <v>251</v>
      </c>
      <c r="AU2101" s="292" t="s">
        <v>85</v>
      </c>
      <c r="AV2101" s="15" t="s">
        <v>249</v>
      </c>
      <c r="AW2101" s="15" t="s">
        <v>30</v>
      </c>
      <c r="AX2101" s="15" t="s">
        <v>31</v>
      </c>
      <c r="AY2101" s="292" t="s">
        <v>242</v>
      </c>
    </row>
    <row r="2102" s="2" customFormat="1" ht="16.5" customHeight="1">
      <c r="A2102" s="41"/>
      <c r="B2102" s="42"/>
      <c r="C2102" s="247" t="s">
        <v>2212</v>
      </c>
      <c r="D2102" s="247" t="s">
        <v>245</v>
      </c>
      <c r="E2102" s="248" t="s">
        <v>2213</v>
      </c>
      <c r="F2102" s="249" t="s">
        <v>2214</v>
      </c>
      <c r="G2102" s="250" t="s">
        <v>353</v>
      </c>
      <c r="H2102" s="251">
        <v>1739.223</v>
      </c>
      <c r="I2102" s="252"/>
      <c r="J2102" s="251">
        <f>ROUND(I2102*H2102,3)</f>
        <v>0</v>
      </c>
      <c r="K2102" s="253"/>
      <c r="L2102" s="44"/>
      <c r="M2102" s="254" t="s">
        <v>1</v>
      </c>
      <c r="N2102" s="255" t="s">
        <v>41</v>
      </c>
      <c r="O2102" s="94"/>
      <c r="P2102" s="256">
        <f>O2102*H2102</f>
        <v>0</v>
      </c>
      <c r="Q2102" s="256">
        <v>0.001</v>
      </c>
      <c r="R2102" s="256">
        <f>Q2102*H2102</f>
        <v>1.739223</v>
      </c>
      <c r="S2102" s="256">
        <v>0.00031</v>
      </c>
      <c r="T2102" s="257">
        <f>S2102*H2102</f>
        <v>0.53915912999999993</v>
      </c>
      <c r="U2102" s="41"/>
      <c r="V2102" s="41"/>
      <c r="W2102" s="41"/>
      <c r="X2102" s="41"/>
      <c r="Y2102" s="41"/>
      <c r="Z2102" s="41"/>
      <c r="AA2102" s="41"/>
      <c r="AB2102" s="41"/>
      <c r="AC2102" s="41"/>
      <c r="AD2102" s="41"/>
      <c r="AE2102" s="41"/>
      <c r="AR2102" s="258" t="s">
        <v>518</v>
      </c>
      <c r="AT2102" s="258" t="s">
        <v>245</v>
      </c>
      <c r="AU2102" s="258" t="s">
        <v>85</v>
      </c>
      <c r="AY2102" s="18" t="s">
        <v>242</v>
      </c>
      <c r="BE2102" s="146">
        <f>IF(N2102="základní",J2102,0)</f>
        <v>0</v>
      </c>
      <c r="BF2102" s="146">
        <f>IF(N2102="snížená",J2102,0)</f>
        <v>0</v>
      </c>
      <c r="BG2102" s="146">
        <f>IF(N2102="zákl. přenesená",J2102,0)</f>
        <v>0</v>
      </c>
      <c r="BH2102" s="146">
        <f>IF(N2102="sníž. přenesená",J2102,0)</f>
        <v>0</v>
      </c>
      <c r="BI2102" s="146">
        <f>IF(N2102="nulová",J2102,0)</f>
        <v>0</v>
      </c>
      <c r="BJ2102" s="18" t="s">
        <v>31</v>
      </c>
      <c r="BK2102" s="259">
        <f>ROUND(I2102*H2102,3)</f>
        <v>0</v>
      </c>
      <c r="BL2102" s="18" t="s">
        <v>518</v>
      </c>
      <c r="BM2102" s="258" t="s">
        <v>2215</v>
      </c>
    </row>
    <row r="2103" s="2" customFormat="1" ht="24.15" customHeight="1">
      <c r="A2103" s="41"/>
      <c r="B2103" s="42"/>
      <c r="C2103" s="247" t="s">
        <v>2216</v>
      </c>
      <c r="D2103" s="247" t="s">
        <v>245</v>
      </c>
      <c r="E2103" s="248" t="s">
        <v>2217</v>
      </c>
      <c r="F2103" s="249" t="s">
        <v>2218</v>
      </c>
      <c r="G2103" s="250" t="s">
        <v>353</v>
      </c>
      <c r="H2103" s="251">
        <v>1739.223</v>
      </c>
      <c r="I2103" s="252"/>
      <c r="J2103" s="251">
        <f>ROUND(I2103*H2103,3)</f>
        <v>0</v>
      </c>
      <c r="K2103" s="253"/>
      <c r="L2103" s="44"/>
      <c r="M2103" s="254" t="s">
        <v>1</v>
      </c>
      <c r="N2103" s="255" t="s">
        <v>41</v>
      </c>
      <c r="O2103" s="94"/>
      <c r="P2103" s="256">
        <f>O2103*H2103</f>
        <v>0</v>
      </c>
      <c r="Q2103" s="256">
        <v>0</v>
      </c>
      <c r="R2103" s="256">
        <f>Q2103*H2103</f>
        <v>0</v>
      </c>
      <c r="S2103" s="256">
        <v>0</v>
      </c>
      <c r="T2103" s="257">
        <f>S2103*H2103</f>
        <v>0</v>
      </c>
      <c r="U2103" s="41"/>
      <c r="V2103" s="41"/>
      <c r="W2103" s="41"/>
      <c r="X2103" s="41"/>
      <c r="Y2103" s="41"/>
      <c r="Z2103" s="41"/>
      <c r="AA2103" s="41"/>
      <c r="AB2103" s="41"/>
      <c r="AC2103" s="41"/>
      <c r="AD2103" s="41"/>
      <c r="AE2103" s="41"/>
      <c r="AR2103" s="258" t="s">
        <v>518</v>
      </c>
      <c r="AT2103" s="258" t="s">
        <v>245</v>
      </c>
      <c r="AU2103" s="258" t="s">
        <v>85</v>
      </c>
      <c r="AY2103" s="18" t="s">
        <v>242</v>
      </c>
      <c r="BE2103" s="146">
        <f>IF(N2103="základní",J2103,0)</f>
        <v>0</v>
      </c>
      <c r="BF2103" s="146">
        <f>IF(N2103="snížená",J2103,0)</f>
        <v>0</v>
      </c>
      <c r="BG2103" s="146">
        <f>IF(N2103="zákl. přenesená",J2103,0)</f>
        <v>0</v>
      </c>
      <c r="BH2103" s="146">
        <f>IF(N2103="sníž. přenesená",J2103,0)</f>
        <v>0</v>
      </c>
      <c r="BI2103" s="146">
        <f>IF(N2103="nulová",J2103,0)</f>
        <v>0</v>
      </c>
      <c r="BJ2103" s="18" t="s">
        <v>31</v>
      </c>
      <c r="BK2103" s="259">
        <f>ROUND(I2103*H2103,3)</f>
        <v>0</v>
      </c>
      <c r="BL2103" s="18" t="s">
        <v>518</v>
      </c>
      <c r="BM2103" s="258" t="s">
        <v>2219</v>
      </c>
    </row>
    <row r="2104" s="2" customFormat="1" ht="21.75" customHeight="1">
      <c r="A2104" s="41"/>
      <c r="B2104" s="42"/>
      <c r="C2104" s="247" t="s">
        <v>2220</v>
      </c>
      <c r="D2104" s="247" t="s">
        <v>245</v>
      </c>
      <c r="E2104" s="248" t="s">
        <v>2221</v>
      </c>
      <c r="F2104" s="249" t="s">
        <v>2222</v>
      </c>
      <c r="G2104" s="250" t="s">
        <v>353</v>
      </c>
      <c r="H2104" s="251">
        <v>307.10000000000002</v>
      </c>
      <c r="I2104" s="252"/>
      <c r="J2104" s="251">
        <f>ROUND(I2104*H2104,3)</f>
        <v>0</v>
      </c>
      <c r="K2104" s="253"/>
      <c r="L2104" s="44"/>
      <c r="M2104" s="254" t="s">
        <v>1</v>
      </c>
      <c r="N2104" s="255" t="s">
        <v>41</v>
      </c>
      <c r="O2104" s="94"/>
      <c r="P2104" s="256">
        <f>O2104*H2104</f>
        <v>0</v>
      </c>
      <c r="Q2104" s="256">
        <v>0</v>
      </c>
      <c r="R2104" s="256">
        <f>Q2104*H2104</f>
        <v>0</v>
      </c>
      <c r="S2104" s="256">
        <v>3.0000000000000001E-05</v>
      </c>
      <c r="T2104" s="257">
        <f>S2104*H2104</f>
        <v>0.0092130000000000007</v>
      </c>
      <c r="U2104" s="41"/>
      <c r="V2104" s="41"/>
      <c r="W2104" s="41"/>
      <c r="X2104" s="41"/>
      <c r="Y2104" s="41"/>
      <c r="Z2104" s="41"/>
      <c r="AA2104" s="41"/>
      <c r="AB2104" s="41"/>
      <c r="AC2104" s="41"/>
      <c r="AD2104" s="41"/>
      <c r="AE2104" s="41"/>
      <c r="AR2104" s="258" t="s">
        <v>518</v>
      </c>
      <c r="AT2104" s="258" t="s">
        <v>245</v>
      </c>
      <c r="AU2104" s="258" t="s">
        <v>85</v>
      </c>
      <c r="AY2104" s="18" t="s">
        <v>242</v>
      </c>
      <c r="BE2104" s="146">
        <f>IF(N2104="základní",J2104,0)</f>
        <v>0</v>
      </c>
      <c r="BF2104" s="146">
        <f>IF(N2104="snížená",J2104,0)</f>
        <v>0</v>
      </c>
      <c r="BG2104" s="146">
        <f>IF(N2104="zákl. přenesená",J2104,0)</f>
        <v>0</v>
      </c>
      <c r="BH2104" s="146">
        <f>IF(N2104="sníž. přenesená",J2104,0)</f>
        <v>0</v>
      </c>
      <c r="BI2104" s="146">
        <f>IF(N2104="nulová",J2104,0)</f>
        <v>0</v>
      </c>
      <c r="BJ2104" s="18" t="s">
        <v>31</v>
      </c>
      <c r="BK2104" s="259">
        <f>ROUND(I2104*H2104,3)</f>
        <v>0</v>
      </c>
      <c r="BL2104" s="18" t="s">
        <v>518</v>
      </c>
      <c r="BM2104" s="258" t="s">
        <v>2223</v>
      </c>
    </row>
    <row r="2105" s="13" customFormat="1">
      <c r="A2105" s="13"/>
      <c r="B2105" s="260"/>
      <c r="C2105" s="261"/>
      <c r="D2105" s="262" t="s">
        <v>251</v>
      </c>
      <c r="E2105" s="263" t="s">
        <v>1</v>
      </c>
      <c r="F2105" s="264" t="s">
        <v>480</v>
      </c>
      <c r="G2105" s="261"/>
      <c r="H2105" s="263" t="s">
        <v>1</v>
      </c>
      <c r="I2105" s="265"/>
      <c r="J2105" s="261"/>
      <c r="K2105" s="261"/>
      <c r="L2105" s="266"/>
      <c r="M2105" s="267"/>
      <c r="N2105" s="268"/>
      <c r="O2105" s="268"/>
      <c r="P2105" s="268"/>
      <c r="Q2105" s="268"/>
      <c r="R2105" s="268"/>
      <c r="S2105" s="268"/>
      <c r="T2105" s="269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  <c r="AE2105" s="13"/>
      <c r="AT2105" s="270" t="s">
        <v>251</v>
      </c>
      <c r="AU2105" s="270" t="s">
        <v>85</v>
      </c>
      <c r="AV2105" s="13" t="s">
        <v>31</v>
      </c>
      <c r="AW2105" s="13" t="s">
        <v>30</v>
      </c>
      <c r="AX2105" s="13" t="s">
        <v>76</v>
      </c>
      <c r="AY2105" s="270" t="s">
        <v>242</v>
      </c>
    </row>
    <row r="2106" s="13" customFormat="1">
      <c r="A2106" s="13"/>
      <c r="B2106" s="260"/>
      <c r="C2106" s="261"/>
      <c r="D2106" s="262" t="s">
        <v>251</v>
      </c>
      <c r="E2106" s="263" t="s">
        <v>1</v>
      </c>
      <c r="F2106" s="264" t="s">
        <v>2224</v>
      </c>
      <c r="G2106" s="261"/>
      <c r="H2106" s="263" t="s">
        <v>1</v>
      </c>
      <c r="I2106" s="265"/>
      <c r="J2106" s="261"/>
      <c r="K2106" s="261"/>
      <c r="L2106" s="266"/>
      <c r="M2106" s="267"/>
      <c r="N2106" s="268"/>
      <c r="O2106" s="268"/>
      <c r="P2106" s="268"/>
      <c r="Q2106" s="268"/>
      <c r="R2106" s="268"/>
      <c r="S2106" s="268"/>
      <c r="T2106" s="269"/>
      <c r="U2106" s="13"/>
      <c r="V2106" s="13"/>
      <c r="W2106" s="13"/>
      <c r="X2106" s="13"/>
      <c r="Y2106" s="13"/>
      <c r="Z2106" s="13"/>
      <c r="AA2106" s="13"/>
      <c r="AB2106" s="13"/>
      <c r="AC2106" s="13"/>
      <c r="AD2106" s="13"/>
      <c r="AE2106" s="13"/>
      <c r="AT2106" s="270" t="s">
        <v>251</v>
      </c>
      <c r="AU2106" s="270" t="s">
        <v>85</v>
      </c>
      <c r="AV2106" s="13" t="s">
        <v>31</v>
      </c>
      <c r="AW2106" s="13" t="s">
        <v>30</v>
      </c>
      <c r="AX2106" s="13" t="s">
        <v>76</v>
      </c>
      <c r="AY2106" s="270" t="s">
        <v>242</v>
      </c>
    </row>
    <row r="2107" s="14" customFormat="1">
      <c r="A2107" s="14"/>
      <c r="B2107" s="271"/>
      <c r="C2107" s="272"/>
      <c r="D2107" s="262" t="s">
        <v>251</v>
      </c>
      <c r="E2107" s="273" t="s">
        <v>1</v>
      </c>
      <c r="F2107" s="274" t="s">
        <v>1153</v>
      </c>
      <c r="G2107" s="272"/>
      <c r="H2107" s="275">
        <v>8.4000000000000004</v>
      </c>
      <c r="I2107" s="276"/>
      <c r="J2107" s="272"/>
      <c r="K2107" s="272"/>
      <c r="L2107" s="277"/>
      <c r="M2107" s="278"/>
      <c r="N2107" s="279"/>
      <c r="O2107" s="279"/>
      <c r="P2107" s="279"/>
      <c r="Q2107" s="279"/>
      <c r="R2107" s="279"/>
      <c r="S2107" s="279"/>
      <c r="T2107" s="280"/>
      <c r="U2107" s="14"/>
      <c r="V2107" s="14"/>
      <c r="W2107" s="14"/>
      <c r="X2107" s="14"/>
      <c r="Y2107" s="14"/>
      <c r="Z2107" s="14"/>
      <c r="AA2107" s="14"/>
      <c r="AB2107" s="14"/>
      <c r="AC2107" s="14"/>
      <c r="AD2107" s="14"/>
      <c r="AE2107" s="14"/>
      <c r="AT2107" s="281" t="s">
        <v>251</v>
      </c>
      <c r="AU2107" s="281" t="s">
        <v>85</v>
      </c>
      <c r="AV2107" s="14" t="s">
        <v>85</v>
      </c>
      <c r="AW2107" s="14" t="s">
        <v>30</v>
      </c>
      <c r="AX2107" s="14" t="s">
        <v>76</v>
      </c>
      <c r="AY2107" s="281" t="s">
        <v>242</v>
      </c>
    </row>
    <row r="2108" s="14" customFormat="1">
      <c r="A2108" s="14"/>
      <c r="B2108" s="271"/>
      <c r="C2108" s="272"/>
      <c r="D2108" s="262" t="s">
        <v>251</v>
      </c>
      <c r="E2108" s="273" t="s">
        <v>1</v>
      </c>
      <c r="F2108" s="274" t="s">
        <v>2225</v>
      </c>
      <c r="G2108" s="272"/>
      <c r="H2108" s="275">
        <v>2.282</v>
      </c>
      <c r="I2108" s="276"/>
      <c r="J2108" s="272"/>
      <c r="K2108" s="272"/>
      <c r="L2108" s="277"/>
      <c r="M2108" s="278"/>
      <c r="N2108" s="279"/>
      <c r="O2108" s="279"/>
      <c r="P2108" s="279"/>
      <c r="Q2108" s="279"/>
      <c r="R2108" s="279"/>
      <c r="S2108" s="279"/>
      <c r="T2108" s="280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T2108" s="281" t="s">
        <v>251</v>
      </c>
      <c r="AU2108" s="281" t="s">
        <v>85</v>
      </c>
      <c r="AV2108" s="14" t="s">
        <v>85</v>
      </c>
      <c r="AW2108" s="14" t="s">
        <v>30</v>
      </c>
      <c r="AX2108" s="14" t="s">
        <v>76</v>
      </c>
      <c r="AY2108" s="281" t="s">
        <v>242</v>
      </c>
    </row>
    <row r="2109" s="14" customFormat="1">
      <c r="A2109" s="14"/>
      <c r="B2109" s="271"/>
      <c r="C2109" s="272"/>
      <c r="D2109" s="262" t="s">
        <v>251</v>
      </c>
      <c r="E2109" s="273" t="s">
        <v>1</v>
      </c>
      <c r="F2109" s="274" t="s">
        <v>2226</v>
      </c>
      <c r="G2109" s="272"/>
      <c r="H2109" s="275">
        <v>1.508</v>
      </c>
      <c r="I2109" s="276"/>
      <c r="J2109" s="272"/>
      <c r="K2109" s="272"/>
      <c r="L2109" s="277"/>
      <c r="M2109" s="278"/>
      <c r="N2109" s="279"/>
      <c r="O2109" s="279"/>
      <c r="P2109" s="279"/>
      <c r="Q2109" s="279"/>
      <c r="R2109" s="279"/>
      <c r="S2109" s="279"/>
      <c r="T2109" s="280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T2109" s="281" t="s">
        <v>251</v>
      </c>
      <c r="AU2109" s="281" t="s">
        <v>85</v>
      </c>
      <c r="AV2109" s="14" t="s">
        <v>85</v>
      </c>
      <c r="AW2109" s="14" t="s">
        <v>30</v>
      </c>
      <c r="AX2109" s="14" t="s">
        <v>76</v>
      </c>
      <c r="AY2109" s="281" t="s">
        <v>242</v>
      </c>
    </row>
    <row r="2110" s="14" customFormat="1">
      <c r="A2110" s="14"/>
      <c r="B2110" s="271"/>
      <c r="C2110" s="272"/>
      <c r="D2110" s="262" t="s">
        <v>251</v>
      </c>
      <c r="E2110" s="273" t="s">
        <v>1</v>
      </c>
      <c r="F2110" s="274" t="s">
        <v>2226</v>
      </c>
      <c r="G2110" s="272"/>
      <c r="H2110" s="275">
        <v>1.508</v>
      </c>
      <c r="I2110" s="276"/>
      <c r="J2110" s="272"/>
      <c r="K2110" s="272"/>
      <c r="L2110" s="277"/>
      <c r="M2110" s="278"/>
      <c r="N2110" s="279"/>
      <c r="O2110" s="279"/>
      <c r="P2110" s="279"/>
      <c r="Q2110" s="279"/>
      <c r="R2110" s="279"/>
      <c r="S2110" s="279"/>
      <c r="T2110" s="280"/>
      <c r="U2110" s="14"/>
      <c r="V2110" s="14"/>
      <c r="W2110" s="14"/>
      <c r="X2110" s="14"/>
      <c r="Y2110" s="14"/>
      <c r="Z2110" s="14"/>
      <c r="AA2110" s="14"/>
      <c r="AB2110" s="14"/>
      <c r="AC2110" s="14"/>
      <c r="AD2110" s="14"/>
      <c r="AE2110" s="14"/>
      <c r="AT2110" s="281" t="s">
        <v>251</v>
      </c>
      <c r="AU2110" s="281" t="s">
        <v>85</v>
      </c>
      <c r="AV2110" s="14" t="s">
        <v>85</v>
      </c>
      <c r="AW2110" s="14" t="s">
        <v>30</v>
      </c>
      <c r="AX2110" s="14" t="s">
        <v>76</v>
      </c>
      <c r="AY2110" s="281" t="s">
        <v>242</v>
      </c>
    </row>
    <row r="2111" s="14" customFormat="1">
      <c r="A2111" s="14"/>
      <c r="B2111" s="271"/>
      <c r="C2111" s="272"/>
      <c r="D2111" s="262" t="s">
        <v>251</v>
      </c>
      <c r="E2111" s="273" t="s">
        <v>1</v>
      </c>
      <c r="F2111" s="274" t="s">
        <v>2227</v>
      </c>
      <c r="G2111" s="272"/>
      <c r="H2111" s="275">
        <v>2.73</v>
      </c>
      <c r="I2111" s="276"/>
      <c r="J2111" s="272"/>
      <c r="K2111" s="272"/>
      <c r="L2111" s="277"/>
      <c r="M2111" s="278"/>
      <c r="N2111" s="279"/>
      <c r="O2111" s="279"/>
      <c r="P2111" s="279"/>
      <c r="Q2111" s="279"/>
      <c r="R2111" s="279"/>
      <c r="S2111" s="279"/>
      <c r="T2111" s="280"/>
      <c r="U2111" s="14"/>
      <c r="V2111" s="14"/>
      <c r="W2111" s="14"/>
      <c r="X2111" s="14"/>
      <c r="Y2111" s="14"/>
      <c r="Z2111" s="14"/>
      <c r="AA2111" s="14"/>
      <c r="AB2111" s="14"/>
      <c r="AC2111" s="14"/>
      <c r="AD2111" s="14"/>
      <c r="AE2111" s="14"/>
      <c r="AT2111" s="281" t="s">
        <v>251</v>
      </c>
      <c r="AU2111" s="281" t="s">
        <v>85</v>
      </c>
      <c r="AV2111" s="14" t="s">
        <v>85</v>
      </c>
      <c r="AW2111" s="14" t="s">
        <v>30</v>
      </c>
      <c r="AX2111" s="14" t="s">
        <v>76</v>
      </c>
      <c r="AY2111" s="281" t="s">
        <v>242</v>
      </c>
    </row>
    <row r="2112" s="14" customFormat="1">
      <c r="A2112" s="14"/>
      <c r="B2112" s="271"/>
      <c r="C2112" s="272"/>
      <c r="D2112" s="262" t="s">
        <v>251</v>
      </c>
      <c r="E2112" s="273" t="s">
        <v>1</v>
      </c>
      <c r="F2112" s="274" t="s">
        <v>1118</v>
      </c>
      <c r="G2112" s="272"/>
      <c r="H2112" s="275">
        <v>0.76400000000000001</v>
      </c>
      <c r="I2112" s="276"/>
      <c r="J2112" s="272"/>
      <c r="K2112" s="272"/>
      <c r="L2112" s="277"/>
      <c r="M2112" s="278"/>
      <c r="N2112" s="279"/>
      <c r="O2112" s="279"/>
      <c r="P2112" s="279"/>
      <c r="Q2112" s="279"/>
      <c r="R2112" s="279"/>
      <c r="S2112" s="279"/>
      <c r="T2112" s="280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T2112" s="281" t="s">
        <v>251</v>
      </c>
      <c r="AU2112" s="281" t="s">
        <v>85</v>
      </c>
      <c r="AV2112" s="14" t="s">
        <v>85</v>
      </c>
      <c r="AW2112" s="14" t="s">
        <v>30</v>
      </c>
      <c r="AX2112" s="14" t="s">
        <v>76</v>
      </c>
      <c r="AY2112" s="281" t="s">
        <v>242</v>
      </c>
    </row>
    <row r="2113" s="14" customFormat="1">
      <c r="A2113" s="14"/>
      <c r="B2113" s="271"/>
      <c r="C2113" s="272"/>
      <c r="D2113" s="262" t="s">
        <v>251</v>
      </c>
      <c r="E2113" s="273" t="s">
        <v>1</v>
      </c>
      <c r="F2113" s="274" t="s">
        <v>1118</v>
      </c>
      <c r="G2113" s="272"/>
      <c r="H2113" s="275">
        <v>0.76400000000000001</v>
      </c>
      <c r="I2113" s="276"/>
      <c r="J2113" s="272"/>
      <c r="K2113" s="272"/>
      <c r="L2113" s="277"/>
      <c r="M2113" s="278"/>
      <c r="N2113" s="279"/>
      <c r="O2113" s="279"/>
      <c r="P2113" s="279"/>
      <c r="Q2113" s="279"/>
      <c r="R2113" s="279"/>
      <c r="S2113" s="279"/>
      <c r="T2113" s="280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T2113" s="281" t="s">
        <v>251</v>
      </c>
      <c r="AU2113" s="281" t="s">
        <v>85</v>
      </c>
      <c r="AV2113" s="14" t="s">
        <v>85</v>
      </c>
      <c r="AW2113" s="14" t="s">
        <v>30</v>
      </c>
      <c r="AX2113" s="14" t="s">
        <v>76</v>
      </c>
      <c r="AY2113" s="281" t="s">
        <v>242</v>
      </c>
    </row>
    <row r="2114" s="14" customFormat="1">
      <c r="A2114" s="14"/>
      <c r="B2114" s="271"/>
      <c r="C2114" s="272"/>
      <c r="D2114" s="262" t="s">
        <v>251</v>
      </c>
      <c r="E2114" s="273" t="s">
        <v>1</v>
      </c>
      <c r="F2114" s="274" t="s">
        <v>2228</v>
      </c>
      <c r="G2114" s="272"/>
      <c r="H2114" s="275">
        <v>3.6749999999999998</v>
      </c>
      <c r="I2114" s="276"/>
      <c r="J2114" s="272"/>
      <c r="K2114" s="272"/>
      <c r="L2114" s="277"/>
      <c r="M2114" s="278"/>
      <c r="N2114" s="279"/>
      <c r="O2114" s="279"/>
      <c r="P2114" s="279"/>
      <c r="Q2114" s="279"/>
      <c r="R2114" s="279"/>
      <c r="S2114" s="279"/>
      <c r="T2114" s="280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T2114" s="281" t="s">
        <v>251</v>
      </c>
      <c r="AU2114" s="281" t="s">
        <v>85</v>
      </c>
      <c r="AV2114" s="14" t="s">
        <v>85</v>
      </c>
      <c r="AW2114" s="14" t="s">
        <v>30</v>
      </c>
      <c r="AX2114" s="14" t="s">
        <v>76</v>
      </c>
      <c r="AY2114" s="281" t="s">
        <v>242</v>
      </c>
    </row>
    <row r="2115" s="14" customFormat="1">
      <c r="A2115" s="14"/>
      <c r="B2115" s="271"/>
      <c r="C2115" s="272"/>
      <c r="D2115" s="262" t="s">
        <v>251</v>
      </c>
      <c r="E2115" s="273" t="s">
        <v>1</v>
      </c>
      <c r="F2115" s="274" t="s">
        <v>2229</v>
      </c>
      <c r="G2115" s="272"/>
      <c r="H2115" s="275">
        <v>1.3999999999999999</v>
      </c>
      <c r="I2115" s="276"/>
      <c r="J2115" s="272"/>
      <c r="K2115" s="272"/>
      <c r="L2115" s="277"/>
      <c r="M2115" s="278"/>
      <c r="N2115" s="279"/>
      <c r="O2115" s="279"/>
      <c r="P2115" s="279"/>
      <c r="Q2115" s="279"/>
      <c r="R2115" s="279"/>
      <c r="S2115" s="279"/>
      <c r="T2115" s="280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T2115" s="281" t="s">
        <v>251</v>
      </c>
      <c r="AU2115" s="281" t="s">
        <v>85</v>
      </c>
      <c r="AV2115" s="14" t="s">
        <v>85</v>
      </c>
      <c r="AW2115" s="14" t="s">
        <v>30</v>
      </c>
      <c r="AX2115" s="14" t="s">
        <v>76</v>
      </c>
      <c r="AY2115" s="281" t="s">
        <v>242</v>
      </c>
    </row>
    <row r="2116" s="14" customFormat="1">
      <c r="A2116" s="14"/>
      <c r="B2116" s="271"/>
      <c r="C2116" s="272"/>
      <c r="D2116" s="262" t="s">
        <v>251</v>
      </c>
      <c r="E2116" s="273" t="s">
        <v>1</v>
      </c>
      <c r="F2116" s="274" t="s">
        <v>2229</v>
      </c>
      <c r="G2116" s="272"/>
      <c r="H2116" s="275">
        <v>1.3999999999999999</v>
      </c>
      <c r="I2116" s="276"/>
      <c r="J2116" s="272"/>
      <c r="K2116" s="272"/>
      <c r="L2116" s="277"/>
      <c r="M2116" s="278"/>
      <c r="N2116" s="279"/>
      <c r="O2116" s="279"/>
      <c r="P2116" s="279"/>
      <c r="Q2116" s="279"/>
      <c r="R2116" s="279"/>
      <c r="S2116" s="279"/>
      <c r="T2116" s="280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T2116" s="281" t="s">
        <v>251</v>
      </c>
      <c r="AU2116" s="281" t="s">
        <v>85</v>
      </c>
      <c r="AV2116" s="14" t="s">
        <v>85</v>
      </c>
      <c r="AW2116" s="14" t="s">
        <v>30</v>
      </c>
      <c r="AX2116" s="14" t="s">
        <v>76</v>
      </c>
      <c r="AY2116" s="281" t="s">
        <v>242</v>
      </c>
    </row>
    <row r="2117" s="14" customFormat="1">
      <c r="A2117" s="14"/>
      <c r="B2117" s="271"/>
      <c r="C2117" s="272"/>
      <c r="D2117" s="262" t="s">
        <v>251</v>
      </c>
      <c r="E2117" s="273" t="s">
        <v>1</v>
      </c>
      <c r="F2117" s="274" t="s">
        <v>1128</v>
      </c>
      <c r="G2117" s="272"/>
      <c r="H2117" s="275">
        <v>2.762</v>
      </c>
      <c r="I2117" s="276"/>
      <c r="J2117" s="272"/>
      <c r="K2117" s="272"/>
      <c r="L2117" s="277"/>
      <c r="M2117" s="278"/>
      <c r="N2117" s="279"/>
      <c r="O2117" s="279"/>
      <c r="P2117" s="279"/>
      <c r="Q2117" s="279"/>
      <c r="R2117" s="279"/>
      <c r="S2117" s="279"/>
      <c r="T2117" s="280"/>
      <c r="U2117" s="14"/>
      <c r="V2117" s="14"/>
      <c r="W2117" s="14"/>
      <c r="X2117" s="14"/>
      <c r="Y2117" s="14"/>
      <c r="Z2117" s="14"/>
      <c r="AA2117" s="14"/>
      <c r="AB2117" s="14"/>
      <c r="AC2117" s="14"/>
      <c r="AD2117" s="14"/>
      <c r="AE2117" s="14"/>
      <c r="AT2117" s="281" t="s">
        <v>251</v>
      </c>
      <c r="AU2117" s="281" t="s">
        <v>85</v>
      </c>
      <c r="AV2117" s="14" t="s">
        <v>85</v>
      </c>
      <c r="AW2117" s="14" t="s">
        <v>30</v>
      </c>
      <c r="AX2117" s="14" t="s">
        <v>76</v>
      </c>
      <c r="AY2117" s="281" t="s">
        <v>242</v>
      </c>
    </row>
    <row r="2118" s="14" customFormat="1">
      <c r="A2118" s="14"/>
      <c r="B2118" s="271"/>
      <c r="C2118" s="272"/>
      <c r="D2118" s="262" t="s">
        <v>251</v>
      </c>
      <c r="E2118" s="273" t="s">
        <v>1</v>
      </c>
      <c r="F2118" s="274" t="s">
        <v>2230</v>
      </c>
      <c r="G2118" s="272"/>
      <c r="H2118" s="275">
        <v>1.97</v>
      </c>
      <c r="I2118" s="276"/>
      <c r="J2118" s="272"/>
      <c r="K2118" s="272"/>
      <c r="L2118" s="277"/>
      <c r="M2118" s="278"/>
      <c r="N2118" s="279"/>
      <c r="O2118" s="279"/>
      <c r="P2118" s="279"/>
      <c r="Q2118" s="279"/>
      <c r="R2118" s="279"/>
      <c r="S2118" s="279"/>
      <c r="T2118" s="280"/>
      <c r="U2118" s="14"/>
      <c r="V2118" s="14"/>
      <c r="W2118" s="14"/>
      <c r="X2118" s="14"/>
      <c r="Y2118" s="14"/>
      <c r="Z2118" s="14"/>
      <c r="AA2118" s="14"/>
      <c r="AB2118" s="14"/>
      <c r="AC2118" s="14"/>
      <c r="AD2118" s="14"/>
      <c r="AE2118" s="14"/>
      <c r="AT2118" s="281" t="s">
        <v>251</v>
      </c>
      <c r="AU2118" s="281" t="s">
        <v>85</v>
      </c>
      <c r="AV2118" s="14" t="s">
        <v>85</v>
      </c>
      <c r="AW2118" s="14" t="s">
        <v>30</v>
      </c>
      <c r="AX2118" s="14" t="s">
        <v>76</v>
      </c>
      <c r="AY2118" s="281" t="s">
        <v>242</v>
      </c>
    </row>
    <row r="2119" s="14" customFormat="1">
      <c r="A2119" s="14"/>
      <c r="B2119" s="271"/>
      <c r="C2119" s="272"/>
      <c r="D2119" s="262" t="s">
        <v>251</v>
      </c>
      <c r="E2119" s="273" t="s">
        <v>1</v>
      </c>
      <c r="F2119" s="274" t="s">
        <v>1121</v>
      </c>
      <c r="G2119" s="272"/>
      <c r="H2119" s="275">
        <v>0.91100000000000003</v>
      </c>
      <c r="I2119" s="276"/>
      <c r="J2119" s="272"/>
      <c r="K2119" s="272"/>
      <c r="L2119" s="277"/>
      <c r="M2119" s="278"/>
      <c r="N2119" s="279"/>
      <c r="O2119" s="279"/>
      <c r="P2119" s="279"/>
      <c r="Q2119" s="279"/>
      <c r="R2119" s="279"/>
      <c r="S2119" s="279"/>
      <c r="T2119" s="280"/>
      <c r="U2119" s="14"/>
      <c r="V2119" s="14"/>
      <c r="W2119" s="14"/>
      <c r="X2119" s="14"/>
      <c r="Y2119" s="14"/>
      <c r="Z2119" s="14"/>
      <c r="AA2119" s="14"/>
      <c r="AB2119" s="14"/>
      <c r="AC2119" s="14"/>
      <c r="AD2119" s="14"/>
      <c r="AE2119" s="14"/>
      <c r="AT2119" s="281" t="s">
        <v>251</v>
      </c>
      <c r="AU2119" s="281" t="s">
        <v>85</v>
      </c>
      <c r="AV2119" s="14" t="s">
        <v>85</v>
      </c>
      <c r="AW2119" s="14" t="s">
        <v>30</v>
      </c>
      <c r="AX2119" s="14" t="s">
        <v>76</v>
      </c>
      <c r="AY2119" s="281" t="s">
        <v>242</v>
      </c>
    </row>
    <row r="2120" s="13" customFormat="1">
      <c r="A2120" s="13"/>
      <c r="B2120" s="260"/>
      <c r="C2120" s="261"/>
      <c r="D2120" s="262" t="s">
        <v>251</v>
      </c>
      <c r="E2120" s="263" t="s">
        <v>1</v>
      </c>
      <c r="F2120" s="264" t="s">
        <v>2231</v>
      </c>
      <c r="G2120" s="261"/>
      <c r="H2120" s="263" t="s">
        <v>1</v>
      </c>
      <c r="I2120" s="265"/>
      <c r="J2120" s="261"/>
      <c r="K2120" s="261"/>
      <c r="L2120" s="266"/>
      <c r="M2120" s="267"/>
      <c r="N2120" s="268"/>
      <c r="O2120" s="268"/>
      <c r="P2120" s="268"/>
      <c r="Q2120" s="268"/>
      <c r="R2120" s="268"/>
      <c r="S2120" s="268"/>
      <c r="T2120" s="269"/>
      <c r="U2120" s="13"/>
      <c r="V2120" s="13"/>
      <c r="W2120" s="13"/>
      <c r="X2120" s="13"/>
      <c r="Y2120" s="13"/>
      <c r="Z2120" s="13"/>
      <c r="AA2120" s="13"/>
      <c r="AB2120" s="13"/>
      <c r="AC2120" s="13"/>
      <c r="AD2120" s="13"/>
      <c r="AE2120" s="13"/>
      <c r="AT2120" s="270" t="s">
        <v>251</v>
      </c>
      <c r="AU2120" s="270" t="s">
        <v>85</v>
      </c>
      <c r="AV2120" s="13" t="s">
        <v>31</v>
      </c>
      <c r="AW2120" s="13" t="s">
        <v>30</v>
      </c>
      <c r="AX2120" s="13" t="s">
        <v>76</v>
      </c>
      <c r="AY2120" s="270" t="s">
        <v>242</v>
      </c>
    </row>
    <row r="2121" s="14" customFormat="1">
      <c r="A2121" s="14"/>
      <c r="B2121" s="271"/>
      <c r="C2121" s="272"/>
      <c r="D2121" s="262" t="s">
        <v>251</v>
      </c>
      <c r="E2121" s="273" t="s">
        <v>1</v>
      </c>
      <c r="F2121" s="274" t="s">
        <v>2232</v>
      </c>
      <c r="G2121" s="272"/>
      <c r="H2121" s="275">
        <v>52</v>
      </c>
      <c r="I2121" s="276"/>
      <c r="J2121" s="272"/>
      <c r="K2121" s="272"/>
      <c r="L2121" s="277"/>
      <c r="M2121" s="278"/>
      <c r="N2121" s="279"/>
      <c r="O2121" s="279"/>
      <c r="P2121" s="279"/>
      <c r="Q2121" s="279"/>
      <c r="R2121" s="279"/>
      <c r="S2121" s="279"/>
      <c r="T2121" s="280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T2121" s="281" t="s">
        <v>251</v>
      </c>
      <c r="AU2121" s="281" t="s">
        <v>85</v>
      </c>
      <c r="AV2121" s="14" t="s">
        <v>85</v>
      </c>
      <c r="AW2121" s="14" t="s">
        <v>30</v>
      </c>
      <c r="AX2121" s="14" t="s">
        <v>76</v>
      </c>
      <c r="AY2121" s="281" t="s">
        <v>242</v>
      </c>
    </row>
    <row r="2122" s="16" customFormat="1">
      <c r="A2122" s="16"/>
      <c r="B2122" s="293"/>
      <c r="C2122" s="294"/>
      <c r="D2122" s="262" t="s">
        <v>251</v>
      </c>
      <c r="E2122" s="295" t="s">
        <v>1</v>
      </c>
      <c r="F2122" s="296" t="s">
        <v>293</v>
      </c>
      <c r="G2122" s="294"/>
      <c r="H2122" s="297">
        <v>82.073999999999998</v>
      </c>
      <c r="I2122" s="298"/>
      <c r="J2122" s="294"/>
      <c r="K2122" s="294"/>
      <c r="L2122" s="299"/>
      <c r="M2122" s="300"/>
      <c r="N2122" s="301"/>
      <c r="O2122" s="301"/>
      <c r="P2122" s="301"/>
      <c r="Q2122" s="301"/>
      <c r="R2122" s="301"/>
      <c r="S2122" s="301"/>
      <c r="T2122" s="302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T2122" s="303" t="s">
        <v>251</v>
      </c>
      <c r="AU2122" s="303" t="s">
        <v>85</v>
      </c>
      <c r="AV2122" s="16" t="s">
        <v>113</v>
      </c>
      <c r="AW2122" s="16" t="s">
        <v>30</v>
      </c>
      <c r="AX2122" s="16" t="s">
        <v>76</v>
      </c>
      <c r="AY2122" s="303" t="s">
        <v>242</v>
      </c>
    </row>
    <row r="2123" s="13" customFormat="1">
      <c r="A2123" s="13"/>
      <c r="B2123" s="260"/>
      <c r="C2123" s="261"/>
      <c r="D2123" s="262" t="s">
        <v>251</v>
      </c>
      <c r="E2123" s="263" t="s">
        <v>1</v>
      </c>
      <c r="F2123" s="264" t="s">
        <v>481</v>
      </c>
      <c r="G2123" s="261"/>
      <c r="H2123" s="263" t="s">
        <v>1</v>
      </c>
      <c r="I2123" s="265"/>
      <c r="J2123" s="261"/>
      <c r="K2123" s="261"/>
      <c r="L2123" s="266"/>
      <c r="M2123" s="267"/>
      <c r="N2123" s="268"/>
      <c r="O2123" s="268"/>
      <c r="P2123" s="268"/>
      <c r="Q2123" s="268"/>
      <c r="R2123" s="268"/>
      <c r="S2123" s="268"/>
      <c r="T2123" s="269"/>
      <c r="U2123" s="13"/>
      <c r="V2123" s="13"/>
      <c r="W2123" s="13"/>
      <c r="X2123" s="13"/>
      <c r="Y2123" s="13"/>
      <c r="Z2123" s="13"/>
      <c r="AA2123" s="13"/>
      <c r="AB2123" s="13"/>
      <c r="AC2123" s="13"/>
      <c r="AD2123" s="13"/>
      <c r="AE2123" s="13"/>
      <c r="AT2123" s="270" t="s">
        <v>251</v>
      </c>
      <c r="AU2123" s="270" t="s">
        <v>85</v>
      </c>
      <c r="AV2123" s="13" t="s">
        <v>31</v>
      </c>
      <c r="AW2123" s="13" t="s">
        <v>30</v>
      </c>
      <c r="AX2123" s="13" t="s">
        <v>76</v>
      </c>
      <c r="AY2123" s="270" t="s">
        <v>242</v>
      </c>
    </row>
    <row r="2124" s="13" customFormat="1">
      <c r="A2124" s="13"/>
      <c r="B2124" s="260"/>
      <c r="C2124" s="261"/>
      <c r="D2124" s="262" t="s">
        <v>251</v>
      </c>
      <c r="E2124" s="263" t="s">
        <v>1</v>
      </c>
      <c r="F2124" s="264" t="s">
        <v>2233</v>
      </c>
      <c r="G2124" s="261"/>
      <c r="H2124" s="263" t="s">
        <v>1</v>
      </c>
      <c r="I2124" s="265"/>
      <c r="J2124" s="261"/>
      <c r="K2124" s="261"/>
      <c r="L2124" s="266"/>
      <c r="M2124" s="267"/>
      <c r="N2124" s="268"/>
      <c r="O2124" s="268"/>
      <c r="P2124" s="268"/>
      <c r="Q2124" s="268"/>
      <c r="R2124" s="268"/>
      <c r="S2124" s="268"/>
      <c r="T2124" s="269"/>
      <c r="U2124" s="13"/>
      <c r="V2124" s="13"/>
      <c r="W2124" s="13"/>
      <c r="X2124" s="13"/>
      <c r="Y2124" s="13"/>
      <c r="Z2124" s="13"/>
      <c r="AA2124" s="13"/>
      <c r="AB2124" s="13"/>
      <c r="AC2124" s="13"/>
      <c r="AD2124" s="13"/>
      <c r="AE2124" s="13"/>
      <c r="AT2124" s="270" t="s">
        <v>251</v>
      </c>
      <c r="AU2124" s="270" t="s">
        <v>85</v>
      </c>
      <c r="AV2124" s="13" t="s">
        <v>31</v>
      </c>
      <c r="AW2124" s="13" t="s">
        <v>30</v>
      </c>
      <c r="AX2124" s="13" t="s">
        <v>76</v>
      </c>
      <c r="AY2124" s="270" t="s">
        <v>242</v>
      </c>
    </row>
    <row r="2125" s="14" customFormat="1">
      <c r="A2125" s="14"/>
      <c r="B2125" s="271"/>
      <c r="C2125" s="272"/>
      <c r="D2125" s="262" t="s">
        <v>251</v>
      </c>
      <c r="E2125" s="273" t="s">
        <v>1</v>
      </c>
      <c r="F2125" s="274" t="s">
        <v>2234</v>
      </c>
      <c r="G2125" s="272"/>
      <c r="H2125" s="275">
        <v>3.6539999999999999</v>
      </c>
      <c r="I2125" s="276"/>
      <c r="J2125" s="272"/>
      <c r="K2125" s="272"/>
      <c r="L2125" s="277"/>
      <c r="M2125" s="278"/>
      <c r="N2125" s="279"/>
      <c r="O2125" s="279"/>
      <c r="P2125" s="279"/>
      <c r="Q2125" s="279"/>
      <c r="R2125" s="279"/>
      <c r="S2125" s="279"/>
      <c r="T2125" s="280"/>
      <c r="U2125" s="14"/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T2125" s="281" t="s">
        <v>251</v>
      </c>
      <c r="AU2125" s="281" t="s">
        <v>85</v>
      </c>
      <c r="AV2125" s="14" t="s">
        <v>85</v>
      </c>
      <c r="AW2125" s="14" t="s">
        <v>30</v>
      </c>
      <c r="AX2125" s="14" t="s">
        <v>76</v>
      </c>
      <c r="AY2125" s="281" t="s">
        <v>242</v>
      </c>
    </row>
    <row r="2126" s="14" customFormat="1">
      <c r="A2126" s="14"/>
      <c r="B2126" s="271"/>
      <c r="C2126" s="272"/>
      <c r="D2126" s="262" t="s">
        <v>251</v>
      </c>
      <c r="E2126" s="273" t="s">
        <v>1</v>
      </c>
      <c r="F2126" s="274" t="s">
        <v>2234</v>
      </c>
      <c r="G2126" s="272"/>
      <c r="H2126" s="275">
        <v>3.6539999999999999</v>
      </c>
      <c r="I2126" s="276"/>
      <c r="J2126" s="272"/>
      <c r="K2126" s="272"/>
      <c r="L2126" s="277"/>
      <c r="M2126" s="278"/>
      <c r="N2126" s="279"/>
      <c r="O2126" s="279"/>
      <c r="P2126" s="279"/>
      <c r="Q2126" s="279"/>
      <c r="R2126" s="279"/>
      <c r="S2126" s="279"/>
      <c r="T2126" s="280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T2126" s="281" t="s">
        <v>251</v>
      </c>
      <c r="AU2126" s="281" t="s">
        <v>85</v>
      </c>
      <c r="AV2126" s="14" t="s">
        <v>85</v>
      </c>
      <c r="AW2126" s="14" t="s">
        <v>30</v>
      </c>
      <c r="AX2126" s="14" t="s">
        <v>76</v>
      </c>
      <c r="AY2126" s="281" t="s">
        <v>242</v>
      </c>
    </row>
    <row r="2127" s="14" customFormat="1">
      <c r="A2127" s="14"/>
      <c r="B2127" s="271"/>
      <c r="C2127" s="272"/>
      <c r="D2127" s="262" t="s">
        <v>251</v>
      </c>
      <c r="E2127" s="273" t="s">
        <v>1</v>
      </c>
      <c r="F2127" s="274" t="s">
        <v>2234</v>
      </c>
      <c r="G2127" s="272"/>
      <c r="H2127" s="275">
        <v>3.6539999999999999</v>
      </c>
      <c r="I2127" s="276"/>
      <c r="J2127" s="272"/>
      <c r="K2127" s="272"/>
      <c r="L2127" s="277"/>
      <c r="M2127" s="278"/>
      <c r="N2127" s="279"/>
      <c r="O2127" s="279"/>
      <c r="P2127" s="279"/>
      <c r="Q2127" s="279"/>
      <c r="R2127" s="279"/>
      <c r="S2127" s="279"/>
      <c r="T2127" s="280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T2127" s="281" t="s">
        <v>251</v>
      </c>
      <c r="AU2127" s="281" t="s">
        <v>85</v>
      </c>
      <c r="AV2127" s="14" t="s">
        <v>85</v>
      </c>
      <c r="AW2127" s="14" t="s">
        <v>30</v>
      </c>
      <c r="AX2127" s="14" t="s">
        <v>76</v>
      </c>
      <c r="AY2127" s="281" t="s">
        <v>242</v>
      </c>
    </row>
    <row r="2128" s="14" customFormat="1">
      <c r="A2128" s="14"/>
      <c r="B2128" s="271"/>
      <c r="C2128" s="272"/>
      <c r="D2128" s="262" t="s">
        <v>251</v>
      </c>
      <c r="E2128" s="273" t="s">
        <v>1</v>
      </c>
      <c r="F2128" s="274" t="s">
        <v>2234</v>
      </c>
      <c r="G2128" s="272"/>
      <c r="H2128" s="275">
        <v>3.6539999999999999</v>
      </c>
      <c r="I2128" s="276"/>
      <c r="J2128" s="272"/>
      <c r="K2128" s="272"/>
      <c r="L2128" s="277"/>
      <c r="M2128" s="278"/>
      <c r="N2128" s="279"/>
      <c r="O2128" s="279"/>
      <c r="P2128" s="279"/>
      <c r="Q2128" s="279"/>
      <c r="R2128" s="279"/>
      <c r="S2128" s="279"/>
      <c r="T2128" s="280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T2128" s="281" t="s">
        <v>251</v>
      </c>
      <c r="AU2128" s="281" t="s">
        <v>85</v>
      </c>
      <c r="AV2128" s="14" t="s">
        <v>85</v>
      </c>
      <c r="AW2128" s="14" t="s">
        <v>30</v>
      </c>
      <c r="AX2128" s="14" t="s">
        <v>76</v>
      </c>
      <c r="AY2128" s="281" t="s">
        <v>242</v>
      </c>
    </row>
    <row r="2129" s="14" customFormat="1">
      <c r="A2129" s="14"/>
      <c r="B2129" s="271"/>
      <c r="C2129" s="272"/>
      <c r="D2129" s="262" t="s">
        <v>251</v>
      </c>
      <c r="E2129" s="273" t="s">
        <v>1</v>
      </c>
      <c r="F2129" s="274" t="s">
        <v>2234</v>
      </c>
      <c r="G2129" s="272"/>
      <c r="H2129" s="275">
        <v>3.6539999999999999</v>
      </c>
      <c r="I2129" s="276"/>
      <c r="J2129" s="272"/>
      <c r="K2129" s="272"/>
      <c r="L2129" s="277"/>
      <c r="M2129" s="278"/>
      <c r="N2129" s="279"/>
      <c r="O2129" s="279"/>
      <c r="P2129" s="279"/>
      <c r="Q2129" s="279"/>
      <c r="R2129" s="279"/>
      <c r="S2129" s="279"/>
      <c r="T2129" s="280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T2129" s="281" t="s">
        <v>251</v>
      </c>
      <c r="AU2129" s="281" t="s">
        <v>85</v>
      </c>
      <c r="AV2129" s="14" t="s">
        <v>85</v>
      </c>
      <c r="AW2129" s="14" t="s">
        <v>30</v>
      </c>
      <c r="AX2129" s="14" t="s">
        <v>76</v>
      </c>
      <c r="AY2129" s="281" t="s">
        <v>242</v>
      </c>
    </row>
    <row r="2130" s="14" customFormat="1">
      <c r="A2130" s="14"/>
      <c r="B2130" s="271"/>
      <c r="C2130" s="272"/>
      <c r="D2130" s="262" t="s">
        <v>251</v>
      </c>
      <c r="E2130" s="273" t="s">
        <v>1</v>
      </c>
      <c r="F2130" s="274" t="s">
        <v>2235</v>
      </c>
      <c r="G2130" s="272"/>
      <c r="H2130" s="275">
        <v>1.764</v>
      </c>
      <c r="I2130" s="276"/>
      <c r="J2130" s="272"/>
      <c r="K2130" s="272"/>
      <c r="L2130" s="277"/>
      <c r="M2130" s="278"/>
      <c r="N2130" s="279"/>
      <c r="O2130" s="279"/>
      <c r="P2130" s="279"/>
      <c r="Q2130" s="279"/>
      <c r="R2130" s="279"/>
      <c r="S2130" s="279"/>
      <c r="T2130" s="280"/>
      <c r="U2130" s="14"/>
      <c r="V2130" s="14"/>
      <c r="W2130" s="14"/>
      <c r="X2130" s="14"/>
      <c r="Y2130" s="14"/>
      <c r="Z2130" s="14"/>
      <c r="AA2130" s="14"/>
      <c r="AB2130" s="14"/>
      <c r="AC2130" s="14"/>
      <c r="AD2130" s="14"/>
      <c r="AE2130" s="14"/>
      <c r="AT2130" s="281" t="s">
        <v>251</v>
      </c>
      <c r="AU2130" s="281" t="s">
        <v>85</v>
      </c>
      <c r="AV2130" s="14" t="s">
        <v>85</v>
      </c>
      <c r="AW2130" s="14" t="s">
        <v>30</v>
      </c>
      <c r="AX2130" s="14" t="s">
        <v>76</v>
      </c>
      <c r="AY2130" s="281" t="s">
        <v>242</v>
      </c>
    </row>
    <row r="2131" s="14" customFormat="1">
      <c r="A2131" s="14"/>
      <c r="B2131" s="271"/>
      <c r="C2131" s="272"/>
      <c r="D2131" s="262" t="s">
        <v>251</v>
      </c>
      <c r="E2131" s="273" t="s">
        <v>1</v>
      </c>
      <c r="F2131" s="274" t="s">
        <v>2235</v>
      </c>
      <c r="G2131" s="272"/>
      <c r="H2131" s="275">
        <v>1.764</v>
      </c>
      <c r="I2131" s="276"/>
      <c r="J2131" s="272"/>
      <c r="K2131" s="272"/>
      <c r="L2131" s="277"/>
      <c r="M2131" s="278"/>
      <c r="N2131" s="279"/>
      <c r="O2131" s="279"/>
      <c r="P2131" s="279"/>
      <c r="Q2131" s="279"/>
      <c r="R2131" s="279"/>
      <c r="S2131" s="279"/>
      <c r="T2131" s="280"/>
      <c r="U2131" s="14"/>
      <c r="V2131" s="14"/>
      <c r="W2131" s="14"/>
      <c r="X2131" s="14"/>
      <c r="Y2131" s="14"/>
      <c r="Z2131" s="14"/>
      <c r="AA2131" s="14"/>
      <c r="AB2131" s="14"/>
      <c r="AC2131" s="14"/>
      <c r="AD2131" s="14"/>
      <c r="AE2131" s="14"/>
      <c r="AT2131" s="281" t="s">
        <v>251</v>
      </c>
      <c r="AU2131" s="281" t="s">
        <v>85</v>
      </c>
      <c r="AV2131" s="14" t="s">
        <v>85</v>
      </c>
      <c r="AW2131" s="14" t="s">
        <v>30</v>
      </c>
      <c r="AX2131" s="14" t="s">
        <v>76</v>
      </c>
      <c r="AY2131" s="281" t="s">
        <v>242</v>
      </c>
    </row>
    <row r="2132" s="14" customFormat="1">
      <c r="A2132" s="14"/>
      <c r="B2132" s="271"/>
      <c r="C2132" s="272"/>
      <c r="D2132" s="262" t="s">
        <v>251</v>
      </c>
      <c r="E2132" s="273" t="s">
        <v>1</v>
      </c>
      <c r="F2132" s="274" t="s">
        <v>2235</v>
      </c>
      <c r="G2132" s="272"/>
      <c r="H2132" s="275">
        <v>1.764</v>
      </c>
      <c r="I2132" s="276"/>
      <c r="J2132" s="272"/>
      <c r="K2132" s="272"/>
      <c r="L2132" s="277"/>
      <c r="M2132" s="278"/>
      <c r="N2132" s="279"/>
      <c r="O2132" s="279"/>
      <c r="P2132" s="279"/>
      <c r="Q2132" s="279"/>
      <c r="R2132" s="279"/>
      <c r="S2132" s="279"/>
      <c r="T2132" s="280"/>
      <c r="U2132" s="14"/>
      <c r="V2132" s="14"/>
      <c r="W2132" s="14"/>
      <c r="X2132" s="14"/>
      <c r="Y2132" s="14"/>
      <c r="Z2132" s="14"/>
      <c r="AA2132" s="14"/>
      <c r="AB2132" s="14"/>
      <c r="AC2132" s="14"/>
      <c r="AD2132" s="14"/>
      <c r="AE2132" s="14"/>
      <c r="AT2132" s="281" t="s">
        <v>251</v>
      </c>
      <c r="AU2132" s="281" t="s">
        <v>85</v>
      </c>
      <c r="AV2132" s="14" t="s">
        <v>85</v>
      </c>
      <c r="AW2132" s="14" t="s">
        <v>30</v>
      </c>
      <c r="AX2132" s="14" t="s">
        <v>76</v>
      </c>
      <c r="AY2132" s="281" t="s">
        <v>242</v>
      </c>
    </row>
    <row r="2133" s="14" customFormat="1">
      <c r="A2133" s="14"/>
      <c r="B2133" s="271"/>
      <c r="C2133" s="272"/>
      <c r="D2133" s="262" t="s">
        <v>251</v>
      </c>
      <c r="E2133" s="273" t="s">
        <v>1</v>
      </c>
      <c r="F2133" s="274" t="s">
        <v>2235</v>
      </c>
      <c r="G2133" s="272"/>
      <c r="H2133" s="275">
        <v>1.764</v>
      </c>
      <c r="I2133" s="276"/>
      <c r="J2133" s="272"/>
      <c r="K2133" s="272"/>
      <c r="L2133" s="277"/>
      <c r="M2133" s="278"/>
      <c r="N2133" s="279"/>
      <c r="O2133" s="279"/>
      <c r="P2133" s="279"/>
      <c r="Q2133" s="279"/>
      <c r="R2133" s="279"/>
      <c r="S2133" s="279"/>
      <c r="T2133" s="280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T2133" s="281" t="s">
        <v>251</v>
      </c>
      <c r="AU2133" s="281" t="s">
        <v>85</v>
      </c>
      <c r="AV2133" s="14" t="s">
        <v>85</v>
      </c>
      <c r="AW2133" s="14" t="s">
        <v>30</v>
      </c>
      <c r="AX2133" s="14" t="s">
        <v>76</v>
      </c>
      <c r="AY2133" s="281" t="s">
        <v>242</v>
      </c>
    </row>
    <row r="2134" s="14" customFormat="1">
      <c r="A2134" s="14"/>
      <c r="B2134" s="271"/>
      <c r="C2134" s="272"/>
      <c r="D2134" s="262" t="s">
        <v>251</v>
      </c>
      <c r="E2134" s="273" t="s">
        <v>1</v>
      </c>
      <c r="F2134" s="274" t="s">
        <v>2235</v>
      </c>
      <c r="G2134" s="272"/>
      <c r="H2134" s="275">
        <v>1.764</v>
      </c>
      <c r="I2134" s="276"/>
      <c r="J2134" s="272"/>
      <c r="K2134" s="272"/>
      <c r="L2134" s="277"/>
      <c r="M2134" s="278"/>
      <c r="N2134" s="279"/>
      <c r="O2134" s="279"/>
      <c r="P2134" s="279"/>
      <c r="Q2134" s="279"/>
      <c r="R2134" s="279"/>
      <c r="S2134" s="279"/>
      <c r="T2134" s="280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T2134" s="281" t="s">
        <v>251</v>
      </c>
      <c r="AU2134" s="281" t="s">
        <v>85</v>
      </c>
      <c r="AV2134" s="14" t="s">
        <v>85</v>
      </c>
      <c r="AW2134" s="14" t="s">
        <v>30</v>
      </c>
      <c r="AX2134" s="14" t="s">
        <v>76</v>
      </c>
      <c r="AY2134" s="281" t="s">
        <v>242</v>
      </c>
    </row>
    <row r="2135" s="14" customFormat="1">
      <c r="A2135" s="14"/>
      <c r="B2135" s="271"/>
      <c r="C2135" s="272"/>
      <c r="D2135" s="262" t="s">
        <v>251</v>
      </c>
      <c r="E2135" s="273" t="s">
        <v>1</v>
      </c>
      <c r="F2135" s="274" t="s">
        <v>2234</v>
      </c>
      <c r="G2135" s="272"/>
      <c r="H2135" s="275">
        <v>3.6539999999999999</v>
      </c>
      <c r="I2135" s="276"/>
      <c r="J2135" s="272"/>
      <c r="K2135" s="272"/>
      <c r="L2135" s="277"/>
      <c r="M2135" s="278"/>
      <c r="N2135" s="279"/>
      <c r="O2135" s="279"/>
      <c r="P2135" s="279"/>
      <c r="Q2135" s="279"/>
      <c r="R2135" s="279"/>
      <c r="S2135" s="279"/>
      <c r="T2135" s="280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T2135" s="281" t="s">
        <v>251</v>
      </c>
      <c r="AU2135" s="281" t="s">
        <v>85</v>
      </c>
      <c r="AV2135" s="14" t="s">
        <v>85</v>
      </c>
      <c r="AW2135" s="14" t="s">
        <v>30</v>
      </c>
      <c r="AX2135" s="14" t="s">
        <v>76</v>
      </c>
      <c r="AY2135" s="281" t="s">
        <v>242</v>
      </c>
    </row>
    <row r="2136" s="14" customFormat="1">
      <c r="A2136" s="14"/>
      <c r="B2136" s="271"/>
      <c r="C2136" s="272"/>
      <c r="D2136" s="262" t="s">
        <v>251</v>
      </c>
      <c r="E2136" s="273" t="s">
        <v>1</v>
      </c>
      <c r="F2136" s="274" t="s">
        <v>2235</v>
      </c>
      <c r="G2136" s="272"/>
      <c r="H2136" s="275">
        <v>1.764</v>
      </c>
      <c r="I2136" s="276"/>
      <c r="J2136" s="272"/>
      <c r="K2136" s="272"/>
      <c r="L2136" s="277"/>
      <c r="M2136" s="278"/>
      <c r="N2136" s="279"/>
      <c r="O2136" s="279"/>
      <c r="P2136" s="279"/>
      <c r="Q2136" s="279"/>
      <c r="R2136" s="279"/>
      <c r="S2136" s="279"/>
      <c r="T2136" s="280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T2136" s="281" t="s">
        <v>251</v>
      </c>
      <c r="AU2136" s="281" t="s">
        <v>85</v>
      </c>
      <c r="AV2136" s="14" t="s">
        <v>85</v>
      </c>
      <c r="AW2136" s="14" t="s">
        <v>30</v>
      </c>
      <c r="AX2136" s="14" t="s">
        <v>76</v>
      </c>
      <c r="AY2136" s="281" t="s">
        <v>242</v>
      </c>
    </row>
    <row r="2137" s="14" customFormat="1">
      <c r="A2137" s="14"/>
      <c r="B2137" s="271"/>
      <c r="C2137" s="272"/>
      <c r="D2137" s="262" t="s">
        <v>251</v>
      </c>
      <c r="E2137" s="273" t="s">
        <v>1</v>
      </c>
      <c r="F2137" s="274" t="s">
        <v>2234</v>
      </c>
      <c r="G2137" s="272"/>
      <c r="H2137" s="275">
        <v>3.6539999999999999</v>
      </c>
      <c r="I2137" s="276"/>
      <c r="J2137" s="272"/>
      <c r="K2137" s="272"/>
      <c r="L2137" s="277"/>
      <c r="M2137" s="278"/>
      <c r="N2137" s="279"/>
      <c r="O2137" s="279"/>
      <c r="P2137" s="279"/>
      <c r="Q2137" s="279"/>
      <c r="R2137" s="279"/>
      <c r="S2137" s="279"/>
      <c r="T2137" s="280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T2137" s="281" t="s">
        <v>251</v>
      </c>
      <c r="AU2137" s="281" t="s">
        <v>85</v>
      </c>
      <c r="AV2137" s="14" t="s">
        <v>85</v>
      </c>
      <c r="AW2137" s="14" t="s">
        <v>30</v>
      </c>
      <c r="AX2137" s="14" t="s">
        <v>76</v>
      </c>
      <c r="AY2137" s="281" t="s">
        <v>242</v>
      </c>
    </row>
    <row r="2138" s="14" customFormat="1">
      <c r="A2138" s="14"/>
      <c r="B2138" s="271"/>
      <c r="C2138" s="272"/>
      <c r="D2138" s="262" t="s">
        <v>251</v>
      </c>
      <c r="E2138" s="273" t="s">
        <v>1</v>
      </c>
      <c r="F2138" s="274" t="s">
        <v>2235</v>
      </c>
      <c r="G2138" s="272"/>
      <c r="H2138" s="275">
        <v>1.764</v>
      </c>
      <c r="I2138" s="276"/>
      <c r="J2138" s="272"/>
      <c r="K2138" s="272"/>
      <c r="L2138" s="277"/>
      <c r="M2138" s="278"/>
      <c r="N2138" s="279"/>
      <c r="O2138" s="279"/>
      <c r="P2138" s="279"/>
      <c r="Q2138" s="279"/>
      <c r="R2138" s="279"/>
      <c r="S2138" s="279"/>
      <c r="T2138" s="280"/>
      <c r="U2138" s="14"/>
      <c r="V2138" s="14"/>
      <c r="W2138" s="14"/>
      <c r="X2138" s="14"/>
      <c r="Y2138" s="14"/>
      <c r="Z2138" s="14"/>
      <c r="AA2138" s="14"/>
      <c r="AB2138" s="14"/>
      <c r="AC2138" s="14"/>
      <c r="AD2138" s="14"/>
      <c r="AE2138" s="14"/>
      <c r="AT2138" s="281" t="s">
        <v>251</v>
      </c>
      <c r="AU2138" s="281" t="s">
        <v>85</v>
      </c>
      <c r="AV2138" s="14" t="s">
        <v>85</v>
      </c>
      <c r="AW2138" s="14" t="s">
        <v>30</v>
      </c>
      <c r="AX2138" s="14" t="s">
        <v>76</v>
      </c>
      <c r="AY2138" s="281" t="s">
        <v>242</v>
      </c>
    </row>
    <row r="2139" s="14" customFormat="1">
      <c r="A2139" s="14"/>
      <c r="B2139" s="271"/>
      <c r="C2139" s="272"/>
      <c r="D2139" s="262" t="s">
        <v>251</v>
      </c>
      <c r="E2139" s="273" t="s">
        <v>1</v>
      </c>
      <c r="F2139" s="274" t="s">
        <v>2234</v>
      </c>
      <c r="G2139" s="272"/>
      <c r="H2139" s="275">
        <v>3.6539999999999999</v>
      </c>
      <c r="I2139" s="276"/>
      <c r="J2139" s="272"/>
      <c r="K2139" s="272"/>
      <c r="L2139" s="277"/>
      <c r="M2139" s="278"/>
      <c r="N2139" s="279"/>
      <c r="O2139" s="279"/>
      <c r="P2139" s="279"/>
      <c r="Q2139" s="279"/>
      <c r="R2139" s="279"/>
      <c r="S2139" s="279"/>
      <c r="T2139" s="280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T2139" s="281" t="s">
        <v>251</v>
      </c>
      <c r="AU2139" s="281" t="s">
        <v>85</v>
      </c>
      <c r="AV2139" s="14" t="s">
        <v>85</v>
      </c>
      <c r="AW2139" s="14" t="s">
        <v>30</v>
      </c>
      <c r="AX2139" s="14" t="s">
        <v>76</v>
      </c>
      <c r="AY2139" s="281" t="s">
        <v>242</v>
      </c>
    </row>
    <row r="2140" s="14" customFormat="1">
      <c r="A2140" s="14"/>
      <c r="B2140" s="271"/>
      <c r="C2140" s="272"/>
      <c r="D2140" s="262" t="s">
        <v>251</v>
      </c>
      <c r="E2140" s="273" t="s">
        <v>1</v>
      </c>
      <c r="F2140" s="274" t="s">
        <v>2234</v>
      </c>
      <c r="G2140" s="272"/>
      <c r="H2140" s="275">
        <v>3.6539999999999999</v>
      </c>
      <c r="I2140" s="276"/>
      <c r="J2140" s="272"/>
      <c r="K2140" s="272"/>
      <c r="L2140" s="277"/>
      <c r="M2140" s="278"/>
      <c r="N2140" s="279"/>
      <c r="O2140" s="279"/>
      <c r="P2140" s="279"/>
      <c r="Q2140" s="279"/>
      <c r="R2140" s="279"/>
      <c r="S2140" s="279"/>
      <c r="T2140" s="280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4"/>
      <c r="AT2140" s="281" t="s">
        <v>251</v>
      </c>
      <c r="AU2140" s="281" t="s">
        <v>85</v>
      </c>
      <c r="AV2140" s="14" t="s">
        <v>85</v>
      </c>
      <c r="AW2140" s="14" t="s">
        <v>30</v>
      </c>
      <c r="AX2140" s="14" t="s">
        <v>76</v>
      </c>
      <c r="AY2140" s="281" t="s">
        <v>242</v>
      </c>
    </row>
    <row r="2141" s="14" customFormat="1">
      <c r="A2141" s="14"/>
      <c r="B2141" s="271"/>
      <c r="C2141" s="272"/>
      <c r="D2141" s="262" t="s">
        <v>251</v>
      </c>
      <c r="E2141" s="273" t="s">
        <v>1</v>
      </c>
      <c r="F2141" s="274" t="s">
        <v>2234</v>
      </c>
      <c r="G2141" s="272"/>
      <c r="H2141" s="275">
        <v>3.6539999999999999</v>
      </c>
      <c r="I2141" s="276"/>
      <c r="J2141" s="272"/>
      <c r="K2141" s="272"/>
      <c r="L2141" s="277"/>
      <c r="M2141" s="278"/>
      <c r="N2141" s="279"/>
      <c r="O2141" s="279"/>
      <c r="P2141" s="279"/>
      <c r="Q2141" s="279"/>
      <c r="R2141" s="279"/>
      <c r="S2141" s="279"/>
      <c r="T2141" s="280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T2141" s="281" t="s">
        <v>251</v>
      </c>
      <c r="AU2141" s="281" t="s">
        <v>85</v>
      </c>
      <c r="AV2141" s="14" t="s">
        <v>85</v>
      </c>
      <c r="AW2141" s="14" t="s">
        <v>30</v>
      </c>
      <c r="AX2141" s="14" t="s">
        <v>76</v>
      </c>
      <c r="AY2141" s="281" t="s">
        <v>242</v>
      </c>
    </row>
    <row r="2142" s="14" customFormat="1">
      <c r="A2142" s="14"/>
      <c r="B2142" s="271"/>
      <c r="C2142" s="272"/>
      <c r="D2142" s="262" t="s">
        <v>251</v>
      </c>
      <c r="E2142" s="273" t="s">
        <v>1</v>
      </c>
      <c r="F2142" s="274" t="s">
        <v>2234</v>
      </c>
      <c r="G2142" s="272"/>
      <c r="H2142" s="275">
        <v>3.6539999999999999</v>
      </c>
      <c r="I2142" s="276"/>
      <c r="J2142" s="272"/>
      <c r="K2142" s="272"/>
      <c r="L2142" s="277"/>
      <c r="M2142" s="278"/>
      <c r="N2142" s="279"/>
      <c r="O2142" s="279"/>
      <c r="P2142" s="279"/>
      <c r="Q2142" s="279"/>
      <c r="R2142" s="279"/>
      <c r="S2142" s="279"/>
      <c r="T2142" s="280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T2142" s="281" t="s">
        <v>251</v>
      </c>
      <c r="AU2142" s="281" t="s">
        <v>85</v>
      </c>
      <c r="AV2142" s="14" t="s">
        <v>85</v>
      </c>
      <c r="AW2142" s="14" t="s">
        <v>30</v>
      </c>
      <c r="AX2142" s="14" t="s">
        <v>76</v>
      </c>
      <c r="AY2142" s="281" t="s">
        <v>242</v>
      </c>
    </row>
    <row r="2143" s="14" customFormat="1">
      <c r="A2143" s="14"/>
      <c r="B2143" s="271"/>
      <c r="C2143" s="272"/>
      <c r="D2143" s="262" t="s">
        <v>251</v>
      </c>
      <c r="E2143" s="273" t="s">
        <v>1</v>
      </c>
      <c r="F2143" s="274" t="s">
        <v>2235</v>
      </c>
      <c r="G2143" s="272"/>
      <c r="H2143" s="275">
        <v>1.764</v>
      </c>
      <c r="I2143" s="276"/>
      <c r="J2143" s="272"/>
      <c r="K2143" s="272"/>
      <c r="L2143" s="277"/>
      <c r="M2143" s="278"/>
      <c r="N2143" s="279"/>
      <c r="O2143" s="279"/>
      <c r="P2143" s="279"/>
      <c r="Q2143" s="279"/>
      <c r="R2143" s="279"/>
      <c r="S2143" s="279"/>
      <c r="T2143" s="280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T2143" s="281" t="s">
        <v>251</v>
      </c>
      <c r="AU2143" s="281" t="s">
        <v>85</v>
      </c>
      <c r="AV2143" s="14" t="s">
        <v>85</v>
      </c>
      <c r="AW2143" s="14" t="s">
        <v>30</v>
      </c>
      <c r="AX2143" s="14" t="s">
        <v>76</v>
      </c>
      <c r="AY2143" s="281" t="s">
        <v>242</v>
      </c>
    </row>
    <row r="2144" s="14" customFormat="1">
      <c r="A2144" s="14"/>
      <c r="B2144" s="271"/>
      <c r="C2144" s="272"/>
      <c r="D2144" s="262" t="s">
        <v>251</v>
      </c>
      <c r="E2144" s="273" t="s">
        <v>1</v>
      </c>
      <c r="F2144" s="274" t="s">
        <v>2236</v>
      </c>
      <c r="G2144" s="272"/>
      <c r="H2144" s="275">
        <v>6.7859999999999996</v>
      </c>
      <c r="I2144" s="276"/>
      <c r="J2144" s="272"/>
      <c r="K2144" s="272"/>
      <c r="L2144" s="277"/>
      <c r="M2144" s="278"/>
      <c r="N2144" s="279"/>
      <c r="O2144" s="279"/>
      <c r="P2144" s="279"/>
      <c r="Q2144" s="279"/>
      <c r="R2144" s="279"/>
      <c r="S2144" s="279"/>
      <c r="T2144" s="280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T2144" s="281" t="s">
        <v>251</v>
      </c>
      <c r="AU2144" s="281" t="s">
        <v>85</v>
      </c>
      <c r="AV2144" s="14" t="s">
        <v>85</v>
      </c>
      <c r="AW2144" s="14" t="s">
        <v>30</v>
      </c>
      <c r="AX2144" s="14" t="s">
        <v>76</v>
      </c>
      <c r="AY2144" s="281" t="s">
        <v>242</v>
      </c>
    </row>
    <row r="2145" s="14" customFormat="1">
      <c r="A2145" s="14"/>
      <c r="B2145" s="271"/>
      <c r="C2145" s="272"/>
      <c r="D2145" s="262" t="s">
        <v>251</v>
      </c>
      <c r="E2145" s="273" t="s">
        <v>1</v>
      </c>
      <c r="F2145" s="274" t="s">
        <v>2237</v>
      </c>
      <c r="G2145" s="272"/>
      <c r="H2145" s="275">
        <v>5.3099999999999996</v>
      </c>
      <c r="I2145" s="276"/>
      <c r="J2145" s="272"/>
      <c r="K2145" s="272"/>
      <c r="L2145" s="277"/>
      <c r="M2145" s="278"/>
      <c r="N2145" s="279"/>
      <c r="O2145" s="279"/>
      <c r="P2145" s="279"/>
      <c r="Q2145" s="279"/>
      <c r="R2145" s="279"/>
      <c r="S2145" s="279"/>
      <c r="T2145" s="280"/>
      <c r="U2145" s="14"/>
      <c r="V2145" s="14"/>
      <c r="W2145" s="14"/>
      <c r="X2145" s="14"/>
      <c r="Y2145" s="14"/>
      <c r="Z2145" s="14"/>
      <c r="AA2145" s="14"/>
      <c r="AB2145" s="14"/>
      <c r="AC2145" s="14"/>
      <c r="AD2145" s="14"/>
      <c r="AE2145" s="14"/>
      <c r="AT2145" s="281" t="s">
        <v>251</v>
      </c>
      <c r="AU2145" s="281" t="s">
        <v>85</v>
      </c>
      <c r="AV2145" s="14" t="s">
        <v>85</v>
      </c>
      <c r="AW2145" s="14" t="s">
        <v>30</v>
      </c>
      <c r="AX2145" s="14" t="s">
        <v>76</v>
      </c>
      <c r="AY2145" s="281" t="s">
        <v>242</v>
      </c>
    </row>
    <row r="2146" s="14" customFormat="1">
      <c r="A2146" s="14"/>
      <c r="B2146" s="271"/>
      <c r="C2146" s="272"/>
      <c r="D2146" s="262" t="s">
        <v>251</v>
      </c>
      <c r="E2146" s="273" t="s">
        <v>1</v>
      </c>
      <c r="F2146" s="274" t="s">
        <v>2235</v>
      </c>
      <c r="G2146" s="272"/>
      <c r="H2146" s="275">
        <v>1.764</v>
      </c>
      <c r="I2146" s="276"/>
      <c r="J2146" s="272"/>
      <c r="K2146" s="272"/>
      <c r="L2146" s="277"/>
      <c r="M2146" s="278"/>
      <c r="N2146" s="279"/>
      <c r="O2146" s="279"/>
      <c r="P2146" s="279"/>
      <c r="Q2146" s="279"/>
      <c r="R2146" s="279"/>
      <c r="S2146" s="279"/>
      <c r="T2146" s="280"/>
      <c r="U2146" s="14"/>
      <c r="V2146" s="14"/>
      <c r="W2146" s="14"/>
      <c r="X2146" s="14"/>
      <c r="Y2146" s="14"/>
      <c r="Z2146" s="14"/>
      <c r="AA2146" s="14"/>
      <c r="AB2146" s="14"/>
      <c r="AC2146" s="14"/>
      <c r="AD2146" s="14"/>
      <c r="AE2146" s="14"/>
      <c r="AT2146" s="281" t="s">
        <v>251</v>
      </c>
      <c r="AU2146" s="281" t="s">
        <v>85</v>
      </c>
      <c r="AV2146" s="14" t="s">
        <v>85</v>
      </c>
      <c r="AW2146" s="14" t="s">
        <v>30</v>
      </c>
      <c r="AX2146" s="14" t="s">
        <v>76</v>
      </c>
      <c r="AY2146" s="281" t="s">
        <v>242</v>
      </c>
    </row>
    <row r="2147" s="14" customFormat="1">
      <c r="A2147" s="14"/>
      <c r="B2147" s="271"/>
      <c r="C2147" s="272"/>
      <c r="D2147" s="262" t="s">
        <v>251</v>
      </c>
      <c r="E2147" s="273" t="s">
        <v>1</v>
      </c>
      <c r="F2147" s="274" t="s">
        <v>2235</v>
      </c>
      <c r="G2147" s="272"/>
      <c r="H2147" s="275">
        <v>1.764</v>
      </c>
      <c r="I2147" s="276"/>
      <c r="J2147" s="272"/>
      <c r="K2147" s="272"/>
      <c r="L2147" s="277"/>
      <c r="M2147" s="278"/>
      <c r="N2147" s="279"/>
      <c r="O2147" s="279"/>
      <c r="P2147" s="279"/>
      <c r="Q2147" s="279"/>
      <c r="R2147" s="279"/>
      <c r="S2147" s="279"/>
      <c r="T2147" s="280"/>
      <c r="U2147" s="14"/>
      <c r="V2147" s="14"/>
      <c r="W2147" s="14"/>
      <c r="X2147" s="14"/>
      <c r="Y2147" s="14"/>
      <c r="Z2147" s="14"/>
      <c r="AA2147" s="14"/>
      <c r="AB2147" s="14"/>
      <c r="AC2147" s="14"/>
      <c r="AD2147" s="14"/>
      <c r="AE2147" s="14"/>
      <c r="AT2147" s="281" t="s">
        <v>251</v>
      </c>
      <c r="AU2147" s="281" t="s">
        <v>85</v>
      </c>
      <c r="AV2147" s="14" t="s">
        <v>85</v>
      </c>
      <c r="AW2147" s="14" t="s">
        <v>30</v>
      </c>
      <c r="AX2147" s="14" t="s">
        <v>76</v>
      </c>
      <c r="AY2147" s="281" t="s">
        <v>242</v>
      </c>
    </row>
    <row r="2148" s="13" customFormat="1">
      <c r="A2148" s="13"/>
      <c r="B2148" s="260"/>
      <c r="C2148" s="261"/>
      <c r="D2148" s="262" t="s">
        <v>251</v>
      </c>
      <c r="E2148" s="263" t="s">
        <v>1</v>
      </c>
      <c r="F2148" s="264" t="s">
        <v>2231</v>
      </c>
      <c r="G2148" s="261"/>
      <c r="H2148" s="263" t="s">
        <v>1</v>
      </c>
      <c r="I2148" s="265"/>
      <c r="J2148" s="261"/>
      <c r="K2148" s="261"/>
      <c r="L2148" s="266"/>
      <c r="M2148" s="267"/>
      <c r="N2148" s="268"/>
      <c r="O2148" s="268"/>
      <c r="P2148" s="268"/>
      <c r="Q2148" s="268"/>
      <c r="R2148" s="268"/>
      <c r="S2148" s="268"/>
      <c r="T2148" s="269"/>
      <c r="U2148" s="13"/>
      <c r="V2148" s="13"/>
      <c r="W2148" s="13"/>
      <c r="X2148" s="13"/>
      <c r="Y2148" s="13"/>
      <c r="Z2148" s="13"/>
      <c r="AA2148" s="13"/>
      <c r="AB2148" s="13"/>
      <c r="AC2148" s="13"/>
      <c r="AD2148" s="13"/>
      <c r="AE2148" s="13"/>
      <c r="AT2148" s="270" t="s">
        <v>251</v>
      </c>
      <c r="AU2148" s="270" t="s">
        <v>85</v>
      </c>
      <c r="AV2148" s="13" t="s">
        <v>31</v>
      </c>
      <c r="AW2148" s="13" t="s">
        <v>30</v>
      </c>
      <c r="AX2148" s="13" t="s">
        <v>76</v>
      </c>
      <c r="AY2148" s="270" t="s">
        <v>242</v>
      </c>
    </row>
    <row r="2149" s="14" customFormat="1">
      <c r="A2149" s="14"/>
      <c r="B2149" s="271"/>
      <c r="C2149" s="272"/>
      <c r="D2149" s="262" t="s">
        <v>251</v>
      </c>
      <c r="E2149" s="273" t="s">
        <v>1</v>
      </c>
      <c r="F2149" s="274" t="s">
        <v>2238</v>
      </c>
      <c r="G2149" s="272"/>
      <c r="H2149" s="275">
        <v>48</v>
      </c>
      <c r="I2149" s="276"/>
      <c r="J2149" s="272"/>
      <c r="K2149" s="272"/>
      <c r="L2149" s="277"/>
      <c r="M2149" s="278"/>
      <c r="N2149" s="279"/>
      <c r="O2149" s="279"/>
      <c r="P2149" s="279"/>
      <c r="Q2149" s="279"/>
      <c r="R2149" s="279"/>
      <c r="S2149" s="279"/>
      <c r="T2149" s="280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T2149" s="281" t="s">
        <v>251</v>
      </c>
      <c r="AU2149" s="281" t="s">
        <v>85</v>
      </c>
      <c r="AV2149" s="14" t="s">
        <v>85</v>
      </c>
      <c r="AW2149" s="14" t="s">
        <v>30</v>
      </c>
      <c r="AX2149" s="14" t="s">
        <v>76</v>
      </c>
      <c r="AY2149" s="281" t="s">
        <v>242</v>
      </c>
    </row>
    <row r="2150" s="16" customFormat="1">
      <c r="A2150" s="16"/>
      <c r="B2150" s="293"/>
      <c r="C2150" s="294"/>
      <c r="D2150" s="262" t="s">
        <v>251</v>
      </c>
      <c r="E2150" s="295" t="s">
        <v>1</v>
      </c>
      <c r="F2150" s="296" t="s">
        <v>293</v>
      </c>
      <c r="G2150" s="294"/>
      <c r="H2150" s="297">
        <v>117.93000000000001</v>
      </c>
      <c r="I2150" s="298"/>
      <c r="J2150" s="294"/>
      <c r="K2150" s="294"/>
      <c r="L2150" s="299"/>
      <c r="M2150" s="300"/>
      <c r="N2150" s="301"/>
      <c r="O2150" s="301"/>
      <c r="P2150" s="301"/>
      <c r="Q2150" s="301"/>
      <c r="R2150" s="301"/>
      <c r="S2150" s="301"/>
      <c r="T2150" s="302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  <c r="AE2150" s="16"/>
      <c r="AT2150" s="303" t="s">
        <v>251</v>
      </c>
      <c r="AU2150" s="303" t="s">
        <v>85</v>
      </c>
      <c r="AV2150" s="16" t="s">
        <v>113</v>
      </c>
      <c r="AW2150" s="16" t="s">
        <v>30</v>
      </c>
      <c r="AX2150" s="16" t="s">
        <v>76</v>
      </c>
      <c r="AY2150" s="303" t="s">
        <v>242</v>
      </c>
    </row>
    <row r="2151" s="13" customFormat="1">
      <c r="A2151" s="13"/>
      <c r="B2151" s="260"/>
      <c r="C2151" s="261"/>
      <c r="D2151" s="262" t="s">
        <v>251</v>
      </c>
      <c r="E2151" s="263" t="s">
        <v>1</v>
      </c>
      <c r="F2151" s="264" t="s">
        <v>482</v>
      </c>
      <c r="G2151" s="261"/>
      <c r="H2151" s="263" t="s">
        <v>1</v>
      </c>
      <c r="I2151" s="265"/>
      <c r="J2151" s="261"/>
      <c r="K2151" s="261"/>
      <c r="L2151" s="266"/>
      <c r="M2151" s="267"/>
      <c r="N2151" s="268"/>
      <c r="O2151" s="268"/>
      <c r="P2151" s="268"/>
      <c r="Q2151" s="268"/>
      <c r="R2151" s="268"/>
      <c r="S2151" s="268"/>
      <c r="T2151" s="269"/>
      <c r="U2151" s="13"/>
      <c r="V2151" s="13"/>
      <c r="W2151" s="13"/>
      <c r="X2151" s="13"/>
      <c r="Y2151" s="13"/>
      <c r="Z2151" s="13"/>
      <c r="AA2151" s="13"/>
      <c r="AB2151" s="13"/>
      <c r="AC2151" s="13"/>
      <c r="AD2151" s="13"/>
      <c r="AE2151" s="13"/>
      <c r="AT2151" s="270" t="s">
        <v>251</v>
      </c>
      <c r="AU2151" s="270" t="s">
        <v>85</v>
      </c>
      <c r="AV2151" s="13" t="s">
        <v>31</v>
      </c>
      <c r="AW2151" s="13" t="s">
        <v>30</v>
      </c>
      <c r="AX2151" s="13" t="s">
        <v>76</v>
      </c>
      <c r="AY2151" s="270" t="s">
        <v>242</v>
      </c>
    </row>
    <row r="2152" s="13" customFormat="1">
      <c r="A2152" s="13"/>
      <c r="B2152" s="260"/>
      <c r="C2152" s="261"/>
      <c r="D2152" s="262" t="s">
        <v>251</v>
      </c>
      <c r="E2152" s="263" t="s">
        <v>1</v>
      </c>
      <c r="F2152" s="264" t="s">
        <v>2233</v>
      </c>
      <c r="G2152" s="261"/>
      <c r="H2152" s="263" t="s">
        <v>1</v>
      </c>
      <c r="I2152" s="265"/>
      <c r="J2152" s="261"/>
      <c r="K2152" s="261"/>
      <c r="L2152" s="266"/>
      <c r="M2152" s="267"/>
      <c r="N2152" s="268"/>
      <c r="O2152" s="268"/>
      <c r="P2152" s="268"/>
      <c r="Q2152" s="268"/>
      <c r="R2152" s="268"/>
      <c r="S2152" s="268"/>
      <c r="T2152" s="269"/>
      <c r="U2152" s="13"/>
      <c r="V2152" s="13"/>
      <c r="W2152" s="13"/>
      <c r="X2152" s="13"/>
      <c r="Y2152" s="13"/>
      <c r="Z2152" s="13"/>
      <c r="AA2152" s="13"/>
      <c r="AB2152" s="13"/>
      <c r="AC2152" s="13"/>
      <c r="AD2152" s="13"/>
      <c r="AE2152" s="13"/>
      <c r="AT2152" s="270" t="s">
        <v>251</v>
      </c>
      <c r="AU2152" s="270" t="s">
        <v>85</v>
      </c>
      <c r="AV2152" s="13" t="s">
        <v>31</v>
      </c>
      <c r="AW2152" s="13" t="s">
        <v>30</v>
      </c>
      <c r="AX2152" s="13" t="s">
        <v>76</v>
      </c>
      <c r="AY2152" s="270" t="s">
        <v>242</v>
      </c>
    </row>
    <row r="2153" s="14" customFormat="1">
      <c r="A2153" s="14"/>
      <c r="B2153" s="271"/>
      <c r="C2153" s="272"/>
      <c r="D2153" s="262" t="s">
        <v>251</v>
      </c>
      <c r="E2153" s="273" t="s">
        <v>1</v>
      </c>
      <c r="F2153" s="274" t="s">
        <v>2239</v>
      </c>
      <c r="G2153" s="272"/>
      <c r="H2153" s="275">
        <v>1.597</v>
      </c>
      <c r="I2153" s="276"/>
      <c r="J2153" s="272"/>
      <c r="K2153" s="272"/>
      <c r="L2153" s="277"/>
      <c r="M2153" s="278"/>
      <c r="N2153" s="279"/>
      <c r="O2153" s="279"/>
      <c r="P2153" s="279"/>
      <c r="Q2153" s="279"/>
      <c r="R2153" s="279"/>
      <c r="S2153" s="279"/>
      <c r="T2153" s="280"/>
      <c r="U2153" s="14"/>
      <c r="V2153" s="14"/>
      <c r="W2153" s="14"/>
      <c r="X2153" s="14"/>
      <c r="Y2153" s="14"/>
      <c r="Z2153" s="14"/>
      <c r="AA2153" s="14"/>
      <c r="AB2153" s="14"/>
      <c r="AC2153" s="14"/>
      <c r="AD2153" s="14"/>
      <c r="AE2153" s="14"/>
      <c r="AT2153" s="281" t="s">
        <v>251</v>
      </c>
      <c r="AU2153" s="281" t="s">
        <v>85</v>
      </c>
      <c r="AV2153" s="14" t="s">
        <v>85</v>
      </c>
      <c r="AW2153" s="14" t="s">
        <v>30</v>
      </c>
      <c r="AX2153" s="14" t="s">
        <v>76</v>
      </c>
      <c r="AY2153" s="281" t="s">
        <v>242</v>
      </c>
    </row>
    <row r="2154" s="14" customFormat="1">
      <c r="A2154" s="14"/>
      <c r="B2154" s="271"/>
      <c r="C2154" s="272"/>
      <c r="D2154" s="262" t="s">
        <v>251</v>
      </c>
      <c r="E2154" s="273" t="s">
        <v>1</v>
      </c>
      <c r="F2154" s="274" t="s">
        <v>1129</v>
      </c>
      <c r="G2154" s="272"/>
      <c r="H2154" s="275">
        <v>3.3090000000000002</v>
      </c>
      <c r="I2154" s="276"/>
      <c r="J2154" s="272"/>
      <c r="K2154" s="272"/>
      <c r="L2154" s="277"/>
      <c r="M2154" s="278"/>
      <c r="N2154" s="279"/>
      <c r="O2154" s="279"/>
      <c r="P2154" s="279"/>
      <c r="Q2154" s="279"/>
      <c r="R2154" s="279"/>
      <c r="S2154" s="279"/>
      <c r="T2154" s="280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T2154" s="281" t="s">
        <v>251</v>
      </c>
      <c r="AU2154" s="281" t="s">
        <v>85</v>
      </c>
      <c r="AV2154" s="14" t="s">
        <v>85</v>
      </c>
      <c r="AW2154" s="14" t="s">
        <v>30</v>
      </c>
      <c r="AX2154" s="14" t="s">
        <v>76</v>
      </c>
      <c r="AY2154" s="281" t="s">
        <v>242</v>
      </c>
    </row>
    <row r="2155" s="14" customFormat="1">
      <c r="A2155" s="14"/>
      <c r="B2155" s="271"/>
      <c r="C2155" s="272"/>
      <c r="D2155" s="262" t="s">
        <v>251</v>
      </c>
      <c r="E2155" s="273" t="s">
        <v>1</v>
      </c>
      <c r="F2155" s="274" t="s">
        <v>1129</v>
      </c>
      <c r="G2155" s="272"/>
      <c r="H2155" s="275">
        <v>3.3090000000000002</v>
      </c>
      <c r="I2155" s="276"/>
      <c r="J2155" s="272"/>
      <c r="K2155" s="272"/>
      <c r="L2155" s="277"/>
      <c r="M2155" s="278"/>
      <c r="N2155" s="279"/>
      <c r="O2155" s="279"/>
      <c r="P2155" s="279"/>
      <c r="Q2155" s="279"/>
      <c r="R2155" s="279"/>
      <c r="S2155" s="279"/>
      <c r="T2155" s="280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T2155" s="281" t="s">
        <v>251</v>
      </c>
      <c r="AU2155" s="281" t="s">
        <v>85</v>
      </c>
      <c r="AV2155" s="14" t="s">
        <v>85</v>
      </c>
      <c r="AW2155" s="14" t="s">
        <v>30</v>
      </c>
      <c r="AX2155" s="14" t="s">
        <v>76</v>
      </c>
      <c r="AY2155" s="281" t="s">
        <v>242</v>
      </c>
    </row>
    <row r="2156" s="14" customFormat="1">
      <c r="A2156" s="14"/>
      <c r="B2156" s="271"/>
      <c r="C2156" s="272"/>
      <c r="D2156" s="262" t="s">
        <v>251</v>
      </c>
      <c r="E2156" s="273" t="s">
        <v>1</v>
      </c>
      <c r="F2156" s="274" t="s">
        <v>1130</v>
      </c>
      <c r="G2156" s="272"/>
      <c r="H2156" s="275">
        <v>2.657</v>
      </c>
      <c r="I2156" s="276"/>
      <c r="J2156" s="272"/>
      <c r="K2156" s="272"/>
      <c r="L2156" s="277"/>
      <c r="M2156" s="278"/>
      <c r="N2156" s="279"/>
      <c r="O2156" s="279"/>
      <c r="P2156" s="279"/>
      <c r="Q2156" s="279"/>
      <c r="R2156" s="279"/>
      <c r="S2156" s="279"/>
      <c r="T2156" s="280"/>
      <c r="U2156" s="14"/>
      <c r="V2156" s="14"/>
      <c r="W2156" s="14"/>
      <c r="X2156" s="14"/>
      <c r="Y2156" s="14"/>
      <c r="Z2156" s="14"/>
      <c r="AA2156" s="14"/>
      <c r="AB2156" s="14"/>
      <c r="AC2156" s="14"/>
      <c r="AD2156" s="14"/>
      <c r="AE2156" s="14"/>
      <c r="AT2156" s="281" t="s">
        <v>251</v>
      </c>
      <c r="AU2156" s="281" t="s">
        <v>85</v>
      </c>
      <c r="AV2156" s="14" t="s">
        <v>85</v>
      </c>
      <c r="AW2156" s="14" t="s">
        <v>30</v>
      </c>
      <c r="AX2156" s="14" t="s">
        <v>76</v>
      </c>
      <c r="AY2156" s="281" t="s">
        <v>242</v>
      </c>
    </row>
    <row r="2157" s="14" customFormat="1">
      <c r="A2157" s="14"/>
      <c r="B2157" s="271"/>
      <c r="C2157" s="272"/>
      <c r="D2157" s="262" t="s">
        <v>251</v>
      </c>
      <c r="E2157" s="273" t="s">
        <v>1</v>
      </c>
      <c r="F2157" s="274" t="s">
        <v>1130</v>
      </c>
      <c r="G2157" s="272"/>
      <c r="H2157" s="275">
        <v>2.657</v>
      </c>
      <c r="I2157" s="276"/>
      <c r="J2157" s="272"/>
      <c r="K2157" s="272"/>
      <c r="L2157" s="277"/>
      <c r="M2157" s="278"/>
      <c r="N2157" s="279"/>
      <c r="O2157" s="279"/>
      <c r="P2157" s="279"/>
      <c r="Q2157" s="279"/>
      <c r="R2157" s="279"/>
      <c r="S2157" s="279"/>
      <c r="T2157" s="280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T2157" s="281" t="s">
        <v>251</v>
      </c>
      <c r="AU2157" s="281" t="s">
        <v>85</v>
      </c>
      <c r="AV2157" s="14" t="s">
        <v>85</v>
      </c>
      <c r="AW2157" s="14" t="s">
        <v>30</v>
      </c>
      <c r="AX2157" s="14" t="s">
        <v>76</v>
      </c>
      <c r="AY2157" s="281" t="s">
        <v>242</v>
      </c>
    </row>
    <row r="2158" s="14" customFormat="1">
      <c r="A2158" s="14"/>
      <c r="B2158" s="271"/>
      <c r="C2158" s="272"/>
      <c r="D2158" s="262" t="s">
        <v>251</v>
      </c>
      <c r="E2158" s="273" t="s">
        <v>1</v>
      </c>
      <c r="F2158" s="274" t="s">
        <v>1130</v>
      </c>
      <c r="G2158" s="272"/>
      <c r="H2158" s="275">
        <v>2.657</v>
      </c>
      <c r="I2158" s="276"/>
      <c r="J2158" s="272"/>
      <c r="K2158" s="272"/>
      <c r="L2158" s="277"/>
      <c r="M2158" s="278"/>
      <c r="N2158" s="279"/>
      <c r="O2158" s="279"/>
      <c r="P2158" s="279"/>
      <c r="Q2158" s="279"/>
      <c r="R2158" s="279"/>
      <c r="S2158" s="279"/>
      <c r="T2158" s="280"/>
      <c r="U2158" s="14"/>
      <c r="V2158" s="14"/>
      <c r="W2158" s="14"/>
      <c r="X2158" s="14"/>
      <c r="Y2158" s="14"/>
      <c r="Z2158" s="14"/>
      <c r="AA2158" s="14"/>
      <c r="AB2158" s="14"/>
      <c r="AC2158" s="14"/>
      <c r="AD2158" s="14"/>
      <c r="AE2158" s="14"/>
      <c r="AT2158" s="281" t="s">
        <v>251</v>
      </c>
      <c r="AU2158" s="281" t="s">
        <v>85</v>
      </c>
      <c r="AV2158" s="14" t="s">
        <v>85</v>
      </c>
      <c r="AW2158" s="14" t="s">
        <v>30</v>
      </c>
      <c r="AX2158" s="14" t="s">
        <v>76</v>
      </c>
      <c r="AY2158" s="281" t="s">
        <v>242</v>
      </c>
    </row>
    <row r="2159" s="14" customFormat="1">
      <c r="A2159" s="14"/>
      <c r="B2159" s="271"/>
      <c r="C2159" s="272"/>
      <c r="D2159" s="262" t="s">
        <v>251</v>
      </c>
      <c r="E2159" s="273" t="s">
        <v>1</v>
      </c>
      <c r="F2159" s="274" t="s">
        <v>2240</v>
      </c>
      <c r="G2159" s="272"/>
      <c r="H2159" s="275">
        <v>4.0999999999999996</v>
      </c>
      <c r="I2159" s="276"/>
      <c r="J2159" s="272"/>
      <c r="K2159" s="272"/>
      <c r="L2159" s="277"/>
      <c r="M2159" s="278"/>
      <c r="N2159" s="279"/>
      <c r="O2159" s="279"/>
      <c r="P2159" s="279"/>
      <c r="Q2159" s="279"/>
      <c r="R2159" s="279"/>
      <c r="S2159" s="279"/>
      <c r="T2159" s="280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T2159" s="281" t="s">
        <v>251</v>
      </c>
      <c r="AU2159" s="281" t="s">
        <v>85</v>
      </c>
      <c r="AV2159" s="14" t="s">
        <v>85</v>
      </c>
      <c r="AW2159" s="14" t="s">
        <v>30</v>
      </c>
      <c r="AX2159" s="14" t="s">
        <v>76</v>
      </c>
      <c r="AY2159" s="281" t="s">
        <v>242</v>
      </c>
    </row>
    <row r="2160" s="14" customFormat="1">
      <c r="A2160" s="14"/>
      <c r="B2160" s="271"/>
      <c r="C2160" s="272"/>
      <c r="D2160" s="262" t="s">
        <v>251</v>
      </c>
      <c r="E2160" s="273" t="s">
        <v>1</v>
      </c>
      <c r="F2160" s="274" t="s">
        <v>2239</v>
      </c>
      <c r="G2160" s="272"/>
      <c r="H2160" s="275">
        <v>1.597</v>
      </c>
      <c r="I2160" s="276"/>
      <c r="J2160" s="272"/>
      <c r="K2160" s="272"/>
      <c r="L2160" s="277"/>
      <c r="M2160" s="278"/>
      <c r="N2160" s="279"/>
      <c r="O2160" s="279"/>
      <c r="P2160" s="279"/>
      <c r="Q2160" s="279"/>
      <c r="R2160" s="279"/>
      <c r="S2160" s="279"/>
      <c r="T2160" s="280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T2160" s="281" t="s">
        <v>251</v>
      </c>
      <c r="AU2160" s="281" t="s">
        <v>85</v>
      </c>
      <c r="AV2160" s="14" t="s">
        <v>85</v>
      </c>
      <c r="AW2160" s="14" t="s">
        <v>30</v>
      </c>
      <c r="AX2160" s="14" t="s">
        <v>76</v>
      </c>
      <c r="AY2160" s="281" t="s">
        <v>242</v>
      </c>
    </row>
    <row r="2161" s="14" customFormat="1">
      <c r="A2161" s="14"/>
      <c r="B2161" s="271"/>
      <c r="C2161" s="272"/>
      <c r="D2161" s="262" t="s">
        <v>251</v>
      </c>
      <c r="E2161" s="273" t="s">
        <v>1</v>
      </c>
      <c r="F2161" s="274" t="s">
        <v>2241</v>
      </c>
      <c r="G2161" s="272"/>
      <c r="H2161" s="275">
        <v>2.4449999999999998</v>
      </c>
      <c r="I2161" s="276"/>
      <c r="J2161" s="272"/>
      <c r="K2161" s="272"/>
      <c r="L2161" s="277"/>
      <c r="M2161" s="278"/>
      <c r="N2161" s="279"/>
      <c r="O2161" s="279"/>
      <c r="P2161" s="279"/>
      <c r="Q2161" s="279"/>
      <c r="R2161" s="279"/>
      <c r="S2161" s="279"/>
      <c r="T2161" s="280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T2161" s="281" t="s">
        <v>251</v>
      </c>
      <c r="AU2161" s="281" t="s">
        <v>85</v>
      </c>
      <c r="AV2161" s="14" t="s">
        <v>85</v>
      </c>
      <c r="AW2161" s="14" t="s">
        <v>30</v>
      </c>
      <c r="AX2161" s="14" t="s">
        <v>76</v>
      </c>
      <c r="AY2161" s="281" t="s">
        <v>242</v>
      </c>
    </row>
    <row r="2162" s="14" customFormat="1">
      <c r="A2162" s="14"/>
      <c r="B2162" s="271"/>
      <c r="C2162" s="272"/>
      <c r="D2162" s="262" t="s">
        <v>251</v>
      </c>
      <c r="E2162" s="273" t="s">
        <v>1</v>
      </c>
      <c r="F2162" s="274" t="s">
        <v>2241</v>
      </c>
      <c r="G2162" s="272"/>
      <c r="H2162" s="275">
        <v>2.4449999999999998</v>
      </c>
      <c r="I2162" s="276"/>
      <c r="J2162" s="272"/>
      <c r="K2162" s="272"/>
      <c r="L2162" s="277"/>
      <c r="M2162" s="278"/>
      <c r="N2162" s="279"/>
      <c r="O2162" s="279"/>
      <c r="P2162" s="279"/>
      <c r="Q2162" s="279"/>
      <c r="R2162" s="279"/>
      <c r="S2162" s="279"/>
      <c r="T2162" s="280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T2162" s="281" t="s">
        <v>251</v>
      </c>
      <c r="AU2162" s="281" t="s">
        <v>85</v>
      </c>
      <c r="AV2162" s="14" t="s">
        <v>85</v>
      </c>
      <c r="AW2162" s="14" t="s">
        <v>30</v>
      </c>
      <c r="AX2162" s="14" t="s">
        <v>76</v>
      </c>
      <c r="AY2162" s="281" t="s">
        <v>242</v>
      </c>
    </row>
    <row r="2163" s="14" customFormat="1">
      <c r="A2163" s="14"/>
      <c r="B2163" s="271"/>
      <c r="C2163" s="272"/>
      <c r="D2163" s="262" t="s">
        <v>251</v>
      </c>
      <c r="E2163" s="273" t="s">
        <v>1</v>
      </c>
      <c r="F2163" s="274" t="s">
        <v>2239</v>
      </c>
      <c r="G2163" s="272"/>
      <c r="H2163" s="275">
        <v>1.597</v>
      </c>
      <c r="I2163" s="276"/>
      <c r="J2163" s="272"/>
      <c r="K2163" s="272"/>
      <c r="L2163" s="277"/>
      <c r="M2163" s="278"/>
      <c r="N2163" s="279"/>
      <c r="O2163" s="279"/>
      <c r="P2163" s="279"/>
      <c r="Q2163" s="279"/>
      <c r="R2163" s="279"/>
      <c r="S2163" s="279"/>
      <c r="T2163" s="280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T2163" s="281" t="s">
        <v>251</v>
      </c>
      <c r="AU2163" s="281" t="s">
        <v>85</v>
      </c>
      <c r="AV2163" s="14" t="s">
        <v>85</v>
      </c>
      <c r="AW2163" s="14" t="s">
        <v>30</v>
      </c>
      <c r="AX2163" s="14" t="s">
        <v>76</v>
      </c>
      <c r="AY2163" s="281" t="s">
        <v>242</v>
      </c>
    </row>
    <row r="2164" s="14" customFormat="1">
      <c r="A2164" s="14"/>
      <c r="B2164" s="271"/>
      <c r="C2164" s="272"/>
      <c r="D2164" s="262" t="s">
        <v>251</v>
      </c>
      <c r="E2164" s="273" t="s">
        <v>1</v>
      </c>
      <c r="F2164" s="274" t="s">
        <v>2239</v>
      </c>
      <c r="G2164" s="272"/>
      <c r="H2164" s="275">
        <v>1.597</v>
      </c>
      <c r="I2164" s="276"/>
      <c r="J2164" s="272"/>
      <c r="K2164" s="272"/>
      <c r="L2164" s="277"/>
      <c r="M2164" s="278"/>
      <c r="N2164" s="279"/>
      <c r="O2164" s="279"/>
      <c r="P2164" s="279"/>
      <c r="Q2164" s="279"/>
      <c r="R2164" s="279"/>
      <c r="S2164" s="279"/>
      <c r="T2164" s="280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4"/>
      <c r="AT2164" s="281" t="s">
        <v>251</v>
      </c>
      <c r="AU2164" s="281" t="s">
        <v>85</v>
      </c>
      <c r="AV2164" s="14" t="s">
        <v>85</v>
      </c>
      <c r="AW2164" s="14" t="s">
        <v>30</v>
      </c>
      <c r="AX2164" s="14" t="s">
        <v>76</v>
      </c>
      <c r="AY2164" s="281" t="s">
        <v>242</v>
      </c>
    </row>
    <row r="2165" s="14" customFormat="1">
      <c r="A2165" s="14"/>
      <c r="B2165" s="271"/>
      <c r="C2165" s="272"/>
      <c r="D2165" s="262" t="s">
        <v>251</v>
      </c>
      <c r="E2165" s="273" t="s">
        <v>1</v>
      </c>
      <c r="F2165" s="274" t="s">
        <v>2240</v>
      </c>
      <c r="G2165" s="272"/>
      <c r="H2165" s="275">
        <v>4.0999999999999996</v>
      </c>
      <c r="I2165" s="276"/>
      <c r="J2165" s="272"/>
      <c r="K2165" s="272"/>
      <c r="L2165" s="277"/>
      <c r="M2165" s="278"/>
      <c r="N2165" s="279"/>
      <c r="O2165" s="279"/>
      <c r="P2165" s="279"/>
      <c r="Q2165" s="279"/>
      <c r="R2165" s="279"/>
      <c r="S2165" s="279"/>
      <c r="T2165" s="280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4"/>
      <c r="AT2165" s="281" t="s">
        <v>251</v>
      </c>
      <c r="AU2165" s="281" t="s">
        <v>85</v>
      </c>
      <c r="AV2165" s="14" t="s">
        <v>85</v>
      </c>
      <c r="AW2165" s="14" t="s">
        <v>30</v>
      </c>
      <c r="AX2165" s="14" t="s">
        <v>76</v>
      </c>
      <c r="AY2165" s="281" t="s">
        <v>242</v>
      </c>
    </row>
    <row r="2166" s="14" customFormat="1">
      <c r="A2166" s="14"/>
      <c r="B2166" s="271"/>
      <c r="C2166" s="272"/>
      <c r="D2166" s="262" t="s">
        <v>251</v>
      </c>
      <c r="E2166" s="273" t="s">
        <v>1</v>
      </c>
      <c r="F2166" s="274" t="s">
        <v>1130</v>
      </c>
      <c r="G2166" s="272"/>
      <c r="H2166" s="275">
        <v>2.657</v>
      </c>
      <c r="I2166" s="276"/>
      <c r="J2166" s="272"/>
      <c r="K2166" s="272"/>
      <c r="L2166" s="277"/>
      <c r="M2166" s="278"/>
      <c r="N2166" s="279"/>
      <c r="O2166" s="279"/>
      <c r="P2166" s="279"/>
      <c r="Q2166" s="279"/>
      <c r="R2166" s="279"/>
      <c r="S2166" s="279"/>
      <c r="T2166" s="280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T2166" s="281" t="s">
        <v>251</v>
      </c>
      <c r="AU2166" s="281" t="s">
        <v>85</v>
      </c>
      <c r="AV2166" s="14" t="s">
        <v>85</v>
      </c>
      <c r="AW2166" s="14" t="s">
        <v>30</v>
      </c>
      <c r="AX2166" s="14" t="s">
        <v>76</v>
      </c>
      <c r="AY2166" s="281" t="s">
        <v>242</v>
      </c>
    </row>
    <row r="2167" s="14" customFormat="1">
      <c r="A2167" s="14"/>
      <c r="B2167" s="271"/>
      <c r="C2167" s="272"/>
      <c r="D2167" s="262" t="s">
        <v>251</v>
      </c>
      <c r="E2167" s="273" t="s">
        <v>1</v>
      </c>
      <c r="F2167" s="274" t="s">
        <v>2239</v>
      </c>
      <c r="G2167" s="272"/>
      <c r="H2167" s="275">
        <v>1.597</v>
      </c>
      <c r="I2167" s="276"/>
      <c r="J2167" s="272"/>
      <c r="K2167" s="272"/>
      <c r="L2167" s="277"/>
      <c r="M2167" s="278"/>
      <c r="N2167" s="279"/>
      <c r="O2167" s="279"/>
      <c r="P2167" s="279"/>
      <c r="Q2167" s="279"/>
      <c r="R2167" s="279"/>
      <c r="S2167" s="279"/>
      <c r="T2167" s="280"/>
      <c r="U2167" s="14"/>
      <c r="V2167" s="14"/>
      <c r="W2167" s="14"/>
      <c r="X2167" s="14"/>
      <c r="Y2167" s="14"/>
      <c r="Z2167" s="14"/>
      <c r="AA2167" s="14"/>
      <c r="AB2167" s="14"/>
      <c r="AC2167" s="14"/>
      <c r="AD2167" s="14"/>
      <c r="AE2167" s="14"/>
      <c r="AT2167" s="281" t="s">
        <v>251</v>
      </c>
      <c r="AU2167" s="281" t="s">
        <v>85</v>
      </c>
      <c r="AV2167" s="14" t="s">
        <v>85</v>
      </c>
      <c r="AW2167" s="14" t="s">
        <v>30</v>
      </c>
      <c r="AX2167" s="14" t="s">
        <v>76</v>
      </c>
      <c r="AY2167" s="281" t="s">
        <v>242</v>
      </c>
    </row>
    <row r="2168" s="14" customFormat="1">
      <c r="A2168" s="14"/>
      <c r="B2168" s="271"/>
      <c r="C2168" s="272"/>
      <c r="D2168" s="262" t="s">
        <v>251</v>
      </c>
      <c r="E2168" s="273" t="s">
        <v>1</v>
      </c>
      <c r="F2168" s="274" t="s">
        <v>2239</v>
      </c>
      <c r="G2168" s="272"/>
      <c r="H2168" s="275">
        <v>1.597</v>
      </c>
      <c r="I2168" s="276"/>
      <c r="J2168" s="272"/>
      <c r="K2168" s="272"/>
      <c r="L2168" s="277"/>
      <c r="M2168" s="278"/>
      <c r="N2168" s="279"/>
      <c r="O2168" s="279"/>
      <c r="P2168" s="279"/>
      <c r="Q2168" s="279"/>
      <c r="R2168" s="279"/>
      <c r="S2168" s="279"/>
      <c r="T2168" s="280"/>
      <c r="U2168" s="14"/>
      <c r="V2168" s="14"/>
      <c r="W2168" s="14"/>
      <c r="X2168" s="14"/>
      <c r="Y2168" s="14"/>
      <c r="Z2168" s="14"/>
      <c r="AA2168" s="14"/>
      <c r="AB2168" s="14"/>
      <c r="AC2168" s="14"/>
      <c r="AD2168" s="14"/>
      <c r="AE2168" s="14"/>
      <c r="AT2168" s="281" t="s">
        <v>251</v>
      </c>
      <c r="AU2168" s="281" t="s">
        <v>85</v>
      </c>
      <c r="AV2168" s="14" t="s">
        <v>85</v>
      </c>
      <c r="AW2168" s="14" t="s">
        <v>30</v>
      </c>
      <c r="AX2168" s="14" t="s">
        <v>76</v>
      </c>
      <c r="AY2168" s="281" t="s">
        <v>242</v>
      </c>
    </row>
    <row r="2169" s="14" customFormat="1">
      <c r="A2169" s="14"/>
      <c r="B2169" s="271"/>
      <c r="C2169" s="272"/>
      <c r="D2169" s="262" t="s">
        <v>251</v>
      </c>
      <c r="E2169" s="273" t="s">
        <v>1</v>
      </c>
      <c r="F2169" s="274" t="s">
        <v>1129</v>
      </c>
      <c r="G2169" s="272"/>
      <c r="H2169" s="275">
        <v>3.3090000000000002</v>
      </c>
      <c r="I2169" s="276"/>
      <c r="J2169" s="272"/>
      <c r="K2169" s="272"/>
      <c r="L2169" s="277"/>
      <c r="M2169" s="278"/>
      <c r="N2169" s="279"/>
      <c r="O2169" s="279"/>
      <c r="P2169" s="279"/>
      <c r="Q2169" s="279"/>
      <c r="R2169" s="279"/>
      <c r="S2169" s="279"/>
      <c r="T2169" s="280"/>
      <c r="U2169" s="14"/>
      <c r="V2169" s="14"/>
      <c r="W2169" s="14"/>
      <c r="X2169" s="14"/>
      <c r="Y2169" s="14"/>
      <c r="Z2169" s="14"/>
      <c r="AA2169" s="14"/>
      <c r="AB2169" s="14"/>
      <c r="AC2169" s="14"/>
      <c r="AD2169" s="14"/>
      <c r="AE2169" s="14"/>
      <c r="AT2169" s="281" t="s">
        <v>251</v>
      </c>
      <c r="AU2169" s="281" t="s">
        <v>85</v>
      </c>
      <c r="AV2169" s="14" t="s">
        <v>85</v>
      </c>
      <c r="AW2169" s="14" t="s">
        <v>30</v>
      </c>
      <c r="AX2169" s="14" t="s">
        <v>76</v>
      </c>
      <c r="AY2169" s="281" t="s">
        <v>242</v>
      </c>
    </row>
    <row r="2170" s="14" customFormat="1">
      <c r="A2170" s="14"/>
      <c r="B2170" s="271"/>
      <c r="C2170" s="272"/>
      <c r="D2170" s="262" t="s">
        <v>251</v>
      </c>
      <c r="E2170" s="273" t="s">
        <v>1</v>
      </c>
      <c r="F2170" s="274" t="s">
        <v>2242</v>
      </c>
      <c r="G2170" s="272"/>
      <c r="H2170" s="275">
        <v>1.421</v>
      </c>
      <c r="I2170" s="276"/>
      <c r="J2170" s="272"/>
      <c r="K2170" s="272"/>
      <c r="L2170" s="277"/>
      <c r="M2170" s="278"/>
      <c r="N2170" s="279"/>
      <c r="O2170" s="279"/>
      <c r="P2170" s="279"/>
      <c r="Q2170" s="279"/>
      <c r="R2170" s="279"/>
      <c r="S2170" s="279"/>
      <c r="T2170" s="280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T2170" s="281" t="s">
        <v>251</v>
      </c>
      <c r="AU2170" s="281" t="s">
        <v>85</v>
      </c>
      <c r="AV2170" s="14" t="s">
        <v>85</v>
      </c>
      <c r="AW2170" s="14" t="s">
        <v>30</v>
      </c>
      <c r="AX2170" s="14" t="s">
        <v>76</v>
      </c>
      <c r="AY2170" s="281" t="s">
        <v>242</v>
      </c>
    </row>
    <row r="2171" s="14" customFormat="1">
      <c r="A2171" s="14"/>
      <c r="B2171" s="271"/>
      <c r="C2171" s="272"/>
      <c r="D2171" s="262" t="s">
        <v>251</v>
      </c>
      <c r="E2171" s="273" t="s">
        <v>1</v>
      </c>
      <c r="F2171" s="274" t="s">
        <v>2242</v>
      </c>
      <c r="G2171" s="272"/>
      <c r="H2171" s="275">
        <v>1.421</v>
      </c>
      <c r="I2171" s="276"/>
      <c r="J2171" s="272"/>
      <c r="K2171" s="272"/>
      <c r="L2171" s="277"/>
      <c r="M2171" s="278"/>
      <c r="N2171" s="279"/>
      <c r="O2171" s="279"/>
      <c r="P2171" s="279"/>
      <c r="Q2171" s="279"/>
      <c r="R2171" s="279"/>
      <c r="S2171" s="279"/>
      <c r="T2171" s="280"/>
      <c r="U2171" s="14"/>
      <c r="V2171" s="14"/>
      <c r="W2171" s="14"/>
      <c r="X2171" s="14"/>
      <c r="Y2171" s="14"/>
      <c r="Z2171" s="14"/>
      <c r="AA2171" s="14"/>
      <c r="AB2171" s="14"/>
      <c r="AC2171" s="14"/>
      <c r="AD2171" s="14"/>
      <c r="AE2171" s="14"/>
      <c r="AT2171" s="281" t="s">
        <v>251</v>
      </c>
      <c r="AU2171" s="281" t="s">
        <v>85</v>
      </c>
      <c r="AV2171" s="14" t="s">
        <v>85</v>
      </c>
      <c r="AW2171" s="14" t="s">
        <v>30</v>
      </c>
      <c r="AX2171" s="14" t="s">
        <v>76</v>
      </c>
      <c r="AY2171" s="281" t="s">
        <v>242</v>
      </c>
    </row>
    <row r="2172" s="14" customFormat="1">
      <c r="A2172" s="14"/>
      <c r="B2172" s="271"/>
      <c r="C2172" s="272"/>
      <c r="D2172" s="262" t="s">
        <v>251</v>
      </c>
      <c r="E2172" s="273" t="s">
        <v>1</v>
      </c>
      <c r="F2172" s="274" t="s">
        <v>1129</v>
      </c>
      <c r="G2172" s="272"/>
      <c r="H2172" s="275">
        <v>3.3090000000000002</v>
      </c>
      <c r="I2172" s="276"/>
      <c r="J2172" s="272"/>
      <c r="K2172" s="272"/>
      <c r="L2172" s="277"/>
      <c r="M2172" s="278"/>
      <c r="N2172" s="279"/>
      <c r="O2172" s="279"/>
      <c r="P2172" s="279"/>
      <c r="Q2172" s="279"/>
      <c r="R2172" s="279"/>
      <c r="S2172" s="279"/>
      <c r="T2172" s="280"/>
      <c r="U2172" s="14"/>
      <c r="V2172" s="14"/>
      <c r="W2172" s="14"/>
      <c r="X2172" s="14"/>
      <c r="Y2172" s="14"/>
      <c r="Z2172" s="14"/>
      <c r="AA2172" s="14"/>
      <c r="AB2172" s="14"/>
      <c r="AC2172" s="14"/>
      <c r="AD2172" s="14"/>
      <c r="AE2172" s="14"/>
      <c r="AT2172" s="281" t="s">
        <v>251</v>
      </c>
      <c r="AU2172" s="281" t="s">
        <v>85</v>
      </c>
      <c r="AV2172" s="14" t="s">
        <v>85</v>
      </c>
      <c r="AW2172" s="14" t="s">
        <v>30</v>
      </c>
      <c r="AX2172" s="14" t="s">
        <v>76</v>
      </c>
      <c r="AY2172" s="281" t="s">
        <v>242</v>
      </c>
    </row>
    <row r="2173" s="14" customFormat="1">
      <c r="A2173" s="14"/>
      <c r="B2173" s="271"/>
      <c r="C2173" s="272"/>
      <c r="D2173" s="262" t="s">
        <v>251</v>
      </c>
      <c r="E2173" s="273" t="s">
        <v>1</v>
      </c>
      <c r="F2173" s="274" t="s">
        <v>1129</v>
      </c>
      <c r="G2173" s="272"/>
      <c r="H2173" s="275">
        <v>3.3090000000000002</v>
      </c>
      <c r="I2173" s="276"/>
      <c r="J2173" s="272"/>
      <c r="K2173" s="272"/>
      <c r="L2173" s="277"/>
      <c r="M2173" s="278"/>
      <c r="N2173" s="279"/>
      <c r="O2173" s="279"/>
      <c r="P2173" s="279"/>
      <c r="Q2173" s="279"/>
      <c r="R2173" s="279"/>
      <c r="S2173" s="279"/>
      <c r="T2173" s="280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T2173" s="281" t="s">
        <v>251</v>
      </c>
      <c r="AU2173" s="281" t="s">
        <v>85</v>
      </c>
      <c r="AV2173" s="14" t="s">
        <v>85</v>
      </c>
      <c r="AW2173" s="14" t="s">
        <v>30</v>
      </c>
      <c r="AX2173" s="14" t="s">
        <v>76</v>
      </c>
      <c r="AY2173" s="281" t="s">
        <v>242</v>
      </c>
    </row>
    <row r="2174" s="14" customFormat="1">
      <c r="A2174" s="14"/>
      <c r="B2174" s="271"/>
      <c r="C2174" s="272"/>
      <c r="D2174" s="262" t="s">
        <v>251</v>
      </c>
      <c r="E2174" s="273" t="s">
        <v>1</v>
      </c>
      <c r="F2174" s="274" t="s">
        <v>2239</v>
      </c>
      <c r="G2174" s="272"/>
      <c r="H2174" s="275">
        <v>1.597</v>
      </c>
      <c r="I2174" s="276"/>
      <c r="J2174" s="272"/>
      <c r="K2174" s="272"/>
      <c r="L2174" s="277"/>
      <c r="M2174" s="278"/>
      <c r="N2174" s="279"/>
      <c r="O2174" s="279"/>
      <c r="P2174" s="279"/>
      <c r="Q2174" s="279"/>
      <c r="R2174" s="279"/>
      <c r="S2174" s="279"/>
      <c r="T2174" s="280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T2174" s="281" t="s">
        <v>251</v>
      </c>
      <c r="AU2174" s="281" t="s">
        <v>85</v>
      </c>
      <c r="AV2174" s="14" t="s">
        <v>85</v>
      </c>
      <c r="AW2174" s="14" t="s">
        <v>30</v>
      </c>
      <c r="AX2174" s="14" t="s">
        <v>76</v>
      </c>
      <c r="AY2174" s="281" t="s">
        <v>242</v>
      </c>
    </row>
    <row r="2175" s="14" customFormat="1">
      <c r="A2175" s="14"/>
      <c r="B2175" s="271"/>
      <c r="C2175" s="272"/>
      <c r="D2175" s="262" t="s">
        <v>251</v>
      </c>
      <c r="E2175" s="273" t="s">
        <v>1</v>
      </c>
      <c r="F2175" s="274" t="s">
        <v>2239</v>
      </c>
      <c r="G2175" s="272"/>
      <c r="H2175" s="275">
        <v>1.597</v>
      </c>
      <c r="I2175" s="276"/>
      <c r="J2175" s="272"/>
      <c r="K2175" s="272"/>
      <c r="L2175" s="277"/>
      <c r="M2175" s="278"/>
      <c r="N2175" s="279"/>
      <c r="O2175" s="279"/>
      <c r="P2175" s="279"/>
      <c r="Q2175" s="279"/>
      <c r="R2175" s="279"/>
      <c r="S2175" s="279"/>
      <c r="T2175" s="280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T2175" s="281" t="s">
        <v>251</v>
      </c>
      <c r="AU2175" s="281" t="s">
        <v>85</v>
      </c>
      <c r="AV2175" s="14" t="s">
        <v>85</v>
      </c>
      <c r="AW2175" s="14" t="s">
        <v>30</v>
      </c>
      <c r="AX2175" s="14" t="s">
        <v>76</v>
      </c>
      <c r="AY2175" s="281" t="s">
        <v>242</v>
      </c>
    </row>
    <row r="2176" s="14" customFormat="1">
      <c r="A2176" s="14"/>
      <c r="B2176" s="271"/>
      <c r="C2176" s="272"/>
      <c r="D2176" s="262" t="s">
        <v>251</v>
      </c>
      <c r="E2176" s="273" t="s">
        <v>1</v>
      </c>
      <c r="F2176" s="274" t="s">
        <v>1137</v>
      </c>
      <c r="G2176" s="272"/>
      <c r="H2176" s="275">
        <v>4.8090000000000002</v>
      </c>
      <c r="I2176" s="276"/>
      <c r="J2176" s="272"/>
      <c r="K2176" s="272"/>
      <c r="L2176" s="277"/>
      <c r="M2176" s="278"/>
      <c r="N2176" s="279"/>
      <c r="O2176" s="279"/>
      <c r="P2176" s="279"/>
      <c r="Q2176" s="279"/>
      <c r="R2176" s="279"/>
      <c r="S2176" s="279"/>
      <c r="T2176" s="280"/>
      <c r="U2176" s="14"/>
      <c r="V2176" s="14"/>
      <c r="W2176" s="14"/>
      <c r="X2176" s="14"/>
      <c r="Y2176" s="14"/>
      <c r="Z2176" s="14"/>
      <c r="AA2176" s="14"/>
      <c r="AB2176" s="14"/>
      <c r="AC2176" s="14"/>
      <c r="AD2176" s="14"/>
      <c r="AE2176" s="14"/>
      <c r="AT2176" s="281" t="s">
        <v>251</v>
      </c>
      <c r="AU2176" s="281" t="s">
        <v>85</v>
      </c>
      <c r="AV2176" s="14" t="s">
        <v>85</v>
      </c>
      <c r="AW2176" s="14" t="s">
        <v>30</v>
      </c>
      <c r="AX2176" s="14" t="s">
        <v>76</v>
      </c>
      <c r="AY2176" s="281" t="s">
        <v>242</v>
      </c>
    </row>
    <row r="2177" s="14" customFormat="1">
      <c r="A2177" s="14"/>
      <c r="B2177" s="271"/>
      <c r="C2177" s="272"/>
      <c r="D2177" s="262" t="s">
        <v>251</v>
      </c>
      <c r="E2177" s="273" t="s">
        <v>1</v>
      </c>
      <c r="F2177" s="274" t="s">
        <v>1137</v>
      </c>
      <c r="G2177" s="272"/>
      <c r="H2177" s="275">
        <v>4.8090000000000002</v>
      </c>
      <c r="I2177" s="276"/>
      <c r="J2177" s="272"/>
      <c r="K2177" s="272"/>
      <c r="L2177" s="277"/>
      <c r="M2177" s="278"/>
      <c r="N2177" s="279"/>
      <c r="O2177" s="279"/>
      <c r="P2177" s="279"/>
      <c r="Q2177" s="279"/>
      <c r="R2177" s="279"/>
      <c r="S2177" s="279"/>
      <c r="T2177" s="280"/>
      <c r="U2177" s="14"/>
      <c r="V2177" s="14"/>
      <c r="W2177" s="14"/>
      <c r="X2177" s="14"/>
      <c r="Y2177" s="14"/>
      <c r="Z2177" s="14"/>
      <c r="AA2177" s="14"/>
      <c r="AB2177" s="14"/>
      <c r="AC2177" s="14"/>
      <c r="AD2177" s="14"/>
      <c r="AE2177" s="14"/>
      <c r="AT2177" s="281" t="s">
        <v>251</v>
      </c>
      <c r="AU2177" s="281" t="s">
        <v>85</v>
      </c>
      <c r="AV2177" s="14" t="s">
        <v>85</v>
      </c>
      <c r="AW2177" s="14" t="s">
        <v>30</v>
      </c>
      <c r="AX2177" s="14" t="s">
        <v>76</v>
      </c>
      <c r="AY2177" s="281" t="s">
        <v>242</v>
      </c>
    </row>
    <row r="2178" s="14" customFormat="1">
      <c r="A2178" s="14"/>
      <c r="B2178" s="271"/>
      <c r="C2178" s="272"/>
      <c r="D2178" s="262" t="s">
        <v>251</v>
      </c>
      <c r="E2178" s="273" t="s">
        <v>1</v>
      </c>
      <c r="F2178" s="274" t="s">
        <v>2239</v>
      </c>
      <c r="G2178" s="272"/>
      <c r="H2178" s="275">
        <v>1.597</v>
      </c>
      <c r="I2178" s="276"/>
      <c r="J2178" s="272"/>
      <c r="K2178" s="272"/>
      <c r="L2178" s="277"/>
      <c r="M2178" s="278"/>
      <c r="N2178" s="279"/>
      <c r="O2178" s="279"/>
      <c r="P2178" s="279"/>
      <c r="Q2178" s="279"/>
      <c r="R2178" s="279"/>
      <c r="S2178" s="279"/>
      <c r="T2178" s="280"/>
      <c r="U2178" s="14"/>
      <c r="V2178" s="14"/>
      <c r="W2178" s="14"/>
      <c r="X2178" s="14"/>
      <c r="Y2178" s="14"/>
      <c r="Z2178" s="14"/>
      <c r="AA2178" s="14"/>
      <c r="AB2178" s="14"/>
      <c r="AC2178" s="14"/>
      <c r="AD2178" s="14"/>
      <c r="AE2178" s="14"/>
      <c r="AT2178" s="281" t="s">
        <v>251</v>
      </c>
      <c r="AU2178" s="281" t="s">
        <v>85</v>
      </c>
      <c r="AV2178" s="14" t="s">
        <v>85</v>
      </c>
      <c r="AW2178" s="14" t="s">
        <v>30</v>
      </c>
      <c r="AX2178" s="14" t="s">
        <v>76</v>
      </c>
      <c r="AY2178" s="281" t="s">
        <v>242</v>
      </c>
    </row>
    <row r="2179" s="13" customFormat="1">
      <c r="A2179" s="13"/>
      <c r="B2179" s="260"/>
      <c r="C2179" s="261"/>
      <c r="D2179" s="262" t="s">
        <v>251</v>
      </c>
      <c r="E2179" s="263" t="s">
        <v>1</v>
      </c>
      <c r="F2179" s="264" t="s">
        <v>2231</v>
      </c>
      <c r="G2179" s="261"/>
      <c r="H2179" s="263" t="s">
        <v>1</v>
      </c>
      <c r="I2179" s="265"/>
      <c r="J2179" s="261"/>
      <c r="K2179" s="261"/>
      <c r="L2179" s="266"/>
      <c r="M2179" s="267"/>
      <c r="N2179" s="268"/>
      <c r="O2179" s="268"/>
      <c r="P2179" s="268"/>
      <c r="Q2179" s="268"/>
      <c r="R2179" s="268"/>
      <c r="S2179" s="268"/>
      <c r="T2179" s="269"/>
      <c r="U2179" s="13"/>
      <c r="V2179" s="13"/>
      <c r="W2179" s="13"/>
      <c r="X2179" s="13"/>
      <c r="Y2179" s="13"/>
      <c r="Z2179" s="13"/>
      <c r="AA2179" s="13"/>
      <c r="AB2179" s="13"/>
      <c r="AC2179" s="13"/>
      <c r="AD2179" s="13"/>
      <c r="AE2179" s="13"/>
      <c r="AT2179" s="270" t="s">
        <v>251</v>
      </c>
      <c r="AU2179" s="270" t="s">
        <v>85</v>
      </c>
      <c r="AV2179" s="13" t="s">
        <v>31</v>
      </c>
      <c r="AW2179" s="13" t="s">
        <v>30</v>
      </c>
      <c r="AX2179" s="13" t="s">
        <v>76</v>
      </c>
      <c r="AY2179" s="270" t="s">
        <v>242</v>
      </c>
    </row>
    <row r="2180" s="14" customFormat="1">
      <c r="A2180" s="14"/>
      <c r="B2180" s="271"/>
      <c r="C2180" s="272"/>
      <c r="D2180" s="262" t="s">
        <v>251</v>
      </c>
      <c r="E2180" s="273" t="s">
        <v>1</v>
      </c>
      <c r="F2180" s="274" t="s">
        <v>2243</v>
      </c>
      <c r="G2180" s="272"/>
      <c r="H2180" s="275">
        <v>40</v>
      </c>
      <c r="I2180" s="276"/>
      <c r="J2180" s="272"/>
      <c r="K2180" s="272"/>
      <c r="L2180" s="277"/>
      <c r="M2180" s="278"/>
      <c r="N2180" s="279"/>
      <c r="O2180" s="279"/>
      <c r="P2180" s="279"/>
      <c r="Q2180" s="279"/>
      <c r="R2180" s="279"/>
      <c r="S2180" s="279"/>
      <c r="T2180" s="280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T2180" s="281" t="s">
        <v>251</v>
      </c>
      <c r="AU2180" s="281" t="s">
        <v>85</v>
      </c>
      <c r="AV2180" s="14" t="s">
        <v>85</v>
      </c>
      <c r="AW2180" s="14" t="s">
        <v>30</v>
      </c>
      <c r="AX2180" s="14" t="s">
        <v>76</v>
      </c>
      <c r="AY2180" s="281" t="s">
        <v>242</v>
      </c>
    </row>
    <row r="2181" s="16" customFormat="1">
      <c r="A2181" s="16"/>
      <c r="B2181" s="293"/>
      <c r="C2181" s="294"/>
      <c r="D2181" s="262" t="s">
        <v>251</v>
      </c>
      <c r="E2181" s="295" t="s">
        <v>1</v>
      </c>
      <c r="F2181" s="296" t="s">
        <v>293</v>
      </c>
      <c r="G2181" s="294"/>
      <c r="H2181" s="297">
        <v>107.096</v>
      </c>
      <c r="I2181" s="298"/>
      <c r="J2181" s="294"/>
      <c r="K2181" s="294"/>
      <c r="L2181" s="299"/>
      <c r="M2181" s="300"/>
      <c r="N2181" s="301"/>
      <c r="O2181" s="301"/>
      <c r="P2181" s="301"/>
      <c r="Q2181" s="301"/>
      <c r="R2181" s="301"/>
      <c r="S2181" s="301"/>
      <c r="T2181" s="302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T2181" s="303" t="s">
        <v>251</v>
      </c>
      <c r="AU2181" s="303" t="s">
        <v>85</v>
      </c>
      <c r="AV2181" s="16" t="s">
        <v>113</v>
      </c>
      <c r="AW2181" s="16" t="s">
        <v>30</v>
      </c>
      <c r="AX2181" s="16" t="s">
        <v>76</v>
      </c>
      <c r="AY2181" s="303" t="s">
        <v>242</v>
      </c>
    </row>
    <row r="2182" s="15" customFormat="1">
      <c r="A2182" s="15"/>
      <c r="B2182" s="282"/>
      <c r="C2182" s="283"/>
      <c r="D2182" s="262" t="s">
        <v>251</v>
      </c>
      <c r="E2182" s="284" t="s">
        <v>1</v>
      </c>
      <c r="F2182" s="285" t="s">
        <v>256</v>
      </c>
      <c r="G2182" s="283"/>
      <c r="H2182" s="286">
        <v>307.10000000000002</v>
      </c>
      <c r="I2182" s="287"/>
      <c r="J2182" s="283"/>
      <c r="K2182" s="283"/>
      <c r="L2182" s="288"/>
      <c r="M2182" s="289"/>
      <c r="N2182" s="290"/>
      <c r="O2182" s="290"/>
      <c r="P2182" s="290"/>
      <c r="Q2182" s="290"/>
      <c r="R2182" s="290"/>
      <c r="S2182" s="290"/>
      <c r="T2182" s="291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T2182" s="292" t="s">
        <v>251</v>
      </c>
      <c r="AU2182" s="292" t="s">
        <v>85</v>
      </c>
      <c r="AV2182" s="15" t="s">
        <v>249</v>
      </c>
      <c r="AW2182" s="15" t="s">
        <v>30</v>
      </c>
      <c r="AX2182" s="15" t="s">
        <v>31</v>
      </c>
      <c r="AY2182" s="292" t="s">
        <v>242</v>
      </c>
    </row>
    <row r="2183" s="2" customFormat="1" ht="16.5" customHeight="1">
      <c r="A2183" s="41"/>
      <c r="B2183" s="42"/>
      <c r="C2183" s="304" t="s">
        <v>2244</v>
      </c>
      <c r="D2183" s="304" t="s">
        <v>551</v>
      </c>
      <c r="E2183" s="305" t="s">
        <v>2245</v>
      </c>
      <c r="F2183" s="306" t="s">
        <v>2246</v>
      </c>
      <c r="G2183" s="307" t="s">
        <v>353</v>
      </c>
      <c r="H2183" s="308">
        <v>322.45499999999998</v>
      </c>
      <c r="I2183" s="309"/>
      <c r="J2183" s="308">
        <f>ROUND(I2183*H2183,3)</f>
        <v>0</v>
      </c>
      <c r="K2183" s="310"/>
      <c r="L2183" s="311"/>
      <c r="M2183" s="312" t="s">
        <v>1</v>
      </c>
      <c r="N2183" s="313" t="s">
        <v>41</v>
      </c>
      <c r="O2183" s="94"/>
      <c r="P2183" s="256">
        <f>O2183*H2183</f>
        <v>0</v>
      </c>
      <c r="Q2183" s="256">
        <v>1.0000000000000001E-05</v>
      </c>
      <c r="R2183" s="256">
        <f>Q2183*H2183</f>
        <v>0.0032245500000000001</v>
      </c>
      <c r="S2183" s="256">
        <v>0</v>
      </c>
      <c r="T2183" s="257">
        <f>S2183*H2183</f>
        <v>0</v>
      </c>
      <c r="U2183" s="41"/>
      <c r="V2183" s="41"/>
      <c r="W2183" s="41"/>
      <c r="X2183" s="41"/>
      <c r="Y2183" s="41"/>
      <c r="Z2183" s="41"/>
      <c r="AA2183" s="41"/>
      <c r="AB2183" s="41"/>
      <c r="AC2183" s="41"/>
      <c r="AD2183" s="41"/>
      <c r="AE2183" s="41"/>
      <c r="AR2183" s="258" t="s">
        <v>1326</v>
      </c>
      <c r="AT2183" s="258" t="s">
        <v>551</v>
      </c>
      <c r="AU2183" s="258" t="s">
        <v>85</v>
      </c>
      <c r="AY2183" s="18" t="s">
        <v>242</v>
      </c>
      <c r="BE2183" s="146">
        <f>IF(N2183="základní",J2183,0)</f>
        <v>0</v>
      </c>
      <c r="BF2183" s="146">
        <f>IF(N2183="snížená",J2183,0)</f>
        <v>0</v>
      </c>
      <c r="BG2183" s="146">
        <f>IF(N2183="zákl. přenesená",J2183,0)</f>
        <v>0</v>
      </c>
      <c r="BH2183" s="146">
        <f>IF(N2183="sníž. přenesená",J2183,0)</f>
        <v>0</v>
      </c>
      <c r="BI2183" s="146">
        <f>IF(N2183="nulová",J2183,0)</f>
        <v>0</v>
      </c>
      <c r="BJ2183" s="18" t="s">
        <v>31</v>
      </c>
      <c r="BK2183" s="259">
        <f>ROUND(I2183*H2183,3)</f>
        <v>0</v>
      </c>
      <c r="BL2183" s="18" t="s">
        <v>518</v>
      </c>
      <c r="BM2183" s="258" t="s">
        <v>2247</v>
      </c>
    </row>
    <row r="2184" s="14" customFormat="1">
      <c r="A2184" s="14"/>
      <c r="B2184" s="271"/>
      <c r="C2184" s="272"/>
      <c r="D2184" s="262" t="s">
        <v>251</v>
      </c>
      <c r="E2184" s="272"/>
      <c r="F2184" s="274" t="s">
        <v>2248</v>
      </c>
      <c r="G2184" s="272"/>
      <c r="H2184" s="275">
        <v>322.45499999999998</v>
      </c>
      <c r="I2184" s="276"/>
      <c r="J2184" s="272"/>
      <c r="K2184" s="272"/>
      <c r="L2184" s="277"/>
      <c r="M2184" s="278"/>
      <c r="N2184" s="279"/>
      <c r="O2184" s="279"/>
      <c r="P2184" s="279"/>
      <c r="Q2184" s="279"/>
      <c r="R2184" s="279"/>
      <c r="S2184" s="279"/>
      <c r="T2184" s="280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T2184" s="281" t="s">
        <v>251</v>
      </c>
      <c r="AU2184" s="281" t="s">
        <v>85</v>
      </c>
      <c r="AV2184" s="14" t="s">
        <v>85</v>
      </c>
      <c r="AW2184" s="14" t="s">
        <v>4</v>
      </c>
      <c r="AX2184" s="14" t="s">
        <v>31</v>
      </c>
      <c r="AY2184" s="281" t="s">
        <v>242</v>
      </c>
    </row>
    <row r="2185" s="2" customFormat="1" ht="24.15" customHeight="1">
      <c r="A2185" s="41"/>
      <c r="B2185" s="42"/>
      <c r="C2185" s="247" t="s">
        <v>2249</v>
      </c>
      <c r="D2185" s="247" t="s">
        <v>245</v>
      </c>
      <c r="E2185" s="248" t="s">
        <v>2250</v>
      </c>
      <c r="F2185" s="249" t="s">
        <v>2251</v>
      </c>
      <c r="G2185" s="250" t="s">
        <v>353</v>
      </c>
      <c r="H2185" s="251">
        <v>2415.444</v>
      </c>
      <c r="I2185" s="252"/>
      <c r="J2185" s="251">
        <f>ROUND(I2185*H2185,3)</f>
        <v>0</v>
      </c>
      <c r="K2185" s="253"/>
      <c r="L2185" s="44"/>
      <c r="M2185" s="254" t="s">
        <v>1</v>
      </c>
      <c r="N2185" s="255" t="s">
        <v>41</v>
      </c>
      <c r="O2185" s="94"/>
      <c r="P2185" s="256">
        <f>O2185*H2185</f>
        <v>0</v>
      </c>
      <c r="Q2185" s="256">
        <v>0.00021000000000000001</v>
      </c>
      <c r="R2185" s="256">
        <f>Q2185*H2185</f>
        <v>0.50724323999999998</v>
      </c>
      <c r="S2185" s="256">
        <v>0</v>
      </c>
      <c r="T2185" s="257">
        <f>S2185*H2185</f>
        <v>0</v>
      </c>
      <c r="U2185" s="41"/>
      <c r="V2185" s="41"/>
      <c r="W2185" s="41"/>
      <c r="X2185" s="41"/>
      <c r="Y2185" s="41"/>
      <c r="Z2185" s="41"/>
      <c r="AA2185" s="41"/>
      <c r="AB2185" s="41"/>
      <c r="AC2185" s="41"/>
      <c r="AD2185" s="41"/>
      <c r="AE2185" s="41"/>
      <c r="AR2185" s="258" t="s">
        <v>518</v>
      </c>
      <c r="AT2185" s="258" t="s">
        <v>245</v>
      </c>
      <c r="AU2185" s="258" t="s">
        <v>85</v>
      </c>
      <c r="AY2185" s="18" t="s">
        <v>242</v>
      </c>
      <c r="BE2185" s="146">
        <f>IF(N2185="základní",J2185,0)</f>
        <v>0</v>
      </c>
      <c r="BF2185" s="146">
        <f>IF(N2185="snížená",J2185,0)</f>
        <v>0</v>
      </c>
      <c r="BG2185" s="146">
        <f>IF(N2185="zákl. přenesená",J2185,0)</f>
        <v>0</v>
      </c>
      <c r="BH2185" s="146">
        <f>IF(N2185="sníž. přenesená",J2185,0)</f>
        <v>0</v>
      </c>
      <c r="BI2185" s="146">
        <f>IF(N2185="nulová",J2185,0)</f>
        <v>0</v>
      </c>
      <c r="BJ2185" s="18" t="s">
        <v>31</v>
      </c>
      <c r="BK2185" s="259">
        <f>ROUND(I2185*H2185,3)</f>
        <v>0</v>
      </c>
      <c r="BL2185" s="18" t="s">
        <v>518</v>
      </c>
      <c r="BM2185" s="258" t="s">
        <v>2252</v>
      </c>
    </row>
    <row r="2186" s="14" customFormat="1">
      <c r="A2186" s="14"/>
      <c r="B2186" s="271"/>
      <c r="C2186" s="272"/>
      <c r="D2186" s="262" t="s">
        <v>251</v>
      </c>
      <c r="E2186" s="273" t="s">
        <v>1</v>
      </c>
      <c r="F2186" s="274" t="s">
        <v>2253</v>
      </c>
      <c r="G2186" s="272"/>
      <c r="H2186" s="275">
        <v>495.02999999999997</v>
      </c>
      <c r="I2186" s="276"/>
      <c r="J2186" s="272"/>
      <c r="K2186" s="272"/>
      <c r="L2186" s="277"/>
      <c r="M2186" s="278"/>
      <c r="N2186" s="279"/>
      <c r="O2186" s="279"/>
      <c r="P2186" s="279"/>
      <c r="Q2186" s="279"/>
      <c r="R2186" s="279"/>
      <c r="S2186" s="279"/>
      <c r="T2186" s="280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T2186" s="281" t="s">
        <v>251</v>
      </c>
      <c r="AU2186" s="281" t="s">
        <v>85</v>
      </c>
      <c r="AV2186" s="14" t="s">
        <v>85</v>
      </c>
      <c r="AW2186" s="14" t="s">
        <v>30</v>
      </c>
      <c r="AX2186" s="14" t="s">
        <v>76</v>
      </c>
      <c r="AY2186" s="281" t="s">
        <v>242</v>
      </c>
    </row>
    <row r="2187" s="14" customFormat="1">
      <c r="A2187" s="14"/>
      <c r="B2187" s="271"/>
      <c r="C2187" s="272"/>
      <c r="D2187" s="262" t="s">
        <v>251</v>
      </c>
      <c r="E2187" s="273" t="s">
        <v>1</v>
      </c>
      <c r="F2187" s="274" t="s">
        <v>2254</v>
      </c>
      <c r="G2187" s="272"/>
      <c r="H2187" s="275">
        <v>1244.193</v>
      </c>
      <c r="I2187" s="276"/>
      <c r="J2187" s="272"/>
      <c r="K2187" s="272"/>
      <c r="L2187" s="277"/>
      <c r="M2187" s="278"/>
      <c r="N2187" s="279"/>
      <c r="O2187" s="279"/>
      <c r="P2187" s="279"/>
      <c r="Q2187" s="279"/>
      <c r="R2187" s="279"/>
      <c r="S2187" s="279"/>
      <c r="T2187" s="280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T2187" s="281" t="s">
        <v>251</v>
      </c>
      <c r="AU2187" s="281" t="s">
        <v>85</v>
      </c>
      <c r="AV2187" s="14" t="s">
        <v>85</v>
      </c>
      <c r="AW2187" s="14" t="s">
        <v>30</v>
      </c>
      <c r="AX2187" s="14" t="s">
        <v>76</v>
      </c>
      <c r="AY2187" s="281" t="s">
        <v>242</v>
      </c>
    </row>
    <row r="2188" s="14" customFormat="1">
      <c r="A2188" s="14"/>
      <c r="B2188" s="271"/>
      <c r="C2188" s="272"/>
      <c r="D2188" s="262" t="s">
        <v>251</v>
      </c>
      <c r="E2188" s="273" t="s">
        <v>1</v>
      </c>
      <c r="F2188" s="274" t="s">
        <v>2255</v>
      </c>
      <c r="G2188" s="272"/>
      <c r="H2188" s="275">
        <v>480.09800000000001</v>
      </c>
      <c r="I2188" s="276"/>
      <c r="J2188" s="272"/>
      <c r="K2188" s="272"/>
      <c r="L2188" s="277"/>
      <c r="M2188" s="278"/>
      <c r="N2188" s="279"/>
      <c r="O2188" s="279"/>
      <c r="P2188" s="279"/>
      <c r="Q2188" s="279"/>
      <c r="R2188" s="279"/>
      <c r="S2188" s="279"/>
      <c r="T2188" s="280"/>
      <c r="U2188" s="14"/>
      <c r="V2188" s="14"/>
      <c r="W2188" s="14"/>
      <c r="X2188" s="14"/>
      <c r="Y2188" s="14"/>
      <c r="Z2188" s="14"/>
      <c r="AA2188" s="14"/>
      <c r="AB2188" s="14"/>
      <c r="AC2188" s="14"/>
      <c r="AD2188" s="14"/>
      <c r="AE2188" s="14"/>
      <c r="AT2188" s="281" t="s">
        <v>251</v>
      </c>
      <c r="AU2188" s="281" t="s">
        <v>85</v>
      </c>
      <c r="AV2188" s="14" t="s">
        <v>85</v>
      </c>
      <c r="AW2188" s="14" t="s">
        <v>30</v>
      </c>
      <c r="AX2188" s="14" t="s">
        <v>76</v>
      </c>
      <c r="AY2188" s="281" t="s">
        <v>242</v>
      </c>
    </row>
    <row r="2189" s="14" customFormat="1">
      <c r="A2189" s="14"/>
      <c r="B2189" s="271"/>
      <c r="C2189" s="272"/>
      <c r="D2189" s="262" t="s">
        <v>251</v>
      </c>
      <c r="E2189" s="273" t="s">
        <v>1</v>
      </c>
      <c r="F2189" s="274" t="s">
        <v>2256</v>
      </c>
      <c r="G2189" s="272"/>
      <c r="H2189" s="275">
        <v>439.5</v>
      </c>
      <c r="I2189" s="276"/>
      <c r="J2189" s="272"/>
      <c r="K2189" s="272"/>
      <c r="L2189" s="277"/>
      <c r="M2189" s="278"/>
      <c r="N2189" s="279"/>
      <c r="O2189" s="279"/>
      <c r="P2189" s="279"/>
      <c r="Q2189" s="279"/>
      <c r="R2189" s="279"/>
      <c r="S2189" s="279"/>
      <c r="T2189" s="280"/>
      <c r="U2189" s="14"/>
      <c r="V2189" s="14"/>
      <c r="W2189" s="14"/>
      <c r="X2189" s="14"/>
      <c r="Y2189" s="14"/>
      <c r="Z2189" s="14"/>
      <c r="AA2189" s="14"/>
      <c r="AB2189" s="14"/>
      <c r="AC2189" s="14"/>
      <c r="AD2189" s="14"/>
      <c r="AE2189" s="14"/>
      <c r="AT2189" s="281" t="s">
        <v>251</v>
      </c>
      <c r="AU2189" s="281" t="s">
        <v>85</v>
      </c>
      <c r="AV2189" s="14" t="s">
        <v>85</v>
      </c>
      <c r="AW2189" s="14" t="s">
        <v>30</v>
      </c>
      <c r="AX2189" s="14" t="s">
        <v>76</v>
      </c>
      <c r="AY2189" s="281" t="s">
        <v>242</v>
      </c>
    </row>
    <row r="2190" s="14" customFormat="1">
      <c r="A2190" s="14"/>
      <c r="B2190" s="271"/>
      <c r="C2190" s="272"/>
      <c r="D2190" s="262" t="s">
        <v>251</v>
      </c>
      <c r="E2190" s="273" t="s">
        <v>1</v>
      </c>
      <c r="F2190" s="274" t="s">
        <v>2257</v>
      </c>
      <c r="G2190" s="272"/>
      <c r="H2190" s="275">
        <v>-243.37700000000001</v>
      </c>
      <c r="I2190" s="276"/>
      <c r="J2190" s="272"/>
      <c r="K2190" s="272"/>
      <c r="L2190" s="277"/>
      <c r="M2190" s="278"/>
      <c r="N2190" s="279"/>
      <c r="O2190" s="279"/>
      <c r="P2190" s="279"/>
      <c r="Q2190" s="279"/>
      <c r="R2190" s="279"/>
      <c r="S2190" s="279"/>
      <c r="T2190" s="280"/>
      <c r="U2190" s="14"/>
      <c r="V2190" s="14"/>
      <c r="W2190" s="14"/>
      <c r="X2190" s="14"/>
      <c r="Y2190" s="14"/>
      <c r="Z2190" s="14"/>
      <c r="AA2190" s="14"/>
      <c r="AB2190" s="14"/>
      <c r="AC2190" s="14"/>
      <c r="AD2190" s="14"/>
      <c r="AE2190" s="14"/>
      <c r="AT2190" s="281" t="s">
        <v>251</v>
      </c>
      <c r="AU2190" s="281" t="s">
        <v>85</v>
      </c>
      <c r="AV2190" s="14" t="s">
        <v>85</v>
      </c>
      <c r="AW2190" s="14" t="s">
        <v>30</v>
      </c>
      <c r="AX2190" s="14" t="s">
        <v>76</v>
      </c>
      <c r="AY2190" s="281" t="s">
        <v>242</v>
      </c>
    </row>
    <row r="2191" s="15" customFormat="1">
      <c r="A2191" s="15"/>
      <c r="B2191" s="282"/>
      <c r="C2191" s="283"/>
      <c r="D2191" s="262" t="s">
        <v>251</v>
      </c>
      <c r="E2191" s="284" t="s">
        <v>1</v>
      </c>
      <c r="F2191" s="285" t="s">
        <v>256</v>
      </c>
      <c r="G2191" s="283"/>
      <c r="H2191" s="286">
        <v>2415.444</v>
      </c>
      <c r="I2191" s="287"/>
      <c r="J2191" s="283"/>
      <c r="K2191" s="283"/>
      <c r="L2191" s="288"/>
      <c r="M2191" s="289"/>
      <c r="N2191" s="290"/>
      <c r="O2191" s="290"/>
      <c r="P2191" s="290"/>
      <c r="Q2191" s="290"/>
      <c r="R2191" s="290"/>
      <c r="S2191" s="290"/>
      <c r="T2191" s="291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T2191" s="292" t="s">
        <v>251</v>
      </c>
      <c r="AU2191" s="292" t="s">
        <v>85</v>
      </c>
      <c r="AV2191" s="15" t="s">
        <v>249</v>
      </c>
      <c r="AW2191" s="15" t="s">
        <v>30</v>
      </c>
      <c r="AX2191" s="15" t="s">
        <v>31</v>
      </c>
      <c r="AY2191" s="292" t="s">
        <v>242</v>
      </c>
    </row>
    <row r="2192" s="2" customFormat="1" ht="24.15" customHeight="1">
      <c r="A2192" s="41"/>
      <c r="B2192" s="42"/>
      <c r="C2192" s="247" t="s">
        <v>2258</v>
      </c>
      <c r="D2192" s="247" t="s">
        <v>245</v>
      </c>
      <c r="E2192" s="248" t="s">
        <v>2259</v>
      </c>
      <c r="F2192" s="249" t="s">
        <v>2260</v>
      </c>
      <c r="G2192" s="250" t="s">
        <v>353</v>
      </c>
      <c r="H2192" s="251">
        <v>2415.444</v>
      </c>
      <c r="I2192" s="252"/>
      <c r="J2192" s="251">
        <f>ROUND(I2192*H2192,3)</f>
        <v>0</v>
      </c>
      <c r="K2192" s="253"/>
      <c r="L2192" s="44"/>
      <c r="M2192" s="254" t="s">
        <v>1</v>
      </c>
      <c r="N2192" s="255" t="s">
        <v>41</v>
      </c>
      <c r="O2192" s="94"/>
      <c r="P2192" s="256">
        <f>O2192*H2192</f>
        <v>0</v>
      </c>
      <c r="Q2192" s="256">
        <v>0.00029</v>
      </c>
      <c r="R2192" s="256">
        <f>Q2192*H2192</f>
        <v>0.70047875999999998</v>
      </c>
      <c r="S2192" s="256">
        <v>0</v>
      </c>
      <c r="T2192" s="257">
        <f>S2192*H2192</f>
        <v>0</v>
      </c>
      <c r="U2192" s="41"/>
      <c r="V2192" s="41"/>
      <c r="W2192" s="41"/>
      <c r="X2192" s="41"/>
      <c r="Y2192" s="41"/>
      <c r="Z2192" s="41"/>
      <c r="AA2192" s="41"/>
      <c r="AB2192" s="41"/>
      <c r="AC2192" s="41"/>
      <c r="AD2192" s="41"/>
      <c r="AE2192" s="41"/>
      <c r="AR2192" s="258" t="s">
        <v>518</v>
      </c>
      <c r="AT2192" s="258" t="s">
        <v>245</v>
      </c>
      <c r="AU2192" s="258" t="s">
        <v>85</v>
      </c>
      <c r="AY2192" s="18" t="s">
        <v>242</v>
      </c>
      <c r="BE2192" s="146">
        <f>IF(N2192="základní",J2192,0)</f>
        <v>0</v>
      </c>
      <c r="BF2192" s="146">
        <f>IF(N2192="snížená",J2192,0)</f>
        <v>0</v>
      </c>
      <c r="BG2192" s="146">
        <f>IF(N2192="zákl. přenesená",J2192,0)</f>
        <v>0</v>
      </c>
      <c r="BH2192" s="146">
        <f>IF(N2192="sníž. přenesená",J2192,0)</f>
        <v>0</v>
      </c>
      <c r="BI2192" s="146">
        <f>IF(N2192="nulová",J2192,0)</f>
        <v>0</v>
      </c>
      <c r="BJ2192" s="18" t="s">
        <v>31</v>
      </c>
      <c r="BK2192" s="259">
        <f>ROUND(I2192*H2192,3)</f>
        <v>0</v>
      </c>
      <c r="BL2192" s="18" t="s">
        <v>518</v>
      </c>
      <c r="BM2192" s="258" t="s">
        <v>2261</v>
      </c>
    </row>
    <row r="2193" s="12" customFormat="1" ht="25.92" customHeight="1">
      <c r="A2193" s="12"/>
      <c r="B2193" s="231"/>
      <c r="C2193" s="232"/>
      <c r="D2193" s="233" t="s">
        <v>75</v>
      </c>
      <c r="E2193" s="234" t="s">
        <v>551</v>
      </c>
      <c r="F2193" s="234" t="s">
        <v>2262</v>
      </c>
      <c r="G2193" s="232"/>
      <c r="H2193" s="232"/>
      <c r="I2193" s="235"/>
      <c r="J2193" s="236">
        <f>BK2193</f>
        <v>0</v>
      </c>
      <c r="K2193" s="232"/>
      <c r="L2193" s="237"/>
      <c r="M2193" s="238"/>
      <c r="N2193" s="239"/>
      <c r="O2193" s="239"/>
      <c r="P2193" s="240">
        <f>P2194</f>
        <v>0</v>
      </c>
      <c r="Q2193" s="239"/>
      <c r="R2193" s="240">
        <f>R2194</f>
        <v>0</v>
      </c>
      <c r="S2193" s="239"/>
      <c r="T2193" s="241">
        <f>T2194</f>
        <v>0</v>
      </c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R2193" s="242" t="s">
        <v>113</v>
      </c>
      <c r="AT2193" s="243" t="s">
        <v>75</v>
      </c>
      <c r="AU2193" s="243" t="s">
        <v>76</v>
      </c>
      <c r="AY2193" s="242" t="s">
        <v>242</v>
      </c>
      <c r="BK2193" s="244">
        <f>BK2194</f>
        <v>0</v>
      </c>
    </row>
    <row r="2194" s="12" customFormat="1" ht="22.8" customHeight="1">
      <c r="A2194" s="12"/>
      <c r="B2194" s="231"/>
      <c r="C2194" s="232"/>
      <c r="D2194" s="233" t="s">
        <v>75</v>
      </c>
      <c r="E2194" s="245" t="s">
        <v>2263</v>
      </c>
      <c r="F2194" s="245" t="s">
        <v>2264</v>
      </c>
      <c r="G2194" s="232"/>
      <c r="H2194" s="232"/>
      <c r="I2194" s="235"/>
      <c r="J2194" s="246">
        <f>BK2194</f>
        <v>0</v>
      </c>
      <c r="K2194" s="232"/>
      <c r="L2194" s="237"/>
      <c r="M2194" s="238"/>
      <c r="N2194" s="239"/>
      <c r="O2194" s="239"/>
      <c r="P2194" s="240">
        <f>P2195</f>
        <v>0</v>
      </c>
      <c r="Q2194" s="239"/>
      <c r="R2194" s="240">
        <f>R2195</f>
        <v>0</v>
      </c>
      <c r="S2194" s="239"/>
      <c r="T2194" s="241">
        <f>T2195</f>
        <v>0</v>
      </c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R2194" s="242" t="s">
        <v>113</v>
      </c>
      <c r="AT2194" s="243" t="s">
        <v>75</v>
      </c>
      <c r="AU2194" s="243" t="s">
        <v>31</v>
      </c>
      <c r="AY2194" s="242" t="s">
        <v>242</v>
      </c>
      <c r="BK2194" s="244">
        <f>BK2195</f>
        <v>0</v>
      </c>
    </row>
    <row r="2195" s="2" customFormat="1" ht="16.5" customHeight="1">
      <c r="A2195" s="41"/>
      <c r="B2195" s="42"/>
      <c r="C2195" s="247" t="s">
        <v>2265</v>
      </c>
      <c r="D2195" s="247" t="s">
        <v>245</v>
      </c>
      <c r="E2195" s="248" t="s">
        <v>31</v>
      </c>
      <c r="F2195" s="249" t="s">
        <v>2266</v>
      </c>
      <c r="G2195" s="250" t="s">
        <v>2267</v>
      </c>
      <c r="H2195" s="251">
        <v>1</v>
      </c>
      <c r="I2195" s="252"/>
      <c r="J2195" s="251">
        <f>ROUND(I2195*H2195,3)</f>
        <v>0</v>
      </c>
      <c r="K2195" s="253"/>
      <c r="L2195" s="44"/>
      <c r="M2195" s="254" t="s">
        <v>1</v>
      </c>
      <c r="N2195" s="255" t="s">
        <v>41</v>
      </c>
      <c r="O2195" s="94"/>
      <c r="P2195" s="256">
        <f>O2195*H2195</f>
        <v>0</v>
      </c>
      <c r="Q2195" s="256">
        <v>0</v>
      </c>
      <c r="R2195" s="256">
        <f>Q2195*H2195</f>
        <v>0</v>
      </c>
      <c r="S2195" s="256">
        <v>0</v>
      </c>
      <c r="T2195" s="257">
        <f>S2195*H2195</f>
        <v>0</v>
      </c>
      <c r="U2195" s="41"/>
      <c r="V2195" s="41"/>
      <c r="W2195" s="41"/>
      <c r="X2195" s="41"/>
      <c r="Y2195" s="41"/>
      <c r="Z2195" s="41"/>
      <c r="AA2195" s="41"/>
      <c r="AB2195" s="41"/>
      <c r="AC2195" s="41"/>
      <c r="AD2195" s="41"/>
      <c r="AE2195" s="41"/>
      <c r="AR2195" s="258" t="s">
        <v>437</v>
      </c>
      <c r="AT2195" s="258" t="s">
        <v>245</v>
      </c>
      <c r="AU2195" s="258" t="s">
        <v>85</v>
      </c>
      <c r="AY2195" s="18" t="s">
        <v>242</v>
      </c>
      <c r="BE2195" s="146">
        <f>IF(N2195="základní",J2195,0)</f>
        <v>0</v>
      </c>
      <c r="BF2195" s="146">
        <f>IF(N2195="snížená",J2195,0)</f>
        <v>0</v>
      </c>
      <c r="BG2195" s="146">
        <f>IF(N2195="zákl. přenesená",J2195,0)</f>
        <v>0</v>
      </c>
      <c r="BH2195" s="146">
        <f>IF(N2195="sníž. přenesená",J2195,0)</f>
        <v>0</v>
      </c>
      <c r="BI2195" s="146">
        <f>IF(N2195="nulová",J2195,0)</f>
        <v>0</v>
      </c>
      <c r="BJ2195" s="18" t="s">
        <v>31</v>
      </c>
      <c r="BK2195" s="259">
        <f>ROUND(I2195*H2195,3)</f>
        <v>0</v>
      </c>
      <c r="BL2195" s="18" t="s">
        <v>437</v>
      </c>
      <c r="BM2195" s="258" t="s">
        <v>2268</v>
      </c>
    </row>
    <row r="2196" s="12" customFormat="1" ht="25.92" customHeight="1">
      <c r="A2196" s="12"/>
      <c r="B2196" s="231"/>
      <c r="C2196" s="232"/>
      <c r="D2196" s="233" t="s">
        <v>75</v>
      </c>
      <c r="E2196" s="234" t="s">
        <v>2269</v>
      </c>
      <c r="F2196" s="234" t="s">
        <v>2270</v>
      </c>
      <c r="G2196" s="232"/>
      <c r="H2196" s="232"/>
      <c r="I2196" s="235"/>
      <c r="J2196" s="236">
        <f>BK2196</f>
        <v>0</v>
      </c>
      <c r="K2196" s="232"/>
      <c r="L2196" s="237"/>
      <c r="M2196" s="238"/>
      <c r="N2196" s="239"/>
      <c r="O2196" s="239"/>
      <c r="P2196" s="240">
        <f>SUM(P2197:P2202)</f>
        <v>0</v>
      </c>
      <c r="Q2196" s="239"/>
      <c r="R2196" s="240">
        <f>SUM(R2197:R2202)</f>
        <v>0</v>
      </c>
      <c r="S2196" s="239"/>
      <c r="T2196" s="241">
        <f>SUM(T2197:T2202)</f>
        <v>0</v>
      </c>
      <c r="U2196" s="12"/>
      <c r="V2196" s="12"/>
      <c r="W2196" s="12"/>
      <c r="X2196" s="12"/>
      <c r="Y2196" s="12"/>
      <c r="Z2196" s="12"/>
      <c r="AA2196" s="12"/>
      <c r="AB2196" s="12"/>
      <c r="AC2196" s="12"/>
      <c r="AD2196" s="12"/>
      <c r="AE2196" s="12"/>
      <c r="AR2196" s="242" t="s">
        <v>249</v>
      </c>
      <c r="AT2196" s="243" t="s">
        <v>75</v>
      </c>
      <c r="AU2196" s="243" t="s">
        <v>76</v>
      </c>
      <c r="AY2196" s="242" t="s">
        <v>242</v>
      </c>
      <c r="BK2196" s="244">
        <f>SUM(BK2197:BK2202)</f>
        <v>0</v>
      </c>
    </row>
    <row r="2197" s="2" customFormat="1" ht="21.75" customHeight="1">
      <c r="A2197" s="41"/>
      <c r="B2197" s="42"/>
      <c r="C2197" s="247" t="s">
        <v>2271</v>
      </c>
      <c r="D2197" s="247" t="s">
        <v>245</v>
      </c>
      <c r="E2197" s="248" t="s">
        <v>2272</v>
      </c>
      <c r="F2197" s="249" t="s">
        <v>2273</v>
      </c>
      <c r="G2197" s="250" t="s">
        <v>2274</v>
      </c>
      <c r="H2197" s="251">
        <v>100</v>
      </c>
      <c r="I2197" s="252"/>
      <c r="J2197" s="251">
        <f>ROUND(I2197*H2197,3)</f>
        <v>0</v>
      </c>
      <c r="K2197" s="253"/>
      <c r="L2197" s="44"/>
      <c r="M2197" s="254" t="s">
        <v>1</v>
      </c>
      <c r="N2197" s="255" t="s">
        <v>41</v>
      </c>
      <c r="O2197" s="94"/>
      <c r="P2197" s="256">
        <f>O2197*H2197</f>
        <v>0</v>
      </c>
      <c r="Q2197" s="256">
        <v>0</v>
      </c>
      <c r="R2197" s="256">
        <f>Q2197*H2197</f>
        <v>0</v>
      </c>
      <c r="S2197" s="256">
        <v>0</v>
      </c>
      <c r="T2197" s="257">
        <f>S2197*H2197</f>
        <v>0</v>
      </c>
      <c r="U2197" s="41"/>
      <c r="V2197" s="41"/>
      <c r="W2197" s="41"/>
      <c r="X2197" s="41"/>
      <c r="Y2197" s="41"/>
      <c r="Z2197" s="41"/>
      <c r="AA2197" s="41"/>
      <c r="AB2197" s="41"/>
      <c r="AC2197" s="41"/>
      <c r="AD2197" s="41"/>
      <c r="AE2197" s="41"/>
      <c r="AR2197" s="258" t="s">
        <v>2275</v>
      </c>
      <c r="AT2197" s="258" t="s">
        <v>245</v>
      </c>
      <c r="AU2197" s="258" t="s">
        <v>31</v>
      </c>
      <c r="AY2197" s="18" t="s">
        <v>242</v>
      </c>
      <c r="BE2197" s="146">
        <f>IF(N2197="základní",J2197,0)</f>
        <v>0</v>
      </c>
      <c r="BF2197" s="146">
        <f>IF(N2197="snížená",J2197,0)</f>
        <v>0</v>
      </c>
      <c r="BG2197" s="146">
        <f>IF(N2197="zákl. přenesená",J2197,0)</f>
        <v>0</v>
      </c>
      <c r="BH2197" s="146">
        <f>IF(N2197="sníž. přenesená",J2197,0)</f>
        <v>0</v>
      </c>
      <c r="BI2197" s="146">
        <f>IF(N2197="nulová",J2197,0)</f>
        <v>0</v>
      </c>
      <c r="BJ2197" s="18" t="s">
        <v>31</v>
      </c>
      <c r="BK2197" s="259">
        <f>ROUND(I2197*H2197,3)</f>
        <v>0</v>
      </c>
      <c r="BL2197" s="18" t="s">
        <v>2275</v>
      </c>
      <c r="BM2197" s="258" t="s">
        <v>2276</v>
      </c>
    </row>
    <row r="2198" s="13" customFormat="1">
      <c r="A2198" s="13"/>
      <c r="B2198" s="260"/>
      <c r="C2198" s="261"/>
      <c r="D2198" s="262" t="s">
        <v>251</v>
      </c>
      <c r="E2198" s="263" t="s">
        <v>1</v>
      </c>
      <c r="F2198" s="264" t="s">
        <v>2277</v>
      </c>
      <c r="G2198" s="261"/>
      <c r="H2198" s="263" t="s">
        <v>1</v>
      </c>
      <c r="I2198" s="265"/>
      <c r="J2198" s="261"/>
      <c r="K2198" s="261"/>
      <c r="L2198" s="266"/>
      <c r="M2198" s="267"/>
      <c r="N2198" s="268"/>
      <c r="O2198" s="268"/>
      <c r="P2198" s="268"/>
      <c r="Q2198" s="268"/>
      <c r="R2198" s="268"/>
      <c r="S2198" s="268"/>
      <c r="T2198" s="269"/>
      <c r="U2198" s="13"/>
      <c r="V2198" s="13"/>
      <c r="W2198" s="13"/>
      <c r="X2198" s="13"/>
      <c r="Y2198" s="13"/>
      <c r="Z2198" s="13"/>
      <c r="AA2198" s="13"/>
      <c r="AB2198" s="13"/>
      <c r="AC2198" s="13"/>
      <c r="AD2198" s="13"/>
      <c r="AE2198" s="13"/>
      <c r="AT2198" s="270" t="s">
        <v>251</v>
      </c>
      <c r="AU2198" s="270" t="s">
        <v>31</v>
      </c>
      <c r="AV2198" s="13" t="s">
        <v>31</v>
      </c>
      <c r="AW2198" s="13" t="s">
        <v>30</v>
      </c>
      <c r="AX2198" s="13" t="s">
        <v>76</v>
      </c>
      <c r="AY2198" s="270" t="s">
        <v>242</v>
      </c>
    </row>
    <row r="2199" s="14" customFormat="1">
      <c r="A2199" s="14"/>
      <c r="B2199" s="271"/>
      <c r="C2199" s="272"/>
      <c r="D2199" s="262" t="s">
        <v>251</v>
      </c>
      <c r="E2199" s="273" t="s">
        <v>1</v>
      </c>
      <c r="F2199" s="274" t="s">
        <v>1011</v>
      </c>
      <c r="G2199" s="272"/>
      <c r="H2199" s="275">
        <v>100</v>
      </c>
      <c r="I2199" s="276"/>
      <c r="J2199" s="272"/>
      <c r="K2199" s="272"/>
      <c r="L2199" s="277"/>
      <c r="M2199" s="278"/>
      <c r="N2199" s="279"/>
      <c r="O2199" s="279"/>
      <c r="P2199" s="279"/>
      <c r="Q2199" s="279"/>
      <c r="R2199" s="279"/>
      <c r="S2199" s="279"/>
      <c r="T2199" s="280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T2199" s="281" t="s">
        <v>251</v>
      </c>
      <c r="AU2199" s="281" t="s">
        <v>31</v>
      </c>
      <c r="AV2199" s="14" t="s">
        <v>85</v>
      </c>
      <c r="AW2199" s="14" t="s">
        <v>30</v>
      </c>
      <c r="AX2199" s="14" t="s">
        <v>31</v>
      </c>
      <c r="AY2199" s="281" t="s">
        <v>242</v>
      </c>
    </row>
    <row r="2200" s="2" customFormat="1" ht="16.5" customHeight="1">
      <c r="A2200" s="41"/>
      <c r="B2200" s="42"/>
      <c r="C2200" s="247" t="s">
        <v>2278</v>
      </c>
      <c r="D2200" s="247" t="s">
        <v>245</v>
      </c>
      <c r="E2200" s="248" t="s">
        <v>2279</v>
      </c>
      <c r="F2200" s="249" t="s">
        <v>2280</v>
      </c>
      <c r="G2200" s="250" t="s">
        <v>2274</v>
      </c>
      <c r="H2200" s="251">
        <v>100</v>
      </c>
      <c r="I2200" s="252"/>
      <c r="J2200" s="251">
        <f>ROUND(I2200*H2200,3)</f>
        <v>0</v>
      </c>
      <c r="K2200" s="253"/>
      <c r="L2200" s="44"/>
      <c r="M2200" s="254" t="s">
        <v>1</v>
      </c>
      <c r="N2200" s="255" t="s">
        <v>41</v>
      </c>
      <c r="O2200" s="94"/>
      <c r="P2200" s="256">
        <f>O2200*H2200</f>
        <v>0</v>
      </c>
      <c r="Q2200" s="256">
        <v>0</v>
      </c>
      <c r="R2200" s="256">
        <f>Q2200*H2200</f>
        <v>0</v>
      </c>
      <c r="S2200" s="256">
        <v>0</v>
      </c>
      <c r="T2200" s="257">
        <f>S2200*H2200</f>
        <v>0</v>
      </c>
      <c r="U2200" s="41"/>
      <c r="V2200" s="41"/>
      <c r="W2200" s="41"/>
      <c r="X2200" s="41"/>
      <c r="Y2200" s="41"/>
      <c r="Z2200" s="41"/>
      <c r="AA2200" s="41"/>
      <c r="AB2200" s="41"/>
      <c r="AC2200" s="41"/>
      <c r="AD2200" s="41"/>
      <c r="AE2200" s="41"/>
      <c r="AR2200" s="258" t="s">
        <v>2275</v>
      </c>
      <c r="AT2200" s="258" t="s">
        <v>245</v>
      </c>
      <c r="AU2200" s="258" t="s">
        <v>31</v>
      </c>
      <c r="AY2200" s="18" t="s">
        <v>242</v>
      </c>
      <c r="BE2200" s="146">
        <f>IF(N2200="základní",J2200,0)</f>
        <v>0</v>
      </c>
      <c r="BF2200" s="146">
        <f>IF(N2200="snížená",J2200,0)</f>
        <v>0</v>
      </c>
      <c r="BG2200" s="146">
        <f>IF(N2200="zákl. přenesená",J2200,0)</f>
        <v>0</v>
      </c>
      <c r="BH2200" s="146">
        <f>IF(N2200="sníž. přenesená",J2200,0)</f>
        <v>0</v>
      </c>
      <c r="BI2200" s="146">
        <f>IF(N2200="nulová",J2200,0)</f>
        <v>0</v>
      </c>
      <c r="BJ2200" s="18" t="s">
        <v>31</v>
      </c>
      <c r="BK2200" s="259">
        <f>ROUND(I2200*H2200,3)</f>
        <v>0</v>
      </c>
      <c r="BL2200" s="18" t="s">
        <v>2275</v>
      </c>
      <c r="BM2200" s="258" t="s">
        <v>2281</v>
      </c>
    </row>
    <row r="2201" s="13" customFormat="1">
      <c r="A2201" s="13"/>
      <c r="B2201" s="260"/>
      <c r="C2201" s="261"/>
      <c r="D2201" s="262" t="s">
        <v>251</v>
      </c>
      <c r="E2201" s="263" t="s">
        <v>1</v>
      </c>
      <c r="F2201" s="264" t="s">
        <v>2277</v>
      </c>
      <c r="G2201" s="261"/>
      <c r="H2201" s="263" t="s">
        <v>1</v>
      </c>
      <c r="I2201" s="265"/>
      <c r="J2201" s="261"/>
      <c r="K2201" s="261"/>
      <c r="L2201" s="266"/>
      <c r="M2201" s="267"/>
      <c r="N2201" s="268"/>
      <c r="O2201" s="268"/>
      <c r="P2201" s="268"/>
      <c r="Q2201" s="268"/>
      <c r="R2201" s="268"/>
      <c r="S2201" s="268"/>
      <c r="T2201" s="269"/>
      <c r="U2201" s="13"/>
      <c r="V2201" s="13"/>
      <c r="W2201" s="13"/>
      <c r="X2201" s="13"/>
      <c r="Y2201" s="13"/>
      <c r="Z2201" s="13"/>
      <c r="AA2201" s="13"/>
      <c r="AB2201" s="13"/>
      <c r="AC2201" s="13"/>
      <c r="AD2201" s="13"/>
      <c r="AE2201" s="13"/>
      <c r="AT2201" s="270" t="s">
        <v>251</v>
      </c>
      <c r="AU2201" s="270" t="s">
        <v>31</v>
      </c>
      <c r="AV2201" s="13" t="s">
        <v>31</v>
      </c>
      <c r="AW2201" s="13" t="s">
        <v>30</v>
      </c>
      <c r="AX2201" s="13" t="s">
        <v>76</v>
      </c>
      <c r="AY2201" s="270" t="s">
        <v>242</v>
      </c>
    </row>
    <row r="2202" s="14" customFormat="1">
      <c r="A2202" s="14"/>
      <c r="B2202" s="271"/>
      <c r="C2202" s="272"/>
      <c r="D2202" s="262" t="s">
        <v>251</v>
      </c>
      <c r="E2202" s="273" t="s">
        <v>1</v>
      </c>
      <c r="F2202" s="274" t="s">
        <v>1011</v>
      </c>
      <c r="G2202" s="272"/>
      <c r="H2202" s="275">
        <v>100</v>
      </c>
      <c r="I2202" s="276"/>
      <c r="J2202" s="272"/>
      <c r="K2202" s="272"/>
      <c r="L2202" s="277"/>
      <c r="M2202" s="278"/>
      <c r="N2202" s="279"/>
      <c r="O2202" s="279"/>
      <c r="P2202" s="279"/>
      <c r="Q2202" s="279"/>
      <c r="R2202" s="279"/>
      <c r="S2202" s="279"/>
      <c r="T2202" s="280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T2202" s="281" t="s">
        <v>251</v>
      </c>
      <c r="AU2202" s="281" t="s">
        <v>31</v>
      </c>
      <c r="AV2202" s="14" t="s">
        <v>85</v>
      </c>
      <c r="AW2202" s="14" t="s">
        <v>30</v>
      </c>
      <c r="AX2202" s="14" t="s">
        <v>31</v>
      </c>
      <c r="AY2202" s="281" t="s">
        <v>242</v>
      </c>
    </row>
    <row r="2203" s="12" customFormat="1" ht="25.92" customHeight="1">
      <c r="A2203" s="12"/>
      <c r="B2203" s="231"/>
      <c r="C2203" s="232"/>
      <c r="D2203" s="233" t="s">
        <v>75</v>
      </c>
      <c r="E2203" s="234" t="s">
        <v>2282</v>
      </c>
      <c r="F2203" s="234" t="s">
        <v>2283</v>
      </c>
      <c r="G2203" s="232"/>
      <c r="H2203" s="232"/>
      <c r="I2203" s="235"/>
      <c r="J2203" s="236">
        <f>BK2203</f>
        <v>0</v>
      </c>
      <c r="K2203" s="232"/>
      <c r="L2203" s="237"/>
      <c r="M2203" s="238"/>
      <c r="N2203" s="239"/>
      <c r="O2203" s="239"/>
      <c r="P2203" s="240">
        <f>SUM(P2204:P2222)</f>
        <v>0</v>
      </c>
      <c r="Q2203" s="239"/>
      <c r="R2203" s="240">
        <f>SUM(R2204:R2222)</f>
        <v>58.162499999999994</v>
      </c>
      <c r="S2203" s="239"/>
      <c r="T2203" s="241">
        <f>SUM(T2204:T2222)</f>
        <v>60</v>
      </c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R2203" s="242" t="s">
        <v>249</v>
      </c>
      <c r="AT2203" s="243" t="s">
        <v>75</v>
      </c>
      <c r="AU2203" s="243" t="s">
        <v>76</v>
      </c>
      <c r="AY2203" s="242" t="s">
        <v>242</v>
      </c>
      <c r="BK2203" s="244">
        <f>SUM(BK2204:BK2222)</f>
        <v>0</v>
      </c>
    </row>
    <row r="2204" s="2" customFormat="1" ht="33" customHeight="1">
      <c r="A2204" s="41"/>
      <c r="B2204" s="42"/>
      <c r="C2204" s="247" t="s">
        <v>2284</v>
      </c>
      <c r="D2204" s="247" t="s">
        <v>245</v>
      </c>
      <c r="E2204" s="248" t="s">
        <v>2285</v>
      </c>
      <c r="F2204" s="249" t="s">
        <v>2286</v>
      </c>
      <c r="G2204" s="250" t="s">
        <v>248</v>
      </c>
      <c r="H2204" s="251">
        <v>15</v>
      </c>
      <c r="I2204" s="252"/>
      <c r="J2204" s="251">
        <f>ROUND(I2204*H2204,3)</f>
        <v>0</v>
      </c>
      <c r="K2204" s="253"/>
      <c r="L2204" s="44"/>
      <c r="M2204" s="254" t="s">
        <v>1</v>
      </c>
      <c r="N2204" s="255" t="s">
        <v>41</v>
      </c>
      <c r="O2204" s="94"/>
      <c r="P2204" s="256">
        <f>O2204*H2204</f>
        <v>0</v>
      </c>
      <c r="Q2204" s="256">
        <v>0</v>
      </c>
      <c r="R2204" s="256">
        <f>Q2204*H2204</f>
        <v>0</v>
      </c>
      <c r="S2204" s="256">
        <v>2.2000000000000002</v>
      </c>
      <c r="T2204" s="257">
        <f>S2204*H2204</f>
        <v>33</v>
      </c>
      <c r="U2204" s="41"/>
      <c r="V2204" s="41"/>
      <c r="W2204" s="41"/>
      <c r="X2204" s="41"/>
      <c r="Y2204" s="41"/>
      <c r="Z2204" s="41"/>
      <c r="AA2204" s="41"/>
      <c r="AB2204" s="41"/>
      <c r="AC2204" s="41"/>
      <c r="AD2204" s="41"/>
      <c r="AE2204" s="41"/>
      <c r="AR2204" s="258" t="s">
        <v>249</v>
      </c>
      <c r="AT2204" s="258" t="s">
        <v>245</v>
      </c>
      <c r="AU2204" s="258" t="s">
        <v>31</v>
      </c>
      <c r="AY2204" s="18" t="s">
        <v>242</v>
      </c>
      <c r="BE2204" s="146">
        <f>IF(N2204="základní",J2204,0)</f>
        <v>0</v>
      </c>
      <c r="BF2204" s="146">
        <f>IF(N2204="snížená",J2204,0)</f>
        <v>0</v>
      </c>
      <c r="BG2204" s="146">
        <f>IF(N2204="zákl. přenesená",J2204,0)</f>
        <v>0</v>
      </c>
      <c r="BH2204" s="146">
        <f>IF(N2204="sníž. přenesená",J2204,0)</f>
        <v>0</v>
      </c>
      <c r="BI2204" s="146">
        <f>IF(N2204="nulová",J2204,0)</f>
        <v>0</v>
      </c>
      <c r="BJ2204" s="18" t="s">
        <v>31</v>
      </c>
      <c r="BK2204" s="259">
        <f>ROUND(I2204*H2204,3)</f>
        <v>0</v>
      </c>
      <c r="BL2204" s="18" t="s">
        <v>249</v>
      </c>
      <c r="BM2204" s="258" t="s">
        <v>2287</v>
      </c>
    </row>
    <row r="2205" s="13" customFormat="1">
      <c r="A2205" s="13"/>
      <c r="B2205" s="260"/>
      <c r="C2205" s="261"/>
      <c r="D2205" s="262" t="s">
        <v>251</v>
      </c>
      <c r="E2205" s="263" t="s">
        <v>1</v>
      </c>
      <c r="F2205" s="264" t="s">
        <v>2288</v>
      </c>
      <c r="G2205" s="261"/>
      <c r="H2205" s="263" t="s">
        <v>1</v>
      </c>
      <c r="I2205" s="265"/>
      <c r="J2205" s="261"/>
      <c r="K2205" s="261"/>
      <c r="L2205" s="266"/>
      <c r="M2205" s="267"/>
      <c r="N2205" s="268"/>
      <c r="O2205" s="268"/>
      <c r="P2205" s="268"/>
      <c r="Q2205" s="268"/>
      <c r="R2205" s="268"/>
      <c r="S2205" s="268"/>
      <c r="T2205" s="269"/>
      <c r="U2205" s="13"/>
      <c r="V2205" s="13"/>
      <c r="W2205" s="13"/>
      <c r="X2205" s="13"/>
      <c r="Y2205" s="13"/>
      <c r="Z2205" s="13"/>
      <c r="AA2205" s="13"/>
      <c r="AB2205" s="13"/>
      <c r="AC2205" s="13"/>
      <c r="AD2205" s="13"/>
      <c r="AE2205" s="13"/>
      <c r="AT2205" s="270" t="s">
        <v>251</v>
      </c>
      <c r="AU2205" s="270" t="s">
        <v>31</v>
      </c>
      <c r="AV2205" s="13" t="s">
        <v>31</v>
      </c>
      <c r="AW2205" s="13" t="s">
        <v>30</v>
      </c>
      <c r="AX2205" s="13" t="s">
        <v>76</v>
      </c>
      <c r="AY2205" s="270" t="s">
        <v>242</v>
      </c>
    </row>
    <row r="2206" s="14" customFormat="1">
      <c r="A2206" s="14"/>
      <c r="B2206" s="271"/>
      <c r="C2206" s="272"/>
      <c r="D2206" s="262" t="s">
        <v>251</v>
      </c>
      <c r="E2206" s="273" t="s">
        <v>1</v>
      </c>
      <c r="F2206" s="274" t="s">
        <v>2289</v>
      </c>
      <c r="G2206" s="272"/>
      <c r="H2206" s="275">
        <v>5</v>
      </c>
      <c r="I2206" s="276"/>
      <c r="J2206" s="272"/>
      <c r="K2206" s="272"/>
      <c r="L2206" s="277"/>
      <c r="M2206" s="278"/>
      <c r="N2206" s="279"/>
      <c r="O2206" s="279"/>
      <c r="P2206" s="279"/>
      <c r="Q2206" s="279"/>
      <c r="R2206" s="279"/>
      <c r="S2206" s="279"/>
      <c r="T2206" s="280"/>
      <c r="U2206" s="14"/>
      <c r="V2206" s="14"/>
      <c r="W2206" s="14"/>
      <c r="X2206" s="14"/>
      <c r="Y2206" s="14"/>
      <c r="Z2206" s="14"/>
      <c r="AA2206" s="14"/>
      <c r="AB2206" s="14"/>
      <c r="AC2206" s="14"/>
      <c r="AD2206" s="14"/>
      <c r="AE2206" s="14"/>
      <c r="AT2206" s="281" t="s">
        <v>251</v>
      </c>
      <c r="AU2206" s="281" t="s">
        <v>31</v>
      </c>
      <c r="AV2206" s="14" t="s">
        <v>85</v>
      </c>
      <c r="AW2206" s="14" t="s">
        <v>30</v>
      </c>
      <c r="AX2206" s="14" t="s">
        <v>76</v>
      </c>
      <c r="AY2206" s="281" t="s">
        <v>242</v>
      </c>
    </row>
    <row r="2207" s="14" customFormat="1">
      <c r="A2207" s="14"/>
      <c r="B2207" s="271"/>
      <c r="C2207" s="272"/>
      <c r="D2207" s="262" t="s">
        <v>251</v>
      </c>
      <c r="E2207" s="273" t="s">
        <v>1</v>
      </c>
      <c r="F2207" s="274" t="s">
        <v>2290</v>
      </c>
      <c r="G2207" s="272"/>
      <c r="H2207" s="275">
        <v>5</v>
      </c>
      <c r="I2207" s="276"/>
      <c r="J2207" s="272"/>
      <c r="K2207" s="272"/>
      <c r="L2207" s="277"/>
      <c r="M2207" s="278"/>
      <c r="N2207" s="279"/>
      <c r="O2207" s="279"/>
      <c r="P2207" s="279"/>
      <c r="Q2207" s="279"/>
      <c r="R2207" s="279"/>
      <c r="S2207" s="279"/>
      <c r="T2207" s="280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T2207" s="281" t="s">
        <v>251</v>
      </c>
      <c r="AU2207" s="281" t="s">
        <v>31</v>
      </c>
      <c r="AV2207" s="14" t="s">
        <v>85</v>
      </c>
      <c r="AW2207" s="14" t="s">
        <v>30</v>
      </c>
      <c r="AX2207" s="14" t="s">
        <v>76</v>
      </c>
      <c r="AY2207" s="281" t="s">
        <v>242</v>
      </c>
    </row>
    <row r="2208" s="14" customFormat="1">
      <c r="A2208" s="14"/>
      <c r="B2208" s="271"/>
      <c r="C2208" s="272"/>
      <c r="D2208" s="262" t="s">
        <v>251</v>
      </c>
      <c r="E2208" s="273" t="s">
        <v>1</v>
      </c>
      <c r="F2208" s="274" t="s">
        <v>2291</v>
      </c>
      <c r="G2208" s="272"/>
      <c r="H2208" s="275">
        <v>5</v>
      </c>
      <c r="I2208" s="276"/>
      <c r="J2208" s="272"/>
      <c r="K2208" s="272"/>
      <c r="L2208" s="277"/>
      <c r="M2208" s="278"/>
      <c r="N2208" s="279"/>
      <c r="O2208" s="279"/>
      <c r="P2208" s="279"/>
      <c r="Q2208" s="279"/>
      <c r="R2208" s="279"/>
      <c r="S2208" s="279"/>
      <c r="T2208" s="280"/>
      <c r="U2208" s="14"/>
      <c r="V2208" s="14"/>
      <c r="W2208" s="14"/>
      <c r="X2208" s="14"/>
      <c r="Y2208" s="14"/>
      <c r="Z2208" s="14"/>
      <c r="AA2208" s="14"/>
      <c r="AB2208" s="14"/>
      <c r="AC2208" s="14"/>
      <c r="AD2208" s="14"/>
      <c r="AE2208" s="14"/>
      <c r="AT2208" s="281" t="s">
        <v>251</v>
      </c>
      <c r="AU2208" s="281" t="s">
        <v>31</v>
      </c>
      <c r="AV2208" s="14" t="s">
        <v>85</v>
      </c>
      <c r="AW2208" s="14" t="s">
        <v>30</v>
      </c>
      <c r="AX2208" s="14" t="s">
        <v>76</v>
      </c>
      <c r="AY2208" s="281" t="s">
        <v>242</v>
      </c>
    </row>
    <row r="2209" s="15" customFormat="1">
      <c r="A2209" s="15"/>
      <c r="B2209" s="282"/>
      <c r="C2209" s="283"/>
      <c r="D2209" s="262" t="s">
        <v>251</v>
      </c>
      <c r="E2209" s="284" t="s">
        <v>1</v>
      </c>
      <c r="F2209" s="285" t="s">
        <v>256</v>
      </c>
      <c r="G2209" s="283"/>
      <c r="H2209" s="286">
        <v>15</v>
      </c>
      <c r="I2209" s="287"/>
      <c r="J2209" s="283"/>
      <c r="K2209" s="283"/>
      <c r="L2209" s="288"/>
      <c r="M2209" s="289"/>
      <c r="N2209" s="290"/>
      <c r="O2209" s="290"/>
      <c r="P2209" s="290"/>
      <c r="Q2209" s="290"/>
      <c r="R2209" s="290"/>
      <c r="S2209" s="290"/>
      <c r="T2209" s="291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T2209" s="292" t="s">
        <v>251</v>
      </c>
      <c r="AU2209" s="292" t="s">
        <v>31</v>
      </c>
      <c r="AV2209" s="15" t="s">
        <v>249</v>
      </c>
      <c r="AW2209" s="15" t="s">
        <v>30</v>
      </c>
      <c r="AX2209" s="15" t="s">
        <v>31</v>
      </c>
      <c r="AY2209" s="292" t="s">
        <v>242</v>
      </c>
    </row>
    <row r="2210" s="2" customFormat="1" ht="21.75" customHeight="1">
      <c r="A2210" s="41"/>
      <c r="B2210" s="42"/>
      <c r="C2210" s="247" t="s">
        <v>2292</v>
      </c>
      <c r="D2210" s="247" t="s">
        <v>245</v>
      </c>
      <c r="E2210" s="248" t="s">
        <v>2293</v>
      </c>
      <c r="F2210" s="249" t="s">
        <v>2294</v>
      </c>
      <c r="G2210" s="250" t="s">
        <v>248</v>
      </c>
      <c r="H2210" s="251">
        <v>15</v>
      </c>
      <c r="I2210" s="252"/>
      <c r="J2210" s="251">
        <f>ROUND(I2210*H2210,3)</f>
        <v>0</v>
      </c>
      <c r="K2210" s="253"/>
      <c r="L2210" s="44"/>
      <c r="M2210" s="254" t="s">
        <v>1</v>
      </c>
      <c r="N2210" s="255" t="s">
        <v>41</v>
      </c>
      <c r="O2210" s="94"/>
      <c r="P2210" s="256">
        <f>O2210*H2210</f>
        <v>0</v>
      </c>
      <c r="Q2210" s="256">
        <v>0</v>
      </c>
      <c r="R2210" s="256">
        <f>Q2210*H2210</f>
        <v>0</v>
      </c>
      <c r="S2210" s="256">
        <v>1.8</v>
      </c>
      <c r="T2210" s="257">
        <f>S2210*H2210</f>
        <v>27</v>
      </c>
      <c r="U2210" s="41"/>
      <c r="V2210" s="41"/>
      <c r="W2210" s="41"/>
      <c r="X2210" s="41"/>
      <c r="Y2210" s="41"/>
      <c r="Z2210" s="41"/>
      <c r="AA2210" s="41"/>
      <c r="AB2210" s="41"/>
      <c r="AC2210" s="41"/>
      <c r="AD2210" s="41"/>
      <c r="AE2210" s="41"/>
      <c r="AR2210" s="258" t="s">
        <v>249</v>
      </c>
      <c r="AT2210" s="258" t="s">
        <v>245</v>
      </c>
      <c r="AU2210" s="258" t="s">
        <v>31</v>
      </c>
      <c r="AY2210" s="18" t="s">
        <v>242</v>
      </c>
      <c r="BE2210" s="146">
        <f>IF(N2210="základní",J2210,0)</f>
        <v>0</v>
      </c>
      <c r="BF2210" s="146">
        <f>IF(N2210="snížená",J2210,0)</f>
        <v>0</v>
      </c>
      <c r="BG2210" s="146">
        <f>IF(N2210="zákl. přenesená",J2210,0)</f>
        <v>0</v>
      </c>
      <c r="BH2210" s="146">
        <f>IF(N2210="sníž. přenesená",J2210,0)</f>
        <v>0</v>
      </c>
      <c r="BI2210" s="146">
        <f>IF(N2210="nulová",J2210,0)</f>
        <v>0</v>
      </c>
      <c r="BJ2210" s="18" t="s">
        <v>31</v>
      </c>
      <c r="BK2210" s="259">
        <f>ROUND(I2210*H2210,3)</f>
        <v>0</v>
      </c>
      <c r="BL2210" s="18" t="s">
        <v>249</v>
      </c>
      <c r="BM2210" s="258" t="s">
        <v>2295</v>
      </c>
    </row>
    <row r="2211" s="13" customFormat="1">
      <c r="A2211" s="13"/>
      <c r="B2211" s="260"/>
      <c r="C2211" s="261"/>
      <c r="D2211" s="262" t="s">
        <v>251</v>
      </c>
      <c r="E2211" s="263" t="s">
        <v>1</v>
      </c>
      <c r="F2211" s="264" t="s">
        <v>2288</v>
      </c>
      <c r="G2211" s="261"/>
      <c r="H2211" s="263" t="s">
        <v>1</v>
      </c>
      <c r="I2211" s="265"/>
      <c r="J2211" s="261"/>
      <c r="K2211" s="261"/>
      <c r="L2211" s="266"/>
      <c r="M2211" s="267"/>
      <c r="N2211" s="268"/>
      <c r="O2211" s="268"/>
      <c r="P2211" s="268"/>
      <c r="Q2211" s="268"/>
      <c r="R2211" s="268"/>
      <c r="S2211" s="268"/>
      <c r="T2211" s="269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T2211" s="270" t="s">
        <v>251</v>
      </c>
      <c r="AU2211" s="270" t="s">
        <v>31</v>
      </c>
      <c r="AV2211" s="13" t="s">
        <v>31</v>
      </c>
      <c r="AW2211" s="13" t="s">
        <v>30</v>
      </c>
      <c r="AX2211" s="13" t="s">
        <v>76</v>
      </c>
      <c r="AY2211" s="270" t="s">
        <v>242</v>
      </c>
    </row>
    <row r="2212" s="14" customFormat="1">
      <c r="A2212" s="14"/>
      <c r="B2212" s="271"/>
      <c r="C2212" s="272"/>
      <c r="D2212" s="262" t="s">
        <v>251</v>
      </c>
      <c r="E2212" s="273" t="s">
        <v>1</v>
      </c>
      <c r="F2212" s="274" t="s">
        <v>2289</v>
      </c>
      <c r="G2212" s="272"/>
      <c r="H2212" s="275">
        <v>5</v>
      </c>
      <c r="I2212" s="276"/>
      <c r="J2212" s="272"/>
      <c r="K2212" s="272"/>
      <c r="L2212" s="277"/>
      <c r="M2212" s="278"/>
      <c r="N2212" s="279"/>
      <c r="O2212" s="279"/>
      <c r="P2212" s="279"/>
      <c r="Q2212" s="279"/>
      <c r="R2212" s="279"/>
      <c r="S2212" s="279"/>
      <c r="T2212" s="280"/>
      <c r="U2212" s="14"/>
      <c r="V2212" s="14"/>
      <c r="W2212" s="14"/>
      <c r="X2212" s="14"/>
      <c r="Y2212" s="14"/>
      <c r="Z2212" s="14"/>
      <c r="AA2212" s="14"/>
      <c r="AB2212" s="14"/>
      <c r="AC2212" s="14"/>
      <c r="AD2212" s="14"/>
      <c r="AE2212" s="14"/>
      <c r="AT2212" s="281" t="s">
        <v>251</v>
      </c>
      <c r="AU2212" s="281" t="s">
        <v>31</v>
      </c>
      <c r="AV2212" s="14" t="s">
        <v>85</v>
      </c>
      <c r="AW2212" s="14" t="s">
        <v>30</v>
      </c>
      <c r="AX2212" s="14" t="s">
        <v>76</v>
      </c>
      <c r="AY2212" s="281" t="s">
        <v>242</v>
      </c>
    </row>
    <row r="2213" s="14" customFormat="1">
      <c r="A2213" s="14"/>
      <c r="B2213" s="271"/>
      <c r="C2213" s="272"/>
      <c r="D2213" s="262" t="s">
        <v>251</v>
      </c>
      <c r="E2213" s="273" t="s">
        <v>1</v>
      </c>
      <c r="F2213" s="274" t="s">
        <v>2290</v>
      </c>
      <c r="G2213" s="272"/>
      <c r="H2213" s="275">
        <v>5</v>
      </c>
      <c r="I2213" s="276"/>
      <c r="J2213" s="272"/>
      <c r="K2213" s="272"/>
      <c r="L2213" s="277"/>
      <c r="M2213" s="278"/>
      <c r="N2213" s="279"/>
      <c r="O2213" s="279"/>
      <c r="P2213" s="279"/>
      <c r="Q2213" s="279"/>
      <c r="R2213" s="279"/>
      <c r="S2213" s="279"/>
      <c r="T2213" s="280"/>
      <c r="U2213" s="14"/>
      <c r="V2213" s="14"/>
      <c r="W2213" s="14"/>
      <c r="X2213" s="14"/>
      <c r="Y2213" s="14"/>
      <c r="Z2213" s="14"/>
      <c r="AA2213" s="14"/>
      <c r="AB2213" s="14"/>
      <c r="AC2213" s="14"/>
      <c r="AD2213" s="14"/>
      <c r="AE2213" s="14"/>
      <c r="AT2213" s="281" t="s">
        <v>251</v>
      </c>
      <c r="AU2213" s="281" t="s">
        <v>31</v>
      </c>
      <c r="AV2213" s="14" t="s">
        <v>85</v>
      </c>
      <c r="AW2213" s="14" t="s">
        <v>30</v>
      </c>
      <c r="AX2213" s="14" t="s">
        <v>76</v>
      </c>
      <c r="AY2213" s="281" t="s">
        <v>242</v>
      </c>
    </row>
    <row r="2214" s="14" customFormat="1">
      <c r="A2214" s="14"/>
      <c r="B2214" s="271"/>
      <c r="C2214" s="272"/>
      <c r="D2214" s="262" t="s">
        <v>251</v>
      </c>
      <c r="E2214" s="273" t="s">
        <v>1</v>
      </c>
      <c r="F2214" s="274" t="s">
        <v>2291</v>
      </c>
      <c r="G2214" s="272"/>
      <c r="H2214" s="275">
        <v>5</v>
      </c>
      <c r="I2214" s="276"/>
      <c r="J2214" s="272"/>
      <c r="K2214" s="272"/>
      <c r="L2214" s="277"/>
      <c r="M2214" s="278"/>
      <c r="N2214" s="279"/>
      <c r="O2214" s="279"/>
      <c r="P2214" s="279"/>
      <c r="Q2214" s="279"/>
      <c r="R2214" s="279"/>
      <c r="S2214" s="279"/>
      <c r="T2214" s="280"/>
      <c r="U2214" s="14"/>
      <c r="V2214" s="14"/>
      <c r="W2214" s="14"/>
      <c r="X2214" s="14"/>
      <c r="Y2214" s="14"/>
      <c r="Z2214" s="14"/>
      <c r="AA2214" s="14"/>
      <c r="AB2214" s="14"/>
      <c r="AC2214" s="14"/>
      <c r="AD2214" s="14"/>
      <c r="AE2214" s="14"/>
      <c r="AT2214" s="281" t="s">
        <v>251</v>
      </c>
      <c r="AU2214" s="281" t="s">
        <v>31</v>
      </c>
      <c r="AV2214" s="14" t="s">
        <v>85</v>
      </c>
      <c r="AW2214" s="14" t="s">
        <v>30</v>
      </c>
      <c r="AX2214" s="14" t="s">
        <v>76</v>
      </c>
      <c r="AY2214" s="281" t="s">
        <v>242</v>
      </c>
    </row>
    <row r="2215" s="15" customFormat="1">
      <c r="A2215" s="15"/>
      <c r="B2215" s="282"/>
      <c r="C2215" s="283"/>
      <c r="D2215" s="262" t="s">
        <v>251</v>
      </c>
      <c r="E2215" s="284" t="s">
        <v>1</v>
      </c>
      <c r="F2215" s="285" t="s">
        <v>256</v>
      </c>
      <c r="G2215" s="283"/>
      <c r="H2215" s="286">
        <v>15</v>
      </c>
      <c r="I2215" s="287"/>
      <c r="J2215" s="283"/>
      <c r="K2215" s="283"/>
      <c r="L2215" s="288"/>
      <c r="M2215" s="289"/>
      <c r="N2215" s="290"/>
      <c r="O2215" s="290"/>
      <c r="P2215" s="290"/>
      <c r="Q2215" s="290"/>
      <c r="R2215" s="290"/>
      <c r="S2215" s="290"/>
      <c r="T2215" s="291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T2215" s="292" t="s">
        <v>251</v>
      </c>
      <c r="AU2215" s="292" t="s">
        <v>31</v>
      </c>
      <c r="AV2215" s="15" t="s">
        <v>249</v>
      </c>
      <c r="AW2215" s="15" t="s">
        <v>30</v>
      </c>
      <c r="AX2215" s="15" t="s">
        <v>31</v>
      </c>
      <c r="AY2215" s="292" t="s">
        <v>242</v>
      </c>
    </row>
    <row r="2216" s="2" customFormat="1" ht="24.15" customHeight="1">
      <c r="A2216" s="41"/>
      <c r="B2216" s="42"/>
      <c r="C2216" s="247" t="s">
        <v>2296</v>
      </c>
      <c r="D2216" s="247" t="s">
        <v>245</v>
      </c>
      <c r="E2216" s="248" t="s">
        <v>2297</v>
      </c>
      <c r="F2216" s="249" t="s">
        <v>2298</v>
      </c>
      <c r="G2216" s="250" t="s">
        <v>248</v>
      </c>
      <c r="H2216" s="251">
        <v>15</v>
      </c>
      <c r="I2216" s="252"/>
      <c r="J2216" s="251">
        <f>ROUND(I2216*H2216,3)</f>
        <v>0</v>
      </c>
      <c r="K2216" s="253"/>
      <c r="L2216" s="44"/>
      <c r="M2216" s="254" t="s">
        <v>1</v>
      </c>
      <c r="N2216" s="255" t="s">
        <v>41</v>
      </c>
      <c r="O2216" s="94"/>
      <c r="P2216" s="256">
        <f>O2216*H2216</f>
        <v>0</v>
      </c>
      <c r="Q2216" s="256">
        <v>2</v>
      </c>
      <c r="R2216" s="256">
        <f>Q2216*H2216</f>
        <v>30</v>
      </c>
      <c r="S2216" s="256">
        <v>0</v>
      </c>
      <c r="T2216" s="257">
        <f>S2216*H2216</f>
        <v>0</v>
      </c>
      <c r="U2216" s="41"/>
      <c r="V2216" s="41"/>
      <c r="W2216" s="41"/>
      <c r="X2216" s="41"/>
      <c r="Y2216" s="41"/>
      <c r="Z2216" s="41"/>
      <c r="AA2216" s="41"/>
      <c r="AB2216" s="41"/>
      <c r="AC2216" s="41"/>
      <c r="AD2216" s="41"/>
      <c r="AE2216" s="41"/>
      <c r="AR2216" s="258" t="s">
        <v>249</v>
      </c>
      <c r="AT2216" s="258" t="s">
        <v>245</v>
      </c>
      <c r="AU2216" s="258" t="s">
        <v>31</v>
      </c>
      <c r="AY2216" s="18" t="s">
        <v>242</v>
      </c>
      <c r="BE2216" s="146">
        <f>IF(N2216="základní",J2216,0)</f>
        <v>0</v>
      </c>
      <c r="BF2216" s="146">
        <f>IF(N2216="snížená",J2216,0)</f>
        <v>0</v>
      </c>
      <c r="BG2216" s="146">
        <f>IF(N2216="zákl. přenesená",J2216,0)</f>
        <v>0</v>
      </c>
      <c r="BH2216" s="146">
        <f>IF(N2216="sníž. přenesená",J2216,0)</f>
        <v>0</v>
      </c>
      <c r="BI2216" s="146">
        <f>IF(N2216="nulová",J2216,0)</f>
        <v>0</v>
      </c>
      <c r="BJ2216" s="18" t="s">
        <v>31</v>
      </c>
      <c r="BK2216" s="259">
        <f>ROUND(I2216*H2216,3)</f>
        <v>0</v>
      </c>
      <c r="BL2216" s="18" t="s">
        <v>249</v>
      </c>
      <c r="BM2216" s="258" t="s">
        <v>2299</v>
      </c>
    </row>
    <row r="2217" s="2" customFormat="1" ht="24.15" customHeight="1">
      <c r="A2217" s="41"/>
      <c r="B2217" s="42"/>
      <c r="C2217" s="247" t="s">
        <v>2300</v>
      </c>
      <c r="D2217" s="247" t="s">
        <v>245</v>
      </c>
      <c r="E2217" s="248" t="s">
        <v>2301</v>
      </c>
      <c r="F2217" s="249" t="s">
        <v>2302</v>
      </c>
      <c r="G2217" s="250" t="s">
        <v>248</v>
      </c>
      <c r="H2217" s="251">
        <v>15</v>
      </c>
      <c r="I2217" s="252"/>
      <c r="J2217" s="251">
        <f>ROUND(I2217*H2217,3)</f>
        <v>0</v>
      </c>
      <c r="K2217" s="253"/>
      <c r="L2217" s="44"/>
      <c r="M2217" s="254" t="s">
        <v>1</v>
      </c>
      <c r="N2217" s="255" t="s">
        <v>41</v>
      </c>
      <c r="O2217" s="94"/>
      <c r="P2217" s="256">
        <f>O2217*H2217</f>
        <v>0</v>
      </c>
      <c r="Q2217" s="256">
        <v>1.8775</v>
      </c>
      <c r="R2217" s="256">
        <f>Q2217*H2217</f>
        <v>28.162499999999998</v>
      </c>
      <c r="S2217" s="256">
        <v>0</v>
      </c>
      <c r="T2217" s="257">
        <f>S2217*H2217</f>
        <v>0</v>
      </c>
      <c r="U2217" s="41"/>
      <c r="V2217" s="41"/>
      <c r="W2217" s="41"/>
      <c r="X2217" s="41"/>
      <c r="Y2217" s="41"/>
      <c r="Z2217" s="41"/>
      <c r="AA2217" s="41"/>
      <c r="AB2217" s="41"/>
      <c r="AC2217" s="41"/>
      <c r="AD2217" s="41"/>
      <c r="AE2217" s="41"/>
      <c r="AR2217" s="258" t="s">
        <v>2275</v>
      </c>
      <c r="AT2217" s="258" t="s">
        <v>245</v>
      </c>
      <c r="AU2217" s="258" t="s">
        <v>31</v>
      </c>
      <c r="AY2217" s="18" t="s">
        <v>242</v>
      </c>
      <c r="BE2217" s="146">
        <f>IF(N2217="základní",J2217,0)</f>
        <v>0</v>
      </c>
      <c r="BF2217" s="146">
        <f>IF(N2217="snížená",J2217,0)</f>
        <v>0</v>
      </c>
      <c r="BG2217" s="146">
        <f>IF(N2217="zákl. přenesená",J2217,0)</f>
        <v>0</v>
      </c>
      <c r="BH2217" s="146">
        <f>IF(N2217="sníž. přenesená",J2217,0)</f>
        <v>0</v>
      </c>
      <c r="BI2217" s="146">
        <f>IF(N2217="nulová",J2217,0)</f>
        <v>0</v>
      </c>
      <c r="BJ2217" s="18" t="s">
        <v>31</v>
      </c>
      <c r="BK2217" s="259">
        <f>ROUND(I2217*H2217,3)</f>
        <v>0</v>
      </c>
      <c r="BL2217" s="18" t="s">
        <v>2275</v>
      </c>
      <c r="BM2217" s="258" t="s">
        <v>2303</v>
      </c>
    </row>
    <row r="2218" s="13" customFormat="1">
      <c r="A2218" s="13"/>
      <c r="B2218" s="260"/>
      <c r="C2218" s="261"/>
      <c r="D2218" s="262" t="s">
        <v>251</v>
      </c>
      <c r="E2218" s="263" t="s">
        <v>1</v>
      </c>
      <c r="F2218" s="264" t="s">
        <v>2304</v>
      </c>
      <c r="G2218" s="261"/>
      <c r="H2218" s="263" t="s">
        <v>1</v>
      </c>
      <c r="I2218" s="265"/>
      <c r="J2218" s="261"/>
      <c r="K2218" s="261"/>
      <c r="L2218" s="266"/>
      <c r="M2218" s="267"/>
      <c r="N2218" s="268"/>
      <c r="O2218" s="268"/>
      <c r="P2218" s="268"/>
      <c r="Q2218" s="268"/>
      <c r="R2218" s="268"/>
      <c r="S2218" s="268"/>
      <c r="T2218" s="269"/>
      <c r="U2218" s="13"/>
      <c r="V2218" s="13"/>
      <c r="W2218" s="13"/>
      <c r="X2218" s="13"/>
      <c r="Y2218" s="13"/>
      <c r="Z2218" s="13"/>
      <c r="AA2218" s="13"/>
      <c r="AB2218" s="13"/>
      <c r="AC2218" s="13"/>
      <c r="AD2218" s="13"/>
      <c r="AE2218" s="13"/>
      <c r="AT2218" s="270" t="s">
        <v>251</v>
      </c>
      <c r="AU2218" s="270" t="s">
        <v>31</v>
      </c>
      <c r="AV2218" s="13" t="s">
        <v>31</v>
      </c>
      <c r="AW2218" s="13" t="s">
        <v>30</v>
      </c>
      <c r="AX2218" s="13" t="s">
        <v>76</v>
      </c>
      <c r="AY2218" s="270" t="s">
        <v>242</v>
      </c>
    </row>
    <row r="2219" s="14" customFormat="1">
      <c r="A2219" s="14"/>
      <c r="B2219" s="271"/>
      <c r="C2219" s="272"/>
      <c r="D2219" s="262" t="s">
        <v>251</v>
      </c>
      <c r="E2219" s="273" t="s">
        <v>1</v>
      </c>
      <c r="F2219" s="274" t="s">
        <v>2289</v>
      </c>
      <c r="G2219" s="272"/>
      <c r="H2219" s="275">
        <v>5</v>
      </c>
      <c r="I2219" s="276"/>
      <c r="J2219" s="272"/>
      <c r="K2219" s="272"/>
      <c r="L2219" s="277"/>
      <c r="M2219" s="278"/>
      <c r="N2219" s="279"/>
      <c r="O2219" s="279"/>
      <c r="P2219" s="279"/>
      <c r="Q2219" s="279"/>
      <c r="R2219" s="279"/>
      <c r="S2219" s="279"/>
      <c r="T2219" s="280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T2219" s="281" t="s">
        <v>251</v>
      </c>
      <c r="AU2219" s="281" t="s">
        <v>31</v>
      </c>
      <c r="AV2219" s="14" t="s">
        <v>85</v>
      </c>
      <c r="AW2219" s="14" t="s">
        <v>30</v>
      </c>
      <c r="AX2219" s="14" t="s">
        <v>76</v>
      </c>
      <c r="AY2219" s="281" t="s">
        <v>242</v>
      </c>
    </row>
    <row r="2220" s="14" customFormat="1">
      <c r="A2220" s="14"/>
      <c r="B2220" s="271"/>
      <c r="C2220" s="272"/>
      <c r="D2220" s="262" t="s">
        <v>251</v>
      </c>
      <c r="E2220" s="273" t="s">
        <v>1</v>
      </c>
      <c r="F2220" s="274" t="s">
        <v>2290</v>
      </c>
      <c r="G2220" s="272"/>
      <c r="H2220" s="275">
        <v>5</v>
      </c>
      <c r="I2220" s="276"/>
      <c r="J2220" s="272"/>
      <c r="K2220" s="272"/>
      <c r="L2220" s="277"/>
      <c r="M2220" s="278"/>
      <c r="N2220" s="279"/>
      <c r="O2220" s="279"/>
      <c r="P2220" s="279"/>
      <c r="Q2220" s="279"/>
      <c r="R2220" s="279"/>
      <c r="S2220" s="279"/>
      <c r="T2220" s="280"/>
      <c r="U2220" s="14"/>
      <c r="V2220" s="14"/>
      <c r="W2220" s="14"/>
      <c r="X2220" s="14"/>
      <c r="Y2220" s="14"/>
      <c r="Z2220" s="14"/>
      <c r="AA2220" s="14"/>
      <c r="AB2220" s="14"/>
      <c r="AC2220" s="14"/>
      <c r="AD2220" s="14"/>
      <c r="AE2220" s="14"/>
      <c r="AT2220" s="281" t="s">
        <v>251</v>
      </c>
      <c r="AU2220" s="281" t="s">
        <v>31</v>
      </c>
      <c r="AV2220" s="14" t="s">
        <v>85</v>
      </c>
      <c r="AW2220" s="14" t="s">
        <v>30</v>
      </c>
      <c r="AX2220" s="14" t="s">
        <v>76</v>
      </c>
      <c r="AY2220" s="281" t="s">
        <v>242</v>
      </c>
    </row>
    <row r="2221" s="14" customFormat="1">
      <c r="A2221" s="14"/>
      <c r="B2221" s="271"/>
      <c r="C2221" s="272"/>
      <c r="D2221" s="262" t="s">
        <v>251</v>
      </c>
      <c r="E2221" s="273" t="s">
        <v>1</v>
      </c>
      <c r="F2221" s="274" t="s">
        <v>2291</v>
      </c>
      <c r="G2221" s="272"/>
      <c r="H2221" s="275">
        <v>5</v>
      </c>
      <c r="I2221" s="276"/>
      <c r="J2221" s="272"/>
      <c r="K2221" s="272"/>
      <c r="L2221" s="277"/>
      <c r="M2221" s="278"/>
      <c r="N2221" s="279"/>
      <c r="O2221" s="279"/>
      <c r="P2221" s="279"/>
      <c r="Q2221" s="279"/>
      <c r="R2221" s="279"/>
      <c r="S2221" s="279"/>
      <c r="T2221" s="280"/>
      <c r="U2221" s="14"/>
      <c r="V2221" s="14"/>
      <c r="W2221" s="14"/>
      <c r="X2221" s="14"/>
      <c r="Y2221" s="14"/>
      <c r="Z2221" s="14"/>
      <c r="AA2221" s="14"/>
      <c r="AB2221" s="14"/>
      <c r="AC2221" s="14"/>
      <c r="AD2221" s="14"/>
      <c r="AE2221" s="14"/>
      <c r="AT2221" s="281" t="s">
        <v>251</v>
      </c>
      <c r="AU2221" s="281" t="s">
        <v>31</v>
      </c>
      <c r="AV2221" s="14" t="s">
        <v>85</v>
      </c>
      <c r="AW2221" s="14" t="s">
        <v>30</v>
      </c>
      <c r="AX2221" s="14" t="s">
        <v>76</v>
      </c>
      <c r="AY2221" s="281" t="s">
        <v>242</v>
      </c>
    </row>
    <row r="2222" s="15" customFormat="1">
      <c r="A2222" s="15"/>
      <c r="B2222" s="282"/>
      <c r="C2222" s="283"/>
      <c r="D2222" s="262" t="s">
        <v>251</v>
      </c>
      <c r="E2222" s="284" t="s">
        <v>1</v>
      </c>
      <c r="F2222" s="285" t="s">
        <v>256</v>
      </c>
      <c r="G2222" s="283"/>
      <c r="H2222" s="286">
        <v>15</v>
      </c>
      <c r="I2222" s="287"/>
      <c r="J2222" s="283"/>
      <c r="K2222" s="283"/>
      <c r="L2222" s="288"/>
      <c r="M2222" s="289"/>
      <c r="N2222" s="290"/>
      <c r="O2222" s="290"/>
      <c r="P2222" s="290"/>
      <c r="Q2222" s="290"/>
      <c r="R2222" s="290"/>
      <c r="S2222" s="290"/>
      <c r="T2222" s="291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T2222" s="292" t="s">
        <v>251</v>
      </c>
      <c r="AU2222" s="292" t="s">
        <v>31</v>
      </c>
      <c r="AV2222" s="15" t="s">
        <v>249</v>
      </c>
      <c r="AW2222" s="15" t="s">
        <v>30</v>
      </c>
      <c r="AX2222" s="15" t="s">
        <v>31</v>
      </c>
      <c r="AY2222" s="292" t="s">
        <v>242</v>
      </c>
    </row>
    <row r="2223" s="12" customFormat="1" ht="25.92" customHeight="1">
      <c r="A2223" s="12"/>
      <c r="B2223" s="231"/>
      <c r="C2223" s="232"/>
      <c r="D2223" s="233" t="s">
        <v>75</v>
      </c>
      <c r="E2223" s="234" t="s">
        <v>220</v>
      </c>
      <c r="F2223" s="234" t="s">
        <v>2305</v>
      </c>
      <c r="G2223" s="232"/>
      <c r="H2223" s="232"/>
      <c r="I2223" s="235"/>
      <c r="J2223" s="236">
        <f>BK2223</f>
        <v>0</v>
      </c>
      <c r="K2223" s="232"/>
      <c r="L2223" s="237"/>
      <c r="M2223" s="238"/>
      <c r="N2223" s="239"/>
      <c r="O2223" s="239"/>
      <c r="P2223" s="240">
        <f>P2224+P2228+P2230+P2233+P2239+P2243</f>
        <v>0</v>
      </c>
      <c r="Q2223" s="239"/>
      <c r="R2223" s="240">
        <f>R2224+R2228+R2230+R2233+R2239+R2243</f>
        <v>0</v>
      </c>
      <c r="S2223" s="239"/>
      <c r="T2223" s="241">
        <f>T2224+T2228+T2230+T2233+T2239+T2243</f>
        <v>0</v>
      </c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R2223" s="242" t="s">
        <v>1221</v>
      </c>
      <c r="AT2223" s="243" t="s">
        <v>75</v>
      </c>
      <c r="AU2223" s="243" t="s">
        <v>76</v>
      </c>
      <c r="AY2223" s="242" t="s">
        <v>242</v>
      </c>
      <c r="BK2223" s="244">
        <f>BK2224+BK2228+BK2230+BK2233+BK2239+BK2243</f>
        <v>0</v>
      </c>
    </row>
    <row r="2224" s="12" customFormat="1" ht="22.8" customHeight="1">
      <c r="A2224" s="12"/>
      <c r="B2224" s="231"/>
      <c r="C2224" s="232"/>
      <c r="D2224" s="233" t="s">
        <v>75</v>
      </c>
      <c r="E2224" s="245" t="s">
        <v>2306</v>
      </c>
      <c r="F2224" s="245" t="s">
        <v>2307</v>
      </c>
      <c r="G2224" s="232"/>
      <c r="H2224" s="232"/>
      <c r="I2224" s="235"/>
      <c r="J2224" s="246">
        <f>BK2224</f>
        <v>0</v>
      </c>
      <c r="K2224" s="232"/>
      <c r="L2224" s="237"/>
      <c r="M2224" s="238"/>
      <c r="N2224" s="239"/>
      <c r="O2224" s="239"/>
      <c r="P2224" s="240">
        <f>SUM(P2225:P2227)</f>
        <v>0</v>
      </c>
      <c r="Q2224" s="239"/>
      <c r="R2224" s="240">
        <f>SUM(R2225:R2227)</f>
        <v>0</v>
      </c>
      <c r="S2224" s="239"/>
      <c r="T2224" s="241">
        <f>SUM(T2225:T2227)</f>
        <v>0</v>
      </c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R2224" s="242" t="s">
        <v>1221</v>
      </c>
      <c r="AT2224" s="243" t="s">
        <v>75</v>
      </c>
      <c r="AU2224" s="243" t="s">
        <v>31</v>
      </c>
      <c r="AY2224" s="242" t="s">
        <v>242</v>
      </c>
      <c r="BK2224" s="244">
        <f>SUM(BK2225:BK2227)</f>
        <v>0</v>
      </c>
    </row>
    <row r="2225" s="2" customFormat="1" ht="16.5" customHeight="1">
      <c r="A2225" s="41"/>
      <c r="B2225" s="42"/>
      <c r="C2225" s="247" t="s">
        <v>2308</v>
      </c>
      <c r="D2225" s="247" t="s">
        <v>245</v>
      </c>
      <c r="E2225" s="248" t="s">
        <v>2309</v>
      </c>
      <c r="F2225" s="249" t="s">
        <v>2310</v>
      </c>
      <c r="G2225" s="250" t="s">
        <v>2311</v>
      </c>
      <c r="H2225" s="251">
        <v>1</v>
      </c>
      <c r="I2225" s="252"/>
      <c r="J2225" s="251">
        <f>ROUND(I2225*H2225,3)</f>
        <v>0</v>
      </c>
      <c r="K2225" s="253"/>
      <c r="L2225" s="44"/>
      <c r="M2225" s="254" t="s">
        <v>1</v>
      </c>
      <c r="N2225" s="255" t="s">
        <v>41</v>
      </c>
      <c r="O2225" s="94"/>
      <c r="P2225" s="256">
        <f>O2225*H2225</f>
        <v>0</v>
      </c>
      <c r="Q2225" s="256">
        <v>0</v>
      </c>
      <c r="R2225" s="256">
        <f>Q2225*H2225</f>
        <v>0</v>
      </c>
      <c r="S2225" s="256">
        <v>0</v>
      </c>
      <c r="T2225" s="257">
        <f>S2225*H2225</f>
        <v>0</v>
      </c>
      <c r="U2225" s="41"/>
      <c r="V2225" s="41"/>
      <c r="W2225" s="41"/>
      <c r="X2225" s="41"/>
      <c r="Y2225" s="41"/>
      <c r="Z2225" s="41"/>
      <c r="AA2225" s="41"/>
      <c r="AB2225" s="41"/>
      <c r="AC2225" s="41"/>
      <c r="AD2225" s="41"/>
      <c r="AE2225" s="41"/>
      <c r="AR2225" s="258" t="s">
        <v>2312</v>
      </c>
      <c r="AT2225" s="258" t="s">
        <v>245</v>
      </c>
      <c r="AU2225" s="258" t="s">
        <v>85</v>
      </c>
      <c r="AY2225" s="18" t="s">
        <v>242</v>
      </c>
      <c r="BE2225" s="146">
        <f>IF(N2225="základní",J2225,0)</f>
        <v>0</v>
      </c>
      <c r="BF2225" s="146">
        <f>IF(N2225="snížená",J2225,0)</f>
        <v>0</v>
      </c>
      <c r="BG2225" s="146">
        <f>IF(N2225="zákl. přenesená",J2225,0)</f>
        <v>0</v>
      </c>
      <c r="BH2225" s="146">
        <f>IF(N2225="sníž. přenesená",J2225,0)</f>
        <v>0</v>
      </c>
      <c r="BI2225" s="146">
        <f>IF(N2225="nulová",J2225,0)</f>
        <v>0</v>
      </c>
      <c r="BJ2225" s="18" t="s">
        <v>31</v>
      </c>
      <c r="BK2225" s="259">
        <f>ROUND(I2225*H2225,3)</f>
        <v>0</v>
      </c>
      <c r="BL2225" s="18" t="s">
        <v>2312</v>
      </c>
      <c r="BM2225" s="258" t="s">
        <v>2313</v>
      </c>
    </row>
    <row r="2226" s="2" customFormat="1" ht="16.5" customHeight="1">
      <c r="A2226" s="41"/>
      <c r="B2226" s="42"/>
      <c r="C2226" s="247" t="s">
        <v>2314</v>
      </c>
      <c r="D2226" s="247" t="s">
        <v>245</v>
      </c>
      <c r="E2226" s="248" t="s">
        <v>2315</v>
      </c>
      <c r="F2226" s="249" t="s">
        <v>2316</v>
      </c>
      <c r="G2226" s="250" t="s">
        <v>2311</v>
      </c>
      <c r="H2226" s="251">
        <v>1</v>
      </c>
      <c r="I2226" s="252"/>
      <c r="J2226" s="251">
        <f>ROUND(I2226*H2226,3)</f>
        <v>0</v>
      </c>
      <c r="K2226" s="253"/>
      <c r="L2226" s="44"/>
      <c r="M2226" s="254" t="s">
        <v>1</v>
      </c>
      <c r="N2226" s="255" t="s">
        <v>41</v>
      </c>
      <c r="O2226" s="94"/>
      <c r="P2226" s="256">
        <f>O2226*H2226</f>
        <v>0</v>
      </c>
      <c r="Q2226" s="256">
        <v>0</v>
      </c>
      <c r="R2226" s="256">
        <f>Q2226*H2226</f>
        <v>0</v>
      </c>
      <c r="S2226" s="256">
        <v>0</v>
      </c>
      <c r="T2226" s="257">
        <f>S2226*H2226</f>
        <v>0</v>
      </c>
      <c r="U2226" s="41"/>
      <c r="V2226" s="41"/>
      <c r="W2226" s="41"/>
      <c r="X2226" s="41"/>
      <c r="Y2226" s="41"/>
      <c r="Z2226" s="41"/>
      <c r="AA2226" s="41"/>
      <c r="AB2226" s="41"/>
      <c r="AC2226" s="41"/>
      <c r="AD2226" s="41"/>
      <c r="AE2226" s="41"/>
      <c r="AR2226" s="258" t="s">
        <v>2312</v>
      </c>
      <c r="AT2226" s="258" t="s">
        <v>245</v>
      </c>
      <c r="AU2226" s="258" t="s">
        <v>85</v>
      </c>
      <c r="AY2226" s="18" t="s">
        <v>242</v>
      </c>
      <c r="BE2226" s="146">
        <f>IF(N2226="základní",J2226,0)</f>
        <v>0</v>
      </c>
      <c r="BF2226" s="146">
        <f>IF(N2226="snížená",J2226,0)</f>
        <v>0</v>
      </c>
      <c r="BG2226" s="146">
        <f>IF(N2226="zákl. přenesená",J2226,0)</f>
        <v>0</v>
      </c>
      <c r="BH2226" s="146">
        <f>IF(N2226="sníž. přenesená",J2226,0)</f>
        <v>0</v>
      </c>
      <c r="BI2226" s="146">
        <f>IF(N2226="nulová",J2226,0)</f>
        <v>0</v>
      </c>
      <c r="BJ2226" s="18" t="s">
        <v>31</v>
      </c>
      <c r="BK2226" s="259">
        <f>ROUND(I2226*H2226,3)</f>
        <v>0</v>
      </c>
      <c r="BL2226" s="18" t="s">
        <v>2312</v>
      </c>
      <c r="BM2226" s="258" t="s">
        <v>2317</v>
      </c>
    </row>
    <row r="2227" s="2" customFormat="1" ht="16.5" customHeight="1">
      <c r="A2227" s="41"/>
      <c r="B2227" s="42"/>
      <c r="C2227" s="247" t="s">
        <v>2318</v>
      </c>
      <c r="D2227" s="247" t="s">
        <v>245</v>
      </c>
      <c r="E2227" s="248" t="s">
        <v>2319</v>
      </c>
      <c r="F2227" s="249" t="s">
        <v>2320</v>
      </c>
      <c r="G2227" s="250" t="s">
        <v>2311</v>
      </c>
      <c r="H2227" s="251">
        <v>1</v>
      </c>
      <c r="I2227" s="252"/>
      <c r="J2227" s="251">
        <f>ROUND(I2227*H2227,3)</f>
        <v>0</v>
      </c>
      <c r="K2227" s="253"/>
      <c r="L2227" s="44"/>
      <c r="M2227" s="254" t="s">
        <v>1</v>
      </c>
      <c r="N2227" s="255" t="s">
        <v>41</v>
      </c>
      <c r="O2227" s="94"/>
      <c r="P2227" s="256">
        <f>O2227*H2227</f>
        <v>0</v>
      </c>
      <c r="Q2227" s="256">
        <v>0</v>
      </c>
      <c r="R2227" s="256">
        <f>Q2227*H2227</f>
        <v>0</v>
      </c>
      <c r="S2227" s="256">
        <v>0</v>
      </c>
      <c r="T2227" s="257">
        <f>S2227*H2227</f>
        <v>0</v>
      </c>
      <c r="U2227" s="41"/>
      <c r="V2227" s="41"/>
      <c r="W2227" s="41"/>
      <c r="X2227" s="41"/>
      <c r="Y2227" s="41"/>
      <c r="Z2227" s="41"/>
      <c r="AA2227" s="41"/>
      <c r="AB2227" s="41"/>
      <c r="AC2227" s="41"/>
      <c r="AD2227" s="41"/>
      <c r="AE2227" s="41"/>
      <c r="AR2227" s="258" t="s">
        <v>2312</v>
      </c>
      <c r="AT2227" s="258" t="s">
        <v>245</v>
      </c>
      <c r="AU2227" s="258" t="s">
        <v>85</v>
      </c>
      <c r="AY2227" s="18" t="s">
        <v>242</v>
      </c>
      <c r="BE2227" s="146">
        <f>IF(N2227="základní",J2227,0)</f>
        <v>0</v>
      </c>
      <c r="BF2227" s="146">
        <f>IF(N2227="snížená",J2227,0)</f>
        <v>0</v>
      </c>
      <c r="BG2227" s="146">
        <f>IF(N2227="zákl. přenesená",J2227,0)</f>
        <v>0</v>
      </c>
      <c r="BH2227" s="146">
        <f>IF(N2227="sníž. přenesená",J2227,0)</f>
        <v>0</v>
      </c>
      <c r="BI2227" s="146">
        <f>IF(N2227="nulová",J2227,0)</f>
        <v>0</v>
      </c>
      <c r="BJ2227" s="18" t="s">
        <v>31</v>
      </c>
      <c r="BK2227" s="259">
        <f>ROUND(I2227*H2227,3)</f>
        <v>0</v>
      </c>
      <c r="BL2227" s="18" t="s">
        <v>2312</v>
      </c>
      <c r="BM2227" s="258" t="s">
        <v>2321</v>
      </c>
    </row>
    <row r="2228" s="12" customFormat="1" ht="22.8" customHeight="1">
      <c r="A2228" s="12"/>
      <c r="B2228" s="231"/>
      <c r="C2228" s="232"/>
      <c r="D2228" s="233" t="s">
        <v>75</v>
      </c>
      <c r="E2228" s="245" t="s">
        <v>2322</v>
      </c>
      <c r="F2228" s="245" t="s">
        <v>2323</v>
      </c>
      <c r="G2228" s="232"/>
      <c r="H2228" s="232"/>
      <c r="I2228" s="235"/>
      <c r="J2228" s="246">
        <f>BK2228</f>
        <v>0</v>
      </c>
      <c r="K2228" s="232"/>
      <c r="L2228" s="237"/>
      <c r="M2228" s="238"/>
      <c r="N2228" s="239"/>
      <c r="O2228" s="239"/>
      <c r="P2228" s="240">
        <f>P2229</f>
        <v>0</v>
      </c>
      <c r="Q2228" s="239"/>
      <c r="R2228" s="240">
        <f>R2229</f>
        <v>0</v>
      </c>
      <c r="S2228" s="239"/>
      <c r="T2228" s="241">
        <f>T2229</f>
        <v>0</v>
      </c>
      <c r="U2228" s="12"/>
      <c r="V2228" s="12"/>
      <c r="W2228" s="12"/>
      <c r="X2228" s="12"/>
      <c r="Y2228" s="12"/>
      <c r="Z2228" s="12"/>
      <c r="AA2228" s="12"/>
      <c r="AB2228" s="12"/>
      <c r="AC2228" s="12"/>
      <c r="AD2228" s="12"/>
      <c r="AE2228" s="12"/>
      <c r="AR2228" s="242" t="s">
        <v>1221</v>
      </c>
      <c r="AT2228" s="243" t="s">
        <v>75</v>
      </c>
      <c r="AU2228" s="243" t="s">
        <v>31</v>
      </c>
      <c r="AY2228" s="242" t="s">
        <v>242</v>
      </c>
      <c r="BK2228" s="244">
        <f>BK2229</f>
        <v>0</v>
      </c>
    </row>
    <row r="2229" s="2" customFormat="1" ht="16.5" customHeight="1">
      <c r="A2229" s="41"/>
      <c r="B2229" s="42"/>
      <c r="C2229" s="247" t="s">
        <v>2324</v>
      </c>
      <c r="D2229" s="247" t="s">
        <v>245</v>
      </c>
      <c r="E2229" s="248" t="s">
        <v>2325</v>
      </c>
      <c r="F2229" s="249" t="s">
        <v>2323</v>
      </c>
      <c r="G2229" s="250" t="s">
        <v>2311</v>
      </c>
      <c r="H2229" s="251">
        <v>1</v>
      </c>
      <c r="I2229" s="252"/>
      <c r="J2229" s="251">
        <f>ROUND(I2229*H2229,3)</f>
        <v>0</v>
      </c>
      <c r="K2229" s="253"/>
      <c r="L2229" s="44"/>
      <c r="M2229" s="254" t="s">
        <v>1</v>
      </c>
      <c r="N2229" s="255" t="s">
        <v>41</v>
      </c>
      <c r="O2229" s="94"/>
      <c r="P2229" s="256">
        <f>O2229*H2229</f>
        <v>0</v>
      </c>
      <c r="Q2229" s="256">
        <v>0</v>
      </c>
      <c r="R2229" s="256">
        <f>Q2229*H2229</f>
        <v>0</v>
      </c>
      <c r="S2229" s="256">
        <v>0</v>
      </c>
      <c r="T2229" s="257">
        <f>S2229*H2229</f>
        <v>0</v>
      </c>
      <c r="U2229" s="41"/>
      <c r="V2229" s="41"/>
      <c r="W2229" s="41"/>
      <c r="X2229" s="41"/>
      <c r="Y2229" s="41"/>
      <c r="Z2229" s="41"/>
      <c r="AA2229" s="41"/>
      <c r="AB2229" s="41"/>
      <c r="AC2229" s="41"/>
      <c r="AD2229" s="41"/>
      <c r="AE2229" s="41"/>
      <c r="AR2229" s="258" t="s">
        <v>2312</v>
      </c>
      <c r="AT2229" s="258" t="s">
        <v>245</v>
      </c>
      <c r="AU2229" s="258" t="s">
        <v>85</v>
      </c>
      <c r="AY2229" s="18" t="s">
        <v>242</v>
      </c>
      <c r="BE2229" s="146">
        <f>IF(N2229="základní",J2229,0)</f>
        <v>0</v>
      </c>
      <c r="BF2229" s="146">
        <f>IF(N2229="snížená",J2229,0)</f>
        <v>0</v>
      </c>
      <c r="BG2229" s="146">
        <f>IF(N2229="zákl. přenesená",J2229,0)</f>
        <v>0</v>
      </c>
      <c r="BH2229" s="146">
        <f>IF(N2229="sníž. přenesená",J2229,0)</f>
        <v>0</v>
      </c>
      <c r="BI2229" s="146">
        <f>IF(N2229="nulová",J2229,0)</f>
        <v>0</v>
      </c>
      <c r="BJ2229" s="18" t="s">
        <v>31</v>
      </c>
      <c r="BK2229" s="259">
        <f>ROUND(I2229*H2229,3)</f>
        <v>0</v>
      </c>
      <c r="BL2229" s="18" t="s">
        <v>2312</v>
      </c>
      <c r="BM2229" s="258" t="s">
        <v>2326</v>
      </c>
    </row>
    <row r="2230" s="12" customFormat="1" ht="22.8" customHeight="1">
      <c r="A2230" s="12"/>
      <c r="B2230" s="231"/>
      <c r="C2230" s="232"/>
      <c r="D2230" s="233" t="s">
        <v>75</v>
      </c>
      <c r="E2230" s="245" t="s">
        <v>2327</v>
      </c>
      <c r="F2230" s="245" t="s">
        <v>219</v>
      </c>
      <c r="G2230" s="232"/>
      <c r="H2230" s="232"/>
      <c r="I2230" s="235"/>
      <c r="J2230" s="246">
        <f>BK2230</f>
        <v>0</v>
      </c>
      <c r="K2230" s="232"/>
      <c r="L2230" s="237"/>
      <c r="M2230" s="238"/>
      <c r="N2230" s="239"/>
      <c r="O2230" s="239"/>
      <c r="P2230" s="240">
        <f>SUM(P2231:P2232)</f>
        <v>0</v>
      </c>
      <c r="Q2230" s="239"/>
      <c r="R2230" s="240">
        <f>SUM(R2231:R2232)</f>
        <v>0</v>
      </c>
      <c r="S2230" s="239"/>
      <c r="T2230" s="241">
        <f>SUM(T2231:T2232)</f>
        <v>0</v>
      </c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R2230" s="242" t="s">
        <v>1221</v>
      </c>
      <c r="AT2230" s="243" t="s">
        <v>75</v>
      </c>
      <c r="AU2230" s="243" t="s">
        <v>31</v>
      </c>
      <c r="AY2230" s="242" t="s">
        <v>242</v>
      </c>
      <c r="BK2230" s="244">
        <f>SUM(BK2231:BK2232)</f>
        <v>0</v>
      </c>
    </row>
    <row r="2231" s="2" customFormat="1" ht="16.5" customHeight="1">
      <c r="A2231" s="41"/>
      <c r="B2231" s="42"/>
      <c r="C2231" s="247" t="s">
        <v>2328</v>
      </c>
      <c r="D2231" s="247" t="s">
        <v>245</v>
      </c>
      <c r="E2231" s="248" t="s">
        <v>2329</v>
      </c>
      <c r="F2231" s="249" t="s">
        <v>219</v>
      </c>
      <c r="G2231" s="250" t="s">
        <v>2311</v>
      </c>
      <c r="H2231" s="251">
        <v>1</v>
      </c>
      <c r="I2231" s="252"/>
      <c r="J2231" s="251">
        <f>ROUND(I2231*H2231,3)</f>
        <v>0</v>
      </c>
      <c r="K2231" s="253"/>
      <c r="L2231" s="44"/>
      <c r="M2231" s="254" t="s">
        <v>1</v>
      </c>
      <c r="N2231" s="255" t="s">
        <v>41</v>
      </c>
      <c r="O2231" s="94"/>
      <c r="P2231" s="256">
        <f>O2231*H2231</f>
        <v>0</v>
      </c>
      <c r="Q2231" s="256">
        <v>0</v>
      </c>
      <c r="R2231" s="256">
        <f>Q2231*H2231</f>
        <v>0</v>
      </c>
      <c r="S2231" s="256">
        <v>0</v>
      </c>
      <c r="T2231" s="257">
        <f>S2231*H2231</f>
        <v>0</v>
      </c>
      <c r="U2231" s="41"/>
      <c r="V2231" s="41"/>
      <c r="W2231" s="41"/>
      <c r="X2231" s="41"/>
      <c r="Y2231" s="41"/>
      <c r="Z2231" s="41"/>
      <c r="AA2231" s="41"/>
      <c r="AB2231" s="41"/>
      <c r="AC2231" s="41"/>
      <c r="AD2231" s="41"/>
      <c r="AE2231" s="41"/>
      <c r="AR2231" s="258" t="s">
        <v>2312</v>
      </c>
      <c r="AT2231" s="258" t="s">
        <v>245</v>
      </c>
      <c r="AU2231" s="258" t="s">
        <v>85</v>
      </c>
      <c r="AY2231" s="18" t="s">
        <v>242</v>
      </c>
      <c r="BE2231" s="146">
        <f>IF(N2231="základní",J2231,0)</f>
        <v>0</v>
      </c>
      <c r="BF2231" s="146">
        <f>IF(N2231="snížená",J2231,0)</f>
        <v>0</v>
      </c>
      <c r="BG2231" s="146">
        <f>IF(N2231="zákl. přenesená",J2231,0)</f>
        <v>0</v>
      </c>
      <c r="BH2231" s="146">
        <f>IF(N2231="sníž. přenesená",J2231,0)</f>
        <v>0</v>
      </c>
      <c r="BI2231" s="146">
        <f>IF(N2231="nulová",J2231,0)</f>
        <v>0</v>
      </c>
      <c r="BJ2231" s="18" t="s">
        <v>31</v>
      </c>
      <c r="BK2231" s="259">
        <f>ROUND(I2231*H2231,3)</f>
        <v>0</v>
      </c>
      <c r="BL2231" s="18" t="s">
        <v>2312</v>
      </c>
      <c r="BM2231" s="258" t="s">
        <v>2330</v>
      </c>
    </row>
    <row r="2232" s="2" customFormat="1" ht="16.5" customHeight="1">
      <c r="A2232" s="41"/>
      <c r="B2232" s="42"/>
      <c r="C2232" s="247" t="s">
        <v>2331</v>
      </c>
      <c r="D2232" s="247" t="s">
        <v>245</v>
      </c>
      <c r="E2232" s="248" t="s">
        <v>2332</v>
      </c>
      <c r="F2232" s="249" t="s">
        <v>2333</v>
      </c>
      <c r="G2232" s="250" t="s">
        <v>2311</v>
      </c>
      <c r="H2232" s="251">
        <v>1</v>
      </c>
      <c r="I2232" s="252"/>
      <c r="J2232" s="251">
        <f>ROUND(I2232*H2232,3)</f>
        <v>0</v>
      </c>
      <c r="K2232" s="253"/>
      <c r="L2232" s="44"/>
      <c r="M2232" s="254" t="s">
        <v>1</v>
      </c>
      <c r="N2232" s="255" t="s">
        <v>41</v>
      </c>
      <c r="O2232" s="94"/>
      <c r="P2232" s="256">
        <f>O2232*H2232</f>
        <v>0</v>
      </c>
      <c r="Q2232" s="256">
        <v>0</v>
      </c>
      <c r="R2232" s="256">
        <f>Q2232*H2232</f>
        <v>0</v>
      </c>
      <c r="S2232" s="256">
        <v>0</v>
      </c>
      <c r="T2232" s="257">
        <f>S2232*H2232</f>
        <v>0</v>
      </c>
      <c r="U2232" s="41"/>
      <c r="V2232" s="41"/>
      <c r="W2232" s="41"/>
      <c r="X2232" s="41"/>
      <c r="Y2232" s="41"/>
      <c r="Z2232" s="41"/>
      <c r="AA2232" s="41"/>
      <c r="AB2232" s="41"/>
      <c r="AC2232" s="41"/>
      <c r="AD2232" s="41"/>
      <c r="AE2232" s="41"/>
      <c r="AR2232" s="258" t="s">
        <v>2312</v>
      </c>
      <c r="AT2232" s="258" t="s">
        <v>245</v>
      </c>
      <c r="AU2232" s="258" t="s">
        <v>85</v>
      </c>
      <c r="AY2232" s="18" t="s">
        <v>242</v>
      </c>
      <c r="BE2232" s="146">
        <f>IF(N2232="základní",J2232,0)</f>
        <v>0</v>
      </c>
      <c r="BF2232" s="146">
        <f>IF(N2232="snížená",J2232,0)</f>
        <v>0</v>
      </c>
      <c r="BG2232" s="146">
        <f>IF(N2232="zákl. přenesená",J2232,0)</f>
        <v>0</v>
      </c>
      <c r="BH2232" s="146">
        <f>IF(N2232="sníž. přenesená",J2232,0)</f>
        <v>0</v>
      </c>
      <c r="BI2232" s="146">
        <f>IF(N2232="nulová",J2232,0)</f>
        <v>0</v>
      </c>
      <c r="BJ2232" s="18" t="s">
        <v>31</v>
      </c>
      <c r="BK2232" s="259">
        <f>ROUND(I2232*H2232,3)</f>
        <v>0</v>
      </c>
      <c r="BL2232" s="18" t="s">
        <v>2312</v>
      </c>
      <c r="BM2232" s="258" t="s">
        <v>2334</v>
      </c>
    </row>
    <row r="2233" s="12" customFormat="1" ht="22.8" customHeight="1">
      <c r="A2233" s="12"/>
      <c r="B2233" s="231"/>
      <c r="C2233" s="232"/>
      <c r="D2233" s="233" t="s">
        <v>75</v>
      </c>
      <c r="E2233" s="245" t="s">
        <v>2335</v>
      </c>
      <c r="F2233" s="245" t="s">
        <v>2336</v>
      </c>
      <c r="G2233" s="232"/>
      <c r="H2233" s="232"/>
      <c r="I2233" s="235"/>
      <c r="J2233" s="246">
        <f>BK2233</f>
        <v>0</v>
      </c>
      <c r="K2233" s="232"/>
      <c r="L2233" s="237"/>
      <c r="M2233" s="238"/>
      <c r="N2233" s="239"/>
      <c r="O2233" s="239"/>
      <c r="P2233" s="240">
        <f>SUM(P2234:P2238)</f>
        <v>0</v>
      </c>
      <c r="Q2233" s="239"/>
      <c r="R2233" s="240">
        <f>SUM(R2234:R2238)</f>
        <v>0</v>
      </c>
      <c r="S2233" s="239"/>
      <c r="T2233" s="241">
        <f>SUM(T2234:T2238)</f>
        <v>0</v>
      </c>
      <c r="U2233" s="12"/>
      <c r="V2233" s="12"/>
      <c r="W2233" s="12"/>
      <c r="X2233" s="12"/>
      <c r="Y2233" s="12"/>
      <c r="Z2233" s="12"/>
      <c r="AA2233" s="12"/>
      <c r="AB2233" s="12"/>
      <c r="AC2233" s="12"/>
      <c r="AD2233" s="12"/>
      <c r="AE2233" s="12"/>
      <c r="AR2233" s="242" t="s">
        <v>1221</v>
      </c>
      <c r="AT2233" s="243" t="s">
        <v>75</v>
      </c>
      <c r="AU2233" s="243" t="s">
        <v>31</v>
      </c>
      <c r="AY2233" s="242" t="s">
        <v>242</v>
      </c>
      <c r="BK2233" s="244">
        <f>SUM(BK2234:BK2238)</f>
        <v>0</v>
      </c>
    </row>
    <row r="2234" s="2" customFormat="1" ht="16.5" customHeight="1">
      <c r="A2234" s="41"/>
      <c r="B2234" s="42"/>
      <c r="C2234" s="247" t="s">
        <v>2337</v>
      </c>
      <c r="D2234" s="247" t="s">
        <v>245</v>
      </c>
      <c r="E2234" s="248" t="s">
        <v>2338</v>
      </c>
      <c r="F2234" s="249" t="s">
        <v>2336</v>
      </c>
      <c r="G2234" s="250" t="s">
        <v>2311</v>
      </c>
      <c r="H2234" s="251">
        <v>1</v>
      </c>
      <c r="I2234" s="252"/>
      <c r="J2234" s="251">
        <f>ROUND(I2234*H2234,3)</f>
        <v>0</v>
      </c>
      <c r="K2234" s="253"/>
      <c r="L2234" s="44"/>
      <c r="M2234" s="254" t="s">
        <v>1</v>
      </c>
      <c r="N2234" s="255" t="s">
        <v>41</v>
      </c>
      <c r="O2234" s="94"/>
      <c r="P2234" s="256">
        <f>O2234*H2234</f>
        <v>0</v>
      </c>
      <c r="Q2234" s="256">
        <v>0</v>
      </c>
      <c r="R2234" s="256">
        <f>Q2234*H2234</f>
        <v>0</v>
      </c>
      <c r="S2234" s="256">
        <v>0</v>
      </c>
      <c r="T2234" s="257">
        <f>S2234*H2234</f>
        <v>0</v>
      </c>
      <c r="U2234" s="41"/>
      <c r="V2234" s="41"/>
      <c r="W2234" s="41"/>
      <c r="X2234" s="41"/>
      <c r="Y2234" s="41"/>
      <c r="Z2234" s="41"/>
      <c r="AA2234" s="41"/>
      <c r="AB2234" s="41"/>
      <c r="AC2234" s="41"/>
      <c r="AD2234" s="41"/>
      <c r="AE2234" s="41"/>
      <c r="AR2234" s="258" t="s">
        <v>2312</v>
      </c>
      <c r="AT2234" s="258" t="s">
        <v>245</v>
      </c>
      <c r="AU2234" s="258" t="s">
        <v>85</v>
      </c>
      <c r="AY2234" s="18" t="s">
        <v>242</v>
      </c>
      <c r="BE2234" s="146">
        <f>IF(N2234="základní",J2234,0)</f>
        <v>0</v>
      </c>
      <c r="BF2234" s="146">
        <f>IF(N2234="snížená",J2234,0)</f>
        <v>0</v>
      </c>
      <c r="BG2234" s="146">
        <f>IF(N2234="zákl. přenesená",J2234,0)</f>
        <v>0</v>
      </c>
      <c r="BH2234" s="146">
        <f>IF(N2234="sníž. přenesená",J2234,0)</f>
        <v>0</v>
      </c>
      <c r="BI2234" s="146">
        <f>IF(N2234="nulová",J2234,0)</f>
        <v>0</v>
      </c>
      <c r="BJ2234" s="18" t="s">
        <v>31</v>
      </c>
      <c r="BK2234" s="259">
        <f>ROUND(I2234*H2234,3)</f>
        <v>0</v>
      </c>
      <c r="BL2234" s="18" t="s">
        <v>2312</v>
      </c>
      <c r="BM2234" s="258" t="s">
        <v>2339</v>
      </c>
    </row>
    <row r="2235" s="2" customFormat="1" ht="16.5" customHeight="1">
      <c r="A2235" s="41"/>
      <c r="B2235" s="42"/>
      <c r="C2235" s="247" t="s">
        <v>2340</v>
      </c>
      <c r="D2235" s="247" t="s">
        <v>245</v>
      </c>
      <c r="E2235" s="248" t="s">
        <v>2341</v>
      </c>
      <c r="F2235" s="249" t="s">
        <v>2342</v>
      </c>
      <c r="G2235" s="250" t="s">
        <v>2311</v>
      </c>
      <c r="H2235" s="251">
        <v>1</v>
      </c>
      <c r="I2235" s="252"/>
      <c r="J2235" s="251">
        <f>ROUND(I2235*H2235,3)</f>
        <v>0</v>
      </c>
      <c r="K2235" s="253"/>
      <c r="L2235" s="44"/>
      <c r="M2235" s="254" t="s">
        <v>1</v>
      </c>
      <c r="N2235" s="255" t="s">
        <v>41</v>
      </c>
      <c r="O2235" s="94"/>
      <c r="P2235" s="256">
        <f>O2235*H2235</f>
        <v>0</v>
      </c>
      <c r="Q2235" s="256">
        <v>0</v>
      </c>
      <c r="R2235" s="256">
        <f>Q2235*H2235</f>
        <v>0</v>
      </c>
      <c r="S2235" s="256">
        <v>0</v>
      </c>
      <c r="T2235" s="257">
        <f>S2235*H2235</f>
        <v>0</v>
      </c>
      <c r="U2235" s="41"/>
      <c r="V2235" s="41"/>
      <c r="W2235" s="41"/>
      <c r="X2235" s="41"/>
      <c r="Y2235" s="41"/>
      <c r="Z2235" s="41"/>
      <c r="AA2235" s="41"/>
      <c r="AB2235" s="41"/>
      <c r="AC2235" s="41"/>
      <c r="AD2235" s="41"/>
      <c r="AE2235" s="41"/>
      <c r="AR2235" s="258" t="s">
        <v>2312</v>
      </c>
      <c r="AT2235" s="258" t="s">
        <v>245</v>
      </c>
      <c r="AU2235" s="258" t="s">
        <v>85</v>
      </c>
      <c r="AY2235" s="18" t="s">
        <v>242</v>
      </c>
      <c r="BE2235" s="146">
        <f>IF(N2235="základní",J2235,0)</f>
        <v>0</v>
      </c>
      <c r="BF2235" s="146">
        <f>IF(N2235="snížená",J2235,0)</f>
        <v>0</v>
      </c>
      <c r="BG2235" s="146">
        <f>IF(N2235="zákl. přenesená",J2235,0)</f>
        <v>0</v>
      </c>
      <c r="BH2235" s="146">
        <f>IF(N2235="sníž. přenesená",J2235,0)</f>
        <v>0</v>
      </c>
      <c r="BI2235" s="146">
        <f>IF(N2235="nulová",J2235,0)</f>
        <v>0</v>
      </c>
      <c r="BJ2235" s="18" t="s">
        <v>31</v>
      </c>
      <c r="BK2235" s="259">
        <f>ROUND(I2235*H2235,3)</f>
        <v>0</v>
      </c>
      <c r="BL2235" s="18" t="s">
        <v>2312</v>
      </c>
      <c r="BM2235" s="258" t="s">
        <v>2343</v>
      </c>
    </row>
    <row r="2236" s="2" customFormat="1" ht="16.5" customHeight="1">
      <c r="A2236" s="41"/>
      <c r="B2236" s="42"/>
      <c r="C2236" s="247" t="s">
        <v>2344</v>
      </c>
      <c r="D2236" s="247" t="s">
        <v>245</v>
      </c>
      <c r="E2236" s="248" t="s">
        <v>2345</v>
      </c>
      <c r="F2236" s="249" t="s">
        <v>2346</v>
      </c>
      <c r="G2236" s="250" t="s">
        <v>2311</v>
      </c>
      <c r="H2236" s="251">
        <v>1</v>
      </c>
      <c r="I2236" s="252"/>
      <c r="J2236" s="251">
        <f>ROUND(I2236*H2236,3)</f>
        <v>0</v>
      </c>
      <c r="K2236" s="253"/>
      <c r="L2236" s="44"/>
      <c r="M2236" s="254" t="s">
        <v>1</v>
      </c>
      <c r="N2236" s="255" t="s">
        <v>41</v>
      </c>
      <c r="O2236" s="94"/>
      <c r="P2236" s="256">
        <f>O2236*H2236</f>
        <v>0</v>
      </c>
      <c r="Q2236" s="256">
        <v>0</v>
      </c>
      <c r="R2236" s="256">
        <f>Q2236*H2236</f>
        <v>0</v>
      </c>
      <c r="S2236" s="256">
        <v>0</v>
      </c>
      <c r="T2236" s="257">
        <f>S2236*H2236</f>
        <v>0</v>
      </c>
      <c r="U2236" s="41"/>
      <c r="V2236" s="41"/>
      <c r="W2236" s="41"/>
      <c r="X2236" s="41"/>
      <c r="Y2236" s="41"/>
      <c r="Z2236" s="41"/>
      <c r="AA2236" s="41"/>
      <c r="AB2236" s="41"/>
      <c r="AC2236" s="41"/>
      <c r="AD2236" s="41"/>
      <c r="AE2236" s="41"/>
      <c r="AR2236" s="258" t="s">
        <v>2312</v>
      </c>
      <c r="AT2236" s="258" t="s">
        <v>245</v>
      </c>
      <c r="AU2236" s="258" t="s">
        <v>85</v>
      </c>
      <c r="AY2236" s="18" t="s">
        <v>242</v>
      </c>
      <c r="BE2236" s="146">
        <f>IF(N2236="základní",J2236,0)</f>
        <v>0</v>
      </c>
      <c r="BF2236" s="146">
        <f>IF(N2236="snížená",J2236,0)</f>
        <v>0</v>
      </c>
      <c r="BG2236" s="146">
        <f>IF(N2236="zákl. přenesená",J2236,0)</f>
        <v>0</v>
      </c>
      <c r="BH2236" s="146">
        <f>IF(N2236="sníž. přenesená",J2236,0)</f>
        <v>0</v>
      </c>
      <c r="BI2236" s="146">
        <f>IF(N2236="nulová",J2236,0)</f>
        <v>0</v>
      </c>
      <c r="BJ2236" s="18" t="s">
        <v>31</v>
      </c>
      <c r="BK2236" s="259">
        <f>ROUND(I2236*H2236,3)</f>
        <v>0</v>
      </c>
      <c r="BL2236" s="18" t="s">
        <v>2312</v>
      </c>
      <c r="BM2236" s="258" t="s">
        <v>2347</v>
      </c>
    </row>
    <row r="2237" s="2" customFormat="1" ht="16.5" customHeight="1">
      <c r="A2237" s="41"/>
      <c r="B2237" s="42"/>
      <c r="C2237" s="247" t="s">
        <v>2348</v>
      </c>
      <c r="D2237" s="247" t="s">
        <v>245</v>
      </c>
      <c r="E2237" s="248" t="s">
        <v>2349</v>
      </c>
      <c r="F2237" s="249" t="s">
        <v>225</v>
      </c>
      <c r="G2237" s="250" t="s">
        <v>2311</v>
      </c>
      <c r="H2237" s="251">
        <v>1</v>
      </c>
      <c r="I2237" s="252"/>
      <c r="J2237" s="251">
        <f>ROUND(I2237*H2237,3)</f>
        <v>0</v>
      </c>
      <c r="K2237" s="253"/>
      <c r="L2237" s="44"/>
      <c r="M2237" s="254" t="s">
        <v>1</v>
      </c>
      <c r="N2237" s="255" t="s">
        <v>41</v>
      </c>
      <c r="O2237" s="94"/>
      <c r="P2237" s="256">
        <f>O2237*H2237</f>
        <v>0</v>
      </c>
      <c r="Q2237" s="256">
        <v>0</v>
      </c>
      <c r="R2237" s="256">
        <f>Q2237*H2237</f>
        <v>0</v>
      </c>
      <c r="S2237" s="256">
        <v>0</v>
      </c>
      <c r="T2237" s="257">
        <f>S2237*H2237</f>
        <v>0</v>
      </c>
      <c r="U2237" s="41"/>
      <c r="V2237" s="41"/>
      <c r="W2237" s="41"/>
      <c r="X2237" s="41"/>
      <c r="Y2237" s="41"/>
      <c r="Z2237" s="41"/>
      <c r="AA2237" s="41"/>
      <c r="AB2237" s="41"/>
      <c r="AC2237" s="41"/>
      <c r="AD2237" s="41"/>
      <c r="AE2237" s="41"/>
      <c r="AR2237" s="258" t="s">
        <v>2312</v>
      </c>
      <c r="AT2237" s="258" t="s">
        <v>245</v>
      </c>
      <c r="AU2237" s="258" t="s">
        <v>85</v>
      </c>
      <c r="AY2237" s="18" t="s">
        <v>242</v>
      </c>
      <c r="BE2237" s="146">
        <f>IF(N2237="základní",J2237,0)</f>
        <v>0</v>
      </c>
      <c r="BF2237" s="146">
        <f>IF(N2237="snížená",J2237,0)</f>
        <v>0</v>
      </c>
      <c r="BG2237" s="146">
        <f>IF(N2237="zákl. přenesená",J2237,0)</f>
        <v>0</v>
      </c>
      <c r="BH2237" s="146">
        <f>IF(N2237="sníž. přenesená",J2237,0)</f>
        <v>0</v>
      </c>
      <c r="BI2237" s="146">
        <f>IF(N2237="nulová",J2237,0)</f>
        <v>0</v>
      </c>
      <c r="BJ2237" s="18" t="s">
        <v>31</v>
      </c>
      <c r="BK2237" s="259">
        <f>ROUND(I2237*H2237,3)</f>
        <v>0</v>
      </c>
      <c r="BL2237" s="18" t="s">
        <v>2312</v>
      </c>
      <c r="BM2237" s="258" t="s">
        <v>2350</v>
      </c>
    </row>
    <row r="2238" s="2" customFormat="1" ht="16.5" customHeight="1">
      <c r="A2238" s="41"/>
      <c r="B2238" s="42"/>
      <c r="C2238" s="247" t="s">
        <v>2351</v>
      </c>
      <c r="D2238" s="247" t="s">
        <v>245</v>
      </c>
      <c r="E2238" s="248" t="s">
        <v>2352</v>
      </c>
      <c r="F2238" s="249" t="s">
        <v>2353</v>
      </c>
      <c r="G2238" s="250" t="s">
        <v>2311</v>
      </c>
      <c r="H2238" s="251">
        <v>1</v>
      </c>
      <c r="I2238" s="252"/>
      <c r="J2238" s="251">
        <f>ROUND(I2238*H2238,3)</f>
        <v>0</v>
      </c>
      <c r="K2238" s="253"/>
      <c r="L2238" s="44"/>
      <c r="M2238" s="254" t="s">
        <v>1</v>
      </c>
      <c r="N2238" s="255" t="s">
        <v>41</v>
      </c>
      <c r="O2238" s="94"/>
      <c r="P2238" s="256">
        <f>O2238*H2238</f>
        <v>0</v>
      </c>
      <c r="Q2238" s="256">
        <v>0</v>
      </c>
      <c r="R2238" s="256">
        <f>Q2238*H2238</f>
        <v>0</v>
      </c>
      <c r="S2238" s="256">
        <v>0</v>
      </c>
      <c r="T2238" s="257">
        <f>S2238*H2238</f>
        <v>0</v>
      </c>
      <c r="U2238" s="41"/>
      <c r="V2238" s="41"/>
      <c r="W2238" s="41"/>
      <c r="X2238" s="41"/>
      <c r="Y2238" s="41"/>
      <c r="Z2238" s="41"/>
      <c r="AA2238" s="41"/>
      <c r="AB2238" s="41"/>
      <c r="AC2238" s="41"/>
      <c r="AD2238" s="41"/>
      <c r="AE2238" s="41"/>
      <c r="AR2238" s="258" t="s">
        <v>2312</v>
      </c>
      <c r="AT2238" s="258" t="s">
        <v>245</v>
      </c>
      <c r="AU2238" s="258" t="s">
        <v>85</v>
      </c>
      <c r="AY2238" s="18" t="s">
        <v>242</v>
      </c>
      <c r="BE2238" s="146">
        <f>IF(N2238="základní",J2238,0)</f>
        <v>0</v>
      </c>
      <c r="BF2238" s="146">
        <f>IF(N2238="snížená",J2238,0)</f>
        <v>0</v>
      </c>
      <c r="BG2238" s="146">
        <f>IF(N2238="zákl. přenesená",J2238,0)</f>
        <v>0</v>
      </c>
      <c r="BH2238" s="146">
        <f>IF(N2238="sníž. přenesená",J2238,0)</f>
        <v>0</v>
      </c>
      <c r="BI2238" s="146">
        <f>IF(N2238="nulová",J2238,0)</f>
        <v>0</v>
      </c>
      <c r="BJ2238" s="18" t="s">
        <v>31</v>
      </c>
      <c r="BK2238" s="259">
        <f>ROUND(I2238*H2238,3)</f>
        <v>0</v>
      </c>
      <c r="BL2238" s="18" t="s">
        <v>2312</v>
      </c>
      <c r="BM2238" s="258" t="s">
        <v>2354</v>
      </c>
    </row>
    <row r="2239" s="12" customFormat="1" ht="22.8" customHeight="1">
      <c r="A2239" s="12"/>
      <c r="B2239" s="231"/>
      <c r="C2239" s="232"/>
      <c r="D2239" s="233" t="s">
        <v>75</v>
      </c>
      <c r="E2239" s="245" t="s">
        <v>2355</v>
      </c>
      <c r="F2239" s="245" t="s">
        <v>2356</v>
      </c>
      <c r="G2239" s="232"/>
      <c r="H2239" s="232"/>
      <c r="I2239" s="235"/>
      <c r="J2239" s="246">
        <f>BK2239</f>
        <v>0</v>
      </c>
      <c r="K2239" s="232"/>
      <c r="L2239" s="237"/>
      <c r="M2239" s="238"/>
      <c r="N2239" s="239"/>
      <c r="O2239" s="239"/>
      <c r="P2239" s="240">
        <f>SUM(P2240:P2242)</f>
        <v>0</v>
      </c>
      <c r="Q2239" s="239"/>
      <c r="R2239" s="240">
        <f>SUM(R2240:R2242)</f>
        <v>0</v>
      </c>
      <c r="S2239" s="239"/>
      <c r="T2239" s="241">
        <f>SUM(T2240:T2242)</f>
        <v>0</v>
      </c>
      <c r="U2239" s="12"/>
      <c r="V2239" s="12"/>
      <c r="W2239" s="12"/>
      <c r="X2239" s="12"/>
      <c r="Y2239" s="12"/>
      <c r="Z2239" s="12"/>
      <c r="AA2239" s="12"/>
      <c r="AB2239" s="12"/>
      <c r="AC2239" s="12"/>
      <c r="AD2239" s="12"/>
      <c r="AE2239" s="12"/>
      <c r="AR2239" s="242" t="s">
        <v>1221</v>
      </c>
      <c r="AT2239" s="243" t="s">
        <v>75</v>
      </c>
      <c r="AU2239" s="243" t="s">
        <v>31</v>
      </c>
      <c r="AY2239" s="242" t="s">
        <v>242</v>
      </c>
      <c r="BK2239" s="244">
        <f>SUM(BK2240:BK2242)</f>
        <v>0</v>
      </c>
    </row>
    <row r="2240" s="2" customFormat="1" ht="16.5" customHeight="1">
      <c r="A2240" s="41"/>
      <c r="B2240" s="42"/>
      <c r="C2240" s="247" t="s">
        <v>2357</v>
      </c>
      <c r="D2240" s="247" t="s">
        <v>245</v>
      </c>
      <c r="E2240" s="248" t="s">
        <v>2358</v>
      </c>
      <c r="F2240" s="249" t="s">
        <v>2356</v>
      </c>
      <c r="G2240" s="250" t="s">
        <v>2311</v>
      </c>
      <c r="H2240" s="251">
        <v>1</v>
      </c>
      <c r="I2240" s="252"/>
      <c r="J2240" s="251">
        <f>ROUND(I2240*H2240,3)</f>
        <v>0</v>
      </c>
      <c r="K2240" s="253"/>
      <c r="L2240" s="44"/>
      <c r="M2240" s="254" t="s">
        <v>1</v>
      </c>
      <c r="N2240" s="255" t="s">
        <v>41</v>
      </c>
      <c r="O2240" s="94"/>
      <c r="P2240" s="256">
        <f>O2240*H2240</f>
        <v>0</v>
      </c>
      <c r="Q2240" s="256">
        <v>0</v>
      </c>
      <c r="R2240" s="256">
        <f>Q2240*H2240</f>
        <v>0</v>
      </c>
      <c r="S2240" s="256">
        <v>0</v>
      </c>
      <c r="T2240" s="257">
        <f>S2240*H2240</f>
        <v>0</v>
      </c>
      <c r="U2240" s="41"/>
      <c r="V2240" s="41"/>
      <c r="W2240" s="41"/>
      <c r="X2240" s="41"/>
      <c r="Y2240" s="41"/>
      <c r="Z2240" s="41"/>
      <c r="AA2240" s="41"/>
      <c r="AB2240" s="41"/>
      <c r="AC2240" s="41"/>
      <c r="AD2240" s="41"/>
      <c r="AE2240" s="41"/>
      <c r="AR2240" s="258" t="s">
        <v>2312</v>
      </c>
      <c r="AT2240" s="258" t="s">
        <v>245</v>
      </c>
      <c r="AU2240" s="258" t="s">
        <v>85</v>
      </c>
      <c r="AY2240" s="18" t="s">
        <v>242</v>
      </c>
      <c r="BE2240" s="146">
        <f>IF(N2240="základní",J2240,0)</f>
        <v>0</v>
      </c>
      <c r="BF2240" s="146">
        <f>IF(N2240="snížená",J2240,0)</f>
        <v>0</v>
      </c>
      <c r="BG2240" s="146">
        <f>IF(N2240="zákl. přenesená",J2240,0)</f>
        <v>0</v>
      </c>
      <c r="BH2240" s="146">
        <f>IF(N2240="sníž. přenesená",J2240,0)</f>
        <v>0</v>
      </c>
      <c r="BI2240" s="146">
        <f>IF(N2240="nulová",J2240,0)</f>
        <v>0</v>
      </c>
      <c r="BJ2240" s="18" t="s">
        <v>31</v>
      </c>
      <c r="BK2240" s="259">
        <f>ROUND(I2240*H2240,3)</f>
        <v>0</v>
      </c>
      <c r="BL2240" s="18" t="s">
        <v>2312</v>
      </c>
      <c r="BM2240" s="258" t="s">
        <v>2359</v>
      </c>
    </row>
    <row r="2241" s="2" customFormat="1" ht="16.5" customHeight="1">
      <c r="A2241" s="41"/>
      <c r="B2241" s="42"/>
      <c r="C2241" s="247" t="s">
        <v>2360</v>
      </c>
      <c r="D2241" s="247" t="s">
        <v>245</v>
      </c>
      <c r="E2241" s="248" t="s">
        <v>2361</v>
      </c>
      <c r="F2241" s="249" t="s">
        <v>2362</v>
      </c>
      <c r="G2241" s="250" t="s">
        <v>2311</v>
      </c>
      <c r="H2241" s="251">
        <v>1</v>
      </c>
      <c r="I2241" s="252"/>
      <c r="J2241" s="251">
        <f>ROUND(I2241*H2241,3)</f>
        <v>0</v>
      </c>
      <c r="K2241" s="253"/>
      <c r="L2241" s="44"/>
      <c r="M2241" s="254" t="s">
        <v>1</v>
      </c>
      <c r="N2241" s="255" t="s">
        <v>41</v>
      </c>
      <c r="O2241" s="94"/>
      <c r="P2241" s="256">
        <f>O2241*H2241</f>
        <v>0</v>
      </c>
      <c r="Q2241" s="256">
        <v>0</v>
      </c>
      <c r="R2241" s="256">
        <f>Q2241*H2241</f>
        <v>0</v>
      </c>
      <c r="S2241" s="256">
        <v>0</v>
      </c>
      <c r="T2241" s="257">
        <f>S2241*H2241</f>
        <v>0</v>
      </c>
      <c r="U2241" s="41"/>
      <c r="V2241" s="41"/>
      <c r="W2241" s="41"/>
      <c r="X2241" s="41"/>
      <c r="Y2241" s="41"/>
      <c r="Z2241" s="41"/>
      <c r="AA2241" s="41"/>
      <c r="AB2241" s="41"/>
      <c r="AC2241" s="41"/>
      <c r="AD2241" s="41"/>
      <c r="AE2241" s="41"/>
      <c r="AR2241" s="258" t="s">
        <v>2312</v>
      </c>
      <c r="AT2241" s="258" t="s">
        <v>245</v>
      </c>
      <c r="AU2241" s="258" t="s">
        <v>85</v>
      </c>
      <c r="AY2241" s="18" t="s">
        <v>242</v>
      </c>
      <c r="BE2241" s="146">
        <f>IF(N2241="základní",J2241,0)</f>
        <v>0</v>
      </c>
      <c r="BF2241" s="146">
        <f>IF(N2241="snížená",J2241,0)</f>
        <v>0</v>
      </c>
      <c r="BG2241" s="146">
        <f>IF(N2241="zákl. přenesená",J2241,0)</f>
        <v>0</v>
      </c>
      <c r="BH2241" s="146">
        <f>IF(N2241="sníž. přenesená",J2241,0)</f>
        <v>0</v>
      </c>
      <c r="BI2241" s="146">
        <f>IF(N2241="nulová",J2241,0)</f>
        <v>0</v>
      </c>
      <c r="BJ2241" s="18" t="s">
        <v>31</v>
      </c>
      <c r="BK2241" s="259">
        <f>ROUND(I2241*H2241,3)</f>
        <v>0</v>
      </c>
      <c r="BL2241" s="18" t="s">
        <v>2312</v>
      </c>
      <c r="BM2241" s="258" t="s">
        <v>2363</v>
      </c>
    </row>
    <row r="2242" s="2" customFormat="1" ht="16.5" customHeight="1">
      <c r="A2242" s="41"/>
      <c r="B2242" s="42"/>
      <c r="C2242" s="247" t="s">
        <v>2364</v>
      </c>
      <c r="D2242" s="247" t="s">
        <v>245</v>
      </c>
      <c r="E2242" s="248" t="s">
        <v>2365</v>
      </c>
      <c r="F2242" s="249" t="s">
        <v>2366</v>
      </c>
      <c r="G2242" s="250" t="s">
        <v>2311</v>
      </c>
      <c r="H2242" s="251">
        <v>1</v>
      </c>
      <c r="I2242" s="252"/>
      <c r="J2242" s="251">
        <f>ROUND(I2242*H2242,3)</f>
        <v>0</v>
      </c>
      <c r="K2242" s="253"/>
      <c r="L2242" s="44"/>
      <c r="M2242" s="254" t="s">
        <v>1</v>
      </c>
      <c r="N2242" s="255" t="s">
        <v>41</v>
      </c>
      <c r="O2242" s="94"/>
      <c r="P2242" s="256">
        <f>O2242*H2242</f>
        <v>0</v>
      </c>
      <c r="Q2242" s="256">
        <v>0</v>
      </c>
      <c r="R2242" s="256">
        <f>Q2242*H2242</f>
        <v>0</v>
      </c>
      <c r="S2242" s="256">
        <v>0</v>
      </c>
      <c r="T2242" s="257">
        <f>S2242*H2242</f>
        <v>0</v>
      </c>
      <c r="U2242" s="41"/>
      <c r="V2242" s="41"/>
      <c r="W2242" s="41"/>
      <c r="X2242" s="41"/>
      <c r="Y2242" s="41"/>
      <c r="Z2242" s="41"/>
      <c r="AA2242" s="41"/>
      <c r="AB2242" s="41"/>
      <c r="AC2242" s="41"/>
      <c r="AD2242" s="41"/>
      <c r="AE2242" s="41"/>
      <c r="AR2242" s="258" t="s">
        <v>2312</v>
      </c>
      <c r="AT2242" s="258" t="s">
        <v>245</v>
      </c>
      <c r="AU2242" s="258" t="s">
        <v>85</v>
      </c>
      <c r="AY2242" s="18" t="s">
        <v>242</v>
      </c>
      <c r="BE2242" s="146">
        <f>IF(N2242="základní",J2242,0)</f>
        <v>0</v>
      </c>
      <c r="BF2242" s="146">
        <f>IF(N2242="snížená",J2242,0)</f>
        <v>0</v>
      </c>
      <c r="BG2242" s="146">
        <f>IF(N2242="zákl. přenesená",J2242,0)</f>
        <v>0</v>
      </c>
      <c r="BH2242" s="146">
        <f>IF(N2242="sníž. přenesená",J2242,0)</f>
        <v>0</v>
      </c>
      <c r="BI2242" s="146">
        <f>IF(N2242="nulová",J2242,0)</f>
        <v>0</v>
      </c>
      <c r="BJ2242" s="18" t="s">
        <v>31</v>
      </c>
      <c r="BK2242" s="259">
        <f>ROUND(I2242*H2242,3)</f>
        <v>0</v>
      </c>
      <c r="BL2242" s="18" t="s">
        <v>2312</v>
      </c>
      <c r="BM2242" s="258" t="s">
        <v>2367</v>
      </c>
    </row>
    <row r="2243" s="12" customFormat="1" ht="22.8" customHeight="1">
      <c r="A2243" s="12"/>
      <c r="B2243" s="231"/>
      <c r="C2243" s="232"/>
      <c r="D2243" s="233" t="s">
        <v>75</v>
      </c>
      <c r="E2243" s="245" t="s">
        <v>2368</v>
      </c>
      <c r="F2243" s="245" t="s">
        <v>104</v>
      </c>
      <c r="G2243" s="232"/>
      <c r="H2243" s="232"/>
      <c r="I2243" s="235"/>
      <c r="J2243" s="246">
        <f>BK2243</f>
        <v>0</v>
      </c>
      <c r="K2243" s="232"/>
      <c r="L2243" s="237"/>
      <c r="M2243" s="238"/>
      <c r="N2243" s="239"/>
      <c r="O2243" s="239"/>
      <c r="P2243" s="240">
        <f>P2244</f>
        <v>0</v>
      </c>
      <c r="Q2243" s="239"/>
      <c r="R2243" s="240">
        <f>R2244</f>
        <v>0</v>
      </c>
      <c r="S2243" s="239"/>
      <c r="T2243" s="241">
        <f>T2244</f>
        <v>0</v>
      </c>
      <c r="U2243" s="12"/>
      <c r="V2243" s="12"/>
      <c r="W2243" s="12"/>
      <c r="X2243" s="12"/>
      <c r="Y2243" s="12"/>
      <c r="Z2243" s="12"/>
      <c r="AA2243" s="12"/>
      <c r="AB2243" s="12"/>
      <c r="AC2243" s="12"/>
      <c r="AD2243" s="12"/>
      <c r="AE2243" s="12"/>
      <c r="AR2243" s="242" t="s">
        <v>1221</v>
      </c>
      <c r="AT2243" s="243" t="s">
        <v>75</v>
      </c>
      <c r="AU2243" s="243" t="s">
        <v>31</v>
      </c>
      <c r="AY2243" s="242" t="s">
        <v>242</v>
      </c>
      <c r="BK2243" s="244">
        <f>BK2244</f>
        <v>0</v>
      </c>
    </row>
    <row r="2244" s="2" customFormat="1" ht="16.5" customHeight="1">
      <c r="A2244" s="41"/>
      <c r="B2244" s="42"/>
      <c r="C2244" s="247" t="s">
        <v>2369</v>
      </c>
      <c r="D2244" s="247" t="s">
        <v>245</v>
      </c>
      <c r="E2244" s="248" t="s">
        <v>2370</v>
      </c>
      <c r="F2244" s="249" t="s">
        <v>2371</v>
      </c>
      <c r="G2244" s="250" t="s">
        <v>2311</v>
      </c>
      <c r="H2244" s="251">
        <v>1</v>
      </c>
      <c r="I2244" s="252"/>
      <c r="J2244" s="251">
        <f>ROUND(I2244*H2244,3)</f>
        <v>0</v>
      </c>
      <c r="K2244" s="253"/>
      <c r="L2244" s="44"/>
      <c r="M2244" s="315" t="s">
        <v>1</v>
      </c>
      <c r="N2244" s="316" t="s">
        <v>41</v>
      </c>
      <c r="O2244" s="317"/>
      <c r="P2244" s="318">
        <f>O2244*H2244</f>
        <v>0</v>
      </c>
      <c r="Q2244" s="318">
        <v>0</v>
      </c>
      <c r="R2244" s="318">
        <f>Q2244*H2244</f>
        <v>0</v>
      </c>
      <c r="S2244" s="318">
        <v>0</v>
      </c>
      <c r="T2244" s="319">
        <f>S2244*H2244</f>
        <v>0</v>
      </c>
      <c r="U2244" s="41"/>
      <c r="V2244" s="41"/>
      <c r="W2244" s="41"/>
      <c r="X2244" s="41"/>
      <c r="Y2244" s="41"/>
      <c r="Z2244" s="41"/>
      <c r="AA2244" s="41"/>
      <c r="AB2244" s="41"/>
      <c r="AC2244" s="41"/>
      <c r="AD2244" s="41"/>
      <c r="AE2244" s="41"/>
      <c r="AR2244" s="258" t="s">
        <v>2312</v>
      </c>
      <c r="AT2244" s="258" t="s">
        <v>245</v>
      </c>
      <c r="AU2244" s="258" t="s">
        <v>85</v>
      </c>
      <c r="AY2244" s="18" t="s">
        <v>242</v>
      </c>
      <c r="BE2244" s="146">
        <f>IF(N2244="základní",J2244,0)</f>
        <v>0</v>
      </c>
      <c r="BF2244" s="146">
        <f>IF(N2244="snížená",J2244,0)</f>
        <v>0</v>
      </c>
      <c r="BG2244" s="146">
        <f>IF(N2244="zákl. přenesená",J2244,0)</f>
        <v>0</v>
      </c>
      <c r="BH2244" s="146">
        <f>IF(N2244="sníž. přenesená",J2244,0)</f>
        <v>0</v>
      </c>
      <c r="BI2244" s="146">
        <f>IF(N2244="nulová",J2244,0)</f>
        <v>0</v>
      </c>
      <c r="BJ2244" s="18" t="s">
        <v>31</v>
      </c>
      <c r="BK2244" s="259">
        <f>ROUND(I2244*H2244,3)</f>
        <v>0</v>
      </c>
      <c r="BL2244" s="18" t="s">
        <v>2312</v>
      </c>
      <c r="BM2244" s="258" t="s">
        <v>2372</v>
      </c>
    </row>
    <row r="2245" s="2" customFormat="1" ht="6.96" customHeight="1">
      <c r="A2245" s="41"/>
      <c r="B2245" s="69"/>
      <c r="C2245" s="70"/>
      <c r="D2245" s="70"/>
      <c r="E2245" s="70"/>
      <c r="F2245" s="70"/>
      <c r="G2245" s="70"/>
      <c r="H2245" s="70"/>
      <c r="I2245" s="70"/>
      <c r="J2245" s="70"/>
      <c r="K2245" s="70"/>
      <c r="L2245" s="44"/>
      <c r="M2245" s="41"/>
      <c r="O2245" s="41"/>
      <c r="P2245" s="41"/>
      <c r="Q2245" s="41"/>
      <c r="R2245" s="41"/>
      <c r="S2245" s="41"/>
      <c r="T2245" s="41"/>
      <c r="U2245" s="41"/>
      <c r="V2245" s="41"/>
      <c r="W2245" s="41"/>
      <c r="X2245" s="41"/>
      <c r="Y2245" s="41"/>
      <c r="Z2245" s="41"/>
      <c r="AA2245" s="41"/>
      <c r="AB2245" s="41"/>
      <c r="AC2245" s="41"/>
      <c r="AD2245" s="41"/>
      <c r="AE2245" s="41"/>
    </row>
  </sheetData>
  <sheetProtection sheet="1" autoFilter="0" formatColumns="0" formatRows="0" objects="1" scenarios="1" spinCount="100000" saltValue="wg9Se+GO1glwe+uR1E9bBqanE2mp32IPj7o8ShQIuBcbQCMpGf64JEpq2EGDSnc3QUHvKjWCJ3UDK19zcDvjVA==" hashValue="upOh3zkyFcIc+bjUJ4wQQv+mDfG8JhzUO7NZNj+ez+82bjxmTcaOWmUGJw8D7z4T4GAC1BjDxqpOBNG1d9mzFQ==" algorithmName="SHA-512" password="CC35"/>
  <autoFilter ref="C169:K2244"/>
  <mergeCells count="14">
    <mergeCell ref="E7:H7"/>
    <mergeCell ref="E9:H9"/>
    <mergeCell ref="E18:H18"/>
    <mergeCell ref="E27:H27"/>
    <mergeCell ref="E85:H85"/>
    <mergeCell ref="E87:H87"/>
    <mergeCell ref="D144:F144"/>
    <mergeCell ref="D145:F145"/>
    <mergeCell ref="D146:F146"/>
    <mergeCell ref="D147:F147"/>
    <mergeCell ref="D148:F148"/>
    <mergeCell ref="E160:H160"/>
    <mergeCell ref="E162:H16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21"/>
      <c r="AT3" s="18" t="s">
        <v>85</v>
      </c>
    </row>
    <row r="4" s="1" customFormat="1" ht="24.96" customHeight="1">
      <c r="B4" s="21"/>
      <c r="D4" s="157" t="s">
        <v>117</v>
      </c>
      <c r="L4" s="21"/>
      <c r="M4" s="158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9" t="s">
        <v>16</v>
      </c>
      <c r="L6" s="21"/>
    </row>
    <row r="7" s="1" customFormat="1" ht="16.5" customHeight="1">
      <c r="B7" s="21"/>
      <c r="E7" s="160" t="str">
        <f>'Rekapitulace stavby'!K6</f>
        <v>Revitalizace objektu na základní školu UPRAVENO</v>
      </c>
      <c r="F7" s="159"/>
      <c r="G7" s="159"/>
      <c r="H7" s="159"/>
      <c r="L7" s="21"/>
    </row>
    <row r="8" s="2" customFormat="1" ht="12" customHeight="1">
      <c r="A8" s="41"/>
      <c r="B8" s="44"/>
      <c r="C8" s="41"/>
      <c r="D8" s="159" t="s">
        <v>130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1" t="s">
        <v>2373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9" t="s">
        <v>18</v>
      </c>
      <c r="E11" s="41"/>
      <c r="F11" s="162" t="s">
        <v>1</v>
      </c>
      <c r="G11" s="41"/>
      <c r="H11" s="41"/>
      <c r="I11" s="159" t="s">
        <v>19</v>
      </c>
      <c r="J11" s="162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9" t="s">
        <v>20</v>
      </c>
      <c r="E12" s="41"/>
      <c r="F12" s="162" t="s">
        <v>21</v>
      </c>
      <c r="G12" s="41"/>
      <c r="H12" s="41"/>
      <c r="I12" s="159" t="s">
        <v>22</v>
      </c>
      <c r="J12" s="163" t="str">
        <f>'Rekapitulace stavby'!AN8</f>
        <v>30. 3. 2026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9" t="s">
        <v>24</v>
      </c>
      <c r="E14" s="41"/>
      <c r="F14" s="41"/>
      <c r="G14" s="41"/>
      <c r="H14" s="41"/>
      <c r="I14" s="159" t="s">
        <v>25</v>
      </c>
      <c r="J14" s="162" t="str">
        <f>IF('Rekapitulace stavby'!AN10="","",'Rekapitulace stavby'!AN10)</f>
        <v/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2" t="str">
        <f>IF('Rekapitulace stavby'!E11="","",'Rekapitulace stavby'!E11)</f>
        <v xml:space="preserve"> </v>
      </c>
      <c r="F15" s="41"/>
      <c r="G15" s="41"/>
      <c r="H15" s="41"/>
      <c r="I15" s="159" t="s">
        <v>26</v>
      </c>
      <c r="J15" s="162" t="str">
        <f>IF('Rekapitulace stavby'!AN11="","",'Rekapitulace stavby'!AN11)</f>
        <v/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9" t="s">
        <v>27</v>
      </c>
      <c r="E17" s="41"/>
      <c r="F17" s="41"/>
      <c r="G17" s="41"/>
      <c r="H17" s="41"/>
      <c r="I17" s="159" t="s">
        <v>25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2"/>
      <c r="G18" s="162"/>
      <c r="H18" s="162"/>
      <c r="I18" s="159" t="s">
        <v>26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9" t="s">
        <v>29</v>
      </c>
      <c r="E20" s="41"/>
      <c r="F20" s="41"/>
      <c r="G20" s="41"/>
      <c r="H20" s="41"/>
      <c r="I20" s="159" t="s">
        <v>25</v>
      </c>
      <c r="J20" s="162" t="str">
        <f>IF('Rekapitulace stavby'!AN16="","",'Rekapitulace stavby'!AN16)</f>
        <v/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2" t="str">
        <f>IF('Rekapitulace stavby'!E17="","",'Rekapitulace stavby'!E17)</f>
        <v xml:space="preserve"> </v>
      </c>
      <c r="F21" s="41"/>
      <c r="G21" s="41"/>
      <c r="H21" s="41"/>
      <c r="I21" s="159" t="s">
        <v>26</v>
      </c>
      <c r="J21" s="162" t="str">
        <f>IF('Rekapitulace stavby'!AN17="","",'Rekapitulace stavby'!AN17)</f>
        <v/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9" t="s">
        <v>32</v>
      </c>
      <c r="E23" s="41"/>
      <c r="F23" s="41"/>
      <c r="G23" s="41"/>
      <c r="H23" s="41"/>
      <c r="I23" s="159" t="s">
        <v>25</v>
      </c>
      <c r="J23" s="162" t="str">
        <f>IF('Rekapitulace stavby'!AN19="","",'Rekapitulace stavby'!AN19)</f>
        <v/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2" t="str">
        <f>IF('Rekapitulace stavby'!E20="","",'Rekapitulace stavby'!E20)</f>
        <v xml:space="preserve"> </v>
      </c>
      <c r="F24" s="41"/>
      <c r="G24" s="41"/>
      <c r="H24" s="41"/>
      <c r="I24" s="159" t="s">
        <v>26</v>
      </c>
      <c r="J24" s="162" t="str">
        <f>IF('Rekapitulace stavby'!AN20="","",'Rekapitulace stavby'!AN20)</f>
        <v/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9" t="s">
        <v>33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4"/>
      <c r="B27" s="165"/>
      <c r="C27" s="164"/>
      <c r="D27" s="164"/>
      <c r="E27" s="166" t="s">
        <v>1</v>
      </c>
      <c r="F27" s="166"/>
      <c r="G27" s="166"/>
      <c r="H27" s="166"/>
      <c r="I27" s="164"/>
      <c r="J27" s="164"/>
      <c r="K27" s="164"/>
      <c r="L27" s="167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8"/>
      <c r="E29" s="168"/>
      <c r="F29" s="168"/>
      <c r="G29" s="168"/>
      <c r="H29" s="168"/>
      <c r="I29" s="168"/>
      <c r="J29" s="168"/>
      <c r="K29" s="168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2" t="s">
        <v>168</v>
      </c>
      <c r="E30" s="41"/>
      <c r="F30" s="41"/>
      <c r="G30" s="41"/>
      <c r="H30" s="41"/>
      <c r="I30" s="41"/>
      <c r="J30" s="169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70" t="s">
        <v>104</v>
      </c>
      <c r="E31" s="41"/>
      <c r="F31" s="41"/>
      <c r="G31" s="41"/>
      <c r="H31" s="41"/>
      <c r="I31" s="41"/>
      <c r="J31" s="169">
        <f>J104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1" t="s">
        <v>36</v>
      </c>
      <c r="E32" s="41"/>
      <c r="F32" s="41"/>
      <c r="G32" s="41"/>
      <c r="H32" s="41"/>
      <c r="I32" s="41"/>
      <c r="J32" s="172">
        <f>ROUND(J30 + J31, 0)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8"/>
      <c r="E33" s="168"/>
      <c r="F33" s="168"/>
      <c r="G33" s="168"/>
      <c r="H33" s="168"/>
      <c r="I33" s="168"/>
      <c r="J33" s="168"/>
      <c r="K33" s="168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3" t="s">
        <v>38</v>
      </c>
      <c r="G34" s="41"/>
      <c r="H34" s="41"/>
      <c r="I34" s="173" t="s">
        <v>37</v>
      </c>
      <c r="J34" s="173" t="s">
        <v>39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4" t="s">
        <v>40</v>
      </c>
      <c r="E35" s="159" t="s">
        <v>41</v>
      </c>
      <c r="F35" s="175">
        <f>ROUND((SUM(BE104:BE111) + SUM(BE131:BE176)),  0)</f>
        <v>0</v>
      </c>
      <c r="G35" s="41"/>
      <c r="H35" s="41"/>
      <c r="I35" s="176">
        <v>0.20999999999999999</v>
      </c>
      <c r="J35" s="175">
        <f>ROUND(((SUM(BE104:BE111) + SUM(BE131:BE176))*I35),  0)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9" t="s">
        <v>42</v>
      </c>
      <c r="F36" s="175">
        <f>ROUND((SUM(BF104:BF111) + SUM(BF131:BF176)),  0)</f>
        <v>0</v>
      </c>
      <c r="G36" s="41"/>
      <c r="H36" s="41"/>
      <c r="I36" s="176">
        <v>0.12</v>
      </c>
      <c r="J36" s="175">
        <f>ROUND(((SUM(BF104:BF111) + SUM(BF131:BF176))*I36),  0)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9" t="s">
        <v>43</v>
      </c>
      <c r="F37" s="175">
        <f>ROUND((SUM(BG104:BG111) + SUM(BG131:BG176)),  0)</f>
        <v>0</v>
      </c>
      <c r="G37" s="41"/>
      <c r="H37" s="41"/>
      <c r="I37" s="176">
        <v>0.20999999999999999</v>
      </c>
      <c r="J37" s="175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9" t="s">
        <v>44</v>
      </c>
      <c r="F38" s="175">
        <f>ROUND((SUM(BH104:BH111) + SUM(BH131:BH176)),  0)</f>
        <v>0</v>
      </c>
      <c r="G38" s="41"/>
      <c r="H38" s="41"/>
      <c r="I38" s="176">
        <v>0.12</v>
      </c>
      <c r="J38" s="175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9" t="s">
        <v>45</v>
      </c>
      <c r="F39" s="175">
        <f>ROUND((SUM(BI104:BI111) + SUM(BI131:BI176)),  0)</f>
        <v>0</v>
      </c>
      <c r="G39" s="41"/>
      <c r="H39" s="41"/>
      <c r="I39" s="176">
        <v>0</v>
      </c>
      <c r="J39" s="175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7"/>
      <c r="D41" s="178" t="s">
        <v>46</v>
      </c>
      <c r="E41" s="179"/>
      <c r="F41" s="179"/>
      <c r="G41" s="180" t="s">
        <v>47</v>
      </c>
      <c r="H41" s="181" t="s">
        <v>48</v>
      </c>
      <c r="I41" s="179"/>
      <c r="J41" s="182">
        <f>SUM(J32:J39)</f>
        <v>0</v>
      </c>
      <c r="K41" s="183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4" t="s">
        <v>49</v>
      </c>
      <c r="E50" s="185"/>
      <c r="F50" s="185"/>
      <c r="G50" s="184" t="s">
        <v>50</v>
      </c>
      <c r="H50" s="185"/>
      <c r="I50" s="185"/>
      <c r="J50" s="185"/>
      <c r="K50" s="185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6" t="s">
        <v>51</v>
      </c>
      <c r="E61" s="187"/>
      <c r="F61" s="188" t="s">
        <v>52</v>
      </c>
      <c r="G61" s="186" t="s">
        <v>51</v>
      </c>
      <c r="H61" s="187"/>
      <c r="I61" s="187"/>
      <c r="J61" s="189" t="s">
        <v>52</v>
      </c>
      <c r="K61" s="187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4" t="s">
        <v>53</v>
      </c>
      <c r="E65" s="190"/>
      <c r="F65" s="190"/>
      <c r="G65" s="184" t="s">
        <v>54</v>
      </c>
      <c r="H65" s="190"/>
      <c r="I65" s="190"/>
      <c r="J65" s="190"/>
      <c r="K65" s="190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6" t="s">
        <v>51</v>
      </c>
      <c r="E76" s="187"/>
      <c r="F76" s="188" t="s">
        <v>52</v>
      </c>
      <c r="G76" s="186" t="s">
        <v>51</v>
      </c>
      <c r="H76" s="187"/>
      <c r="I76" s="187"/>
      <c r="J76" s="189" t="s">
        <v>52</v>
      </c>
      <c r="K76" s="187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1"/>
      <c r="C77" s="192"/>
      <c r="D77" s="192"/>
      <c r="E77" s="192"/>
      <c r="F77" s="192"/>
      <c r="G77" s="192"/>
      <c r="H77" s="192"/>
      <c r="I77" s="192"/>
      <c r="J77" s="192"/>
      <c r="K77" s="192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3"/>
      <c r="C81" s="194"/>
      <c r="D81" s="194"/>
      <c r="E81" s="194"/>
      <c r="F81" s="194"/>
      <c r="G81" s="194"/>
      <c r="H81" s="194"/>
      <c r="I81" s="194"/>
      <c r="J81" s="194"/>
      <c r="K81" s="194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169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5" t="str">
        <f>E7</f>
        <v>Revitalizace objektu na základní školu UPRAVENO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130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02 - Kanalizace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20</v>
      </c>
      <c r="D89" s="43"/>
      <c r="E89" s="43"/>
      <c r="F89" s="28" t="str">
        <f>F12</f>
        <v xml:space="preserve"> </v>
      </c>
      <c r="G89" s="43"/>
      <c r="H89" s="43"/>
      <c r="I89" s="33" t="s">
        <v>22</v>
      </c>
      <c r="J89" s="82" t="str">
        <f>IF(J12="","",J12)</f>
        <v>30. 3. 2026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3" t="s">
        <v>24</v>
      </c>
      <c r="D91" s="43"/>
      <c r="E91" s="43"/>
      <c r="F91" s="28" t="str">
        <f>E15</f>
        <v xml:space="preserve"> </v>
      </c>
      <c r="G91" s="43"/>
      <c r="H91" s="43"/>
      <c r="I91" s="33" t="s">
        <v>29</v>
      </c>
      <c r="J91" s="37" t="str">
        <f>E21</f>
        <v xml:space="preserve"> 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27</v>
      </c>
      <c r="D92" s="43"/>
      <c r="E92" s="43"/>
      <c r="F92" s="28" t="str">
        <f>IF(E18="","",E18)</f>
        <v>Vyplň údaj</v>
      </c>
      <c r="G92" s="43"/>
      <c r="H92" s="43"/>
      <c r="I92" s="33" t="s">
        <v>32</v>
      </c>
      <c r="J92" s="37" t="str">
        <f>E24</f>
        <v xml:space="preserve"> 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6" t="s">
        <v>170</v>
      </c>
      <c r="D94" s="152"/>
      <c r="E94" s="152"/>
      <c r="F94" s="152"/>
      <c r="G94" s="152"/>
      <c r="H94" s="152"/>
      <c r="I94" s="152"/>
      <c r="J94" s="197" t="s">
        <v>171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8" t="s">
        <v>172</v>
      </c>
      <c r="D96" s="43"/>
      <c r="E96" s="43"/>
      <c r="F96" s="43"/>
      <c r="G96" s="43"/>
      <c r="H96" s="43"/>
      <c r="I96" s="43"/>
      <c r="J96" s="113">
        <f>J131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173</v>
      </c>
    </row>
    <row r="97" s="9" customFormat="1" ht="24.96" customHeight="1">
      <c r="A97" s="9"/>
      <c r="B97" s="199"/>
      <c r="C97" s="200"/>
      <c r="D97" s="201" t="s">
        <v>2374</v>
      </c>
      <c r="E97" s="202"/>
      <c r="F97" s="202"/>
      <c r="G97" s="202"/>
      <c r="H97" s="202"/>
      <c r="I97" s="202"/>
      <c r="J97" s="203">
        <f>J132</f>
        <v>0</v>
      </c>
      <c r="K97" s="200"/>
      <c r="L97" s="20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5"/>
      <c r="C98" s="206"/>
      <c r="D98" s="207" t="s">
        <v>2375</v>
      </c>
      <c r="E98" s="208"/>
      <c r="F98" s="208"/>
      <c r="G98" s="208"/>
      <c r="H98" s="208"/>
      <c r="I98" s="208"/>
      <c r="J98" s="209">
        <f>J133</f>
        <v>0</v>
      </c>
      <c r="K98" s="206"/>
      <c r="L98" s="2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5"/>
      <c r="C99" s="206"/>
      <c r="D99" s="207" t="s">
        <v>2376</v>
      </c>
      <c r="E99" s="208"/>
      <c r="F99" s="208"/>
      <c r="G99" s="208"/>
      <c r="H99" s="208"/>
      <c r="I99" s="208"/>
      <c r="J99" s="209">
        <f>J148</f>
        <v>0</v>
      </c>
      <c r="K99" s="206"/>
      <c r="L99" s="2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205"/>
      <c r="C100" s="206"/>
      <c r="D100" s="207" t="s">
        <v>2377</v>
      </c>
      <c r="E100" s="208"/>
      <c r="F100" s="208"/>
      <c r="G100" s="208"/>
      <c r="H100" s="208"/>
      <c r="I100" s="208"/>
      <c r="J100" s="209">
        <f>J161</f>
        <v>0</v>
      </c>
      <c r="K100" s="206"/>
      <c r="L100" s="2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99"/>
      <c r="C101" s="200"/>
      <c r="D101" s="201" t="s">
        <v>2378</v>
      </c>
      <c r="E101" s="202"/>
      <c r="F101" s="202"/>
      <c r="G101" s="202"/>
      <c r="H101" s="202"/>
      <c r="I101" s="202"/>
      <c r="J101" s="203">
        <f>J174</f>
        <v>0</v>
      </c>
      <c r="K101" s="200"/>
      <c r="L101" s="20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41"/>
      <c r="B102" s="42"/>
      <c r="C102" s="43"/>
      <c r="D102" s="43"/>
      <c r="E102" s="43"/>
      <c r="F102" s="43"/>
      <c r="G102" s="43"/>
      <c r="H102" s="43"/>
      <c r="I102" s="43"/>
      <c r="J102" s="43"/>
      <c r="K102" s="43"/>
      <c r="L102" s="66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6.96" customHeight="1">
      <c r="A103" s="41"/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66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29.28" customHeight="1">
      <c r="A104" s="41"/>
      <c r="B104" s="42"/>
      <c r="C104" s="198" t="s">
        <v>218</v>
      </c>
      <c r="D104" s="43"/>
      <c r="E104" s="43"/>
      <c r="F104" s="43"/>
      <c r="G104" s="43"/>
      <c r="H104" s="43"/>
      <c r="I104" s="43"/>
      <c r="J104" s="211">
        <f>ROUND(J105 + J106 + J107 + J108 + J109 + J110,0)</f>
        <v>0</v>
      </c>
      <c r="K104" s="43"/>
      <c r="L104" s="66"/>
      <c r="N104" s="212" t="s">
        <v>40</v>
      </c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18" customHeight="1">
      <c r="A105" s="41"/>
      <c r="B105" s="42"/>
      <c r="C105" s="43"/>
      <c r="D105" s="147" t="s">
        <v>219</v>
      </c>
      <c r="E105" s="140"/>
      <c r="F105" s="140"/>
      <c r="G105" s="43"/>
      <c r="H105" s="43"/>
      <c r="I105" s="43"/>
      <c r="J105" s="141">
        <v>0</v>
      </c>
      <c r="K105" s="43"/>
      <c r="L105" s="213"/>
      <c r="M105" s="214"/>
      <c r="N105" s="215" t="s">
        <v>41</v>
      </c>
      <c r="O105" s="214"/>
      <c r="P105" s="214"/>
      <c r="Q105" s="214"/>
      <c r="R105" s="214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7" t="s">
        <v>220</v>
      </c>
      <c r="AZ105" s="214"/>
      <c r="BA105" s="214"/>
      <c r="BB105" s="214"/>
      <c r="BC105" s="214"/>
      <c r="BD105" s="214"/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217" t="s">
        <v>31</v>
      </c>
      <c r="BK105" s="214"/>
      <c r="BL105" s="214"/>
      <c r="BM105" s="214"/>
    </row>
    <row r="106" s="2" customFormat="1" ht="18" customHeight="1">
      <c r="A106" s="41"/>
      <c r="B106" s="42"/>
      <c r="C106" s="43"/>
      <c r="D106" s="147" t="s">
        <v>221</v>
      </c>
      <c r="E106" s="140"/>
      <c r="F106" s="140"/>
      <c r="G106" s="43"/>
      <c r="H106" s="43"/>
      <c r="I106" s="43"/>
      <c r="J106" s="141">
        <v>0</v>
      </c>
      <c r="K106" s="43"/>
      <c r="L106" s="213"/>
      <c r="M106" s="214"/>
      <c r="N106" s="215" t="s">
        <v>41</v>
      </c>
      <c r="O106" s="214"/>
      <c r="P106" s="214"/>
      <c r="Q106" s="214"/>
      <c r="R106" s="214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7" t="s">
        <v>220</v>
      </c>
      <c r="AZ106" s="214"/>
      <c r="BA106" s="214"/>
      <c r="BB106" s="214"/>
      <c r="BC106" s="214"/>
      <c r="BD106" s="214"/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217" t="s">
        <v>31</v>
      </c>
      <c r="BK106" s="214"/>
      <c r="BL106" s="214"/>
      <c r="BM106" s="214"/>
    </row>
    <row r="107" s="2" customFormat="1" ht="18" customHeight="1">
      <c r="A107" s="41"/>
      <c r="B107" s="42"/>
      <c r="C107" s="43"/>
      <c r="D107" s="147" t="s">
        <v>222</v>
      </c>
      <c r="E107" s="140"/>
      <c r="F107" s="140"/>
      <c r="G107" s="43"/>
      <c r="H107" s="43"/>
      <c r="I107" s="43"/>
      <c r="J107" s="141">
        <v>0</v>
      </c>
      <c r="K107" s="43"/>
      <c r="L107" s="213"/>
      <c r="M107" s="214"/>
      <c r="N107" s="215" t="s">
        <v>41</v>
      </c>
      <c r="O107" s="214"/>
      <c r="P107" s="214"/>
      <c r="Q107" s="214"/>
      <c r="R107" s="214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7" t="s">
        <v>220</v>
      </c>
      <c r="AZ107" s="214"/>
      <c r="BA107" s="214"/>
      <c r="BB107" s="214"/>
      <c r="BC107" s="214"/>
      <c r="BD107" s="214"/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217" t="s">
        <v>31</v>
      </c>
      <c r="BK107" s="214"/>
      <c r="BL107" s="214"/>
      <c r="BM107" s="214"/>
    </row>
    <row r="108" s="2" customFormat="1" ht="18" customHeight="1">
      <c r="A108" s="41"/>
      <c r="B108" s="42"/>
      <c r="C108" s="43"/>
      <c r="D108" s="147" t="s">
        <v>223</v>
      </c>
      <c r="E108" s="140"/>
      <c r="F108" s="140"/>
      <c r="G108" s="43"/>
      <c r="H108" s="43"/>
      <c r="I108" s="43"/>
      <c r="J108" s="141">
        <v>0</v>
      </c>
      <c r="K108" s="43"/>
      <c r="L108" s="213"/>
      <c r="M108" s="214"/>
      <c r="N108" s="215" t="s">
        <v>41</v>
      </c>
      <c r="O108" s="214"/>
      <c r="P108" s="214"/>
      <c r="Q108" s="214"/>
      <c r="R108" s="214"/>
      <c r="S108" s="216"/>
      <c r="T108" s="216"/>
      <c r="U108" s="216"/>
      <c r="V108" s="216"/>
      <c r="W108" s="216"/>
      <c r="X108" s="216"/>
      <c r="Y108" s="216"/>
      <c r="Z108" s="216"/>
      <c r="AA108" s="216"/>
      <c r="AB108" s="216"/>
      <c r="AC108" s="216"/>
      <c r="AD108" s="216"/>
      <c r="AE108" s="216"/>
      <c r="AF108" s="214"/>
      <c r="AG108" s="214"/>
      <c r="AH108" s="214"/>
      <c r="AI108" s="214"/>
      <c r="AJ108" s="214"/>
      <c r="AK108" s="214"/>
      <c r="AL108" s="214"/>
      <c r="AM108" s="214"/>
      <c r="AN108" s="214"/>
      <c r="AO108" s="214"/>
      <c r="AP108" s="214"/>
      <c r="AQ108" s="214"/>
      <c r="AR108" s="214"/>
      <c r="AS108" s="214"/>
      <c r="AT108" s="214"/>
      <c r="AU108" s="214"/>
      <c r="AV108" s="214"/>
      <c r="AW108" s="214"/>
      <c r="AX108" s="214"/>
      <c r="AY108" s="217" t="s">
        <v>220</v>
      </c>
      <c r="AZ108" s="214"/>
      <c r="BA108" s="214"/>
      <c r="BB108" s="214"/>
      <c r="BC108" s="214"/>
      <c r="BD108" s="214"/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217" t="s">
        <v>31</v>
      </c>
      <c r="BK108" s="214"/>
      <c r="BL108" s="214"/>
      <c r="BM108" s="214"/>
    </row>
    <row r="109" s="2" customFormat="1" ht="18" customHeight="1">
      <c r="A109" s="41"/>
      <c r="B109" s="42"/>
      <c r="C109" s="43"/>
      <c r="D109" s="147" t="s">
        <v>224</v>
      </c>
      <c r="E109" s="140"/>
      <c r="F109" s="140"/>
      <c r="G109" s="43"/>
      <c r="H109" s="43"/>
      <c r="I109" s="43"/>
      <c r="J109" s="141">
        <v>0</v>
      </c>
      <c r="K109" s="43"/>
      <c r="L109" s="213"/>
      <c r="M109" s="214"/>
      <c r="N109" s="215" t="s">
        <v>41</v>
      </c>
      <c r="O109" s="214"/>
      <c r="P109" s="214"/>
      <c r="Q109" s="214"/>
      <c r="R109" s="214"/>
      <c r="S109" s="216"/>
      <c r="T109" s="216"/>
      <c r="U109" s="216"/>
      <c r="V109" s="216"/>
      <c r="W109" s="216"/>
      <c r="X109" s="216"/>
      <c r="Y109" s="216"/>
      <c r="Z109" s="216"/>
      <c r="AA109" s="216"/>
      <c r="AB109" s="216"/>
      <c r="AC109" s="216"/>
      <c r="AD109" s="216"/>
      <c r="AE109" s="216"/>
      <c r="AF109" s="214"/>
      <c r="AG109" s="214"/>
      <c r="AH109" s="214"/>
      <c r="AI109" s="214"/>
      <c r="AJ109" s="214"/>
      <c r="AK109" s="214"/>
      <c r="AL109" s="214"/>
      <c r="AM109" s="214"/>
      <c r="AN109" s="214"/>
      <c r="AO109" s="214"/>
      <c r="AP109" s="214"/>
      <c r="AQ109" s="214"/>
      <c r="AR109" s="214"/>
      <c r="AS109" s="214"/>
      <c r="AT109" s="214"/>
      <c r="AU109" s="214"/>
      <c r="AV109" s="214"/>
      <c r="AW109" s="214"/>
      <c r="AX109" s="214"/>
      <c r="AY109" s="217" t="s">
        <v>220</v>
      </c>
      <c r="AZ109" s="214"/>
      <c r="BA109" s="214"/>
      <c r="BB109" s="214"/>
      <c r="BC109" s="214"/>
      <c r="BD109" s="214"/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217" t="s">
        <v>31</v>
      </c>
      <c r="BK109" s="214"/>
      <c r="BL109" s="214"/>
      <c r="BM109" s="214"/>
    </row>
    <row r="110" s="2" customFormat="1" ht="18" customHeight="1">
      <c r="A110" s="41"/>
      <c r="B110" s="42"/>
      <c r="C110" s="43"/>
      <c r="D110" s="140" t="s">
        <v>225</v>
      </c>
      <c r="E110" s="43"/>
      <c r="F110" s="43"/>
      <c r="G110" s="43"/>
      <c r="H110" s="43"/>
      <c r="I110" s="43"/>
      <c r="J110" s="141">
        <f>ROUND(J30*T110,0)</f>
        <v>0</v>
      </c>
      <c r="K110" s="43"/>
      <c r="L110" s="213"/>
      <c r="M110" s="214"/>
      <c r="N110" s="215" t="s">
        <v>41</v>
      </c>
      <c r="O110" s="214"/>
      <c r="P110" s="214"/>
      <c r="Q110" s="214"/>
      <c r="R110" s="214"/>
      <c r="S110" s="216"/>
      <c r="T110" s="216"/>
      <c r="U110" s="216"/>
      <c r="V110" s="216"/>
      <c r="W110" s="216"/>
      <c r="X110" s="216"/>
      <c r="Y110" s="216"/>
      <c r="Z110" s="216"/>
      <c r="AA110" s="216"/>
      <c r="AB110" s="216"/>
      <c r="AC110" s="216"/>
      <c r="AD110" s="216"/>
      <c r="AE110" s="216"/>
      <c r="AF110" s="214"/>
      <c r="AG110" s="214"/>
      <c r="AH110" s="214"/>
      <c r="AI110" s="214"/>
      <c r="AJ110" s="214"/>
      <c r="AK110" s="214"/>
      <c r="AL110" s="214"/>
      <c r="AM110" s="214"/>
      <c r="AN110" s="214"/>
      <c r="AO110" s="214"/>
      <c r="AP110" s="214"/>
      <c r="AQ110" s="214"/>
      <c r="AR110" s="214"/>
      <c r="AS110" s="214"/>
      <c r="AT110" s="214"/>
      <c r="AU110" s="214"/>
      <c r="AV110" s="214"/>
      <c r="AW110" s="214"/>
      <c r="AX110" s="214"/>
      <c r="AY110" s="217" t="s">
        <v>226</v>
      </c>
      <c r="AZ110" s="214"/>
      <c r="BA110" s="214"/>
      <c r="BB110" s="214"/>
      <c r="BC110" s="214"/>
      <c r="BD110" s="214"/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217" t="s">
        <v>31</v>
      </c>
      <c r="BK110" s="214"/>
      <c r="BL110" s="214"/>
      <c r="BM110" s="214"/>
    </row>
    <row r="111" s="2" customFormat="1">
      <c r="A111" s="41"/>
      <c r="B111" s="42"/>
      <c r="C111" s="43"/>
      <c r="D111" s="43"/>
      <c r="E111" s="43"/>
      <c r="F111" s="43"/>
      <c r="G111" s="43"/>
      <c r="H111" s="43"/>
      <c r="I111" s="43"/>
      <c r="J111" s="43"/>
      <c r="K111" s="43"/>
      <c r="L111" s="66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</row>
    <row r="112" s="2" customFormat="1" ht="29.28" customHeight="1">
      <c r="A112" s="41"/>
      <c r="B112" s="42"/>
      <c r="C112" s="151" t="s">
        <v>109</v>
      </c>
      <c r="D112" s="152"/>
      <c r="E112" s="152"/>
      <c r="F112" s="152"/>
      <c r="G112" s="152"/>
      <c r="H112" s="152"/>
      <c r="I112" s="152"/>
      <c r="J112" s="153">
        <f>ROUND(J96+J104,0)</f>
        <v>0</v>
      </c>
      <c r="K112" s="152"/>
      <c r="L112" s="66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</row>
    <row r="113" s="2" customFormat="1" ht="6.96" customHeight="1">
      <c r="A113" s="41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6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7" s="2" customFormat="1" ht="6.96" customHeight="1">
      <c r="A117" s="41"/>
      <c r="B117" s="71"/>
      <c r="C117" s="72"/>
      <c r="D117" s="72"/>
      <c r="E117" s="72"/>
      <c r="F117" s="72"/>
      <c r="G117" s="72"/>
      <c r="H117" s="72"/>
      <c r="I117" s="72"/>
      <c r="J117" s="72"/>
      <c r="K117" s="72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24.96" customHeight="1">
      <c r="A118" s="41"/>
      <c r="B118" s="42"/>
      <c r="C118" s="24" t="s">
        <v>227</v>
      </c>
      <c r="D118" s="43"/>
      <c r="E118" s="43"/>
      <c r="F118" s="43"/>
      <c r="G118" s="43"/>
      <c r="H118" s="4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6.96" customHeight="1">
      <c r="A119" s="41"/>
      <c r="B119" s="42"/>
      <c r="C119" s="43"/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2" customHeight="1">
      <c r="A120" s="41"/>
      <c r="B120" s="42"/>
      <c r="C120" s="33" t="s">
        <v>16</v>
      </c>
      <c r="D120" s="43"/>
      <c r="E120" s="43"/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16.5" customHeight="1">
      <c r="A121" s="41"/>
      <c r="B121" s="42"/>
      <c r="C121" s="43"/>
      <c r="D121" s="43"/>
      <c r="E121" s="195" t="str">
        <f>E7</f>
        <v>Revitalizace objektu na základní školu UPRAVENO</v>
      </c>
      <c r="F121" s="33"/>
      <c r="G121" s="33"/>
      <c r="H121" s="3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2" customHeight="1">
      <c r="A122" s="41"/>
      <c r="B122" s="42"/>
      <c r="C122" s="33" t="s">
        <v>130</v>
      </c>
      <c r="D122" s="43"/>
      <c r="E122" s="43"/>
      <c r="F122" s="43"/>
      <c r="G122" s="43"/>
      <c r="H122" s="4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16.5" customHeight="1">
      <c r="A123" s="41"/>
      <c r="B123" s="42"/>
      <c r="C123" s="43"/>
      <c r="D123" s="43"/>
      <c r="E123" s="79" t="str">
        <f>E9</f>
        <v>02 - Kanalizace</v>
      </c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6.96" customHeight="1">
      <c r="A124" s="41"/>
      <c r="B124" s="42"/>
      <c r="C124" s="43"/>
      <c r="D124" s="43"/>
      <c r="E124" s="43"/>
      <c r="F124" s="43"/>
      <c r="G124" s="43"/>
      <c r="H124" s="43"/>
      <c r="I124" s="43"/>
      <c r="J124" s="43"/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2" customHeight="1">
      <c r="A125" s="41"/>
      <c r="B125" s="42"/>
      <c r="C125" s="33" t="s">
        <v>20</v>
      </c>
      <c r="D125" s="43"/>
      <c r="E125" s="43"/>
      <c r="F125" s="28" t="str">
        <f>F12</f>
        <v xml:space="preserve"> </v>
      </c>
      <c r="G125" s="43"/>
      <c r="H125" s="43"/>
      <c r="I125" s="33" t="s">
        <v>22</v>
      </c>
      <c r="J125" s="82" t="str">
        <f>IF(J12="","",J12)</f>
        <v>30. 3. 2026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6.96" customHeight="1">
      <c r="A126" s="41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2" customFormat="1" ht="15.15" customHeight="1">
      <c r="A127" s="41"/>
      <c r="B127" s="42"/>
      <c r="C127" s="33" t="s">
        <v>24</v>
      </c>
      <c r="D127" s="43"/>
      <c r="E127" s="43"/>
      <c r="F127" s="28" t="str">
        <f>E15</f>
        <v xml:space="preserve"> </v>
      </c>
      <c r="G127" s="43"/>
      <c r="H127" s="43"/>
      <c r="I127" s="33" t="s">
        <v>29</v>
      </c>
      <c r="J127" s="37" t="str">
        <f>E21</f>
        <v xml:space="preserve"> </v>
      </c>
      <c r="K127" s="43"/>
      <c r="L127" s="66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="2" customFormat="1" ht="15.15" customHeight="1">
      <c r="A128" s="41"/>
      <c r="B128" s="42"/>
      <c r="C128" s="33" t="s">
        <v>27</v>
      </c>
      <c r="D128" s="43"/>
      <c r="E128" s="43"/>
      <c r="F128" s="28" t="str">
        <f>IF(E18="","",E18)</f>
        <v>Vyplň údaj</v>
      </c>
      <c r="G128" s="43"/>
      <c r="H128" s="43"/>
      <c r="I128" s="33" t="s">
        <v>32</v>
      </c>
      <c r="J128" s="37" t="str">
        <f>E24</f>
        <v xml:space="preserve"> </v>
      </c>
      <c r="K128" s="43"/>
      <c r="L128" s="66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</row>
    <row r="129" s="2" customFormat="1" ht="10.32" customHeight="1">
      <c r="A129" s="41"/>
      <c r="B129" s="42"/>
      <c r="C129" s="43"/>
      <c r="D129" s="43"/>
      <c r="E129" s="43"/>
      <c r="F129" s="43"/>
      <c r="G129" s="43"/>
      <c r="H129" s="43"/>
      <c r="I129" s="43"/>
      <c r="J129" s="43"/>
      <c r="K129" s="43"/>
      <c r="L129" s="66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</row>
    <row r="130" s="11" customFormat="1" ht="29.28" customHeight="1">
      <c r="A130" s="219"/>
      <c r="B130" s="220"/>
      <c r="C130" s="221" t="s">
        <v>228</v>
      </c>
      <c r="D130" s="222" t="s">
        <v>61</v>
      </c>
      <c r="E130" s="222" t="s">
        <v>57</v>
      </c>
      <c r="F130" s="222" t="s">
        <v>58</v>
      </c>
      <c r="G130" s="222" t="s">
        <v>229</v>
      </c>
      <c r="H130" s="222" t="s">
        <v>230</v>
      </c>
      <c r="I130" s="222" t="s">
        <v>231</v>
      </c>
      <c r="J130" s="223" t="s">
        <v>171</v>
      </c>
      <c r="K130" s="224" t="s">
        <v>232</v>
      </c>
      <c r="L130" s="225"/>
      <c r="M130" s="103" t="s">
        <v>1</v>
      </c>
      <c r="N130" s="104" t="s">
        <v>40</v>
      </c>
      <c r="O130" s="104" t="s">
        <v>233</v>
      </c>
      <c r="P130" s="104" t="s">
        <v>234</v>
      </c>
      <c r="Q130" s="104" t="s">
        <v>235</v>
      </c>
      <c r="R130" s="104" t="s">
        <v>236</v>
      </c>
      <c r="S130" s="104" t="s">
        <v>237</v>
      </c>
      <c r="T130" s="105" t="s">
        <v>238</v>
      </c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</row>
    <row r="131" s="2" customFormat="1" ht="22.8" customHeight="1">
      <c r="A131" s="41"/>
      <c r="B131" s="42"/>
      <c r="C131" s="110" t="s">
        <v>239</v>
      </c>
      <c r="D131" s="43"/>
      <c r="E131" s="43"/>
      <c r="F131" s="43"/>
      <c r="G131" s="43"/>
      <c r="H131" s="43"/>
      <c r="I131" s="43"/>
      <c r="J131" s="226">
        <f>BK131</f>
        <v>0</v>
      </c>
      <c r="K131" s="43"/>
      <c r="L131" s="44"/>
      <c r="M131" s="106"/>
      <c r="N131" s="227"/>
      <c r="O131" s="107"/>
      <c r="P131" s="228">
        <f>P132+P174</f>
        <v>0</v>
      </c>
      <c r="Q131" s="107"/>
      <c r="R131" s="228">
        <f>R132+R174</f>
        <v>0</v>
      </c>
      <c r="S131" s="107"/>
      <c r="T131" s="229">
        <f>T132+T174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18" t="s">
        <v>75</v>
      </c>
      <c r="AU131" s="18" t="s">
        <v>173</v>
      </c>
      <c r="BK131" s="230">
        <f>BK132+BK174</f>
        <v>0</v>
      </c>
    </row>
    <row r="132" s="12" customFormat="1" ht="25.92" customHeight="1">
      <c r="A132" s="12"/>
      <c r="B132" s="231"/>
      <c r="C132" s="232"/>
      <c r="D132" s="233" t="s">
        <v>75</v>
      </c>
      <c r="E132" s="234" t="s">
        <v>2379</v>
      </c>
      <c r="F132" s="234" t="s">
        <v>87</v>
      </c>
      <c r="G132" s="232"/>
      <c r="H132" s="232"/>
      <c r="I132" s="235"/>
      <c r="J132" s="236">
        <f>BK132</f>
        <v>0</v>
      </c>
      <c r="K132" s="232"/>
      <c r="L132" s="237"/>
      <c r="M132" s="238"/>
      <c r="N132" s="239"/>
      <c r="O132" s="239"/>
      <c r="P132" s="240">
        <f>P133+P148+P161</f>
        <v>0</v>
      </c>
      <c r="Q132" s="239"/>
      <c r="R132" s="240">
        <f>R133+R148+R161</f>
        <v>0</v>
      </c>
      <c r="S132" s="239"/>
      <c r="T132" s="241">
        <f>T133+T148+T161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42" t="s">
        <v>31</v>
      </c>
      <c r="AT132" s="243" t="s">
        <v>75</v>
      </c>
      <c r="AU132" s="243" t="s">
        <v>76</v>
      </c>
      <c r="AY132" s="242" t="s">
        <v>242</v>
      </c>
      <c r="BK132" s="244">
        <f>BK133+BK148+BK161</f>
        <v>0</v>
      </c>
    </row>
    <row r="133" s="12" customFormat="1" ht="22.8" customHeight="1">
      <c r="A133" s="12"/>
      <c r="B133" s="231"/>
      <c r="C133" s="232"/>
      <c r="D133" s="233" t="s">
        <v>75</v>
      </c>
      <c r="E133" s="245" t="s">
        <v>2380</v>
      </c>
      <c r="F133" s="245" t="s">
        <v>2381</v>
      </c>
      <c r="G133" s="232"/>
      <c r="H133" s="232"/>
      <c r="I133" s="235"/>
      <c r="J133" s="246">
        <f>BK133</f>
        <v>0</v>
      </c>
      <c r="K133" s="232"/>
      <c r="L133" s="237"/>
      <c r="M133" s="238"/>
      <c r="N133" s="239"/>
      <c r="O133" s="239"/>
      <c r="P133" s="240">
        <f>SUM(P134:P147)</f>
        <v>0</v>
      </c>
      <c r="Q133" s="239"/>
      <c r="R133" s="240">
        <f>SUM(R134:R147)</f>
        <v>0</v>
      </c>
      <c r="S133" s="239"/>
      <c r="T133" s="241">
        <f>SUM(T134:T147)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42" t="s">
        <v>31</v>
      </c>
      <c r="AT133" s="243" t="s">
        <v>75</v>
      </c>
      <c r="AU133" s="243" t="s">
        <v>31</v>
      </c>
      <c r="AY133" s="242" t="s">
        <v>242</v>
      </c>
      <c r="BK133" s="244">
        <f>SUM(BK134:BK147)</f>
        <v>0</v>
      </c>
    </row>
    <row r="134" s="2" customFormat="1" ht="16.5" customHeight="1">
      <c r="A134" s="41"/>
      <c r="B134" s="42"/>
      <c r="C134" s="247" t="s">
        <v>76</v>
      </c>
      <c r="D134" s="247" t="s">
        <v>245</v>
      </c>
      <c r="E134" s="248" t="s">
        <v>31</v>
      </c>
      <c r="F134" s="249" t="s">
        <v>2382</v>
      </c>
      <c r="G134" s="250" t="s">
        <v>465</v>
      </c>
      <c r="H134" s="251">
        <v>18</v>
      </c>
      <c r="I134" s="252"/>
      <c r="J134" s="251">
        <f>ROUND(I134*H134,3)</f>
        <v>0</v>
      </c>
      <c r="K134" s="253"/>
      <c r="L134" s="44"/>
      <c r="M134" s="254" t="s">
        <v>1</v>
      </c>
      <c r="N134" s="255" t="s">
        <v>41</v>
      </c>
      <c r="O134" s="94"/>
      <c r="P134" s="256">
        <f>O134*H134</f>
        <v>0</v>
      </c>
      <c r="Q134" s="256">
        <v>0</v>
      </c>
      <c r="R134" s="256">
        <f>Q134*H134</f>
        <v>0</v>
      </c>
      <c r="S134" s="256">
        <v>0</v>
      </c>
      <c r="T134" s="25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58" t="s">
        <v>518</v>
      </c>
      <c r="AT134" s="258" t="s">
        <v>245</v>
      </c>
      <c r="AU134" s="258" t="s">
        <v>85</v>
      </c>
      <c r="AY134" s="18" t="s">
        <v>242</v>
      </c>
      <c r="BE134" s="146">
        <f>IF(N134="základní",J134,0)</f>
        <v>0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8" t="s">
        <v>31</v>
      </c>
      <c r="BK134" s="259">
        <f>ROUND(I134*H134,3)</f>
        <v>0</v>
      </c>
      <c r="BL134" s="18" t="s">
        <v>518</v>
      </c>
      <c r="BM134" s="258" t="s">
        <v>85</v>
      </c>
    </row>
    <row r="135" s="2" customFormat="1" ht="16.5" customHeight="1">
      <c r="A135" s="41"/>
      <c r="B135" s="42"/>
      <c r="C135" s="247" t="s">
        <v>76</v>
      </c>
      <c r="D135" s="247" t="s">
        <v>245</v>
      </c>
      <c r="E135" s="248" t="s">
        <v>85</v>
      </c>
      <c r="F135" s="249" t="s">
        <v>2383</v>
      </c>
      <c r="G135" s="250" t="s">
        <v>465</v>
      </c>
      <c r="H135" s="251">
        <v>32</v>
      </c>
      <c r="I135" s="252"/>
      <c r="J135" s="251">
        <f>ROUND(I135*H135,3)</f>
        <v>0</v>
      </c>
      <c r="K135" s="253"/>
      <c r="L135" s="44"/>
      <c r="M135" s="254" t="s">
        <v>1</v>
      </c>
      <c r="N135" s="255" t="s">
        <v>41</v>
      </c>
      <c r="O135" s="94"/>
      <c r="P135" s="256">
        <f>O135*H135</f>
        <v>0</v>
      </c>
      <c r="Q135" s="256">
        <v>0</v>
      </c>
      <c r="R135" s="256">
        <f>Q135*H135</f>
        <v>0</v>
      </c>
      <c r="S135" s="256">
        <v>0</v>
      </c>
      <c r="T135" s="25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58" t="s">
        <v>518</v>
      </c>
      <c r="AT135" s="258" t="s">
        <v>245</v>
      </c>
      <c r="AU135" s="258" t="s">
        <v>85</v>
      </c>
      <c r="AY135" s="18" t="s">
        <v>242</v>
      </c>
      <c r="BE135" s="146">
        <f>IF(N135="základní",J135,0)</f>
        <v>0</v>
      </c>
      <c r="BF135" s="146">
        <f>IF(N135="snížená",J135,0)</f>
        <v>0</v>
      </c>
      <c r="BG135" s="146">
        <f>IF(N135="zákl. přenesená",J135,0)</f>
        <v>0</v>
      </c>
      <c r="BH135" s="146">
        <f>IF(N135="sníž. přenesená",J135,0)</f>
        <v>0</v>
      </c>
      <c r="BI135" s="146">
        <f>IF(N135="nulová",J135,0)</f>
        <v>0</v>
      </c>
      <c r="BJ135" s="18" t="s">
        <v>31</v>
      </c>
      <c r="BK135" s="259">
        <f>ROUND(I135*H135,3)</f>
        <v>0</v>
      </c>
      <c r="BL135" s="18" t="s">
        <v>518</v>
      </c>
      <c r="BM135" s="258" t="s">
        <v>249</v>
      </c>
    </row>
    <row r="136" s="2" customFormat="1" ht="16.5" customHeight="1">
      <c r="A136" s="41"/>
      <c r="B136" s="42"/>
      <c r="C136" s="247" t="s">
        <v>76</v>
      </c>
      <c r="D136" s="247" t="s">
        <v>245</v>
      </c>
      <c r="E136" s="248" t="s">
        <v>113</v>
      </c>
      <c r="F136" s="249" t="s">
        <v>2384</v>
      </c>
      <c r="G136" s="250" t="s">
        <v>9</v>
      </c>
      <c r="H136" s="251">
        <v>8</v>
      </c>
      <c r="I136" s="252"/>
      <c r="J136" s="251">
        <f>ROUND(I136*H136,3)</f>
        <v>0</v>
      </c>
      <c r="K136" s="253"/>
      <c r="L136" s="44"/>
      <c r="M136" s="254" t="s">
        <v>1</v>
      </c>
      <c r="N136" s="255" t="s">
        <v>41</v>
      </c>
      <c r="O136" s="94"/>
      <c r="P136" s="256">
        <f>O136*H136</f>
        <v>0</v>
      </c>
      <c r="Q136" s="256">
        <v>0</v>
      </c>
      <c r="R136" s="256">
        <f>Q136*H136</f>
        <v>0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518</v>
      </c>
      <c r="AT136" s="258" t="s">
        <v>245</v>
      </c>
      <c r="AU136" s="258" t="s">
        <v>85</v>
      </c>
      <c r="AY136" s="18" t="s">
        <v>242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31</v>
      </c>
      <c r="BK136" s="259">
        <f>ROUND(I136*H136,3)</f>
        <v>0</v>
      </c>
      <c r="BL136" s="18" t="s">
        <v>518</v>
      </c>
      <c r="BM136" s="258" t="s">
        <v>657</v>
      </c>
    </row>
    <row r="137" s="2" customFormat="1" ht="16.5" customHeight="1">
      <c r="A137" s="41"/>
      <c r="B137" s="42"/>
      <c r="C137" s="247" t="s">
        <v>76</v>
      </c>
      <c r="D137" s="247" t="s">
        <v>245</v>
      </c>
      <c r="E137" s="248" t="s">
        <v>249</v>
      </c>
      <c r="F137" s="249" t="s">
        <v>2385</v>
      </c>
      <c r="G137" s="250" t="s">
        <v>554</v>
      </c>
      <c r="H137" s="251">
        <v>1</v>
      </c>
      <c r="I137" s="252"/>
      <c r="J137" s="251">
        <f>ROUND(I137*H137,3)</f>
        <v>0</v>
      </c>
      <c r="K137" s="253"/>
      <c r="L137" s="44"/>
      <c r="M137" s="254" t="s">
        <v>1</v>
      </c>
      <c r="N137" s="255" t="s">
        <v>41</v>
      </c>
      <c r="O137" s="94"/>
      <c r="P137" s="256">
        <f>O137*H137</f>
        <v>0</v>
      </c>
      <c r="Q137" s="256">
        <v>0</v>
      </c>
      <c r="R137" s="256">
        <f>Q137*H137</f>
        <v>0</v>
      </c>
      <c r="S137" s="256">
        <v>0</v>
      </c>
      <c r="T137" s="25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58" t="s">
        <v>518</v>
      </c>
      <c r="AT137" s="258" t="s">
        <v>245</v>
      </c>
      <c r="AU137" s="258" t="s">
        <v>85</v>
      </c>
      <c r="AY137" s="18" t="s">
        <v>242</v>
      </c>
      <c r="BE137" s="146">
        <f>IF(N137="základní",J137,0)</f>
        <v>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8" t="s">
        <v>31</v>
      </c>
      <c r="BK137" s="259">
        <f>ROUND(I137*H137,3)</f>
        <v>0</v>
      </c>
      <c r="BL137" s="18" t="s">
        <v>518</v>
      </c>
      <c r="BM137" s="258" t="s">
        <v>554</v>
      </c>
    </row>
    <row r="138" s="2" customFormat="1" ht="16.5" customHeight="1">
      <c r="A138" s="41"/>
      <c r="B138" s="42"/>
      <c r="C138" s="247" t="s">
        <v>76</v>
      </c>
      <c r="D138" s="247" t="s">
        <v>245</v>
      </c>
      <c r="E138" s="248" t="s">
        <v>1221</v>
      </c>
      <c r="F138" s="249" t="s">
        <v>2386</v>
      </c>
      <c r="G138" s="250" t="s">
        <v>2267</v>
      </c>
      <c r="H138" s="251">
        <v>1</v>
      </c>
      <c r="I138" s="252"/>
      <c r="J138" s="251">
        <f>ROUND(I138*H138,3)</f>
        <v>0</v>
      </c>
      <c r="K138" s="253"/>
      <c r="L138" s="44"/>
      <c r="M138" s="254" t="s">
        <v>1</v>
      </c>
      <c r="N138" s="255" t="s">
        <v>41</v>
      </c>
      <c r="O138" s="94"/>
      <c r="P138" s="256">
        <f>O138*H138</f>
        <v>0</v>
      </c>
      <c r="Q138" s="256">
        <v>0</v>
      </c>
      <c r="R138" s="256">
        <f>Q138*H138</f>
        <v>0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518</v>
      </c>
      <c r="AT138" s="258" t="s">
        <v>245</v>
      </c>
      <c r="AU138" s="258" t="s">
        <v>85</v>
      </c>
      <c r="AY138" s="18" t="s">
        <v>242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31</v>
      </c>
      <c r="BK138" s="259">
        <f>ROUND(I138*H138,3)</f>
        <v>0</v>
      </c>
      <c r="BL138" s="18" t="s">
        <v>518</v>
      </c>
      <c r="BM138" s="258" t="s">
        <v>799</v>
      </c>
    </row>
    <row r="139" s="2" customFormat="1" ht="16.5" customHeight="1">
      <c r="A139" s="41"/>
      <c r="B139" s="42"/>
      <c r="C139" s="247" t="s">
        <v>76</v>
      </c>
      <c r="D139" s="247" t="s">
        <v>245</v>
      </c>
      <c r="E139" s="248" t="s">
        <v>657</v>
      </c>
      <c r="F139" s="249" t="s">
        <v>2387</v>
      </c>
      <c r="G139" s="250" t="s">
        <v>1738</v>
      </c>
      <c r="H139" s="251">
        <v>4</v>
      </c>
      <c r="I139" s="252"/>
      <c r="J139" s="251">
        <f>ROUND(I139*H139,3)</f>
        <v>0</v>
      </c>
      <c r="K139" s="253"/>
      <c r="L139" s="44"/>
      <c r="M139" s="254" t="s">
        <v>1</v>
      </c>
      <c r="N139" s="255" t="s">
        <v>41</v>
      </c>
      <c r="O139" s="94"/>
      <c r="P139" s="256">
        <f>O139*H139</f>
        <v>0</v>
      </c>
      <c r="Q139" s="256">
        <v>0</v>
      </c>
      <c r="R139" s="256">
        <f>Q139*H139</f>
        <v>0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518</v>
      </c>
      <c r="AT139" s="258" t="s">
        <v>245</v>
      </c>
      <c r="AU139" s="258" t="s">
        <v>85</v>
      </c>
      <c r="AY139" s="18" t="s">
        <v>242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31</v>
      </c>
      <c r="BK139" s="259">
        <f>ROUND(I139*H139,3)</f>
        <v>0</v>
      </c>
      <c r="BL139" s="18" t="s">
        <v>518</v>
      </c>
      <c r="BM139" s="258" t="s">
        <v>9</v>
      </c>
    </row>
    <row r="140" s="2" customFormat="1" ht="16.5" customHeight="1">
      <c r="A140" s="41"/>
      <c r="B140" s="42"/>
      <c r="C140" s="247" t="s">
        <v>76</v>
      </c>
      <c r="D140" s="247" t="s">
        <v>245</v>
      </c>
      <c r="E140" s="248" t="s">
        <v>2388</v>
      </c>
      <c r="F140" s="249" t="s">
        <v>2389</v>
      </c>
      <c r="G140" s="250" t="s">
        <v>2267</v>
      </c>
      <c r="H140" s="251">
        <v>1</v>
      </c>
      <c r="I140" s="252"/>
      <c r="J140" s="251">
        <f>ROUND(I140*H140,3)</f>
        <v>0</v>
      </c>
      <c r="K140" s="253"/>
      <c r="L140" s="44"/>
      <c r="M140" s="254" t="s">
        <v>1</v>
      </c>
      <c r="N140" s="255" t="s">
        <v>41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518</v>
      </c>
      <c r="AT140" s="258" t="s">
        <v>245</v>
      </c>
      <c r="AU140" s="258" t="s">
        <v>85</v>
      </c>
      <c r="AY140" s="18" t="s">
        <v>242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31</v>
      </c>
      <c r="BK140" s="259">
        <f>ROUND(I140*H140,3)</f>
        <v>0</v>
      </c>
      <c r="BL140" s="18" t="s">
        <v>518</v>
      </c>
      <c r="BM140" s="258" t="s">
        <v>2390</v>
      </c>
    </row>
    <row r="141" s="2" customFormat="1" ht="16.5" customHeight="1">
      <c r="A141" s="41"/>
      <c r="B141" s="42"/>
      <c r="C141" s="247" t="s">
        <v>76</v>
      </c>
      <c r="D141" s="247" t="s">
        <v>245</v>
      </c>
      <c r="E141" s="248" t="s">
        <v>554</v>
      </c>
      <c r="F141" s="249" t="s">
        <v>2391</v>
      </c>
      <c r="G141" s="250" t="s">
        <v>2267</v>
      </c>
      <c r="H141" s="251">
        <v>1</v>
      </c>
      <c r="I141" s="252"/>
      <c r="J141" s="251">
        <f>ROUND(I141*H141,3)</f>
        <v>0</v>
      </c>
      <c r="K141" s="253"/>
      <c r="L141" s="44"/>
      <c r="M141" s="254" t="s">
        <v>1</v>
      </c>
      <c r="N141" s="255" t="s">
        <v>41</v>
      </c>
      <c r="O141" s="94"/>
      <c r="P141" s="256">
        <f>O141*H141</f>
        <v>0</v>
      </c>
      <c r="Q141" s="256">
        <v>0</v>
      </c>
      <c r="R141" s="256">
        <f>Q141*H141</f>
        <v>0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518</v>
      </c>
      <c r="AT141" s="258" t="s">
        <v>245</v>
      </c>
      <c r="AU141" s="258" t="s">
        <v>85</v>
      </c>
      <c r="AY141" s="18" t="s">
        <v>242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31</v>
      </c>
      <c r="BK141" s="259">
        <f>ROUND(I141*H141,3)</f>
        <v>0</v>
      </c>
      <c r="BL141" s="18" t="s">
        <v>518</v>
      </c>
      <c r="BM141" s="258" t="s">
        <v>518</v>
      </c>
    </row>
    <row r="142" s="2" customFormat="1" ht="16.5" customHeight="1">
      <c r="A142" s="41"/>
      <c r="B142" s="42"/>
      <c r="C142" s="247" t="s">
        <v>76</v>
      </c>
      <c r="D142" s="247" t="s">
        <v>245</v>
      </c>
      <c r="E142" s="248" t="s">
        <v>937</v>
      </c>
      <c r="F142" s="249" t="s">
        <v>2392</v>
      </c>
      <c r="G142" s="250" t="s">
        <v>1738</v>
      </c>
      <c r="H142" s="251">
        <v>3</v>
      </c>
      <c r="I142" s="252"/>
      <c r="J142" s="251">
        <f>ROUND(I142*H142,3)</f>
        <v>0</v>
      </c>
      <c r="K142" s="253"/>
      <c r="L142" s="44"/>
      <c r="M142" s="254" t="s">
        <v>1</v>
      </c>
      <c r="N142" s="255" t="s">
        <v>41</v>
      </c>
      <c r="O142" s="94"/>
      <c r="P142" s="256">
        <f>O142*H142</f>
        <v>0</v>
      </c>
      <c r="Q142" s="256">
        <v>0</v>
      </c>
      <c r="R142" s="256">
        <f>Q142*H142</f>
        <v>0</v>
      </c>
      <c r="S142" s="256">
        <v>0</v>
      </c>
      <c r="T142" s="25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58" t="s">
        <v>518</v>
      </c>
      <c r="AT142" s="258" t="s">
        <v>245</v>
      </c>
      <c r="AU142" s="258" t="s">
        <v>85</v>
      </c>
      <c r="AY142" s="18" t="s">
        <v>242</v>
      </c>
      <c r="BE142" s="146">
        <f>IF(N142="základní",J142,0)</f>
        <v>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8" t="s">
        <v>31</v>
      </c>
      <c r="BK142" s="259">
        <f>ROUND(I142*H142,3)</f>
        <v>0</v>
      </c>
      <c r="BL142" s="18" t="s">
        <v>518</v>
      </c>
      <c r="BM142" s="258" t="s">
        <v>1143</v>
      </c>
    </row>
    <row r="143" s="2" customFormat="1" ht="16.5" customHeight="1">
      <c r="A143" s="41"/>
      <c r="B143" s="42"/>
      <c r="C143" s="247" t="s">
        <v>76</v>
      </c>
      <c r="D143" s="247" t="s">
        <v>245</v>
      </c>
      <c r="E143" s="248" t="s">
        <v>799</v>
      </c>
      <c r="F143" s="249" t="s">
        <v>2393</v>
      </c>
      <c r="G143" s="250" t="s">
        <v>1738</v>
      </c>
      <c r="H143" s="251">
        <v>2</v>
      </c>
      <c r="I143" s="252"/>
      <c r="J143" s="251">
        <f>ROUND(I143*H143,3)</f>
        <v>0</v>
      </c>
      <c r="K143" s="253"/>
      <c r="L143" s="44"/>
      <c r="M143" s="254" t="s">
        <v>1</v>
      </c>
      <c r="N143" s="255" t="s">
        <v>41</v>
      </c>
      <c r="O143" s="94"/>
      <c r="P143" s="256">
        <f>O143*H143</f>
        <v>0</v>
      </c>
      <c r="Q143" s="256">
        <v>0</v>
      </c>
      <c r="R143" s="256">
        <f>Q143*H143</f>
        <v>0</v>
      </c>
      <c r="S143" s="256">
        <v>0</v>
      </c>
      <c r="T143" s="25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58" t="s">
        <v>518</v>
      </c>
      <c r="AT143" s="258" t="s">
        <v>245</v>
      </c>
      <c r="AU143" s="258" t="s">
        <v>85</v>
      </c>
      <c r="AY143" s="18" t="s">
        <v>242</v>
      </c>
      <c r="BE143" s="146">
        <f>IF(N143="základní",J143,0)</f>
        <v>0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8" t="s">
        <v>31</v>
      </c>
      <c r="BK143" s="259">
        <f>ROUND(I143*H143,3)</f>
        <v>0</v>
      </c>
      <c r="BL143" s="18" t="s">
        <v>518</v>
      </c>
      <c r="BM143" s="258" t="s">
        <v>1114</v>
      </c>
    </row>
    <row r="144" s="2" customFormat="1" ht="16.5" customHeight="1">
      <c r="A144" s="41"/>
      <c r="B144" s="42"/>
      <c r="C144" s="247" t="s">
        <v>76</v>
      </c>
      <c r="D144" s="247" t="s">
        <v>245</v>
      </c>
      <c r="E144" s="248" t="s">
        <v>814</v>
      </c>
      <c r="F144" s="249" t="s">
        <v>2394</v>
      </c>
      <c r="G144" s="250" t="s">
        <v>1738</v>
      </c>
      <c r="H144" s="251">
        <v>5</v>
      </c>
      <c r="I144" s="252"/>
      <c r="J144" s="251">
        <f>ROUND(I144*H144,3)</f>
        <v>0</v>
      </c>
      <c r="K144" s="253"/>
      <c r="L144" s="44"/>
      <c r="M144" s="254" t="s">
        <v>1</v>
      </c>
      <c r="N144" s="255" t="s">
        <v>41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518</v>
      </c>
      <c r="AT144" s="258" t="s">
        <v>245</v>
      </c>
      <c r="AU144" s="258" t="s">
        <v>85</v>
      </c>
      <c r="AY144" s="18" t="s">
        <v>242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31</v>
      </c>
      <c r="BK144" s="259">
        <f>ROUND(I144*H144,3)</f>
        <v>0</v>
      </c>
      <c r="BL144" s="18" t="s">
        <v>518</v>
      </c>
      <c r="BM144" s="258" t="s">
        <v>1131</v>
      </c>
    </row>
    <row r="145" s="2" customFormat="1" ht="16.5" customHeight="1">
      <c r="A145" s="41"/>
      <c r="B145" s="42"/>
      <c r="C145" s="247" t="s">
        <v>76</v>
      </c>
      <c r="D145" s="247" t="s">
        <v>245</v>
      </c>
      <c r="E145" s="248" t="s">
        <v>9</v>
      </c>
      <c r="F145" s="249" t="s">
        <v>2395</v>
      </c>
      <c r="G145" s="250" t="s">
        <v>1738</v>
      </c>
      <c r="H145" s="251">
        <v>1</v>
      </c>
      <c r="I145" s="252"/>
      <c r="J145" s="251">
        <f>ROUND(I145*H145,3)</f>
        <v>0</v>
      </c>
      <c r="K145" s="253"/>
      <c r="L145" s="44"/>
      <c r="M145" s="254" t="s">
        <v>1</v>
      </c>
      <c r="N145" s="255" t="s">
        <v>41</v>
      </c>
      <c r="O145" s="94"/>
      <c r="P145" s="256">
        <f>O145*H145</f>
        <v>0</v>
      </c>
      <c r="Q145" s="256">
        <v>0</v>
      </c>
      <c r="R145" s="256">
        <f>Q145*H145</f>
        <v>0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518</v>
      </c>
      <c r="AT145" s="258" t="s">
        <v>245</v>
      </c>
      <c r="AU145" s="258" t="s">
        <v>85</v>
      </c>
      <c r="AY145" s="18" t="s">
        <v>242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31</v>
      </c>
      <c r="BK145" s="259">
        <f>ROUND(I145*H145,3)</f>
        <v>0</v>
      </c>
      <c r="BL145" s="18" t="s">
        <v>518</v>
      </c>
      <c r="BM145" s="258" t="s">
        <v>1727</v>
      </c>
    </row>
    <row r="146" s="2" customFormat="1" ht="16.5" customHeight="1">
      <c r="A146" s="41"/>
      <c r="B146" s="42"/>
      <c r="C146" s="247" t="s">
        <v>76</v>
      </c>
      <c r="D146" s="247" t="s">
        <v>245</v>
      </c>
      <c r="E146" s="248" t="s">
        <v>1674</v>
      </c>
      <c r="F146" s="249" t="s">
        <v>2396</v>
      </c>
      <c r="G146" s="250" t="s">
        <v>1738</v>
      </c>
      <c r="H146" s="251">
        <v>3</v>
      </c>
      <c r="I146" s="252"/>
      <c r="J146" s="251">
        <f>ROUND(I146*H146,3)</f>
        <v>0</v>
      </c>
      <c r="K146" s="253"/>
      <c r="L146" s="44"/>
      <c r="M146" s="254" t="s">
        <v>1</v>
      </c>
      <c r="N146" s="255" t="s">
        <v>41</v>
      </c>
      <c r="O146" s="94"/>
      <c r="P146" s="256">
        <f>O146*H146</f>
        <v>0</v>
      </c>
      <c r="Q146" s="256">
        <v>0</v>
      </c>
      <c r="R146" s="256">
        <f>Q146*H146</f>
        <v>0</v>
      </c>
      <c r="S146" s="256">
        <v>0</v>
      </c>
      <c r="T146" s="25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58" t="s">
        <v>518</v>
      </c>
      <c r="AT146" s="258" t="s">
        <v>245</v>
      </c>
      <c r="AU146" s="258" t="s">
        <v>85</v>
      </c>
      <c r="AY146" s="18" t="s">
        <v>242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8" t="s">
        <v>31</v>
      </c>
      <c r="BK146" s="259">
        <f>ROUND(I146*H146,3)</f>
        <v>0</v>
      </c>
      <c r="BL146" s="18" t="s">
        <v>518</v>
      </c>
      <c r="BM146" s="258" t="s">
        <v>1174</v>
      </c>
    </row>
    <row r="147" s="2" customFormat="1" ht="21.75" customHeight="1">
      <c r="A147" s="41"/>
      <c r="B147" s="42"/>
      <c r="C147" s="247" t="s">
        <v>76</v>
      </c>
      <c r="D147" s="247" t="s">
        <v>245</v>
      </c>
      <c r="E147" s="248" t="s">
        <v>2390</v>
      </c>
      <c r="F147" s="249" t="s">
        <v>2397</v>
      </c>
      <c r="G147" s="250" t="s">
        <v>2267</v>
      </c>
      <c r="H147" s="251">
        <v>1</v>
      </c>
      <c r="I147" s="252"/>
      <c r="J147" s="251">
        <f>ROUND(I147*H147,3)</f>
        <v>0</v>
      </c>
      <c r="K147" s="253"/>
      <c r="L147" s="44"/>
      <c r="M147" s="254" t="s">
        <v>1</v>
      </c>
      <c r="N147" s="255" t="s">
        <v>41</v>
      </c>
      <c r="O147" s="94"/>
      <c r="P147" s="256">
        <f>O147*H147</f>
        <v>0</v>
      </c>
      <c r="Q147" s="256">
        <v>0</v>
      </c>
      <c r="R147" s="256">
        <f>Q147*H147</f>
        <v>0</v>
      </c>
      <c r="S147" s="256">
        <v>0</v>
      </c>
      <c r="T147" s="25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58" t="s">
        <v>518</v>
      </c>
      <c r="AT147" s="258" t="s">
        <v>245</v>
      </c>
      <c r="AU147" s="258" t="s">
        <v>85</v>
      </c>
      <c r="AY147" s="18" t="s">
        <v>242</v>
      </c>
      <c r="BE147" s="146">
        <f>IF(N147="základní",J147,0)</f>
        <v>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8" t="s">
        <v>31</v>
      </c>
      <c r="BK147" s="259">
        <f>ROUND(I147*H147,3)</f>
        <v>0</v>
      </c>
      <c r="BL147" s="18" t="s">
        <v>518</v>
      </c>
      <c r="BM147" s="258" t="s">
        <v>2398</v>
      </c>
    </row>
    <row r="148" s="12" customFormat="1" ht="22.8" customHeight="1">
      <c r="A148" s="12"/>
      <c r="B148" s="231"/>
      <c r="C148" s="232"/>
      <c r="D148" s="233" t="s">
        <v>75</v>
      </c>
      <c r="E148" s="245" t="s">
        <v>2399</v>
      </c>
      <c r="F148" s="245" t="s">
        <v>2400</v>
      </c>
      <c r="G148" s="232"/>
      <c r="H148" s="232"/>
      <c r="I148" s="235"/>
      <c r="J148" s="246">
        <f>BK148</f>
        <v>0</v>
      </c>
      <c r="K148" s="232"/>
      <c r="L148" s="237"/>
      <c r="M148" s="238"/>
      <c r="N148" s="239"/>
      <c r="O148" s="239"/>
      <c r="P148" s="240">
        <f>SUM(P149:P160)</f>
        <v>0</v>
      </c>
      <c r="Q148" s="239"/>
      <c r="R148" s="240">
        <f>SUM(R149:R160)</f>
        <v>0</v>
      </c>
      <c r="S148" s="239"/>
      <c r="T148" s="241">
        <f>SUM(T149:T160)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42" t="s">
        <v>31</v>
      </c>
      <c r="AT148" s="243" t="s">
        <v>75</v>
      </c>
      <c r="AU148" s="243" t="s">
        <v>31</v>
      </c>
      <c r="AY148" s="242" t="s">
        <v>242</v>
      </c>
      <c r="BK148" s="244">
        <f>SUM(BK149:BK160)</f>
        <v>0</v>
      </c>
    </row>
    <row r="149" s="2" customFormat="1" ht="16.5" customHeight="1">
      <c r="A149" s="41"/>
      <c r="B149" s="42"/>
      <c r="C149" s="247" t="s">
        <v>76</v>
      </c>
      <c r="D149" s="247" t="s">
        <v>245</v>
      </c>
      <c r="E149" s="248" t="s">
        <v>518</v>
      </c>
      <c r="F149" s="249" t="s">
        <v>2382</v>
      </c>
      <c r="G149" s="250" t="s">
        <v>465</v>
      </c>
      <c r="H149" s="251">
        <v>16</v>
      </c>
      <c r="I149" s="252"/>
      <c r="J149" s="251">
        <f>ROUND(I149*H149,3)</f>
        <v>0</v>
      </c>
      <c r="K149" s="253"/>
      <c r="L149" s="44"/>
      <c r="M149" s="254" t="s">
        <v>1</v>
      </c>
      <c r="N149" s="255" t="s">
        <v>41</v>
      </c>
      <c r="O149" s="94"/>
      <c r="P149" s="256">
        <f>O149*H149</f>
        <v>0</v>
      </c>
      <c r="Q149" s="256">
        <v>0</v>
      </c>
      <c r="R149" s="256">
        <f>Q149*H149</f>
        <v>0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518</v>
      </c>
      <c r="AT149" s="258" t="s">
        <v>245</v>
      </c>
      <c r="AU149" s="258" t="s">
        <v>85</v>
      </c>
      <c r="AY149" s="18" t="s">
        <v>242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31</v>
      </c>
      <c r="BK149" s="259">
        <f>ROUND(I149*H149,3)</f>
        <v>0</v>
      </c>
      <c r="BL149" s="18" t="s">
        <v>518</v>
      </c>
      <c r="BM149" s="258" t="s">
        <v>2401</v>
      </c>
    </row>
    <row r="150" s="2" customFormat="1" ht="16.5" customHeight="1">
      <c r="A150" s="41"/>
      <c r="B150" s="42"/>
      <c r="C150" s="247" t="s">
        <v>76</v>
      </c>
      <c r="D150" s="247" t="s">
        <v>245</v>
      </c>
      <c r="E150" s="248" t="s">
        <v>2402</v>
      </c>
      <c r="F150" s="249" t="s">
        <v>2383</v>
      </c>
      <c r="G150" s="250" t="s">
        <v>465</v>
      </c>
      <c r="H150" s="251">
        <v>28</v>
      </c>
      <c r="I150" s="252"/>
      <c r="J150" s="251">
        <f>ROUND(I150*H150,3)</f>
        <v>0</v>
      </c>
      <c r="K150" s="253"/>
      <c r="L150" s="44"/>
      <c r="M150" s="254" t="s">
        <v>1</v>
      </c>
      <c r="N150" s="255" t="s">
        <v>41</v>
      </c>
      <c r="O150" s="94"/>
      <c r="P150" s="256">
        <f>O150*H150</f>
        <v>0</v>
      </c>
      <c r="Q150" s="256">
        <v>0</v>
      </c>
      <c r="R150" s="256">
        <f>Q150*H150</f>
        <v>0</v>
      </c>
      <c r="S150" s="256">
        <v>0</v>
      </c>
      <c r="T150" s="25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58" t="s">
        <v>518</v>
      </c>
      <c r="AT150" s="258" t="s">
        <v>245</v>
      </c>
      <c r="AU150" s="258" t="s">
        <v>85</v>
      </c>
      <c r="AY150" s="18" t="s">
        <v>242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8" t="s">
        <v>31</v>
      </c>
      <c r="BK150" s="259">
        <f>ROUND(I150*H150,3)</f>
        <v>0</v>
      </c>
      <c r="BL150" s="18" t="s">
        <v>518</v>
      </c>
      <c r="BM150" s="258" t="s">
        <v>1326</v>
      </c>
    </row>
    <row r="151" s="2" customFormat="1" ht="16.5" customHeight="1">
      <c r="A151" s="41"/>
      <c r="B151" s="42"/>
      <c r="C151" s="247" t="s">
        <v>76</v>
      </c>
      <c r="D151" s="247" t="s">
        <v>245</v>
      </c>
      <c r="E151" s="248" t="s">
        <v>1143</v>
      </c>
      <c r="F151" s="249" t="s">
        <v>2384</v>
      </c>
      <c r="G151" s="250" t="s">
        <v>465</v>
      </c>
      <c r="H151" s="251">
        <v>10</v>
      </c>
      <c r="I151" s="252"/>
      <c r="J151" s="251">
        <f>ROUND(I151*H151,3)</f>
        <v>0</v>
      </c>
      <c r="K151" s="253"/>
      <c r="L151" s="44"/>
      <c r="M151" s="254" t="s">
        <v>1</v>
      </c>
      <c r="N151" s="255" t="s">
        <v>41</v>
      </c>
      <c r="O151" s="94"/>
      <c r="P151" s="256">
        <f>O151*H151</f>
        <v>0</v>
      </c>
      <c r="Q151" s="256">
        <v>0</v>
      </c>
      <c r="R151" s="256">
        <f>Q151*H151</f>
        <v>0</v>
      </c>
      <c r="S151" s="256">
        <v>0</v>
      </c>
      <c r="T151" s="257">
        <f>S151*H151</f>
        <v>0</v>
      </c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R151" s="258" t="s">
        <v>518</v>
      </c>
      <c r="AT151" s="258" t="s">
        <v>245</v>
      </c>
      <c r="AU151" s="258" t="s">
        <v>85</v>
      </c>
      <c r="AY151" s="18" t="s">
        <v>242</v>
      </c>
      <c r="BE151" s="146">
        <f>IF(N151="základní",J151,0)</f>
        <v>0</v>
      </c>
      <c r="BF151" s="146">
        <f>IF(N151="snížená",J151,0)</f>
        <v>0</v>
      </c>
      <c r="BG151" s="146">
        <f>IF(N151="zákl. přenesená",J151,0)</f>
        <v>0</v>
      </c>
      <c r="BH151" s="146">
        <f>IF(N151="sníž. přenesená",J151,0)</f>
        <v>0</v>
      </c>
      <c r="BI151" s="146">
        <f>IF(N151="nulová",J151,0)</f>
        <v>0</v>
      </c>
      <c r="BJ151" s="18" t="s">
        <v>31</v>
      </c>
      <c r="BK151" s="259">
        <f>ROUND(I151*H151,3)</f>
        <v>0</v>
      </c>
      <c r="BL151" s="18" t="s">
        <v>518</v>
      </c>
      <c r="BM151" s="258" t="s">
        <v>2403</v>
      </c>
    </row>
    <row r="152" s="2" customFormat="1" ht="16.5" customHeight="1">
      <c r="A152" s="41"/>
      <c r="B152" s="42"/>
      <c r="C152" s="247" t="s">
        <v>76</v>
      </c>
      <c r="D152" s="247" t="s">
        <v>245</v>
      </c>
      <c r="E152" s="248" t="s">
        <v>2404</v>
      </c>
      <c r="F152" s="249" t="s">
        <v>2385</v>
      </c>
      <c r="G152" s="250" t="s">
        <v>465</v>
      </c>
      <c r="H152" s="251">
        <v>9</v>
      </c>
      <c r="I152" s="252"/>
      <c r="J152" s="251">
        <f>ROUND(I152*H152,3)</f>
        <v>0</v>
      </c>
      <c r="K152" s="253"/>
      <c r="L152" s="44"/>
      <c r="M152" s="254" t="s">
        <v>1</v>
      </c>
      <c r="N152" s="255" t="s">
        <v>41</v>
      </c>
      <c r="O152" s="94"/>
      <c r="P152" s="256">
        <f>O152*H152</f>
        <v>0</v>
      </c>
      <c r="Q152" s="256">
        <v>0</v>
      </c>
      <c r="R152" s="256">
        <f>Q152*H152</f>
        <v>0</v>
      </c>
      <c r="S152" s="256">
        <v>0</v>
      </c>
      <c r="T152" s="25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58" t="s">
        <v>518</v>
      </c>
      <c r="AT152" s="258" t="s">
        <v>245</v>
      </c>
      <c r="AU152" s="258" t="s">
        <v>85</v>
      </c>
      <c r="AY152" s="18" t="s">
        <v>242</v>
      </c>
      <c r="BE152" s="146">
        <f>IF(N152="základní",J152,0)</f>
        <v>0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8" t="s">
        <v>31</v>
      </c>
      <c r="BK152" s="259">
        <f>ROUND(I152*H152,3)</f>
        <v>0</v>
      </c>
      <c r="BL152" s="18" t="s">
        <v>518</v>
      </c>
      <c r="BM152" s="258" t="s">
        <v>2405</v>
      </c>
    </row>
    <row r="153" s="2" customFormat="1" ht="16.5" customHeight="1">
      <c r="A153" s="41"/>
      <c r="B153" s="42"/>
      <c r="C153" s="247" t="s">
        <v>76</v>
      </c>
      <c r="D153" s="247" t="s">
        <v>245</v>
      </c>
      <c r="E153" s="248" t="s">
        <v>1114</v>
      </c>
      <c r="F153" s="249" t="s">
        <v>2386</v>
      </c>
      <c r="G153" s="250" t="s">
        <v>2267</v>
      </c>
      <c r="H153" s="251">
        <v>1</v>
      </c>
      <c r="I153" s="252"/>
      <c r="J153" s="251">
        <f>ROUND(I153*H153,3)</f>
        <v>0</v>
      </c>
      <c r="K153" s="253"/>
      <c r="L153" s="44"/>
      <c r="M153" s="254" t="s">
        <v>1</v>
      </c>
      <c r="N153" s="255" t="s">
        <v>41</v>
      </c>
      <c r="O153" s="94"/>
      <c r="P153" s="256">
        <f>O153*H153</f>
        <v>0</v>
      </c>
      <c r="Q153" s="256">
        <v>0</v>
      </c>
      <c r="R153" s="256">
        <f>Q153*H153</f>
        <v>0</v>
      </c>
      <c r="S153" s="256">
        <v>0</v>
      </c>
      <c r="T153" s="25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58" t="s">
        <v>518</v>
      </c>
      <c r="AT153" s="258" t="s">
        <v>245</v>
      </c>
      <c r="AU153" s="258" t="s">
        <v>85</v>
      </c>
      <c r="AY153" s="18" t="s">
        <v>242</v>
      </c>
      <c r="BE153" s="146">
        <f>IF(N153="základní",J153,0)</f>
        <v>0</v>
      </c>
      <c r="BF153" s="146">
        <f>IF(N153="snížená",J153,0)</f>
        <v>0</v>
      </c>
      <c r="BG153" s="146">
        <f>IF(N153="zákl. přenesená",J153,0)</f>
        <v>0</v>
      </c>
      <c r="BH153" s="146">
        <f>IF(N153="sníž. přenesená",J153,0)</f>
        <v>0</v>
      </c>
      <c r="BI153" s="146">
        <f>IF(N153="nulová",J153,0)</f>
        <v>0</v>
      </c>
      <c r="BJ153" s="18" t="s">
        <v>31</v>
      </c>
      <c r="BK153" s="259">
        <f>ROUND(I153*H153,3)</f>
        <v>0</v>
      </c>
      <c r="BL153" s="18" t="s">
        <v>518</v>
      </c>
      <c r="BM153" s="258" t="s">
        <v>785</v>
      </c>
    </row>
    <row r="154" s="2" customFormat="1" ht="16.5" customHeight="1">
      <c r="A154" s="41"/>
      <c r="B154" s="42"/>
      <c r="C154" s="247" t="s">
        <v>76</v>
      </c>
      <c r="D154" s="247" t="s">
        <v>245</v>
      </c>
      <c r="E154" s="248" t="s">
        <v>7</v>
      </c>
      <c r="F154" s="249" t="s">
        <v>2387</v>
      </c>
      <c r="G154" s="250" t="s">
        <v>1738</v>
      </c>
      <c r="H154" s="251">
        <v>3</v>
      </c>
      <c r="I154" s="252"/>
      <c r="J154" s="251">
        <f>ROUND(I154*H154,3)</f>
        <v>0</v>
      </c>
      <c r="K154" s="253"/>
      <c r="L154" s="44"/>
      <c r="M154" s="254" t="s">
        <v>1</v>
      </c>
      <c r="N154" s="255" t="s">
        <v>41</v>
      </c>
      <c r="O154" s="94"/>
      <c r="P154" s="256">
        <f>O154*H154</f>
        <v>0</v>
      </c>
      <c r="Q154" s="256">
        <v>0</v>
      </c>
      <c r="R154" s="256">
        <f>Q154*H154</f>
        <v>0</v>
      </c>
      <c r="S154" s="256">
        <v>0</v>
      </c>
      <c r="T154" s="25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58" t="s">
        <v>518</v>
      </c>
      <c r="AT154" s="258" t="s">
        <v>245</v>
      </c>
      <c r="AU154" s="258" t="s">
        <v>85</v>
      </c>
      <c r="AY154" s="18" t="s">
        <v>242</v>
      </c>
      <c r="BE154" s="146">
        <f>IF(N154="základní",J154,0)</f>
        <v>0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8" t="s">
        <v>31</v>
      </c>
      <c r="BK154" s="259">
        <f>ROUND(I154*H154,3)</f>
        <v>0</v>
      </c>
      <c r="BL154" s="18" t="s">
        <v>518</v>
      </c>
      <c r="BM154" s="258" t="s">
        <v>1231</v>
      </c>
    </row>
    <row r="155" s="2" customFormat="1" ht="16.5" customHeight="1">
      <c r="A155" s="41"/>
      <c r="B155" s="42"/>
      <c r="C155" s="247" t="s">
        <v>76</v>
      </c>
      <c r="D155" s="247" t="s">
        <v>245</v>
      </c>
      <c r="E155" s="248" t="s">
        <v>1131</v>
      </c>
      <c r="F155" s="249" t="s">
        <v>2389</v>
      </c>
      <c r="G155" s="250" t="s">
        <v>2267</v>
      </c>
      <c r="H155" s="251">
        <v>1</v>
      </c>
      <c r="I155" s="252"/>
      <c r="J155" s="251">
        <f>ROUND(I155*H155,3)</f>
        <v>0</v>
      </c>
      <c r="K155" s="253"/>
      <c r="L155" s="44"/>
      <c r="M155" s="254" t="s">
        <v>1</v>
      </c>
      <c r="N155" s="255" t="s">
        <v>41</v>
      </c>
      <c r="O155" s="94"/>
      <c r="P155" s="256">
        <f>O155*H155</f>
        <v>0</v>
      </c>
      <c r="Q155" s="256">
        <v>0</v>
      </c>
      <c r="R155" s="256">
        <f>Q155*H155</f>
        <v>0</v>
      </c>
      <c r="S155" s="256">
        <v>0</v>
      </c>
      <c r="T155" s="25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58" t="s">
        <v>518</v>
      </c>
      <c r="AT155" s="258" t="s">
        <v>245</v>
      </c>
      <c r="AU155" s="258" t="s">
        <v>85</v>
      </c>
      <c r="AY155" s="18" t="s">
        <v>242</v>
      </c>
      <c r="BE155" s="146">
        <f>IF(N155="základní",J155,0)</f>
        <v>0</v>
      </c>
      <c r="BF155" s="146">
        <f>IF(N155="snížená",J155,0)</f>
        <v>0</v>
      </c>
      <c r="BG155" s="146">
        <f>IF(N155="zákl. přenesená",J155,0)</f>
        <v>0</v>
      </c>
      <c r="BH155" s="146">
        <f>IF(N155="sníž. přenesená",J155,0)</f>
        <v>0</v>
      </c>
      <c r="BI155" s="146">
        <f>IF(N155="nulová",J155,0)</f>
        <v>0</v>
      </c>
      <c r="BJ155" s="18" t="s">
        <v>31</v>
      </c>
      <c r="BK155" s="259">
        <f>ROUND(I155*H155,3)</f>
        <v>0</v>
      </c>
      <c r="BL155" s="18" t="s">
        <v>518</v>
      </c>
      <c r="BM155" s="258" t="s">
        <v>1236</v>
      </c>
    </row>
    <row r="156" s="2" customFormat="1" ht="16.5" customHeight="1">
      <c r="A156" s="41"/>
      <c r="B156" s="42"/>
      <c r="C156" s="247" t="s">
        <v>76</v>
      </c>
      <c r="D156" s="247" t="s">
        <v>245</v>
      </c>
      <c r="E156" s="248" t="s">
        <v>1723</v>
      </c>
      <c r="F156" s="249" t="s">
        <v>2406</v>
      </c>
      <c r="G156" s="250" t="s">
        <v>2267</v>
      </c>
      <c r="H156" s="251">
        <v>1</v>
      </c>
      <c r="I156" s="252"/>
      <c r="J156" s="251">
        <f>ROUND(I156*H156,3)</f>
        <v>0</v>
      </c>
      <c r="K156" s="253"/>
      <c r="L156" s="44"/>
      <c r="M156" s="254" t="s">
        <v>1</v>
      </c>
      <c r="N156" s="255" t="s">
        <v>41</v>
      </c>
      <c r="O156" s="94"/>
      <c r="P156" s="256">
        <f>O156*H156</f>
        <v>0</v>
      </c>
      <c r="Q156" s="256">
        <v>0</v>
      </c>
      <c r="R156" s="256">
        <f>Q156*H156</f>
        <v>0</v>
      </c>
      <c r="S156" s="256">
        <v>0</v>
      </c>
      <c r="T156" s="25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58" t="s">
        <v>518</v>
      </c>
      <c r="AT156" s="258" t="s">
        <v>245</v>
      </c>
      <c r="AU156" s="258" t="s">
        <v>85</v>
      </c>
      <c r="AY156" s="18" t="s">
        <v>242</v>
      </c>
      <c r="BE156" s="146">
        <f>IF(N156="základní",J156,0)</f>
        <v>0</v>
      </c>
      <c r="BF156" s="146">
        <f>IF(N156="snížená",J156,0)</f>
        <v>0</v>
      </c>
      <c r="BG156" s="146">
        <f>IF(N156="zákl. přenesená",J156,0)</f>
        <v>0</v>
      </c>
      <c r="BH156" s="146">
        <f>IF(N156="sníž. přenesená",J156,0)</f>
        <v>0</v>
      </c>
      <c r="BI156" s="146">
        <f>IF(N156="nulová",J156,0)</f>
        <v>0</v>
      </c>
      <c r="BJ156" s="18" t="s">
        <v>31</v>
      </c>
      <c r="BK156" s="259">
        <f>ROUND(I156*H156,3)</f>
        <v>0</v>
      </c>
      <c r="BL156" s="18" t="s">
        <v>518</v>
      </c>
      <c r="BM156" s="258" t="s">
        <v>2407</v>
      </c>
    </row>
    <row r="157" s="2" customFormat="1" ht="16.5" customHeight="1">
      <c r="A157" s="41"/>
      <c r="B157" s="42"/>
      <c r="C157" s="247" t="s">
        <v>76</v>
      </c>
      <c r="D157" s="247" t="s">
        <v>245</v>
      </c>
      <c r="E157" s="248" t="s">
        <v>1727</v>
      </c>
      <c r="F157" s="249" t="s">
        <v>2408</v>
      </c>
      <c r="G157" s="250" t="s">
        <v>1738</v>
      </c>
      <c r="H157" s="251">
        <v>4</v>
      </c>
      <c r="I157" s="252"/>
      <c r="J157" s="251">
        <f>ROUND(I157*H157,3)</f>
        <v>0</v>
      </c>
      <c r="K157" s="253"/>
      <c r="L157" s="44"/>
      <c r="M157" s="254" t="s">
        <v>1</v>
      </c>
      <c r="N157" s="255" t="s">
        <v>41</v>
      </c>
      <c r="O157" s="94"/>
      <c r="P157" s="256">
        <f>O157*H157</f>
        <v>0</v>
      </c>
      <c r="Q157" s="256">
        <v>0</v>
      </c>
      <c r="R157" s="256">
        <f>Q157*H157</f>
        <v>0</v>
      </c>
      <c r="S157" s="256">
        <v>0</v>
      </c>
      <c r="T157" s="25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58" t="s">
        <v>518</v>
      </c>
      <c r="AT157" s="258" t="s">
        <v>245</v>
      </c>
      <c r="AU157" s="258" t="s">
        <v>85</v>
      </c>
      <c r="AY157" s="18" t="s">
        <v>242</v>
      </c>
      <c r="BE157" s="146">
        <f>IF(N157="základní",J157,0)</f>
        <v>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8" t="s">
        <v>31</v>
      </c>
      <c r="BK157" s="259">
        <f>ROUND(I157*H157,3)</f>
        <v>0</v>
      </c>
      <c r="BL157" s="18" t="s">
        <v>518</v>
      </c>
      <c r="BM157" s="258" t="s">
        <v>792</v>
      </c>
    </row>
    <row r="158" s="2" customFormat="1" ht="16.5" customHeight="1">
      <c r="A158" s="41"/>
      <c r="B158" s="42"/>
      <c r="C158" s="247" t="s">
        <v>76</v>
      </c>
      <c r="D158" s="247" t="s">
        <v>245</v>
      </c>
      <c r="E158" s="248" t="s">
        <v>1169</v>
      </c>
      <c r="F158" s="249" t="s">
        <v>2393</v>
      </c>
      <c r="G158" s="250" t="s">
        <v>1738</v>
      </c>
      <c r="H158" s="251">
        <v>2</v>
      </c>
      <c r="I158" s="252"/>
      <c r="J158" s="251">
        <f>ROUND(I158*H158,3)</f>
        <v>0</v>
      </c>
      <c r="K158" s="253"/>
      <c r="L158" s="44"/>
      <c r="M158" s="254" t="s">
        <v>1</v>
      </c>
      <c r="N158" s="255" t="s">
        <v>41</v>
      </c>
      <c r="O158" s="94"/>
      <c r="P158" s="256">
        <f>O158*H158</f>
        <v>0</v>
      </c>
      <c r="Q158" s="256">
        <v>0</v>
      </c>
      <c r="R158" s="256">
        <f>Q158*H158</f>
        <v>0</v>
      </c>
      <c r="S158" s="256">
        <v>0</v>
      </c>
      <c r="T158" s="257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58" t="s">
        <v>518</v>
      </c>
      <c r="AT158" s="258" t="s">
        <v>245</v>
      </c>
      <c r="AU158" s="258" t="s">
        <v>85</v>
      </c>
      <c r="AY158" s="18" t="s">
        <v>242</v>
      </c>
      <c r="BE158" s="146">
        <f>IF(N158="základní",J158,0)</f>
        <v>0</v>
      </c>
      <c r="BF158" s="146">
        <f>IF(N158="snížená",J158,0)</f>
        <v>0</v>
      </c>
      <c r="BG158" s="146">
        <f>IF(N158="zákl. přenesená",J158,0)</f>
        <v>0</v>
      </c>
      <c r="BH158" s="146">
        <f>IF(N158="sníž. přenesená",J158,0)</f>
        <v>0</v>
      </c>
      <c r="BI158" s="146">
        <f>IF(N158="nulová",J158,0)</f>
        <v>0</v>
      </c>
      <c r="BJ158" s="18" t="s">
        <v>31</v>
      </c>
      <c r="BK158" s="259">
        <f>ROUND(I158*H158,3)</f>
        <v>0</v>
      </c>
      <c r="BL158" s="18" t="s">
        <v>518</v>
      </c>
      <c r="BM158" s="258" t="s">
        <v>2409</v>
      </c>
    </row>
    <row r="159" s="2" customFormat="1" ht="16.5" customHeight="1">
      <c r="A159" s="41"/>
      <c r="B159" s="42"/>
      <c r="C159" s="247" t="s">
        <v>76</v>
      </c>
      <c r="D159" s="247" t="s">
        <v>245</v>
      </c>
      <c r="E159" s="248" t="s">
        <v>1174</v>
      </c>
      <c r="F159" s="249" t="s">
        <v>2394</v>
      </c>
      <c r="G159" s="250" t="s">
        <v>1738</v>
      </c>
      <c r="H159" s="251">
        <v>6</v>
      </c>
      <c r="I159" s="252"/>
      <c r="J159" s="251">
        <f>ROUND(I159*H159,3)</f>
        <v>0</v>
      </c>
      <c r="K159" s="253"/>
      <c r="L159" s="44"/>
      <c r="M159" s="254" t="s">
        <v>1</v>
      </c>
      <c r="N159" s="255" t="s">
        <v>41</v>
      </c>
      <c r="O159" s="94"/>
      <c r="P159" s="256">
        <f>O159*H159</f>
        <v>0</v>
      </c>
      <c r="Q159" s="256">
        <v>0</v>
      </c>
      <c r="R159" s="256">
        <f>Q159*H159</f>
        <v>0</v>
      </c>
      <c r="S159" s="256">
        <v>0</v>
      </c>
      <c r="T159" s="25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58" t="s">
        <v>518</v>
      </c>
      <c r="AT159" s="258" t="s">
        <v>245</v>
      </c>
      <c r="AU159" s="258" t="s">
        <v>85</v>
      </c>
      <c r="AY159" s="18" t="s">
        <v>242</v>
      </c>
      <c r="BE159" s="146">
        <f>IF(N159="základní",J159,0)</f>
        <v>0</v>
      </c>
      <c r="BF159" s="146">
        <f>IF(N159="snížená",J159,0)</f>
        <v>0</v>
      </c>
      <c r="BG159" s="146">
        <f>IF(N159="zákl. přenesená",J159,0)</f>
        <v>0</v>
      </c>
      <c r="BH159" s="146">
        <f>IF(N159="sníž. přenesená",J159,0)</f>
        <v>0</v>
      </c>
      <c r="BI159" s="146">
        <f>IF(N159="nulová",J159,0)</f>
        <v>0</v>
      </c>
      <c r="BJ159" s="18" t="s">
        <v>31</v>
      </c>
      <c r="BK159" s="259">
        <f>ROUND(I159*H159,3)</f>
        <v>0</v>
      </c>
      <c r="BL159" s="18" t="s">
        <v>518</v>
      </c>
      <c r="BM159" s="258" t="s">
        <v>1212</v>
      </c>
    </row>
    <row r="160" s="2" customFormat="1" ht="16.5" customHeight="1">
      <c r="A160" s="41"/>
      <c r="B160" s="42"/>
      <c r="C160" s="247" t="s">
        <v>76</v>
      </c>
      <c r="D160" s="247" t="s">
        <v>245</v>
      </c>
      <c r="E160" s="248" t="s">
        <v>2410</v>
      </c>
      <c r="F160" s="249" t="s">
        <v>2411</v>
      </c>
      <c r="G160" s="250" t="s">
        <v>1738</v>
      </c>
      <c r="H160" s="251">
        <v>1</v>
      </c>
      <c r="I160" s="252"/>
      <c r="J160" s="251">
        <f>ROUND(I160*H160,3)</f>
        <v>0</v>
      </c>
      <c r="K160" s="253"/>
      <c r="L160" s="44"/>
      <c r="M160" s="254" t="s">
        <v>1</v>
      </c>
      <c r="N160" s="255" t="s">
        <v>41</v>
      </c>
      <c r="O160" s="94"/>
      <c r="P160" s="256">
        <f>O160*H160</f>
        <v>0</v>
      </c>
      <c r="Q160" s="256">
        <v>0</v>
      </c>
      <c r="R160" s="256">
        <f>Q160*H160</f>
        <v>0</v>
      </c>
      <c r="S160" s="256">
        <v>0</v>
      </c>
      <c r="T160" s="25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58" t="s">
        <v>518</v>
      </c>
      <c r="AT160" s="258" t="s">
        <v>245</v>
      </c>
      <c r="AU160" s="258" t="s">
        <v>85</v>
      </c>
      <c r="AY160" s="18" t="s">
        <v>242</v>
      </c>
      <c r="BE160" s="146">
        <f>IF(N160="základní",J160,0)</f>
        <v>0</v>
      </c>
      <c r="BF160" s="146">
        <f>IF(N160="snížená",J160,0)</f>
        <v>0</v>
      </c>
      <c r="BG160" s="146">
        <f>IF(N160="zákl. přenesená",J160,0)</f>
        <v>0</v>
      </c>
      <c r="BH160" s="146">
        <f>IF(N160="sníž. přenesená",J160,0)</f>
        <v>0</v>
      </c>
      <c r="BI160" s="146">
        <f>IF(N160="nulová",J160,0)</f>
        <v>0</v>
      </c>
      <c r="BJ160" s="18" t="s">
        <v>31</v>
      </c>
      <c r="BK160" s="259">
        <f>ROUND(I160*H160,3)</f>
        <v>0</v>
      </c>
      <c r="BL160" s="18" t="s">
        <v>518</v>
      </c>
      <c r="BM160" s="258" t="s">
        <v>1192</v>
      </c>
    </row>
    <row r="161" s="12" customFormat="1" ht="22.8" customHeight="1">
      <c r="A161" s="12"/>
      <c r="B161" s="231"/>
      <c r="C161" s="232"/>
      <c r="D161" s="233" t="s">
        <v>75</v>
      </c>
      <c r="E161" s="245" t="s">
        <v>2412</v>
      </c>
      <c r="F161" s="245" t="s">
        <v>2413</v>
      </c>
      <c r="G161" s="232"/>
      <c r="H161" s="232"/>
      <c r="I161" s="235"/>
      <c r="J161" s="246">
        <f>BK161</f>
        <v>0</v>
      </c>
      <c r="K161" s="232"/>
      <c r="L161" s="237"/>
      <c r="M161" s="238"/>
      <c r="N161" s="239"/>
      <c r="O161" s="239"/>
      <c r="P161" s="240">
        <f>SUM(P162:P173)</f>
        <v>0</v>
      </c>
      <c r="Q161" s="239"/>
      <c r="R161" s="240">
        <f>SUM(R162:R173)</f>
        <v>0</v>
      </c>
      <c r="S161" s="239"/>
      <c r="T161" s="241">
        <f>SUM(T162:T173)</f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42" t="s">
        <v>31</v>
      </c>
      <c r="AT161" s="243" t="s">
        <v>75</v>
      </c>
      <c r="AU161" s="243" t="s">
        <v>31</v>
      </c>
      <c r="AY161" s="242" t="s">
        <v>242</v>
      </c>
      <c r="BK161" s="244">
        <f>SUM(BK162:BK173)</f>
        <v>0</v>
      </c>
    </row>
    <row r="162" s="2" customFormat="1" ht="16.5" customHeight="1">
      <c r="A162" s="41"/>
      <c r="B162" s="42"/>
      <c r="C162" s="247" t="s">
        <v>76</v>
      </c>
      <c r="D162" s="247" t="s">
        <v>245</v>
      </c>
      <c r="E162" s="248" t="s">
        <v>2414</v>
      </c>
      <c r="F162" s="249" t="s">
        <v>2382</v>
      </c>
      <c r="G162" s="250" t="s">
        <v>465</v>
      </c>
      <c r="H162" s="251">
        <v>14</v>
      </c>
      <c r="I162" s="252"/>
      <c r="J162" s="251">
        <f>ROUND(I162*H162,3)</f>
        <v>0</v>
      </c>
      <c r="K162" s="253"/>
      <c r="L162" s="44"/>
      <c r="M162" s="254" t="s">
        <v>1</v>
      </c>
      <c r="N162" s="255" t="s">
        <v>41</v>
      </c>
      <c r="O162" s="94"/>
      <c r="P162" s="256">
        <f>O162*H162</f>
        <v>0</v>
      </c>
      <c r="Q162" s="256">
        <v>0</v>
      </c>
      <c r="R162" s="256">
        <f>Q162*H162</f>
        <v>0</v>
      </c>
      <c r="S162" s="256">
        <v>0</v>
      </c>
      <c r="T162" s="257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58" t="s">
        <v>518</v>
      </c>
      <c r="AT162" s="258" t="s">
        <v>245</v>
      </c>
      <c r="AU162" s="258" t="s">
        <v>85</v>
      </c>
      <c r="AY162" s="18" t="s">
        <v>242</v>
      </c>
      <c r="BE162" s="146">
        <f>IF(N162="základní",J162,0)</f>
        <v>0</v>
      </c>
      <c r="BF162" s="146">
        <f>IF(N162="snížená",J162,0)</f>
        <v>0</v>
      </c>
      <c r="BG162" s="146">
        <f>IF(N162="zákl. přenesená",J162,0)</f>
        <v>0</v>
      </c>
      <c r="BH162" s="146">
        <f>IF(N162="sníž. přenesená",J162,0)</f>
        <v>0</v>
      </c>
      <c r="BI162" s="146">
        <f>IF(N162="nulová",J162,0)</f>
        <v>0</v>
      </c>
      <c r="BJ162" s="18" t="s">
        <v>31</v>
      </c>
      <c r="BK162" s="259">
        <f>ROUND(I162*H162,3)</f>
        <v>0</v>
      </c>
      <c r="BL162" s="18" t="s">
        <v>518</v>
      </c>
      <c r="BM162" s="258" t="s">
        <v>1205</v>
      </c>
    </row>
    <row r="163" s="2" customFormat="1" ht="16.5" customHeight="1">
      <c r="A163" s="41"/>
      <c r="B163" s="42"/>
      <c r="C163" s="247" t="s">
        <v>76</v>
      </c>
      <c r="D163" s="247" t="s">
        <v>245</v>
      </c>
      <c r="E163" s="248" t="s">
        <v>2401</v>
      </c>
      <c r="F163" s="249" t="s">
        <v>2383</v>
      </c>
      <c r="G163" s="250" t="s">
        <v>465</v>
      </c>
      <c r="H163" s="251">
        <v>26</v>
      </c>
      <c r="I163" s="252"/>
      <c r="J163" s="251">
        <f>ROUND(I163*H163,3)</f>
        <v>0</v>
      </c>
      <c r="K163" s="253"/>
      <c r="L163" s="44"/>
      <c r="M163" s="254" t="s">
        <v>1</v>
      </c>
      <c r="N163" s="255" t="s">
        <v>41</v>
      </c>
      <c r="O163" s="94"/>
      <c r="P163" s="256">
        <f>O163*H163</f>
        <v>0</v>
      </c>
      <c r="Q163" s="256">
        <v>0</v>
      </c>
      <c r="R163" s="256">
        <f>Q163*H163</f>
        <v>0</v>
      </c>
      <c r="S163" s="256">
        <v>0</v>
      </c>
      <c r="T163" s="257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58" t="s">
        <v>518</v>
      </c>
      <c r="AT163" s="258" t="s">
        <v>245</v>
      </c>
      <c r="AU163" s="258" t="s">
        <v>85</v>
      </c>
      <c r="AY163" s="18" t="s">
        <v>242</v>
      </c>
      <c r="BE163" s="146">
        <f>IF(N163="základní",J163,0)</f>
        <v>0</v>
      </c>
      <c r="BF163" s="146">
        <f>IF(N163="snížená",J163,0)</f>
        <v>0</v>
      </c>
      <c r="BG163" s="146">
        <f>IF(N163="zákl. přenesená",J163,0)</f>
        <v>0</v>
      </c>
      <c r="BH163" s="146">
        <f>IF(N163="sníž. přenesená",J163,0)</f>
        <v>0</v>
      </c>
      <c r="BI163" s="146">
        <f>IF(N163="nulová",J163,0)</f>
        <v>0</v>
      </c>
      <c r="BJ163" s="18" t="s">
        <v>31</v>
      </c>
      <c r="BK163" s="259">
        <f>ROUND(I163*H163,3)</f>
        <v>0</v>
      </c>
      <c r="BL163" s="18" t="s">
        <v>518</v>
      </c>
      <c r="BM163" s="258" t="s">
        <v>612</v>
      </c>
    </row>
    <row r="164" s="2" customFormat="1" ht="16.5" customHeight="1">
      <c r="A164" s="41"/>
      <c r="B164" s="42"/>
      <c r="C164" s="247" t="s">
        <v>76</v>
      </c>
      <c r="D164" s="247" t="s">
        <v>245</v>
      </c>
      <c r="E164" s="248" t="s">
        <v>2415</v>
      </c>
      <c r="F164" s="249" t="s">
        <v>2384</v>
      </c>
      <c r="G164" s="250" t="s">
        <v>465</v>
      </c>
      <c r="H164" s="251">
        <v>9</v>
      </c>
      <c r="I164" s="252"/>
      <c r="J164" s="251">
        <f>ROUND(I164*H164,3)</f>
        <v>0</v>
      </c>
      <c r="K164" s="253"/>
      <c r="L164" s="44"/>
      <c r="M164" s="254" t="s">
        <v>1</v>
      </c>
      <c r="N164" s="255" t="s">
        <v>41</v>
      </c>
      <c r="O164" s="94"/>
      <c r="P164" s="256">
        <f>O164*H164</f>
        <v>0</v>
      </c>
      <c r="Q164" s="256">
        <v>0</v>
      </c>
      <c r="R164" s="256">
        <f>Q164*H164</f>
        <v>0</v>
      </c>
      <c r="S164" s="256">
        <v>0</v>
      </c>
      <c r="T164" s="25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58" t="s">
        <v>518</v>
      </c>
      <c r="AT164" s="258" t="s">
        <v>245</v>
      </c>
      <c r="AU164" s="258" t="s">
        <v>85</v>
      </c>
      <c r="AY164" s="18" t="s">
        <v>242</v>
      </c>
      <c r="BE164" s="146">
        <f>IF(N164="základní",J164,0)</f>
        <v>0</v>
      </c>
      <c r="BF164" s="146">
        <f>IF(N164="snížená",J164,0)</f>
        <v>0</v>
      </c>
      <c r="BG164" s="146">
        <f>IF(N164="zákl. přenesená",J164,0)</f>
        <v>0</v>
      </c>
      <c r="BH164" s="146">
        <f>IF(N164="sníž. přenesená",J164,0)</f>
        <v>0</v>
      </c>
      <c r="BI164" s="146">
        <f>IF(N164="nulová",J164,0)</f>
        <v>0</v>
      </c>
      <c r="BJ164" s="18" t="s">
        <v>31</v>
      </c>
      <c r="BK164" s="259">
        <f>ROUND(I164*H164,3)</f>
        <v>0</v>
      </c>
      <c r="BL164" s="18" t="s">
        <v>518</v>
      </c>
      <c r="BM164" s="258" t="s">
        <v>2416</v>
      </c>
    </row>
    <row r="165" s="2" customFormat="1" ht="16.5" customHeight="1">
      <c r="A165" s="41"/>
      <c r="B165" s="42"/>
      <c r="C165" s="247" t="s">
        <v>76</v>
      </c>
      <c r="D165" s="247" t="s">
        <v>245</v>
      </c>
      <c r="E165" s="248" t="s">
        <v>1326</v>
      </c>
      <c r="F165" s="249" t="s">
        <v>2385</v>
      </c>
      <c r="G165" s="250" t="s">
        <v>465</v>
      </c>
      <c r="H165" s="251">
        <v>8</v>
      </c>
      <c r="I165" s="252"/>
      <c r="J165" s="251">
        <f>ROUND(I165*H165,3)</f>
        <v>0</v>
      </c>
      <c r="K165" s="253"/>
      <c r="L165" s="44"/>
      <c r="M165" s="254" t="s">
        <v>1</v>
      </c>
      <c r="N165" s="255" t="s">
        <v>41</v>
      </c>
      <c r="O165" s="94"/>
      <c r="P165" s="256">
        <f>O165*H165</f>
        <v>0</v>
      </c>
      <c r="Q165" s="256">
        <v>0</v>
      </c>
      <c r="R165" s="256">
        <f>Q165*H165</f>
        <v>0</v>
      </c>
      <c r="S165" s="256">
        <v>0</v>
      </c>
      <c r="T165" s="25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58" t="s">
        <v>518</v>
      </c>
      <c r="AT165" s="258" t="s">
        <v>245</v>
      </c>
      <c r="AU165" s="258" t="s">
        <v>85</v>
      </c>
      <c r="AY165" s="18" t="s">
        <v>242</v>
      </c>
      <c r="BE165" s="146">
        <f>IF(N165="základní",J165,0)</f>
        <v>0</v>
      </c>
      <c r="BF165" s="146">
        <f>IF(N165="snížená",J165,0)</f>
        <v>0</v>
      </c>
      <c r="BG165" s="146">
        <f>IF(N165="zákl. přenesená",J165,0)</f>
        <v>0</v>
      </c>
      <c r="BH165" s="146">
        <f>IF(N165="sníž. přenesená",J165,0)</f>
        <v>0</v>
      </c>
      <c r="BI165" s="146">
        <f>IF(N165="nulová",J165,0)</f>
        <v>0</v>
      </c>
      <c r="BJ165" s="18" t="s">
        <v>31</v>
      </c>
      <c r="BK165" s="259">
        <f>ROUND(I165*H165,3)</f>
        <v>0</v>
      </c>
      <c r="BL165" s="18" t="s">
        <v>518</v>
      </c>
      <c r="BM165" s="258" t="s">
        <v>2417</v>
      </c>
    </row>
    <row r="166" s="2" customFormat="1" ht="16.5" customHeight="1">
      <c r="A166" s="41"/>
      <c r="B166" s="42"/>
      <c r="C166" s="247" t="s">
        <v>76</v>
      </c>
      <c r="D166" s="247" t="s">
        <v>245</v>
      </c>
      <c r="E166" s="248" t="s">
        <v>2418</v>
      </c>
      <c r="F166" s="249" t="s">
        <v>2386</v>
      </c>
      <c r="G166" s="250" t="s">
        <v>2267</v>
      </c>
      <c r="H166" s="251">
        <v>1</v>
      </c>
      <c r="I166" s="252"/>
      <c r="J166" s="251">
        <f>ROUND(I166*H166,3)</f>
        <v>0</v>
      </c>
      <c r="K166" s="253"/>
      <c r="L166" s="44"/>
      <c r="M166" s="254" t="s">
        <v>1</v>
      </c>
      <c r="N166" s="255" t="s">
        <v>41</v>
      </c>
      <c r="O166" s="94"/>
      <c r="P166" s="256">
        <f>O166*H166</f>
        <v>0</v>
      </c>
      <c r="Q166" s="256">
        <v>0</v>
      </c>
      <c r="R166" s="256">
        <f>Q166*H166</f>
        <v>0</v>
      </c>
      <c r="S166" s="256">
        <v>0</v>
      </c>
      <c r="T166" s="257">
        <f>S166*H166</f>
        <v>0</v>
      </c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R166" s="258" t="s">
        <v>518</v>
      </c>
      <c r="AT166" s="258" t="s">
        <v>245</v>
      </c>
      <c r="AU166" s="258" t="s">
        <v>85</v>
      </c>
      <c r="AY166" s="18" t="s">
        <v>242</v>
      </c>
      <c r="BE166" s="146">
        <f>IF(N166="základní",J166,0)</f>
        <v>0</v>
      </c>
      <c r="BF166" s="146">
        <f>IF(N166="snížená",J166,0)</f>
        <v>0</v>
      </c>
      <c r="BG166" s="146">
        <f>IF(N166="zákl. přenesená",J166,0)</f>
        <v>0</v>
      </c>
      <c r="BH166" s="146">
        <f>IF(N166="sníž. přenesená",J166,0)</f>
        <v>0</v>
      </c>
      <c r="BI166" s="146">
        <f>IF(N166="nulová",J166,0)</f>
        <v>0</v>
      </c>
      <c r="BJ166" s="18" t="s">
        <v>31</v>
      </c>
      <c r="BK166" s="259">
        <f>ROUND(I166*H166,3)</f>
        <v>0</v>
      </c>
      <c r="BL166" s="18" t="s">
        <v>518</v>
      </c>
      <c r="BM166" s="258" t="s">
        <v>422</v>
      </c>
    </row>
    <row r="167" s="2" customFormat="1" ht="16.5" customHeight="1">
      <c r="A167" s="41"/>
      <c r="B167" s="42"/>
      <c r="C167" s="247" t="s">
        <v>76</v>
      </c>
      <c r="D167" s="247" t="s">
        <v>245</v>
      </c>
      <c r="E167" s="248" t="s">
        <v>2403</v>
      </c>
      <c r="F167" s="249" t="s">
        <v>2387</v>
      </c>
      <c r="G167" s="250" t="s">
        <v>1738</v>
      </c>
      <c r="H167" s="251">
        <v>3</v>
      </c>
      <c r="I167" s="252"/>
      <c r="J167" s="251">
        <f>ROUND(I167*H167,3)</f>
        <v>0</v>
      </c>
      <c r="K167" s="253"/>
      <c r="L167" s="44"/>
      <c r="M167" s="254" t="s">
        <v>1</v>
      </c>
      <c r="N167" s="255" t="s">
        <v>41</v>
      </c>
      <c r="O167" s="94"/>
      <c r="P167" s="256">
        <f>O167*H167</f>
        <v>0</v>
      </c>
      <c r="Q167" s="256">
        <v>0</v>
      </c>
      <c r="R167" s="256">
        <f>Q167*H167</f>
        <v>0</v>
      </c>
      <c r="S167" s="256">
        <v>0</v>
      </c>
      <c r="T167" s="25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58" t="s">
        <v>518</v>
      </c>
      <c r="AT167" s="258" t="s">
        <v>245</v>
      </c>
      <c r="AU167" s="258" t="s">
        <v>85</v>
      </c>
      <c r="AY167" s="18" t="s">
        <v>242</v>
      </c>
      <c r="BE167" s="146">
        <f>IF(N167="základní",J167,0)</f>
        <v>0</v>
      </c>
      <c r="BF167" s="146">
        <f>IF(N167="snížená",J167,0)</f>
        <v>0</v>
      </c>
      <c r="BG167" s="146">
        <f>IF(N167="zákl. přenesená",J167,0)</f>
        <v>0</v>
      </c>
      <c r="BH167" s="146">
        <f>IF(N167="sníž. přenesená",J167,0)</f>
        <v>0</v>
      </c>
      <c r="BI167" s="146">
        <f>IF(N167="nulová",J167,0)</f>
        <v>0</v>
      </c>
      <c r="BJ167" s="18" t="s">
        <v>31</v>
      </c>
      <c r="BK167" s="259">
        <f>ROUND(I167*H167,3)</f>
        <v>0</v>
      </c>
      <c r="BL167" s="18" t="s">
        <v>518</v>
      </c>
      <c r="BM167" s="258" t="s">
        <v>437</v>
      </c>
    </row>
    <row r="168" s="2" customFormat="1" ht="16.5" customHeight="1">
      <c r="A168" s="41"/>
      <c r="B168" s="42"/>
      <c r="C168" s="247" t="s">
        <v>76</v>
      </c>
      <c r="D168" s="247" t="s">
        <v>245</v>
      </c>
      <c r="E168" s="248" t="s">
        <v>2419</v>
      </c>
      <c r="F168" s="249" t="s">
        <v>2389</v>
      </c>
      <c r="G168" s="250" t="s">
        <v>2267</v>
      </c>
      <c r="H168" s="251">
        <v>1</v>
      </c>
      <c r="I168" s="252"/>
      <c r="J168" s="251">
        <f>ROUND(I168*H168,3)</f>
        <v>0</v>
      </c>
      <c r="K168" s="253"/>
      <c r="L168" s="44"/>
      <c r="M168" s="254" t="s">
        <v>1</v>
      </c>
      <c r="N168" s="255" t="s">
        <v>41</v>
      </c>
      <c r="O168" s="94"/>
      <c r="P168" s="256">
        <f>O168*H168</f>
        <v>0</v>
      </c>
      <c r="Q168" s="256">
        <v>0</v>
      </c>
      <c r="R168" s="256">
        <f>Q168*H168</f>
        <v>0</v>
      </c>
      <c r="S168" s="256">
        <v>0</v>
      </c>
      <c r="T168" s="25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58" t="s">
        <v>518</v>
      </c>
      <c r="AT168" s="258" t="s">
        <v>245</v>
      </c>
      <c r="AU168" s="258" t="s">
        <v>85</v>
      </c>
      <c r="AY168" s="18" t="s">
        <v>242</v>
      </c>
      <c r="BE168" s="146">
        <f>IF(N168="základní",J168,0)</f>
        <v>0</v>
      </c>
      <c r="BF168" s="146">
        <f>IF(N168="snížená",J168,0)</f>
        <v>0</v>
      </c>
      <c r="BG168" s="146">
        <f>IF(N168="zákl. přenesená",J168,0)</f>
        <v>0</v>
      </c>
      <c r="BH168" s="146">
        <f>IF(N168="sníž. přenesená",J168,0)</f>
        <v>0</v>
      </c>
      <c r="BI168" s="146">
        <f>IF(N168="nulová",J168,0)</f>
        <v>0</v>
      </c>
      <c r="BJ168" s="18" t="s">
        <v>31</v>
      </c>
      <c r="BK168" s="259">
        <f>ROUND(I168*H168,3)</f>
        <v>0</v>
      </c>
      <c r="BL168" s="18" t="s">
        <v>518</v>
      </c>
      <c r="BM168" s="258" t="s">
        <v>462</v>
      </c>
    </row>
    <row r="169" s="2" customFormat="1" ht="16.5" customHeight="1">
      <c r="A169" s="41"/>
      <c r="B169" s="42"/>
      <c r="C169" s="247" t="s">
        <v>76</v>
      </c>
      <c r="D169" s="247" t="s">
        <v>245</v>
      </c>
      <c r="E169" s="248" t="s">
        <v>2405</v>
      </c>
      <c r="F169" s="249" t="s">
        <v>2406</v>
      </c>
      <c r="G169" s="250" t="s">
        <v>2267</v>
      </c>
      <c r="H169" s="251">
        <v>1</v>
      </c>
      <c r="I169" s="252"/>
      <c r="J169" s="251">
        <f>ROUND(I169*H169,3)</f>
        <v>0</v>
      </c>
      <c r="K169" s="253"/>
      <c r="L169" s="44"/>
      <c r="M169" s="254" t="s">
        <v>1</v>
      </c>
      <c r="N169" s="255" t="s">
        <v>41</v>
      </c>
      <c r="O169" s="94"/>
      <c r="P169" s="256">
        <f>O169*H169</f>
        <v>0</v>
      </c>
      <c r="Q169" s="256">
        <v>0</v>
      </c>
      <c r="R169" s="256">
        <f>Q169*H169</f>
        <v>0</v>
      </c>
      <c r="S169" s="256">
        <v>0</v>
      </c>
      <c r="T169" s="25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58" t="s">
        <v>518</v>
      </c>
      <c r="AT169" s="258" t="s">
        <v>245</v>
      </c>
      <c r="AU169" s="258" t="s">
        <v>85</v>
      </c>
      <c r="AY169" s="18" t="s">
        <v>242</v>
      </c>
      <c r="BE169" s="146">
        <f>IF(N169="základní",J169,0)</f>
        <v>0</v>
      </c>
      <c r="BF169" s="146">
        <f>IF(N169="snížená",J169,0)</f>
        <v>0</v>
      </c>
      <c r="BG169" s="146">
        <f>IF(N169="zákl. přenesená",J169,0)</f>
        <v>0</v>
      </c>
      <c r="BH169" s="146">
        <f>IF(N169="sníž. přenesená",J169,0)</f>
        <v>0</v>
      </c>
      <c r="BI169" s="146">
        <f>IF(N169="nulová",J169,0)</f>
        <v>0</v>
      </c>
      <c r="BJ169" s="18" t="s">
        <v>31</v>
      </c>
      <c r="BK169" s="259">
        <f>ROUND(I169*H169,3)</f>
        <v>0</v>
      </c>
      <c r="BL169" s="18" t="s">
        <v>518</v>
      </c>
      <c r="BM169" s="258" t="s">
        <v>2420</v>
      </c>
    </row>
    <row r="170" s="2" customFormat="1" ht="16.5" customHeight="1">
      <c r="A170" s="41"/>
      <c r="B170" s="42"/>
      <c r="C170" s="247" t="s">
        <v>76</v>
      </c>
      <c r="D170" s="247" t="s">
        <v>245</v>
      </c>
      <c r="E170" s="248" t="s">
        <v>1110</v>
      </c>
      <c r="F170" s="249" t="s">
        <v>2408</v>
      </c>
      <c r="G170" s="250" t="s">
        <v>1738</v>
      </c>
      <c r="H170" s="251">
        <v>4</v>
      </c>
      <c r="I170" s="252"/>
      <c r="J170" s="251">
        <f>ROUND(I170*H170,3)</f>
        <v>0</v>
      </c>
      <c r="K170" s="253"/>
      <c r="L170" s="44"/>
      <c r="M170" s="254" t="s">
        <v>1</v>
      </c>
      <c r="N170" s="255" t="s">
        <v>41</v>
      </c>
      <c r="O170" s="94"/>
      <c r="P170" s="256">
        <f>O170*H170</f>
        <v>0</v>
      </c>
      <c r="Q170" s="256">
        <v>0</v>
      </c>
      <c r="R170" s="256">
        <f>Q170*H170</f>
        <v>0</v>
      </c>
      <c r="S170" s="256">
        <v>0</v>
      </c>
      <c r="T170" s="257">
        <f>S170*H170</f>
        <v>0</v>
      </c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R170" s="258" t="s">
        <v>518</v>
      </c>
      <c r="AT170" s="258" t="s">
        <v>245</v>
      </c>
      <c r="AU170" s="258" t="s">
        <v>85</v>
      </c>
      <c r="AY170" s="18" t="s">
        <v>242</v>
      </c>
      <c r="BE170" s="146">
        <f>IF(N170="základní",J170,0)</f>
        <v>0</v>
      </c>
      <c r="BF170" s="146">
        <f>IF(N170="snížená",J170,0)</f>
        <v>0</v>
      </c>
      <c r="BG170" s="146">
        <f>IF(N170="zákl. přenesená",J170,0)</f>
        <v>0</v>
      </c>
      <c r="BH170" s="146">
        <f>IF(N170="sníž. přenesená",J170,0)</f>
        <v>0</v>
      </c>
      <c r="BI170" s="146">
        <f>IF(N170="nulová",J170,0)</f>
        <v>0</v>
      </c>
      <c r="BJ170" s="18" t="s">
        <v>31</v>
      </c>
      <c r="BK170" s="259">
        <f>ROUND(I170*H170,3)</f>
        <v>0</v>
      </c>
      <c r="BL170" s="18" t="s">
        <v>518</v>
      </c>
      <c r="BM170" s="258" t="s">
        <v>1251</v>
      </c>
    </row>
    <row r="171" s="2" customFormat="1" ht="16.5" customHeight="1">
      <c r="A171" s="41"/>
      <c r="B171" s="42"/>
      <c r="C171" s="247" t="s">
        <v>76</v>
      </c>
      <c r="D171" s="247" t="s">
        <v>245</v>
      </c>
      <c r="E171" s="248" t="s">
        <v>785</v>
      </c>
      <c r="F171" s="249" t="s">
        <v>2393</v>
      </c>
      <c r="G171" s="250" t="s">
        <v>1738</v>
      </c>
      <c r="H171" s="251">
        <v>2</v>
      </c>
      <c r="I171" s="252"/>
      <c r="J171" s="251">
        <f>ROUND(I171*H171,3)</f>
        <v>0</v>
      </c>
      <c r="K171" s="253"/>
      <c r="L171" s="44"/>
      <c r="M171" s="254" t="s">
        <v>1</v>
      </c>
      <c r="N171" s="255" t="s">
        <v>41</v>
      </c>
      <c r="O171" s="94"/>
      <c r="P171" s="256">
        <f>O171*H171</f>
        <v>0</v>
      </c>
      <c r="Q171" s="256">
        <v>0</v>
      </c>
      <c r="R171" s="256">
        <f>Q171*H171</f>
        <v>0</v>
      </c>
      <c r="S171" s="256">
        <v>0</v>
      </c>
      <c r="T171" s="257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58" t="s">
        <v>518</v>
      </c>
      <c r="AT171" s="258" t="s">
        <v>245</v>
      </c>
      <c r="AU171" s="258" t="s">
        <v>85</v>
      </c>
      <c r="AY171" s="18" t="s">
        <v>242</v>
      </c>
      <c r="BE171" s="146">
        <f>IF(N171="základní",J171,0)</f>
        <v>0</v>
      </c>
      <c r="BF171" s="146">
        <f>IF(N171="snížená",J171,0)</f>
        <v>0</v>
      </c>
      <c r="BG171" s="146">
        <f>IF(N171="zákl. přenesená",J171,0)</f>
        <v>0</v>
      </c>
      <c r="BH171" s="146">
        <f>IF(N171="sníž. přenesená",J171,0)</f>
        <v>0</v>
      </c>
      <c r="BI171" s="146">
        <f>IF(N171="nulová",J171,0)</f>
        <v>0</v>
      </c>
      <c r="BJ171" s="18" t="s">
        <v>31</v>
      </c>
      <c r="BK171" s="259">
        <f>ROUND(I171*H171,3)</f>
        <v>0</v>
      </c>
      <c r="BL171" s="18" t="s">
        <v>518</v>
      </c>
      <c r="BM171" s="258" t="s">
        <v>1542</v>
      </c>
    </row>
    <row r="172" s="2" customFormat="1" ht="16.5" customHeight="1">
      <c r="A172" s="41"/>
      <c r="B172" s="42"/>
      <c r="C172" s="247" t="s">
        <v>76</v>
      </c>
      <c r="D172" s="247" t="s">
        <v>245</v>
      </c>
      <c r="E172" s="248" t="s">
        <v>774</v>
      </c>
      <c r="F172" s="249" t="s">
        <v>2394</v>
      </c>
      <c r="G172" s="250" t="s">
        <v>1738</v>
      </c>
      <c r="H172" s="251">
        <v>5</v>
      </c>
      <c r="I172" s="252"/>
      <c r="J172" s="251">
        <f>ROUND(I172*H172,3)</f>
        <v>0</v>
      </c>
      <c r="K172" s="253"/>
      <c r="L172" s="44"/>
      <c r="M172" s="254" t="s">
        <v>1</v>
      </c>
      <c r="N172" s="255" t="s">
        <v>41</v>
      </c>
      <c r="O172" s="94"/>
      <c r="P172" s="256">
        <f>O172*H172</f>
        <v>0</v>
      </c>
      <c r="Q172" s="256">
        <v>0</v>
      </c>
      <c r="R172" s="256">
        <f>Q172*H172</f>
        <v>0</v>
      </c>
      <c r="S172" s="256">
        <v>0</v>
      </c>
      <c r="T172" s="25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58" t="s">
        <v>518</v>
      </c>
      <c r="AT172" s="258" t="s">
        <v>245</v>
      </c>
      <c r="AU172" s="258" t="s">
        <v>85</v>
      </c>
      <c r="AY172" s="18" t="s">
        <v>242</v>
      </c>
      <c r="BE172" s="146">
        <f>IF(N172="základní",J172,0)</f>
        <v>0</v>
      </c>
      <c r="BF172" s="146">
        <f>IF(N172="snížená",J172,0)</f>
        <v>0</v>
      </c>
      <c r="BG172" s="146">
        <f>IF(N172="zákl. přenesená",J172,0)</f>
        <v>0</v>
      </c>
      <c r="BH172" s="146">
        <f>IF(N172="sníž. přenesená",J172,0)</f>
        <v>0</v>
      </c>
      <c r="BI172" s="146">
        <f>IF(N172="nulová",J172,0)</f>
        <v>0</v>
      </c>
      <c r="BJ172" s="18" t="s">
        <v>31</v>
      </c>
      <c r="BK172" s="259">
        <f>ROUND(I172*H172,3)</f>
        <v>0</v>
      </c>
      <c r="BL172" s="18" t="s">
        <v>518</v>
      </c>
      <c r="BM172" s="258" t="s">
        <v>1347</v>
      </c>
    </row>
    <row r="173" s="2" customFormat="1" ht="16.5" customHeight="1">
      <c r="A173" s="41"/>
      <c r="B173" s="42"/>
      <c r="C173" s="247" t="s">
        <v>76</v>
      </c>
      <c r="D173" s="247" t="s">
        <v>245</v>
      </c>
      <c r="E173" s="248" t="s">
        <v>1231</v>
      </c>
      <c r="F173" s="249" t="s">
        <v>2421</v>
      </c>
      <c r="G173" s="250" t="s">
        <v>1738</v>
      </c>
      <c r="H173" s="251">
        <v>1</v>
      </c>
      <c r="I173" s="252"/>
      <c r="J173" s="251">
        <f>ROUND(I173*H173,3)</f>
        <v>0</v>
      </c>
      <c r="K173" s="253"/>
      <c r="L173" s="44"/>
      <c r="M173" s="254" t="s">
        <v>1</v>
      </c>
      <c r="N173" s="255" t="s">
        <v>41</v>
      </c>
      <c r="O173" s="94"/>
      <c r="P173" s="256">
        <f>O173*H173</f>
        <v>0</v>
      </c>
      <c r="Q173" s="256">
        <v>0</v>
      </c>
      <c r="R173" s="256">
        <f>Q173*H173</f>
        <v>0</v>
      </c>
      <c r="S173" s="256">
        <v>0</v>
      </c>
      <c r="T173" s="25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58" t="s">
        <v>518</v>
      </c>
      <c r="AT173" s="258" t="s">
        <v>245</v>
      </c>
      <c r="AU173" s="258" t="s">
        <v>85</v>
      </c>
      <c r="AY173" s="18" t="s">
        <v>242</v>
      </c>
      <c r="BE173" s="146">
        <f>IF(N173="základní",J173,0)</f>
        <v>0</v>
      </c>
      <c r="BF173" s="146">
        <f>IF(N173="snížená",J173,0)</f>
        <v>0</v>
      </c>
      <c r="BG173" s="146">
        <f>IF(N173="zákl. přenesená",J173,0)</f>
        <v>0</v>
      </c>
      <c r="BH173" s="146">
        <f>IF(N173="sníž. přenesená",J173,0)</f>
        <v>0</v>
      </c>
      <c r="BI173" s="146">
        <f>IF(N173="nulová",J173,0)</f>
        <v>0</v>
      </c>
      <c r="BJ173" s="18" t="s">
        <v>31</v>
      </c>
      <c r="BK173" s="259">
        <f>ROUND(I173*H173,3)</f>
        <v>0</v>
      </c>
      <c r="BL173" s="18" t="s">
        <v>518</v>
      </c>
      <c r="BM173" s="258" t="s">
        <v>2422</v>
      </c>
    </row>
    <row r="174" s="12" customFormat="1" ht="25.92" customHeight="1">
      <c r="A174" s="12"/>
      <c r="B174" s="231"/>
      <c r="C174" s="232"/>
      <c r="D174" s="233" t="s">
        <v>75</v>
      </c>
      <c r="E174" s="234" t="s">
        <v>240</v>
      </c>
      <c r="F174" s="234" t="s">
        <v>2283</v>
      </c>
      <c r="G174" s="232"/>
      <c r="H174" s="232"/>
      <c r="I174" s="235"/>
      <c r="J174" s="236">
        <f>BK174</f>
        <v>0</v>
      </c>
      <c r="K174" s="232"/>
      <c r="L174" s="237"/>
      <c r="M174" s="238"/>
      <c r="N174" s="239"/>
      <c r="O174" s="239"/>
      <c r="P174" s="240">
        <f>SUM(P175:P176)</f>
        <v>0</v>
      </c>
      <c r="Q174" s="239"/>
      <c r="R174" s="240">
        <f>SUM(R175:R176)</f>
        <v>0</v>
      </c>
      <c r="S174" s="239"/>
      <c r="T174" s="241">
        <f>SUM(T175:T176)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42" t="s">
        <v>249</v>
      </c>
      <c r="AT174" s="243" t="s">
        <v>75</v>
      </c>
      <c r="AU174" s="243" t="s">
        <v>76</v>
      </c>
      <c r="AY174" s="242" t="s">
        <v>242</v>
      </c>
      <c r="BK174" s="244">
        <f>SUM(BK175:BK176)</f>
        <v>0</v>
      </c>
    </row>
    <row r="175" s="2" customFormat="1" ht="16.5" customHeight="1">
      <c r="A175" s="41"/>
      <c r="B175" s="42"/>
      <c r="C175" s="247" t="s">
        <v>31</v>
      </c>
      <c r="D175" s="247" t="s">
        <v>245</v>
      </c>
      <c r="E175" s="248" t="s">
        <v>1212</v>
      </c>
      <c r="F175" s="249" t="s">
        <v>2423</v>
      </c>
      <c r="G175" s="250" t="s">
        <v>2267</v>
      </c>
      <c r="H175" s="251">
        <v>1</v>
      </c>
      <c r="I175" s="252"/>
      <c r="J175" s="251">
        <f>ROUND(I175*H175,3)</f>
        <v>0</v>
      </c>
      <c r="K175" s="253"/>
      <c r="L175" s="44"/>
      <c r="M175" s="254" t="s">
        <v>1</v>
      </c>
      <c r="N175" s="255" t="s">
        <v>41</v>
      </c>
      <c r="O175" s="94"/>
      <c r="P175" s="256">
        <f>O175*H175</f>
        <v>0</v>
      </c>
      <c r="Q175" s="256">
        <v>0</v>
      </c>
      <c r="R175" s="256">
        <f>Q175*H175</f>
        <v>0</v>
      </c>
      <c r="S175" s="256">
        <v>0</v>
      </c>
      <c r="T175" s="25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58" t="s">
        <v>518</v>
      </c>
      <c r="AT175" s="258" t="s">
        <v>245</v>
      </c>
      <c r="AU175" s="258" t="s">
        <v>31</v>
      </c>
      <c r="AY175" s="18" t="s">
        <v>242</v>
      </c>
      <c r="BE175" s="146">
        <f>IF(N175="základní",J175,0)</f>
        <v>0</v>
      </c>
      <c r="BF175" s="146">
        <f>IF(N175="snížená",J175,0)</f>
        <v>0</v>
      </c>
      <c r="BG175" s="146">
        <f>IF(N175="zákl. přenesená",J175,0)</f>
        <v>0</v>
      </c>
      <c r="BH175" s="146">
        <f>IF(N175="sníž. přenesená",J175,0)</f>
        <v>0</v>
      </c>
      <c r="BI175" s="146">
        <f>IF(N175="nulová",J175,0)</f>
        <v>0</v>
      </c>
      <c r="BJ175" s="18" t="s">
        <v>31</v>
      </c>
      <c r="BK175" s="259">
        <f>ROUND(I175*H175,3)</f>
        <v>0</v>
      </c>
      <c r="BL175" s="18" t="s">
        <v>518</v>
      </c>
      <c r="BM175" s="258" t="s">
        <v>2424</v>
      </c>
    </row>
    <row r="176" s="2" customFormat="1" ht="16.5" customHeight="1">
      <c r="A176" s="41"/>
      <c r="B176" s="42"/>
      <c r="C176" s="247" t="s">
        <v>85</v>
      </c>
      <c r="D176" s="247" t="s">
        <v>245</v>
      </c>
      <c r="E176" s="248" t="s">
        <v>2425</v>
      </c>
      <c r="F176" s="249" t="s">
        <v>2426</v>
      </c>
      <c r="G176" s="250" t="s">
        <v>2267</v>
      </c>
      <c r="H176" s="251">
        <v>1</v>
      </c>
      <c r="I176" s="252"/>
      <c r="J176" s="251">
        <f>ROUND(I176*H176,3)</f>
        <v>0</v>
      </c>
      <c r="K176" s="253"/>
      <c r="L176" s="44"/>
      <c r="M176" s="315" t="s">
        <v>1</v>
      </c>
      <c r="N176" s="316" t="s">
        <v>41</v>
      </c>
      <c r="O176" s="317"/>
      <c r="P176" s="318">
        <f>O176*H176</f>
        <v>0</v>
      </c>
      <c r="Q176" s="318">
        <v>0</v>
      </c>
      <c r="R176" s="318">
        <f>Q176*H176</f>
        <v>0</v>
      </c>
      <c r="S176" s="318">
        <v>0</v>
      </c>
      <c r="T176" s="319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58" t="s">
        <v>518</v>
      </c>
      <c r="AT176" s="258" t="s">
        <v>245</v>
      </c>
      <c r="AU176" s="258" t="s">
        <v>31</v>
      </c>
      <c r="AY176" s="18" t="s">
        <v>242</v>
      </c>
      <c r="BE176" s="146">
        <f>IF(N176="základní",J176,0)</f>
        <v>0</v>
      </c>
      <c r="BF176" s="146">
        <f>IF(N176="snížená",J176,0)</f>
        <v>0</v>
      </c>
      <c r="BG176" s="146">
        <f>IF(N176="zákl. přenesená",J176,0)</f>
        <v>0</v>
      </c>
      <c r="BH176" s="146">
        <f>IF(N176="sníž. přenesená",J176,0)</f>
        <v>0</v>
      </c>
      <c r="BI176" s="146">
        <f>IF(N176="nulová",J176,0)</f>
        <v>0</v>
      </c>
      <c r="BJ176" s="18" t="s">
        <v>31</v>
      </c>
      <c r="BK176" s="259">
        <f>ROUND(I176*H176,3)</f>
        <v>0</v>
      </c>
      <c r="BL176" s="18" t="s">
        <v>518</v>
      </c>
      <c r="BM176" s="258" t="s">
        <v>2427</v>
      </c>
    </row>
    <row r="177" s="2" customFormat="1" ht="6.96" customHeight="1">
      <c r="A177" s="41"/>
      <c r="B177" s="69"/>
      <c r="C177" s="70"/>
      <c r="D177" s="70"/>
      <c r="E177" s="70"/>
      <c r="F177" s="70"/>
      <c r="G177" s="70"/>
      <c r="H177" s="70"/>
      <c r="I177" s="70"/>
      <c r="J177" s="70"/>
      <c r="K177" s="70"/>
      <c r="L177" s="44"/>
      <c r="M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</row>
  </sheetData>
  <sheetProtection sheet="1" autoFilter="0" formatColumns="0" formatRows="0" objects="1" scenarios="1" spinCount="100000" saltValue="es6ILpW5ckU77BbpxrcQrZ+juX1c6uI+BEUPDiJy+7XdwjZCaj6C8M87J1hmjPjI/suxFm+NdQvt0pvrD5yFOQ==" hashValue="Eh3eQoL6l094hzGFIiQOiKvHjGT+OJA4cbjyxiQdbtM0s/68/khKnN4FIyQUVmoVpfu1eClu7bJ9e0duR1JHvQ==" algorithmName="SHA-512" password="CC35"/>
  <autoFilter ref="C130:K176"/>
  <mergeCells count="14">
    <mergeCell ref="E7:H7"/>
    <mergeCell ref="E9:H9"/>
    <mergeCell ref="E18:H18"/>
    <mergeCell ref="E27:H27"/>
    <mergeCell ref="E85:H85"/>
    <mergeCell ref="E87:H87"/>
    <mergeCell ref="D105:F105"/>
    <mergeCell ref="D106:F106"/>
    <mergeCell ref="D107:F107"/>
    <mergeCell ref="D108:F108"/>
    <mergeCell ref="D109:F109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91</v>
      </c>
    </row>
    <row r="3" s="1" customFormat="1" ht="6.96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21"/>
      <c r="AT3" s="18" t="s">
        <v>85</v>
      </c>
    </row>
    <row r="4" s="1" customFormat="1" ht="24.96" customHeight="1">
      <c r="B4" s="21"/>
      <c r="D4" s="157" t="s">
        <v>117</v>
      </c>
      <c r="L4" s="21"/>
      <c r="M4" s="158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9" t="s">
        <v>16</v>
      </c>
      <c r="L6" s="21"/>
    </row>
    <row r="7" s="1" customFormat="1" ht="16.5" customHeight="1">
      <c r="B7" s="21"/>
      <c r="E7" s="160" t="str">
        <f>'Rekapitulace stavby'!K6</f>
        <v>Revitalizace objektu na základní školu UPRAVENO</v>
      </c>
      <c r="F7" s="159"/>
      <c r="G7" s="159"/>
      <c r="H7" s="159"/>
      <c r="L7" s="21"/>
    </row>
    <row r="8" s="2" customFormat="1" ht="12" customHeight="1">
      <c r="A8" s="41"/>
      <c r="B8" s="44"/>
      <c r="C8" s="41"/>
      <c r="D8" s="159" t="s">
        <v>130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1" t="s">
        <v>2428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9" t="s">
        <v>18</v>
      </c>
      <c r="E11" s="41"/>
      <c r="F11" s="162" t="s">
        <v>1</v>
      </c>
      <c r="G11" s="41"/>
      <c r="H11" s="41"/>
      <c r="I11" s="159" t="s">
        <v>19</v>
      </c>
      <c r="J11" s="162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9" t="s">
        <v>20</v>
      </c>
      <c r="E12" s="41"/>
      <c r="F12" s="162" t="s">
        <v>21</v>
      </c>
      <c r="G12" s="41"/>
      <c r="H12" s="41"/>
      <c r="I12" s="159" t="s">
        <v>22</v>
      </c>
      <c r="J12" s="163" t="str">
        <f>'Rekapitulace stavby'!AN8</f>
        <v>30. 3. 2026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9" t="s">
        <v>24</v>
      </c>
      <c r="E14" s="41"/>
      <c r="F14" s="41"/>
      <c r="G14" s="41"/>
      <c r="H14" s="41"/>
      <c r="I14" s="159" t="s">
        <v>25</v>
      </c>
      <c r="J14" s="162" t="str">
        <f>IF('Rekapitulace stavby'!AN10="","",'Rekapitulace stavby'!AN10)</f>
        <v/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2" t="str">
        <f>IF('Rekapitulace stavby'!E11="","",'Rekapitulace stavby'!E11)</f>
        <v xml:space="preserve"> </v>
      </c>
      <c r="F15" s="41"/>
      <c r="G15" s="41"/>
      <c r="H15" s="41"/>
      <c r="I15" s="159" t="s">
        <v>26</v>
      </c>
      <c r="J15" s="162" t="str">
        <f>IF('Rekapitulace stavby'!AN11="","",'Rekapitulace stavby'!AN11)</f>
        <v/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9" t="s">
        <v>27</v>
      </c>
      <c r="E17" s="41"/>
      <c r="F17" s="41"/>
      <c r="G17" s="41"/>
      <c r="H17" s="41"/>
      <c r="I17" s="159" t="s">
        <v>25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2"/>
      <c r="G18" s="162"/>
      <c r="H18" s="162"/>
      <c r="I18" s="159" t="s">
        <v>26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9" t="s">
        <v>29</v>
      </c>
      <c r="E20" s="41"/>
      <c r="F20" s="41"/>
      <c r="G20" s="41"/>
      <c r="H20" s="41"/>
      <c r="I20" s="159" t="s">
        <v>25</v>
      </c>
      <c r="J20" s="162" t="str">
        <f>IF('Rekapitulace stavby'!AN16="","",'Rekapitulace stavby'!AN16)</f>
        <v/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2" t="str">
        <f>IF('Rekapitulace stavby'!E17="","",'Rekapitulace stavby'!E17)</f>
        <v xml:space="preserve"> </v>
      </c>
      <c r="F21" s="41"/>
      <c r="G21" s="41"/>
      <c r="H21" s="41"/>
      <c r="I21" s="159" t="s">
        <v>26</v>
      </c>
      <c r="J21" s="162" t="str">
        <f>IF('Rekapitulace stavby'!AN17="","",'Rekapitulace stavby'!AN17)</f>
        <v/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9" t="s">
        <v>32</v>
      </c>
      <c r="E23" s="41"/>
      <c r="F23" s="41"/>
      <c r="G23" s="41"/>
      <c r="H23" s="41"/>
      <c r="I23" s="159" t="s">
        <v>25</v>
      </c>
      <c r="J23" s="162" t="str">
        <f>IF('Rekapitulace stavby'!AN19="","",'Rekapitulace stavby'!AN19)</f>
        <v/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2" t="str">
        <f>IF('Rekapitulace stavby'!E20="","",'Rekapitulace stavby'!E20)</f>
        <v xml:space="preserve"> </v>
      </c>
      <c r="F24" s="41"/>
      <c r="G24" s="41"/>
      <c r="H24" s="41"/>
      <c r="I24" s="159" t="s">
        <v>26</v>
      </c>
      <c r="J24" s="162" t="str">
        <f>IF('Rekapitulace stavby'!AN20="","",'Rekapitulace stavby'!AN20)</f>
        <v/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9" t="s">
        <v>33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4"/>
      <c r="B27" s="165"/>
      <c r="C27" s="164"/>
      <c r="D27" s="164"/>
      <c r="E27" s="166" t="s">
        <v>1</v>
      </c>
      <c r="F27" s="166"/>
      <c r="G27" s="166"/>
      <c r="H27" s="166"/>
      <c r="I27" s="164"/>
      <c r="J27" s="164"/>
      <c r="K27" s="164"/>
      <c r="L27" s="167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8"/>
      <c r="E29" s="168"/>
      <c r="F29" s="168"/>
      <c r="G29" s="168"/>
      <c r="H29" s="168"/>
      <c r="I29" s="168"/>
      <c r="J29" s="168"/>
      <c r="K29" s="168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2" t="s">
        <v>168</v>
      </c>
      <c r="E30" s="41"/>
      <c r="F30" s="41"/>
      <c r="G30" s="41"/>
      <c r="H30" s="41"/>
      <c r="I30" s="41"/>
      <c r="J30" s="169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70" t="s">
        <v>104</v>
      </c>
      <c r="E31" s="41"/>
      <c r="F31" s="41"/>
      <c r="G31" s="41"/>
      <c r="H31" s="41"/>
      <c r="I31" s="41"/>
      <c r="J31" s="169">
        <f>J101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1" t="s">
        <v>36</v>
      </c>
      <c r="E32" s="41"/>
      <c r="F32" s="41"/>
      <c r="G32" s="41"/>
      <c r="H32" s="41"/>
      <c r="I32" s="41"/>
      <c r="J32" s="172">
        <f>ROUND(J30 + J31, 0)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8"/>
      <c r="E33" s="168"/>
      <c r="F33" s="168"/>
      <c r="G33" s="168"/>
      <c r="H33" s="168"/>
      <c r="I33" s="168"/>
      <c r="J33" s="168"/>
      <c r="K33" s="168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3" t="s">
        <v>38</v>
      </c>
      <c r="G34" s="41"/>
      <c r="H34" s="41"/>
      <c r="I34" s="173" t="s">
        <v>37</v>
      </c>
      <c r="J34" s="173" t="s">
        <v>39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4" t="s">
        <v>40</v>
      </c>
      <c r="E35" s="159" t="s">
        <v>41</v>
      </c>
      <c r="F35" s="175">
        <f>ROUND((SUM(BE101:BE108) + SUM(BE128:BE145)),  0)</f>
        <v>0</v>
      </c>
      <c r="G35" s="41"/>
      <c r="H35" s="41"/>
      <c r="I35" s="176">
        <v>0.20999999999999999</v>
      </c>
      <c r="J35" s="175">
        <f>ROUND(((SUM(BE101:BE108) + SUM(BE128:BE145))*I35),  0)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9" t="s">
        <v>42</v>
      </c>
      <c r="F36" s="175">
        <f>ROUND((SUM(BF101:BF108) + SUM(BF128:BF145)),  0)</f>
        <v>0</v>
      </c>
      <c r="G36" s="41"/>
      <c r="H36" s="41"/>
      <c r="I36" s="176">
        <v>0.12</v>
      </c>
      <c r="J36" s="175">
        <f>ROUND(((SUM(BF101:BF108) + SUM(BF128:BF145))*I36),  0)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9" t="s">
        <v>43</v>
      </c>
      <c r="F37" s="175">
        <f>ROUND((SUM(BG101:BG108) + SUM(BG128:BG145)),  0)</f>
        <v>0</v>
      </c>
      <c r="G37" s="41"/>
      <c r="H37" s="41"/>
      <c r="I37" s="176">
        <v>0.20999999999999999</v>
      </c>
      <c r="J37" s="175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9" t="s">
        <v>44</v>
      </c>
      <c r="F38" s="175">
        <f>ROUND((SUM(BH101:BH108) + SUM(BH128:BH145)),  0)</f>
        <v>0</v>
      </c>
      <c r="G38" s="41"/>
      <c r="H38" s="41"/>
      <c r="I38" s="176">
        <v>0.12</v>
      </c>
      <c r="J38" s="175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9" t="s">
        <v>45</v>
      </c>
      <c r="F39" s="175">
        <f>ROUND((SUM(BI101:BI108) + SUM(BI128:BI145)),  0)</f>
        <v>0</v>
      </c>
      <c r="G39" s="41"/>
      <c r="H39" s="41"/>
      <c r="I39" s="176">
        <v>0</v>
      </c>
      <c r="J39" s="175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7"/>
      <c r="D41" s="178" t="s">
        <v>46</v>
      </c>
      <c r="E41" s="179"/>
      <c r="F41" s="179"/>
      <c r="G41" s="180" t="s">
        <v>47</v>
      </c>
      <c r="H41" s="181" t="s">
        <v>48</v>
      </c>
      <c r="I41" s="179"/>
      <c r="J41" s="182">
        <f>SUM(J32:J39)</f>
        <v>0</v>
      </c>
      <c r="K41" s="183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4" t="s">
        <v>49</v>
      </c>
      <c r="E50" s="185"/>
      <c r="F50" s="185"/>
      <c r="G50" s="184" t="s">
        <v>50</v>
      </c>
      <c r="H50" s="185"/>
      <c r="I50" s="185"/>
      <c r="J50" s="185"/>
      <c r="K50" s="185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6" t="s">
        <v>51</v>
      </c>
      <c r="E61" s="187"/>
      <c r="F61" s="188" t="s">
        <v>52</v>
      </c>
      <c r="G61" s="186" t="s">
        <v>51</v>
      </c>
      <c r="H61" s="187"/>
      <c r="I61" s="187"/>
      <c r="J61" s="189" t="s">
        <v>52</v>
      </c>
      <c r="K61" s="187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4" t="s">
        <v>53</v>
      </c>
      <c r="E65" s="190"/>
      <c r="F65" s="190"/>
      <c r="G65" s="184" t="s">
        <v>54</v>
      </c>
      <c r="H65" s="190"/>
      <c r="I65" s="190"/>
      <c r="J65" s="190"/>
      <c r="K65" s="190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6" t="s">
        <v>51</v>
      </c>
      <c r="E76" s="187"/>
      <c r="F76" s="188" t="s">
        <v>52</v>
      </c>
      <c r="G76" s="186" t="s">
        <v>51</v>
      </c>
      <c r="H76" s="187"/>
      <c r="I76" s="187"/>
      <c r="J76" s="189" t="s">
        <v>52</v>
      </c>
      <c r="K76" s="187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1"/>
      <c r="C77" s="192"/>
      <c r="D77" s="192"/>
      <c r="E77" s="192"/>
      <c r="F77" s="192"/>
      <c r="G77" s="192"/>
      <c r="H77" s="192"/>
      <c r="I77" s="192"/>
      <c r="J77" s="192"/>
      <c r="K77" s="192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3"/>
      <c r="C81" s="194"/>
      <c r="D81" s="194"/>
      <c r="E81" s="194"/>
      <c r="F81" s="194"/>
      <c r="G81" s="194"/>
      <c r="H81" s="194"/>
      <c r="I81" s="194"/>
      <c r="J81" s="194"/>
      <c r="K81" s="194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169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5" t="str">
        <f>E7</f>
        <v>Revitalizace objektu na základní školu UPRAVENO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130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03 - Voda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20</v>
      </c>
      <c r="D89" s="43"/>
      <c r="E89" s="43"/>
      <c r="F89" s="28" t="str">
        <f>F12</f>
        <v xml:space="preserve"> </v>
      </c>
      <c r="G89" s="43"/>
      <c r="H89" s="43"/>
      <c r="I89" s="33" t="s">
        <v>22</v>
      </c>
      <c r="J89" s="82" t="str">
        <f>IF(J12="","",J12)</f>
        <v>30. 3. 2026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3" t="s">
        <v>24</v>
      </c>
      <c r="D91" s="43"/>
      <c r="E91" s="43"/>
      <c r="F91" s="28" t="str">
        <f>E15</f>
        <v xml:space="preserve"> </v>
      </c>
      <c r="G91" s="43"/>
      <c r="H91" s="43"/>
      <c r="I91" s="33" t="s">
        <v>29</v>
      </c>
      <c r="J91" s="37" t="str">
        <f>E21</f>
        <v xml:space="preserve"> 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27</v>
      </c>
      <c r="D92" s="43"/>
      <c r="E92" s="43"/>
      <c r="F92" s="28" t="str">
        <f>IF(E18="","",E18)</f>
        <v>Vyplň údaj</v>
      </c>
      <c r="G92" s="43"/>
      <c r="H92" s="43"/>
      <c r="I92" s="33" t="s">
        <v>32</v>
      </c>
      <c r="J92" s="37" t="str">
        <f>E24</f>
        <v xml:space="preserve"> 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6" t="s">
        <v>170</v>
      </c>
      <c r="D94" s="152"/>
      <c r="E94" s="152"/>
      <c r="F94" s="152"/>
      <c r="G94" s="152"/>
      <c r="H94" s="152"/>
      <c r="I94" s="152"/>
      <c r="J94" s="197" t="s">
        <v>171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8" t="s">
        <v>172</v>
      </c>
      <c r="D96" s="43"/>
      <c r="E96" s="43"/>
      <c r="F96" s="43"/>
      <c r="G96" s="43"/>
      <c r="H96" s="43"/>
      <c r="I96" s="43"/>
      <c r="J96" s="113">
        <f>J128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173</v>
      </c>
    </row>
    <row r="97" s="9" customFormat="1" ht="24.96" customHeight="1">
      <c r="A97" s="9"/>
      <c r="B97" s="199"/>
      <c r="C97" s="200"/>
      <c r="D97" s="201" t="s">
        <v>2429</v>
      </c>
      <c r="E97" s="202"/>
      <c r="F97" s="202"/>
      <c r="G97" s="202"/>
      <c r="H97" s="202"/>
      <c r="I97" s="202"/>
      <c r="J97" s="203">
        <f>J129</f>
        <v>0</v>
      </c>
      <c r="K97" s="200"/>
      <c r="L97" s="20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5"/>
      <c r="C98" s="206"/>
      <c r="D98" s="207" t="s">
        <v>2430</v>
      </c>
      <c r="E98" s="208"/>
      <c r="F98" s="208"/>
      <c r="G98" s="208"/>
      <c r="H98" s="208"/>
      <c r="I98" s="208"/>
      <c r="J98" s="209">
        <f>J143</f>
        <v>0</v>
      </c>
      <c r="K98" s="206"/>
      <c r="L98" s="2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2" customFormat="1" ht="21.84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66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6.96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66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29.28" customHeight="1">
      <c r="A101" s="41"/>
      <c r="B101" s="42"/>
      <c r="C101" s="198" t="s">
        <v>218</v>
      </c>
      <c r="D101" s="43"/>
      <c r="E101" s="43"/>
      <c r="F101" s="43"/>
      <c r="G101" s="43"/>
      <c r="H101" s="43"/>
      <c r="I101" s="43"/>
      <c r="J101" s="211">
        <f>ROUND(J102 + J103 + J104 + J105 + J106 + J107,0)</f>
        <v>0</v>
      </c>
      <c r="K101" s="43"/>
      <c r="L101" s="66"/>
      <c r="N101" s="212" t="s">
        <v>40</v>
      </c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8" customHeight="1">
      <c r="A102" s="41"/>
      <c r="B102" s="42"/>
      <c r="C102" s="43"/>
      <c r="D102" s="147" t="s">
        <v>219</v>
      </c>
      <c r="E102" s="140"/>
      <c r="F102" s="140"/>
      <c r="G102" s="43"/>
      <c r="H102" s="43"/>
      <c r="I102" s="43"/>
      <c r="J102" s="141">
        <v>0</v>
      </c>
      <c r="K102" s="43"/>
      <c r="L102" s="213"/>
      <c r="M102" s="214"/>
      <c r="N102" s="215" t="s">
        <v>41</v>
      </c>
      <c r="O102" s="214"/>
      <c r="P102" s="214"/>
      <c r="Q102" s="214"/>
      <c r="R102" s="214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4"/>
      <c r="AG102" s="214"/>
      <c r="AH102" s="214"/>
      <c r="AI102" s="214"/>
      <c r="AJ102" s="214"/>
      <c r="AK102" s="214"/>
      <c r="AL102" s="214"/>
      <c r="AM102" s="214"/>
      <c r="AN102" s="214"/>
      <c r="AO102" s="214"/>
      <c r="AP102" s="214"/>
      <c r="AQ102" s="214"/>
      <c r="AR102" s="214"/>
      <c r="AS102" s="214"/>
      <c r="AT102" s="214"/>
      <c r="AU102" s="214"/>
      <c r="AV102" s="214"/>
      <c r="AW102" s="214"/>
      <c r="AX102" s="214"/>
      <c r="AY102" s="217" t="s">
        <v>220</v>
      </c>
      <c r="AZ102" s="214"/>
      <c r="BA102" s="214"/>
      <c r="BB102" s="214"/>
      <c r="BC102" s="214"/>
      <c r="BD102" s="214"/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217" t="s">
        <v>31</v>
      </c>
      <c r="BK102" s="214"/>
      <c r="BL102" s="214"/>
      <c r="BM102" s="214"/>
    </row>
    <row r="103" s="2" customFormat="1" ht="18" customHeight="1">
      <c r="A103" s="41"/>
      <c r="B103" s="42"/>
      <c r="C103" s="43"/>
      <c r="D103" s="147" t="s">
        <v>221</v>
      </c>
      <c r="E103" s="140"/>
      <c r="F103" s="140"/>
      <c r="G103" s="43"/>
      <c r="H103" s="43"/>
      <c r="I103" s="43"/>
      <c r="J103" s="141">
        <v>0</v>
      </c>
      <c r="K103" s="43"/>
      <c r="L103" s="213"/>
      <c r="M103" s="214"/>
      <c r="N103" s="215" t="s">
        <v>41</v>
      </c>
      <c r="O103" s="214"/>
      <c r="P103" s="214"/>
      <c r="Q103" s="214"/>
      <c r="R103" s="214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4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14"/>
      <c r="AS103" s="214"/>
      <c r="AT103" s="214"/>
      <c r="AU103" s="214"/>
      <c r="AV103" s="214"/>
      <c r="AW103" s="214"/>
      <c r="AX103" s="214"/>
      <c r="AY103" s="217" t="s">
        <v>220</v>
      </c>
      <c r="AZ103" s="214"/>
      <c r="BA103" s="214"/>
      <c r="BB103" s="214"/>
      <c r="BC103" s="214"/>
      <c r="BD103" s="214"/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217" t="s">
        <v>31</v>
      </c>
      <c r="BK103" s="214"/>
      <c r="BL103" s="214"/>
      <c r="BM103" s="214"/>
    </row>
    <row r="104" s="2" customFormat="1" ht="18" customHeight="1">
      <c r="A104" s="41"/>
      <c r="B104" s="42"/>
      <c r="C104" s="43"/>
      <c r="D104" s="147" t="s">
        <v>222</v>
      </c>
      <c r="E104" s="140"/>
      <c r="F104" s="140"/>
      <c r="G104" s="43"/>
      <c r="H104" s="43"/>
      <c r="I104" s="43"/>
      <c r="J104" s="141">
        <v>0</v>
      </c>
      <c r="K104" s="43"/>
      <c r="L104" s="213"/>
      <c r="M104" s="214"/>
      <c r="N104" s="215" t="s">
        <v>41</v>
      </c>
      <c r="O104" s="214"/>
      <c r="P104" s="214"/>
      <c r="Q104" s="214"/>
      <c r="R104" s="214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4"/>
      <c r="AR104" s="214"/>
      <c r="AS104" s="214"/>
      <c r="AT104" s="214"/>
      <c r="AU104" s="214"/>
      <c r="AV104" s="214"/>
      <c r="AW104" s="214"/>
      <c r="AX104" s="214"/>
      <c r="AY104" s="217" t="s">
        <v>220</v>
      </c>
      <c r="AZ104" s="214"/>
      <c r="BA104" s="214"/>
      <c r="BB104" s="214"/>
      <c r="BC104" s="214"/>
      <c r="BD104" s="214"/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217" t="s">
        <v>31</v>
      </c>
      <c r="BK104" s="214"/>
      <c r="BL104" s="214"/>
      <c r="BM104" s="214"/>
    </row>
    <row r="105" s="2" customFormat="1" ht="18" customHeight="1">
      <c r="A105" s="41"/>
      <c r="B105" s="42"/>
      <c r="C105" s="43"/>
      <c r="D105" s="147" t="s">
        <v>223</v>
      </c>
      <c r="E105" s="140"/>
      <c r="F105" s="140"/>
      <c r="G105" s="43"/>
      <c r="H105" s="43"/>
      <c r="I105" s="43"/>
      <c r="J105" s="141">
        <v>0</v>
      </c>
      <c r="K105" s="43"/>
      <c r="L105" s="213"/>
      <c r="M105" s="214"/>
      <c r="N105" s="215" t="s">
        <v>41</v>
      </c>
      <c r="O105" s="214"/>
      <c r="P105" s="214"/>
      <c r="Q105" s="214"/>
      <c r="R105" s="214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7" t="s">
        <v>220</v>
      </c>
      <c r="AZ105" s="214"/>
      <c r="BA105" s="214"/>
      <c r="BB105" s="214"/>
      <c r="BC105" s="214"/>
      <c r="BD105" s="214"/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217" t="s">
        <v>31</v>
      </c>
      <c r="BK105" s="214"/>
      <c r="BL105" s="214"/>
      <c r="BM105" s="214"/>
    </row>
    <row r="106" s="2" customFormat="1" ht="18" customHeight="1">
      <c r="A106" s="41"/>
      <c r="B106" s="42"/>
      <c r="C106" s="43"/>
      <c r="D106" s="147" t="s">
        <v>224</v>
      </c>
      <c r="E106" s="140"/>
      <c r="F106" s="140"/>
      <c r="G106" s="43"/>
      <c r="H106" s="43"/>
      <c r="I106" s="43"/>
      <c r="J106" s="141">
        <v>0</v>
      </c>
      <c r="K106" s="43"/>
      <c r="L106" s="213"/>
      <c r="M106" s="214"/>
      <c r="N106" s="215" t="s">
        <v>41</v>
      </c>
      <c r="O106" s="214"/>
      <c r="P106" s="214"/>
      <c r="Q106" s="214"/>
      <c r="R106" s="214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7" t="s">
        <v>220</v>
      </c>
      <c r="AZ106" s="214"/>
      <c r="BA106" s="214"/>
      <c r="BB106" s="214"/>
      <c r="BC106" s="214"/>
      <c r="BD106" s="214"/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217" t="s">
        <v>31</v>
      </c>
      <c r="BK106" s="214"/>
      <c r="BL106" s="214"/>
      <c r="BM106" s="214"/>
    </row>
    <row r="107" s="2" customFormat="1" ht="18" customHeight="1">
      <c r="A107" s="41"/>
      <c r="B107" s="42"/>
      <c r="C107" s="43"/>
      <c r="D107" s="140" t="s">
        <v>225</v>
      </c>
      <c r="E107" s="43"/>
      <c r="F107" s="43"/>
      <c r="G107" s="43"/>
      <c r="H107" s="43"/>
      <c r="I107" s="43"/>
      <c r="J107" s="141">
        <f>ROUND(J30*T107,0)</f>
        <v>0</v>
      </c>
      <c r="K107" s="43"/>
      <c r="L107" s="213"/>
      <c r="M107" s="214"/>
      <c r="N107" s="215" t="s">
        <v>41</v>
      </c>
      <c r="O107" s="214"/>
      <c r="P107" s="214"/>
      <c r="Q107" s="214"/>
      <c r="R107" s="214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7" t="s">
        <v>226</v>
      </c>
      <c r="AZ107" s="214"/>
      <c r="BA107" s="214"/>
      <c r="BB107" s="214"/>
      <c r="BC107" s="214"/>
      <c r="BD107" s="214"/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217" t="s">
        <v>31</v>
      </c>
      <c r="BK107" s="214"/>
      <c r="BL107" s="214"/>
      <c r="BM107" s="214"/>
    </row>
    <row r="108" s="2" customFormat="1">
      <c r="A108" s="41"/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66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29.28" customHeight="1">
      <c r="A109" s="41"/>
      <c r="B109" s="42"/>
      <c r="C109" s="151" t="s">
        <v>109</v>
      </c>
      <c r="D109" s="152"/>
      <c r="E109" s="152"/>
      <c r="F109" s="152"/>
      <c r="G109" s="152"/>
      <c r="H109" s="152"/>
      <c r="I109" s="152"/>
      <c r="J109" s="153">
        <f>ROUND(J96+J101,0)</f>
        <v>0</v>
      </c>
      <c r="K109" s="152"/>
      <c r="L109" s="66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6.96" customHeight="1">
      <c r="A110" s="41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6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4" s="2" customFormat="1" ht="6.96" customHeight="1">
      <c r="A114" s="41"/>
      <c r="B114" s="71"/>
      <c r="C114" s="72"/>
      <c r="D114" s="72"/>
      <c r="E114" s="72"/>
      <c r="F114" s="72"/>
      <c r="G114" s="72"/>
      <c r="H114" s="72"/>
      <c r="I114" s="72"/>
      <c r="J114" s="72"/>
      <c r="K114" s="72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24.96" customHeight="1">
      <c r="A115" s="41"/>
      <c r="B115" s="42"/>
      <c r="C115" s="24" t="s">
        <v>227</v>
      </c>
      <c r="D115" s="43"/>
      <c r="E115" s="43"/>
      <c r="F115" s="43"/>
      <c r="G115" s="43"/>
      <c r="H115" s="43"/>
      <c r="I115" s="43"/>
      <c r="J115" s="43"/>
      <c r="K115" s="43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6.96" customHeight="1">
      <c r="A116" s="41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66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12" customHeight="1">
      <c r="A117" s="41"/>
      <c r="B117" s="42"/>
      <c r="C117" s="33" t="s">
        <v>16</v>
      </c>
      <c r="D117" s="43"/>
      <c r="E117" s="43"/>
      <c r="F117" s="43"/>
      <c r="G117" s="43"/>
      <c r="H117" s="43"/>
      <c r="I117" s="43"/>
      <c r="J117" s="43"/>
      <c r="K117" s="43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6.5" customHeight="1">
      <c r="A118" s="41"/>
      <c r="B118" s="42"/>
      <c r="C118" s="43"/>
      <c r="D118" s="43"/>
      <c r="E118" s="195" t="str">
        <f>E7</f>
        <v>Revitalizace objektu na základní školu UPRAVENO</v>
      </c>
      <c r="F118" s="33"/>
      <c r="G118" s="33"/>
      <c r="H118" s="3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2" customHeight="1">
      <c r="A119" s="41"/>
      <c r="B119" s="42"/>
      <c r="C119" s="33" t="s">
        <v>130</v>
      </c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6.5" customHeight="1">
      <c r="A120" s="41"/>
      <c r="B120" s="42"/>
      <c r="C120" s="43"/>
      <c r="D120" s="43"/>
      <c r="E120" s="79" t="str">
        <f>E9</f>
        <v>03 - Voda</v>
      </c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6.96" customHeight="1">
      <c r="A121" s="41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2" customHeight="1">
      <c r="A122" s="41"/>
      <c r="B122" s="42"/>
      <c r="C122" s="33" t="s">
        <v>20</v>
      </c>
      <c r="D122" s="43"/>
      <c r="E122" s="43"/>
      <c r="F122" s="28" t="str">
        <f>F12</f>
        <v xml:space="preserve"> </v>
      </c>
      <c r="G122" s="43"/>
      <c r="H122" s="43"/>
      <c r="I122" s="33" t="s">
        <v>22</v>
      </c>
      <c r="J122" s="82" t="str">
        <f>IF(J12="","",J12)</f>
        <v>30. 3. 2026</v>
      </c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6.96" customHeight="1">
      <c r="A123" s="41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15.15" customHeight="1">
      <c r="A124" s="41"/>
      <c r="B124" s="42"/>
      <c r="C124" s="33" t="s">
        <v>24</v>
      </c>
      <c r="D124" s="43"/>
      <c r="E124" s="43"/>
      <c r="F124" s="28" t="str">
        <f>E15</f>
        <v xml:space="preserve"> </v>
      </c>
      <c r="G124" s="43"/>
      <c r="H124" s="43"/>
      <c r="I124" s="33" t="s">
        <v>29</v>
      </c>
      <c r="J124" s="37" t="str">
        <f>E21</f>
        <v xml:space="preserve"> </v>
      </c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5.15" customHeight="1">
      <c r="A125" s="41"/>
      <c r="B125" s="42"/>
      <c r="C125" s="33" t="s">
        <v>27</v>
      </c>
      <c r="D125" s="43"/>
      <c r="E125" s="43"/>
      <c r="F125" s="28" t="str">
        <f>IF(E18="","",E18)</f>
        <v>Vyplň údaj</v>
      </c>
      <c r="G125" s="43"/>
      <c r="H125" s="43"/>
      <c r="I125" s="33" t="s">
        <v>32</v>
      </c>
      <c r="J125" s="37" t="str">
        <f>E24</f>
        <v xml:space="preserve"> 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0.32" customHeight="1">
      <c r="A126" s="41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11" customFormat="1" ht="29.28" customHeight="1">
      <c r="A127" s="219"/>
      <c r="B127" s="220"/>
      <c r="C127" s="221" t="s">
        <v>228</v>
      </c>
      <c r="D127" s="222" t="s">
        <v>61</v>
      </c>
      <c r="E127" s="222" t="s">
        <v>57</v>
      </c>
      <c r="F127" s="222" t="s">
        <v>58</v>
      </c>
      <c r="G127" s="222" t="s">
        <v>229</v>
      </c>
      <c r="H127" s="222" t="s">
        <v>230</v>
      </c>
      <c r="I127" s="222" t="s">
        <v>231</v>
      </c>
      <c r="J127" s="223" t="s">
        <v>171</v>
      </c>
      <c r="K127" s="224" t="s">
        <v>232</v>
      </c>
      <c r="L127" s="225"/>
      <c r="M127" s="103" t="s">
        <v>1</v>
      </c>
      <c r="N127" s="104" t="s">
        <v>40</v>
      </c>
      <c r="O127" s="104" t="s">
        <v>233</v>
      </c>
      <c r="P127" s="104" t="s">
        <v>234</v>
      </c>
      <c r="Q127" s="104" t="s">
        <v>235</v>
      </c>
      <c r="R127" s="104" t="s">
        <v>236</v>
      </c>
      <c r="S127" s="104" t="s">
        <v>237</v>
      </c>
      <c r="T127" s="105" t="s">
        <v>238</v>
      </c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</row>
    <row r="128" s="2" customFormat="1" ht="22.8" customHeight="1">
      <c r="A128" s="41"/>
      <c r="B128" s="42"/>
      <c r="C128" s="110" t="s">
        <v>239</v>
      </c>
      <c r="D128" s="43"/>
      <c r="E128" s="43"/>
      <c r="F128" s="43"/>
      <c r="G128" s="43"/>
      <c r="H128" s="43"/>
      <c r="I128" s="43"/>
      <c r="J128" s="226">
        <f>BK128</f>
        <v>0</v>
      </c>
      <c r="K128" s="43"/>
      <c r="L128" s="44"/>
      <c r="M128" s="106"/>
      <c r="N128" s="227"/>
      <c r="O128" s="107"/>
      <c r="P128" s="228">
        <f>P129</f>
        <v>0</v>
      </c>
      <c r="Q128" s="107"/>
      <c r="R128" s="228">
        <f>R129</f>
        <v>0</v>
      </c>
      <c r="S128" s="107"/>
      <c r="T128" s="229">
        <f>T129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8" t="s">
        <v>75</v>
      </c>
      <c r="AU128" s="18" t="s">
        <v>173</v>
      </c>
      <c r="BK128" s="230">
        <f>BK129</f>
        <v>0</v>
      </c>
    </row>
    <row r="129" s="12" customFormat="1" ht="25.92" customHeight="1">
      <c r="A129" s="12"/>
      <c r="B129" s="231"/>
      <c r="C129" s="232"/>
      <c r="D129" s="233" t="s">
        <v>75</v>
      </c>
      <c r="E129" s="234" t="s">
        <v>2379</v>
      </c>
      <c r="F129" s="234" t="s">
        <v>90</v>
      </c>
      <c r="G129" s="232"/>
      <c r="H129" s="232"/>
      <c r="I129" s="235"/>
      <c r="J129" s="236">
        <f>BK129</f>
        <v>0</v>
      </c>
      <c r="K129" s="232"/>
      <c r="L129" s="237"/>
      <c r="M129" s="238"/>
      <c r="N129" s="239"/>
      <c r="O129" s="239"/>
      <c r="P129" s="240">
        <f>P130+SUM(P131:P143)</f>
        <v>0</v>
      </c>
      <c r="Q129" s="239"/>
      <c r="R129" s="240">
        <f>R130+SUM(R131:R143)</f>
        <v>0</v>
      </c>
      <c r="S129" s="239"/>
      <c r="T129" s="241">
        <f>T130+SUM(T131:T143)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42" t="s">
        <v>31</v>
      </c>
      <c r="AT129" s="243" t="s">
        <v>75</v>
      </c>
      <c r="AU129" s="243" t="s">
        <v>76</v>
      </c>
      <c r="AY129" s="242" t="s">
        <v>242</v>
      </c>
      <c r="BK129" s="244">
        <f>BK130+SUM(BK131:BK143)</f>
        <v>0</v>
      </c>
    </row>
    <row r="130" s="2" customFormat="1" ht="16.5" customHeight="1">
      <c r="A130" s="41"/>
      <c r="B130" s="42"/>
      <c r="C130" s="247" t="s">
        <v>76</v>
      </c>
      <c r="D130" s="247" t="s">
        <v>245</v>
      </c>
      <c r="E130" s="248" t="s">
        <v>1212</v>
      </c>
      <c r="F130" s="249" t="s">
        <v>2431</v>
      </c>
      <c r="G130" s="250" t="s">
        <v>465</v>
      </c>
      <c r="H130" s="251">
        <v>95</v>
      </c>
      <c r="I130" s="252"/>
      <c r="J130" s="251">
        <f>ROUND(I130*H130,3)</f>
        <v>0</v>
      </c>
      <c r="K130" s="253"/>
      <c r="L130" s="44"/>
      <c r="M130" s="254" t="s">
        <v>1</v>
      </c>
      <c r="N130" s="255" t="s">
        <v>41</v>
      </c>
      <c r="O130" s="94"/>
      <c r="P130" s="256">
        <f>O130*H130</f>
        <v>0</v>
      </c>
      <c r="Q130" s="256">
        <v>0</v>
      </c>
      <c r="R130" s="256">
        <f>Q130*H130</f>
        <v>0</v>
      </c>
      <c r="S130" s="256">
        <v>0</v>
      </c>
      <c r="T130" s="25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58" t="s">
        <v>518</v>
      </c>
      <c r="AT130" s="258" t="s">
        <v>245</v>
      </c>
      <c r="AU130" s="258" t="s">
        <v>31</v>
      </c>
      <c r="AY130" s="18" t="s">
        <v>242</v>
      </c>
      <c r="BE130" s="146">
        <f>IF(N130="základní",J130,0)</f>
        <v>0</v>
      </c>
      <c r="BF130" s="146">
        <f>IF(N130="snížená",J130,0)</f>
        <v>0</v>
      </c>
      <c r="BG130" s="146">
        <f>IF(N130="zákl. přenesená",J130,0)</f>
        <v>0</v>
      </c>
      <c r="BH130" s="146">
        <f>IF(N130="sníž. přenesená",J130,0)</f>
        <v>0</v>
      </c>
      <c r="BI130" s="146">
        <f>IF(N130="nulová",J130,0)</f>
        <v>0</v>
      </c>
      <c r="BJ130" s="18" t="s">
        <v>31</v>
      </c>
      <c r="BK130" s="259">
        <f>ROUND(I130*H130,3)</f>
        <v>0</v>
      </c>
      <c r="BL130" s="18" t="s">
        <v>518</v>
      </c>
      <c r="BM130" s="258" t="s">
        <v>85</v>
      </c>
    </row>
    <row r="131" s="2" customFormat="1" ht="16.5" customHeight="1">
      <c r="A131" s="41"/>
      <c r="B131" s="42"/>
      <c r="C131" s="247" t="s">
        <v>76</v>
      </c>
      <c r="D131" s="247" t="s">
        <v>245</v>
      </c>
      <c r="E131" s="248" t="s">
        <v>2425</v>
      </c>
      <c r="F131" s="249" t="s">
        <v>2432</v>
      </c>
      <c r="G131" s="250" t="s">
        <v>465</v>
      </c>
      <c r="H131" s="251">
        <v>55</v>
      </c>
      <c r="I131" s="252"/>
      <c r="J131" s="251">
        <f>ROUND(I131*H131,3)</f>
        <v>0</v>
      </c>
      <c r="K131" s="253"/>
      <c r="L131" s="44"/>
      <c r="M131" s="254" t="s">
        <v>1</v>
      </c>
      <c r="N131" s="255" t="s">
        <v>41</v>
      </c>
      <c r="O131" s="94"/>
      <c r="P131" s="256">
        <f>O131*H131</f>
        <v>0</v>
      </c>
      <c r="Q131" s="256">
        <v>0</v>
      </c>
      <c r="R131" s="256">
        <f>Q131*H131</f>
        <v>0</v>
      </c>
      <c r="S131" s="256">
        <v>0</v>
      </c>
      <c r="T131" s="25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58" t="s">
        <v>518</v>
      </c>
      <c r="AT131" s="258" t="s">
        <v>245</v>
      </c>
      <c r="AU131" s="258" t="s">
        <v>31</v>
      </c>
      <c r="AY131" s="18" t="s">
        <v>242</v>
      </c>
      <c r="BE131" s="146">
        <f>IF(N131="základní",J131,0)</f>
        <v>0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8" t="s">
        <v>31</v>
      </c>
      <c r="BK131" s="259">
        <f>ROUND(I131*H131,3)</f>
        <v>0</v>
      </c>
      <c r="BL131" s="18" t="s">
        <v>518</v>
      </c>
      <c r="BM131" s="258" t="s">
        <v>249</v>
      </c>
    </row>
    <row r="132" s="2" customFormat="1" ht="16.5" customHeight="1">
      <c r="A132" s="41"/>
      <c r="B132" s="42"/>
      <c r="C132" s="247" t="s">
        <v>76</v>
      </c>
      <c r="D132" s="247" t="s">
        <v>245</v>
      </c>
      <c r="E132" s="248" t="s">
        <v>1192</v>
      </c>
      <c r="F132" s="249" t="s">
        <v>2433</v>
      </c>
      <c r="G132" s="250" t="s">
        <v>465</v>
      </c>
      <c r="H132" s="251">
        <v>48</v>
      </c>
      <c r="I132" s="252"/>
      <c r="J132" s="251">
        <f>ROUND(I132*H132,3)</f>
        <v>0</v>
      </c>
      <c r="K132" s="253"/>
      <c r="L132" s="44"/>
      <c r="M132" s="254" t="s">
        <v>1</v>
      </c>
      <c r="N132" s="255" t="s">
        <v>41</v>
      </c>
      <c r="O132" s="94"/>
      <c r="P132" s="256">
        <f>O132*H132</f>
        <v>0</v>
      </c>
      <c r="Q132" s="256">
        <v>0</v>
      </c>
      <c r="R132" s="256">
        <f>Q132*H132</f>
        <v>0</v>
      </c>
      <c r="S132" s="256">
        <v>0</v>
      </c>
      <c r="T132" s="25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58" t="s">
        <v>518</v>
      </c>
      <c r="AT132" s="258" t="s">
        <v>245</v>
      </c>
      <c r="AU132" s="258" t="s">
        <v>31</v>
      </c>
      <c r="AY132" s="18" t="s">
        <v>242</v>
      </c>
      <c r="BE132" s="146">
        <f>IF(N132="základní",J132,0)</f>
        <v>0</v>
      </c>
      <c r="BF132" s="146">
        <f>IF(N132="snížená",J132,0)</f>
        <v>0</v>
      </c>
      <c r="BG132" s="146">
        <f>IF(N132="zákl. přenesená",J132,0)</f>
        <v>0</v>
      </c>
      <c r="BH132" s="146">
        <f>IF(N132="sníž. přenesená",J132,0)</f>
        <v>0</v>
      </c>
      <c r="BI132" s="146">
        <f>IF(N132="nulová",J132,0)</f>
        <v>0</v>
      </c>
      <c r="BJ132" s="18" t="s">
        <v>31</v>
      </c>
      <c r="BK132" s="259">
        <f>ROUND(I132*H132,3)</f>
        <v>0</v>
      </c>
      <c r="BL132" s="18" t="s">
        <v>518</v>
      </c>
      <c r="BM132" s="258" t="s">
        <v>657</v>
      </c>
    </row>
    <row r="133" s="2" customFormat="1" ht="16.5" customHeight="1">
      <c r="A133" s="41"/>
      <c r="B133" s="42"/>
      <c r="C133" s="247" t="s">
        <v>76</v>
      </c>
      <c r="D133" s="247" t="s">
        <v>245</v>
      </c>
      <c r="E133" s="248" t="s">
        <v>1199</v>
      </c>
      <c r="F133" s="249" t="s">
        <v>2434</v>
      </c>
      <c r="G133" s="250" t="s">
        <v>465</v>
      </c>
      <c r="H133" s="251">
        <v>12</v>
      </c>
      <c r="I133" s="252"/>
      <c r="J133" s="251">
        <f>ROUND(I133*H133,3)</f>
        <v>0</v>
      </c>
      <c r="K133" s="253"/>
      <c r="L133" s="44"/>
      <c r="M133" s="254" t="s">
        <v>1</v>
      </c>
      <c r="N133" s="255" t="s">
        <v>41</v>
      </c>
      <c r="O133" s="94"/>
      <c r="P133" s="256">
        <f>O133*H133</f>
        <v>0</v>
      </c>
      <c r="Q133" s="256">
        <v>0</v>
      </c>
      <c r="R133" s="256">
        <f>Q133*H133</f>
        <v>0</v>
      </c>
      <c r="S133" s="256">
        <v>0</v>
      </c>
      <c r="T133" s="25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58" t="s">
        <v>518</v>
      </c>
      <c r="AT133" s="258" t="s">
        <v>245</v>
      </c>
      <c r="AU133" s="258" t="s">
        <v>31</v>
      </c>
      <c r="AY133" s="18" t="s">
        <v>242</v>
      </c>
      <c r="BE133" s="146">
        <f>IF(N133="základní",J133,0)</f>
        <v>0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8" t="s">
        <v>31</v>
      </c>
      <c r="BK133" s="259">
        <f>ROUND(I133*H133,3)</f>
        <v>0</v>
      </c>
      <c r="BL133" s="18" t="s">
        <v>518</v>
      </c>
      <c r="BM133" s="258" t="s">
        <v>554</v>
      </c>
    </row>
    <row r="134" s="2" customFormat="1" ht="16.5" customHeight="1">
      <c r="A134" s="41"/>
      <c r="B134" s="42"/>
      <c r="C134" s="247" t="s">
        <v>76</v>
      </c>
      <c r="D134" s="247" t="s">
        <v>245</v>
      </c>
      <c r="E134" s="248" t="s">
        <v>1205</v>
      </c>
      <c r="F134" s="249" t="s">
        <v>2435</v>
      </c>
      <c r="G134" s="250" t="s">
        <v>465</v>
      </c>
      <c r="H134" s="251">
        <v>34</v>
      </c>
      <c r="I134" s="252"/>
      <c r="J134" s="251">
        <f>ROUND(I134*H134,3)</f>
        <v>0</v>
      </c>
      <c r="K134" s="253"/>
      <c r="L134" s="44"/>
      <c r="M134" s="254" t="s">
        <v>1</v>
      </c>
      <c r="N134" s="255" t="s">
        <v>41</v>
      </c>
      <c r="O134" s="94"/>
      <c r="P134" s="256">
        <f>O134*H134</f>
        <v>0</v>
      </c>
      <c r="Q134" s="256">
        <v>0</v>
      </c>
      <c r="R134" s="256">
        <f>Q134*H134</f>
        <v>0</v>
      </c>
      <c r="S134" s="256">
        <v>0</v>
      </c>
      <c r="T134" s="25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58" t="s">
        <v>518</v>
      </c>
      <c r="AT134" s="258" t="s">
        <v>245</v>
      </c>
      <c r="AU134" s="258" t="s">
        <v>31</v>
      </c>
      <c r="AY134" s="18" t="s">
        <v>242</v>
      </c>
      <c r="BE134" s="146">
        <f>IF(N134="základní",J134,0)</f>
        <v>0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8" t="s">
        <v>31</v>
      </c>
      <c r="BK134" s="259">
        <f>ROUND(I134*H134,3)</f>
        <v>0</v>
      </c>
      <c r="BL134" s="18" t="s">
        <v>518</v>
      </c>
      <c r="BM134" s="258" t="s">
        <v>799</v>
      </c>
    </row>
    <row r="135" s="2" customFormat="1" ht="16.5" customHeight="1">
      <c r="A135" s="41"/>
      <c r="B135" s="42"/>
      <c r="C135" s="247" t="s">
        <v>76</v>
      </c>
      <c r="D135" s="247" t="s">
        <v>245</v>
      </c>
      <c r="E135" s="248" t="s">
        <v>576</v>
      </c>
      <c r="F135" s="249" t="s">
        <v>2436</v>
      </c>
      <c r="G135" s="250" t="s">
        <v>2267</v>
      </c>
      <c r="H135" s="251">
        <v>1</v>
      </c>
      <c r="I135" s="252"/>
      <c r="J135" s="251">
        <f>ROUND(I135*H135,3)</f>
        <v>0</v>
      </c>
      <c r="K135" s="253"/>
      <c r="L135" s="44"/>
      <c r="M135" s="254" t="s">
        <v>1</v>
      </c>
      <c r="N135" s="255" t="s">
        <v>41</v>
      </c>
      <c r="O135" s="94"/>
      <c r="P135" s="256">
        <f>O135*H135</f>
        <v>0</v>
      </c>
      <c r="Q135" s="256">
        <v>0</v>
      </c>
      <c r="R135" s="256">
        <f>Q135*H135</f>
        <v>0</v>
      </c>
      <c r="S135" s="256">
        <v>0</v>
      </c>
      <c r="T135" s="25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58" t="s">
        <v>518</v>
      </c>
      <c r="AT135" s="258" t="s">
        <v>245</v>
      </c>
      <c r="AU135" s="258" t="s">
        <v>31</v>
      </c>
      <c r="AY135" s="18" t="s">
        <v>242</v>
      </c>
      <c r="BE135" s="146">
        <f>IF(N135="základní",J135,0)</f>
        <v>0</v>
      </c>
      <c r="BF135" s="146">
        <f>IF(N135="snížená",J135,0)</f>
        <v>0</v>
      </c>
      <c r="BG135" s="146">
        <f>IF(N135="zákl. přenesená",J135,0)</f>
        <v>0</v>
      </c>
      <c r="BH135" s="146">
        <f>IF(N135="sníž. přenesená",J135,0)</f>
        <v>0</v>
      </c>
      <c r="BI135" s="146">
        <f>IF(N135="nulová",J135,0)</f>
        <v>0</v>
      </c>
      <c r="BJ135" s="18" t="s">
        <v>31</v>
      </c>
      <c r="BK135" s="259">
        <f>ROUND(I135*H135,3)</f>
        <v>0</v>
      </c>
      <c r="BL135" s="18" t="s">
        <v>518</v>
      </c>
      <c r="BM135" s="258" t="s">
        <v>9</v>
      </c>
    </row>
    <row r="136" s="2" customFormat="1" ht="16.5" customHeight="1">
      <c r="A136" s="41"/>
      <c r="B136" s="42"/>
      <c r="C136" s="247" t="s">
        <v>76</v>
      </c>
      <c r="D136" s="247" t="s">
        <v>245</v>
      </c>
      <c r="E136" s="248" t="s">
        <v>612</v>
      </c>
      <c r="F136" s="249" t="s">
        <v>2437</v>
      </c>
      <c r="G136" s="250" t="s">
        <v>2267</v>
      </c>
      <c r="H136" s="251">
        <v>1</v>
      </c>
      <c r="I136" s="252"/>
      <c r="J136" s="251">
        <f>ROUND(I136*H136,3)</f>
        <v>0</v>
      </c>
      <c r="K136" s="253"/>
      <c r="L136" s="44"/>
      <c r="M136" s="254" t="s">
        <v>1</v>
      </c>
      <c r="N136" s="255" t="s">
        <v>41</v>
      </c>
      <c r="O136" s="94"/>
      <c r="P136" s="256">
        <f>O136*H136</f>
        <v>0</v>
      </c>
      <c r="Q136" s="256">
        <v>0</v>
      </c>
      <c r="R136" s="256">
        <f>Q136*H136</f>
        <v>0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518</v>
      </c>
      <c r="AT136" s="258" t="s">
        <v>245</v>
      </c>
      <c r="AU136" s="258" t="s">
        <v>31</v>
      </c>
      <c r="AY136" s="18" t="s">
        <v>242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31</v>
      </c>
      <c r="BK136" s="259">
        <f>ROUND(I136*H136,3)</f>
        <v>0</v>
      </c>
      <c r="BL136" s="18" t="s">
        <v>518</v>
      </c>
      <c r="BM136" s="258" t="s">
        <v>2390</v>
      </c>
    </row>
    <row r="137" s="2" customFormat="1" ht="16.5" customHeight="1">
      <c r="A137" s="41"/>
      <c r="B137" s="42"/>
      <c r="C137" s="247" t="s">
        <v>76</v>
      </c>
      <c r="D137" s="247" t="s">
        <v>245</v>
      </c>
      <c r="E137" s="248" t="s">
        <v>628</v>
      </c>
      <c r="F137" s="249" t="s">
        <v>2438</v>
      </c>
      <c r="G137" s="250" t="s">
        <v>2267</v>
      </c>
      <c r="H137" s="251">
        <v>1</v>
      </c>
      <c r="I137" s="252"/>
      <c r="J137" s="251">
        <f>ROUND(I137*H137,3)</f>
        <v>0</v>
      </c>
      <c r="K137" s="253"/>
      <c r="L137" s="44"/>
      <c r="M137" s="254" t="s">
        <v>1</v>
      </c>
      <c r="N137" s="255" t="s">
        <v>41</v>
      </c>
      <c r="O137" s="94"/>
      <c r="P137" s="256">
        <f>O137*H137</f>
        <v>0</v>
      </c>
      <c r="Q137" s="256">
        <v>0</v>
      </c>
      <c r="R137" s="256">
        <f>Q137*H137</f>
        <v>0</v>
      </c>
      <c r="S137" s="256">
        <v>0</v>
      </c>
      <c r="T137" s="25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58" t="s">
        <v>518</v>
      </c>
      <c r="AT137" s="258" t="s">
        <v>245</v>
      </c>
      <c r="AU137" s="258" t="s">
        <v>31</v>
      </c>
      <c r="AY137" s="18" t="s">
        <v>242</v>
      </c>
      <c r="BE137" s="146">
        <f>IF(N137="základní",J137,0)</f>
        <v>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8" t="s">
        <v>31</v>
      </c>
      <c r="BK137" s="259">
        <f>ROUND(I137*H137,3)</f>
        <v>0</v>
      </c>
      <c r="BL137" s="18" t="s">
        <v>518</v>
      </c>
      <c r="BM137" s="258" t="s">
        <v>518</v>
      </c>
    </row>
    <row r="138" s="2" customFormat="1" ht="16.5" customHeight="1">
      <c r="A138" s="41"/>
      <c r="B138" s="42"/>
      <c r="C138" s="247" t="s">
        <v>76</v>
      </c>
      <c r="D138" s="247" t="s">
        <v>245</v>
      </c>
      <c r="E138" s="248" t="s">
        <v>2416</v>
      </c>
      <c r="F138" s="249" t="s">
        <v>2439</v>
      </c>
      <c r="G138" s="250" t="s">
        <v>2267</v>
      </c>
      <c r="H138" s="251">
        <v>1</v>
      </c>
      <c r="I138" s="252"/>
      <c r="J138" s="251">
        <f>ROUND(I138*H138,3)</f>
        <v>0</v>
      </c>
      <c r="K138" s="253"/>
      <c r="L138" s="44"/>
      <c r="M138" s="254" t="s">
        <v>1</v>
      </c>
      <c r="N138" s="255" t="s">
        <v>41</v>
      </c>
      <c r="O138" s="94"/>
      <c r="P138" s="256">
        <f>O138*H138</f>
        <v>0</v>
      </c>
      <c r="Q138" s="256">
        <v>0</v>
      </c>
      <c r="R138" s="256">
        <f>Q138*H138</f>
        <v>0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518</v>
      </c>
      <c r="AT138" s="258" t="s">
        <v>245</v>
      </c>
      <c r="AU138" s="258" t="s">
        <v>31</v>
      </c>
      <c r="AY138" s="18" t="s">
        <v>242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31</v>
      </c>
      <c r="BK138" s="259">
        <f>ROUND(I138*H138,3)</f>
        <v>0</v>
      </c>
      <c r="BL138" s="18" t="s">
        <v>518</v>
      </c>
      <c r="BM138" s="258" t="s">
        <v>1143</v>
      </c>
    </row>
    <row r="139" s="2" customFormat="1" ht="16.5" customHeight="1">
      <c r="A139" s="41"/>
      <c r="B139" s="42"/>
      <c r="C139" s="247" t="s">
        <v>76</v>
      </c>
      <c r="D139" s="247" t="s">
        <v>245</v>
      </c>
      <c r="E139" s="248" t="s">
        <v>589</v>
      </c>
      <c r="F139" s="249" t="s">
        <v>2440</v>
      </c>
      <c r="G139" s="250" t="s">
        <v>2267</v>
      </c>
      <c r="H139" s="251">
        <v>1</v>
      </c>
      <c r="I139" s="252"/>
      <c r="J139" s="251">
        <f>ROUND(I139*H139,3)</f>
        <v>0</v>
      </c>
      <c r="K139" s="253"/>
      <c r="L139" s="44"/>
      <c r="M139" s="254" t="s">
        <v>1</v>
      </c>
      <c r="N139" s="255" t="s">
        <v>41</v>
      </c>
      <c r="O139" s="94"/>
      <c r="P139" s="256">
        <f>O139*H139</f>
        <v>0</v>
      </c>
      <c r="Q139" s="256">
        <v>0</v>
      </c>
      <c r="R139" s="256">
        <f>Q139*H139</f>
        <v>0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518</v>
      </c>
      <c r="AT139" s="258" t="s">
        <v>245</v>
      </c>
      <c r="AU139" s="258" t="s">
        <v>31</v>
      </c>
      <c r="AY139" s="18" t="s">
        <v>242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31</v>
      </c>
      <c r="BK139" s="259">
        <f>ROUND(I139*H139,3)</f>
        <v>0</v>
      </c>
      <c r="BL139" s="18" t="s">
        <v>518</v>
      </c>
      <c r="BM139" s="258" t="s">
        <v>1114</v>
      </c>
    </row>
    <row r="140" s="2" customFormat="1" ht="16.5" customHeight="1">
      <c r="A140" s="41"/>
      <c r="B140" s="42"/>
      <c r="C140" s="247" t="s">
        <v>76</v>
      </c>
      <c r="D140" s="247" t="s">
        <v>245</v>
      </c>
      <c r="E140" s="248" t="s">
        <v>2417</v>
      </c>
      <c r="F140" s="249" t="s">
        <v>2441</v>
      </c>
      <c r="G140" s="250" t="s">
        <v>1738</v>
      </c>
      <c r="H140" s="251">
        <v>14</v>
      </c>
      <c r="I140" s="252"/>
      <c r="J140" s="251">
        <f>ROUND(I140*H140,3)</f>
        <v>0</v>
      </c>
      <c r="K140" s="253"/>
      <c r="L140" s="44"/>
      <c r="M140" s="254" t="s">
        <v>1</v>
      </c>
      <c r="N140" s="255" t="s">
        <v>41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518</v>
      </c>
      <c r="AT140" s="258" t="s">
        <v>245</v>
      </c>
      <c r="AU140" s="258" t="s">
        <v>31</v>
      </c>
      <c r="AY140" s="18" t="s">
        <v>242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31</v>
      </c>
      <c r="BK140" s="259">
        <f>ROUND(I140*H140,3)</f>
        <v>0</v>
      </c>
      <c r="BL140" s="18" t="s">
        <v>518</v>
      </c>
      <c r="BM140" s="258" t="s">
        <v>1131</v>
      </c>
    </row>
    <row r="141" s="2" customFormat="1" ht="21.75" customHeight="1">
      <c r="A141" s="41"/>
      <c r="B141" s="42"/>
      <c r="C141" s="247" t="s">
        <v>76</v>
      </c>
      <c r="D141" s="247" t="s">
        <v>245</v>
      </c>
      <c r="E141" s="248" t="s">
        <v>431</v>
      </c>
      <c r="F141" s="249" t="s">
        <v>2442</v>
      </c>
      <c r="G141" s="250" t="s">
        <v>1738</v>
      </c>
      <c r="H141" s="251">
        <v>1</v>
      </c>
      <c r="I141" s="252"/>
      <c r="J141" s="251">
        <f>ROUND(I141*H141,3)</f>
        <v>0</v>
      </c>
      <c r="K141" s="253"/>
      <c r="L141" s="44"/>
      <c r="M141" s="254" t="s">
        <v>1</v>
      </c>
      <c r="N141" s="255" t="s">
        <v>41</v>
      </c>
      <c r="O141" s="94"/>
      <c r="P141" s="256">
        <f>O141*H141</f>
        <v>0</v>
      </c>
      <c r="Q141" s="256">
        <v>0</v>
      </c>
      <c r="R141" s="256">
        <f>Q141*H141</f>
        <v>0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518</v>
      </c>
      <c r="AT141" s="258" t="s">
        <v>245</v>
      </c>
      <c r="AU141" s="258" t="s">
        <v>31</v>
      </c>
      <c r="AY141" s="18" t="s">
        <v>242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31</v>
      </c>
      <c r="BK141" s="259">
        <f>ROUND(I141*H141,3)</f>
        <v>0</v>
      </c>
      <c r="BL141" s="18" t="s">
        <v>518</v>
      </c>
      <c r="BM141" s="258" t="s">
        <v>1727</v>
      </c>
    </row>
    <row r="142" s="2" customFormat="1" ht="16.5" customHeight="1">
      <c r="A142" s="41"/>
      <c r="B142" s="42"/>
      <c r="C142" s="247" t="s">
        <v>76</v>
      </c>
      <c r="D142" s="247" t="s">
        <v>245</v>
      </c>
      <c r="E142" s="248" t="s">
        <v>422</v>
      </c>
      <c r="F142" s="249" t="s">
        <v>2443</v>
      </c>
      <c r="G142" s="250" t="s">
        <v>2267</v>
      </c>
      <c r="H142" s="251">
        <v>1</v>
      </c>
      <c r="I142" s="252"/>
      <c r="J142" s="251">
        <f>ROUND(I142*H142,3)</f>
        <v>0</v>
      </c>
      <c r="K142" s="253"/>
      <c r="L142" s="44"/>
      <c r="M142" s="254" t="s">
        <v>1</v>
      </c>
      <c r="N142" s="255" t="s">
        <v>41</v>
      </c>
      <c r="O142" s="94"/>
      <c r="P142" s="256">
        <f>O142*H142</f>
        <v>0</v>
      </c>
      <c r="Q142" s="256">
        <v>0</v>
      </c>
      <c r="R142" s="256">
        <f>Q142*H142</f>
        <v>0</v>
      </c>
      <c r="S142" s="256">
        <v>0</v>
      </c>
      <c r="T142" s="25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58" t="s">
        <v>518</v>
      </c>
      <c r="AT142" s="258" t="s">
        <v>245</v>
      </c>
      <c r="AU142" s="258" t="s">
        <v>31</v>
      </c>
      <c r="AY142" s="18" t="s">
        <v>242</v>
      </c>
      <c r="BE142" s="146">
        <f>IF(N142="základní",J142,0)</f>
        <v>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8" t="s">
        <v>31</v>
      </c>
      <c r="BK142" s="259">
        <f>ROUND(I142*H142,3)</f>
        <v>0</v>
      </c>
      <c r="BL142" s="18" t="s">
        <v>518</v>
      </c>
      <c r="BM142" s="258" t="s">
        <v>1174</v>
      </c>
    </row>
    <row r="143" s="12" customFormat="1" ht="22.8" customHeight="1">
      <c r="A143" s="12"/>
      <c r="B143" s="231"/>
      <c r="C143" s="232"/>
      <c r="D143" s="233" t="s">
        <v>75</v>
      </c>
      <c r="E143" s="245" t="s">
        <v>2380</v>
      </c>
      <c r="F143" s="245" t="s">
        <v>2283</v>
      </c>
      <c r="G143" s="232"/>
      <c r="H143" s="232"/>
      <c r="I143" s="235"/>
      <c r="J143" s="246">
        <f>BK143</f>
        <v>0</v>
      </c>
      <c r="K143" s="232"/>
      <c r="L143" s="237"/>
      <c r="M143" s="238"/>
      <c r="N143" s="239"/>
      <c r="O143" s="239"/>
      <c r="P143" s="240">
        <f>SUM(P144:P145)</f>
        <v>0</v>
      </c>
      <c r="Q143" s="239"/>
      <c r="R143" s="240">
        <f>SUM(R144:R145)</f>
        <v>0</v>
      </c>
      <c r="S143" s="239"/>
      <c r="T143" s="241">
        <f>SUM(T144:T145)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42" t="s">
        <v>31</v>
      </c>
      <c r="AT143" s="243" t="s">
        <v>75</v>
      </c>
      <c r="AU143" s="243" t="s">
        <v>31</v>
      </c>
      <c r="AY143" s="242" t="s">
        <v>242</v>
      </c>
      <c r="BK143" s="244">
        <f>SUM(BK144:BK145)</f>
        <v>0</v>
      </c>
    </row>
    <row r="144" s="2" customFormat="1" ht="16.5" customHeight="1">
      <c r="A144" s="41"/>
      <c r="B144" s="42"/>
      <c r="C144" s="247" t="s">
        <v>31</v>
      </c>
      <c r="D144" s="247" t="s">
        <v>245</v>
      </c>
      <c r="E144" s="248" t="s">
        <v>2444</v>
      </c>
      <c r="F144" s="249" t="s">
        <v>2423</v>
      </c>
      <c r="G144" s="250" t="s">
        <v>2267</v>
      </c>
      <c r="H144" s="251">
        <v>1</v>
      </c>
      <c r="I144" s="252"/>
      <c r="J144" s="251">
        <f>ROUND(I144*H144,3)</f>
        <v>0</v>
      </c>
      <c r="K144" s="253"/>
      <c r="L144" s="44"/>
      <c r="M144" s="254" t="s">
        <v>1</v>
      </c>
      <c r="N144" s="255" t="s">
        <v>41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518</v>
      </c>
      <c r="AT144" s="258" t="s">
        <v>245</v>
      </c>
      <c r="AU144" s="258" t="s">
        <v>85</v>
      </c>
      <c r="AY144" s="18" t="s">
        <v>242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31</v>
      </c>
      <c r="BK144" s="259">
        <f>ROUND(I144*H144,3)</f>
        <v>0</v>
      </c>
      <c r="BL144" s="18" t="s">
        <v>518</v>
      </c>
      <c r="BM144" s="258" t="s">
        <v>2445</v>
      </c>
    </row>
    <row r="145" s="2" customFormat="1" ht="16.5" customHeight="1">
      <c r="A145" s="41"/>
      <c r="B145" s="42"/>
      <c r="C145" s="247" t="s">
        <v>85</v>
      </c>
      <c r="D145" s="247" t="s">
        <v>245</v>
      </c>
      <c r="E145" s="248" t="s">
        <v>462</v>
      </c>
      <c r="F145" s="249" t="s">
        <v>2426</v>
      </c>
      <c r="G145" s="250" t="s">
        <v>2267</v>
      </c>
      <c r="H145" s="251">
        <v>1</v>
      </c>
      <c r="I145" s="252"/>
      <c r="J145" s="251">
        <f>ROUND(I145*H145,3)</f>
        <v>0</v>
      </c>
      <c r="K145" s="253"/>
      <c r="L145" s="44"/>
      <c r="M145" s="315" t="s">
        <v>1</v>
      </c>
      <c r="N145" s="316" t="s">
        <v>41</v>
      </c>
      <c r="O145" s="317"/>
      <c r="P145" s="318">
        <f>O145*H145</f>
        <v>0</v>
      </c>
      <c r="Q145" s="318">
        <v>0</v>
      </c>
      <c r="R145" s="318">
        <f>Q145*H145</f>
        <v>0</v>
      </c>
      <c r="S145" s="318">
        <v>0</v>
      </c>
      <c r="T145" s="319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518</v>
      </c>
      <c r="AT145" s="258" t="s">
        <v>245</v>
      </c>
      <c r="AU145" s="258" t="s">
        <v>85</v>
      </c>
      <c r="AY145" s="18" t="s">
        <v>242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31</v>
      </c>
      <c r="BK145" s="259">
        <f>ROUND(I145*H145,3)</f>
        <v>0</v>
      </c>
      <c r="BL145" s="18" t="s">
        <v>518</v>
      </c>
      <c r="BM145" s="258" t="s">
        <v>2446</v>
      </c>
    </row>
    <row r="146" s="2" customFormat="1" ht="6.96" customHeight="1">
      <c r="A146" s="41"/>
      <c r="B146" s="69"/>
      <c r="C146" s="70"/>
      <c r="D146" s="70"/>
      <c r="E146" s="70"/>
      <c r="F146" s="70"/>
      <c r="G146" s="70"/>
      <c r="H146" s="70"/>
      <c r="I146" s="70"/>
      <c r="J146" s="70"/>
      <c r="K146" s="70"/>
      <c r="L146" s="44"/>
      <c r="M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</row>
  </sheetData>
  <sheetProtection sheet="1" autoFilter="0" formatColumns="0" formatRows="0" objects="1" scenarios="1" spinCount="100000" saltValue="+6+XJSaTSbN62Q5VEqldd70TiVrKb85XBRc6i+YLOUyAQdukAXgBvJnoWi4fMJ1lOFAc8wGX/dlPBTCzStgwMQ==" hashValue="/Xnr1EWf919qezgiLiaD3qxJbXHbs3AxJl77Am70OAwWWiEVQNDaUDEf8PsxHqE1D7cnSTVpSzBMkRidDZ5t/Q==" algorithmName="SHA-512" password="CC35"/>
  <autoFilter ref="C127:K145"/>
  <mergeCells count="14">
    <mergeCell ref="E7:H7"/>
    <mergeCell ref="E9:H9"/>
    <mergeCell ref="E18:H18"/>
    <mergeCell ref="E27:H27"/>
    <mergeCell ref="E85:H85"/>
    <mergeCell ref="E87:H87"/>
    <mergeCell ref="D102:F102"/>
    <mergeCell ref="D103:F103"/>
    <mergeCell ref="D104:F104"/>
    <mergeCell ref="D105:F105"/>
    <mergeCell ref="D106:F10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94</v>
      </c>
    </row>
    <row r="3" s="1" customFormat="1" ht="6.96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21"/>
      <c r="AT3" s="18" t="s">
        <v>85</v>
      </c>
    </row>
    <row r="4" s="1" customFormat="1" ht="24.96" customHeight="1">
      <c r="B4" s="21"/>
      <c r="D4" s="157" t="s">
        <v>117</v>
      </c>
      <c r="L4" s="21"/>
      <c r="M4" s="158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9" t="s">
        <v>16</v>
      </c>
      <c r="L6" s="21"/>
    </row>
    <row r="7" s="1" customFormat="1" ht="16.5" customHeight="1">
      <c r="B7" s="21"/>
      <c r="E7" s="160" t="str">
        <f>'Rekapitulace stavby'!K6</f>
        <v>Revitalizace objektu na základní školu UPRAVENO</v>
      </c>
      <c r="F7" s="159"/>
      <c r="G7" s="159"/>
      <c r="H7" s="159"/>
      <c r="L7" s="21"/>
    </row>
    <row r="8" s="2" customFormat="1" ht="12" customHeight="1">
      <c r="A8" s="41"/>
      <c r="B8" s="44"/>
      <c r="C8" s="41"/>
      <c r="D8" s="159" t="s">
        <v>130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1" t="s">
        <v>2447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9" t="s">
        <v>18</v>
      </c>
      <c r="E11" s="41"/>
      <c r="F11" s="162" t="s">
        <v>1</v>
      </c>
      <c r="G11" s="41"/>
      <c r="H11" s="41"/>
      <c r="I11" s="159" t="s">
        <v>19</v>
      </c>
      <c r="J11" s="162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9" t="s">
        <v>20</v>
      </c>
      <c r="E12" s="41"/>
      <c r="F12" s="162" t="s">
        <v>21</v>
      </c>
      <c r="G12" s="41"/>
      <c r="H12" s="41"/>
      <c r="I12" s="159" t="s">
        <v>22</v>
      </c>
      <c r="J12" s="163" t="str">
        <f>'Rekapitulace stavby'!AN8</f>
        <v>30. 3. 2026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9" t="s">
        <v>24</v>
      </c>
      <c r="E14" s="41"/>
      <c r="F14" s="41"/>
      <c r="G14" s="41"/>
      <c r="H14" s="41"/>
      <c r="I14" s="159" t="s">
        <v>25</v>
      </c>
      <c r="J14" s="162" t="str">
        <f>IF('Rekapitulace stavby'!AN10="","",'Rekapitulace stavby'!AN10)</f>
        <v/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2" t="str">
        <f>IF('Rekapitulace stavby'!E11="","",'Rekapitulace stavby'!E11)</f>
        <v xml:space="preserve"> </v>
      </c>
      <c r="F15" s="41"/>
      <c r="G15" s="41"/>
      <c r="H15" s="41"/>
      <c r="I15" s="159" t="s">
        <v>26</v>
      </c>
      <c r="J15" s="162" t="str">
        <f>IF('Rekapitulace stavby'!AN11="","",'Rekapitulace stavby'!AN11)</f>
        <v/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9" t="s">
        <v>27</v>
      </c>
      <c r="E17" s="41"/>
      <c r="F17" s="41"/>
      <c r="G17" s="41"/>
      <c r="H17" s="41"/>
      <c r="I17" s="159" t="s">
        <v>25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2"/>
      <c r="G18" s="162"/>
      <c r="H18" s="162"/>
      <c r="I18" s="159" t="s">
        <v>26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9" t="s">
        <v>29</v>
      </c>
      <c r="E20" s="41"/>
      <c r="F20" s="41"/>
      <c r="G20" s="41"/>
      <c r="H20" s="41"/>
      <c r="I20" s="159" t="s">
        <v>25</v>
      </c>
      <c r="J20" s="162" t="str">
        <f>IF('Rekapitulace stavby'!AN16="","",'Rekapitulace stavby'!AN16)</f>
        <v/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2" t="str">
        <f>IF('Rekapitulace stavby'!E17="","",'Rekapitulace stavby'!E17)</f>
        <v xml:space="preserve"> </v>
      </c>
      <c r="F21" s="41"/>
      <c r="G21" s="41"/>
      <c r="H21" s="41"/>
      <c r="I21" s="159" t="s">
        <v>26</v>
      </c>
      <c r="J21" s="162" t="str">
        <f>IF('Rekapitulace stavby'!AN17="","",'Rekapitulace stavby'!AN17)</f>
        <v/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9" t="s">
        <v>32</v>
      </c>
      <c r="E23" s="41"/>
      <c r="F23" s="41"/>
      <c r="G23" s="41"/>
      <c r="H23" s="41"/>
      <c r="I23" s="159" t="s">
        <v>25</v>
      </c>
      <c r="J23" s="162" t="str">
        <f>IF('Rekapitulace stavby'!AN19="","",'Rekapitulace stavby'!AN19)</f>
        <v/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2" t="str">
        <f>IF('Rekapitulace stavby'!E20="","",'Rekapitulace stavby'!E20)</f>
        <v xml:space="preserve"> </v>
      </c>
      <c r="F24" s="41"/>
      <c r="G24" s="41"/>
      <c r="H24" s="41"/>
      <c r="I24" s="159" t="s">
        <v>26</v>
      </c>
      <c r="J24" s="162" t="str">
        <f>IF('Rekapitulace stavby'!AN20="","",'Rekapitulace stavby'!AN20)</f>
        <v/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9" t="s">
        <v>33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4"/>
      <c r="B27" s="165"/>
      <c r="C27" s="164"/>
      <c r="D27" s="164"/>
      <c r="E27" s="166" t="s">
        <v>1</v>
      </c>
      <c r="F27" s="166"/>
      <c r="G27" s="166"/>
      <c r="H27" s="166"/>
      <c r="I27" s="164"/>
      <c r="J27" s="164"/>
      <c r="K27" s="164"/>
      <c r="L27" s="167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8"/>
      <c r="E29" s="168"/>
      <c r="F29" s="168"/>
      <c r="G29" s="168"/>
      <c r="H29" s="168"/>
      <c r="I29" s="168"/>
      <c r="J29" s="168"/>
      <c r="K29" s="168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2" t="s">
        <v>168</v>
      </c>
      <c r="E30" s="41"/>
      <c r="F30" s="41"/>
      <c r="G30" s="41"/>
      <c r="H30" s="41"/>
      <c r="I30" s="41"/>
      <c r="J30" s="169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70" t="s">
        <v>104</v>
      </c>
      <c r="E31" s="41"/>
      <c r="F31" s="41"/>
      <c r="G31" s="41"/>
      <c r="H31" s="41"/>
      <c r="I31" s="41"/>
      <c r="J31" s="169">
        <f>J101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1" t="s">
        <v>36</v>
      </c>
      <c r="E32" s="41"/>
      <c r="F32" s="41"/>
      <c r="G32" s="41"/>
      <c r="H32" s="41"/>
      <c r="I32" s="41"/>
      <c r="J32" s="172">
        <f>ROUND(J30 + J31, 0)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8"/>
      <c r="E33" s="168"/>
      <c r="F33" s="168"/>
      <c r="G33" s="168"/>
      <c r="H33" s="168"/>
      <c r="I33" s="168"/>
      <c r="J33" s="168"/>
      <c r="K33" s="168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3" t="s">
        <v>38</v>
      </c>
      <c r="G34" s="41"/>
      <c r="H34" s="41"/>
      <c r="I34" s="173" t="s">
        <v>37</v>
      </c>
      <c r="J34" s="173" t="s">
        <v>39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4" t="s">
        <v>40</v>
      </c>
      <c r="E35" s="159" t="s">
        <v>41</v>
      </c>
      <c r="F35" s="175">
        <f>ROUND((SUM(BE101:BE108) + SUM(BE128:BE150)),  0)</f>
        <v>0</v>
      </c>
      <c r="G35" s="41"/>
      <c r="H35" s="41"/>
      <c r="I35" s="176">
        <v>0.20999999999999999</v>
      </c>
      <c r="J35" s="175">
        <f>ROUND(((SUM(BE101:BE108) + SUM(BE128:BE150))*I35),  0)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9" t="s">
        <v>42</v>
      </c>
      <c r="F36" s="175">
        <f>ROUND((SUM(BF101:BF108) + SUM(BF128:BF150)),  0)</f>
        <v>0</v>
      </c>
      <c r="G36" s="41"/>
      <c r="H36" s="41"/>
      <c r="I36" s="176">
        <v>0.12</v>
      </c>
      <c r="J36" s="175">
        <f>ROUND(((SUM(BF101:BF108) + SUM(BF128:BF150))*I36),  0)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9" t="s">
        <v>43</v>
      </c>
      <c r="F37" s="175">
        <f>ROUND((SUM(BG101:BG108) + SUM(BG128:BG150)),  0)</f>
        <v>0</v>
      </c>
      <c r="G37" s="41"/>
      <c r="H37" s="41"/>
      <c r="I37" s="176">
        <v>0.20999999999999999</v>
      </c>
      <c r="J37" s="175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9" t="s">
        <v>44</v>
      </c>
      <c r="F38" s="175">
        <f>ROUND((SUM(BH101:BH108) + SUM(BH128:BH150)),  0)</f>
        <v>0</v>
      </c>
      <c r="G38" s="41"/>
      <c r="H38" s="41"/>
      <c r="I38" s="176">
        <v>0.12</v>
      </c>
      <c r="J38" s="175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9" t="s">
        <v>45</v>
      </c>
      <c r="F39" s="175">
        <f>ROUND((SUM(BI101:BI108) + SUM(BI128:BI150)),  0)</f>
        <v>0</v>
      </c>
      <c r="G39" s="41"/>
      <c r="H39" s="41"/>
      <c r="I39" s="176">
        <v>0</v>
      </c>
      <c r="J39" s="175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7"/>
      <c r="D41" s="178" t="s">
        <v>46</v>
      </c>
      <c r="E41" s="179"/>
      <c r="F41" s="179"/>
      <c r="G41" s="180" t="s">
        <v>47</v>
      </c>
      <c r="H41" s="181" t="s">
        <v>48</v>
      </c>
      <c r="I41" s="179"/>
      <c r="J41" s="182">
        <f>SUM(J32:J39)</f>
        <v>0</v>
      </c>
      <c r="K41" s="183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4" t="s">
        <v>49</v>
      </c>
      <c r="E50" s="185"/>
      <c r="F50" s="185"/>
      <c r="G50" s="184" t="s">
        <v>50</v>
      </c>
      <c r="H50" s="185"/>
      <c r="I50" s="185"/>
      <c r="J50" s="185"/>
      <c r="K50" s="185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6" t="s">
        <v>51</v>
      </c>
      <c r="E61" s="187"/>
      <c r="F61" s="188" t="s">
        <v>52</v>
      </c>
      <c r="G61" s="186" t="s">
        <v>51</v>
      </c>
      <c r="H61" s="187"/>
      <c r="I61" s="187"/>
      <c r="J61" s="189" t="s">
        <v>52</v>
      </c>
      <c r="K61" s="187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4" t="s">
        <v>53</v>
      </c>
      <c r="E65" s="190"/>
      <c r="F65" s="190"/>
      <c r="G65" s="184" t="s">
        <v>54</v>
      </c>
      <c r="H65" s="190"/>
      <c r="I65" s="190"/>
      <c r="J65" s="190"/>
      <c r="K65" s="190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6" t="s">
        <v>51</v>
      </c>
      <c r="E76" s="187"/>
      <c r="F76" s="188" t="s">
        <v>52</v>
      </c>
      <c r="G76" s="186" t="s">
        <v>51</v>
      </c>
      <c r="H76" s="187"/>
      <c r="I76" s="187"/>
      <c r="J76" s="189" t="s">
        <v>52</v>
      </c>
      <c r="K76" s="187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1"/>
      <c r="C77" s="192"/>
      <c r="D77" s="192"/>
      <c r="E77" s="192"/>
      <c r="F77" s="192"/>
      <c r="G77" s="192"/>
      <c r="H77" s="192"/>
      <c r="I77" s="192"/>
      <c r="J77" s="192"/>
      <c r="K77" s="192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3"/>
      <c r="C81" s="194"/>
      <c r="D81" s="194"/>
      <c r="E81" s="194"/>
      <c r="F81" s="194"/>
      <c r="G81" s="194"/>
      <c r="H81" s="194"/>
      <c r="I81" s="194"/>
      <c r="J81" s="194"/>
      <c r="K81" s="194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169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5" t="str">
        <f>E7</f>
        <v>Revitalizace objektu na základní školu UPRAVENO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130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04 - ÚT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20</v>
      </c>
      <c r="D89" s="43"/>
      <c r="E89" s="43"/>
      <c r="F89" s="28" t="str">
        <f>F12</f>
        <v xml:space="preserve"> </v>
      </c>
      <c r="G89" s="43"/>
      <c r="H89" s="43"/>
      <c r="I89" s="33" t="s">
        <v>22</v>
      </c>
      <c r="J89" s="82" t="str">
        <f>IF(J12="","",J12)</f>
        <v>30. 3. 2026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3" t="s">
        <v>24</v>
      </c>
      <c r="D91" s="43"/>
      <c r="E91" s="43"/>
      <c r="F91" s="28" t="str">
        <f>E15</f>
        <v xml:space="preserve"> </v>
      </c>
      <c r="G91" s="43"/>
      <c r="H91" s="43"/>
      <c r="I91" s="33" t="s">
        <v>29</v>
      </c>
      <c r="J91" s="37" t="str">
        <f>E21</f>
        <v xml:space="preserve"> 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27</v>
      </c>
      <c r="D92" s="43"/>
      <c r="E92" s="43"/>
      <c r="F92" s="28" t="str">
        <f>IF(E18="","",E18)</f>
        <v>Vyplň údaj</v>
      </c>
      <c r="G92" s="43"/>
      <c r="H92" s="43"/>
      <c r="I92" s="33" t="s">
        <v>32</v>
      </c>
      <c r="J92" s="37" t="str">
        <f>E24</f>
        <v xml:space="preserve"> 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6" t="s">
        <v>170</v>
      </c>
      <c r="D94" s="152"/>
      <c r="E94" s="152"/>
      <c r="F94" s="152"/>
      <c r="G94" s="152"/>
      <c r="H94" s="152"/>
      <c r="I94" s="152"/>
      <c r="J94" s="197" t="s">
        <v>171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8" t="s">
        <v>172</v>
      </c>
      <c r="D96" s="43"/>
      <c r="E96" s="43"/>
      <c r="F96" s="43"/>
      <c r="G96" s="43"/>
      <c r="H96" s="43"/>
      <c r="I96" s="43"/>
      <c r="J96" s="113">
        <f>J128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173</v>
      </c>
    </row>
    <row r="97" s="9" customFormat="1" ht="24.96" customHeight="1">
      <c r="A97" s="9"/>
      <c r="B97" s="199"/>
      <c r="C97" s="200"/>
      <c r="D97" s="201" t="s">
        <v>2448</v>
      </c>
      <c r="E97" s="202"/>
      <c r="F97" s="202"/>
      <c r="G97" s="202"/>
      <c r="H97" s="202"/>
      <c r="I97" s="202"/>
      <c r="J97" s="203">
        <f>J129</f>
        <v>0</v>
      </c>
      <c r="K97" s="200"/>
      <c r="L97" s="20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9" customFormat="1" ht="24.96" customHeight="1">
      <c r="A98" s="9"/>
      <c r="B98" s="199"/>
      <c r="C98" s="200"/>
      <c r="D98" s="201" t="s">
        <v>2449</v>
      </c>
      <c r="E98" s="202"/>
      <c r="F98" s="202"/>
      <c r="G98" s="202"/>
      <c r="H98" s="202"/>
      <c r="I98" s="202"/>
      <c r="J98" s="203">
        <f>J148</f>
        <v>0</v>
      </c>
      <c r="K98" s="200"/>
      <c r="L98" s="204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</row>
    <row r="99" s="2" customFormat="1" ht="21.84" customHeight="1">
      <c r="A99" s="41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66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</row>
    <row r="100" s="2" customFormat="1" ht="6.96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66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29.28" customHeight="1">
      <c r="A101" s="41"/>
      <c r="B101" s="42"/>
      <c r="C101" s="198" t="s">
        <v>218</v>
      </c>
      <c r="D101" s="43"/>
      <c r="E101" s="43"/>
      <c r="F101" s="43"/>
      <c r="G101" s="43"/>
      <c r="H101" s="43"/>
      <c r="I101" s="43"/>
      <c r="J101" s="211">
        <f>ROUND(J102 + J103 + J104 + J105 + J106 + J107,0)</f>
        <v>0</v>
      </c>
      <c r="K101" s="43"/>
      <c r="L101" s="66"/>
      <c r="N101" s="212" t="s">
        <v>40</v>
      </c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18" customHeight="1">
      <c r="A102" s="41"/>
      <c r="B102" s="42"/>
      <c r="C102" s="43"/>
      <c r="D102" s="147" t="s">
        <v>219</v>
      </c>
      <c r="E102" s="140"/>
      <c r="F102" s="140"/>
      <c r="G102" s="43"/>
      <c r="H102" s="43"/>
      <c r="I102" s="43"/>
      <c r="J102" s="141">
        <v>0</v>
      </c>
      <c r="K102" s="43"/>
      <c r="L102" s="213"/>
      <c r="M102" s="214"/>
      <c r="N102" s="215" t="s">
        <v>41</v>
      </c>
      <c r="O102" s="214"/>
      <c r="P102" s="214"/>
      <c r="Q102" s="214"/>
      <c r="R102" s="214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4"/>
      <c r="AG102" s="214"/>
      <c r="AH102" s="214"/>
      <c r="AI102" s="214"/>
      <c r="AJ102" s="214"/>
      <c r="AK102" s="214"/>
      <c r="AL102" s="214"/>
      <c r="AM102" s="214"/>
      <c r="AN102" s="214"/>
      <c r="AO102" s="214"/>
      <c r="AP102" s="214"/>
      <c r="AQ102" s="214"/>
      <c r="AR102" s="214"/>
      <c r="AS102" s="214"/>
      <c r="AT102" s="214"/>
      <c r="AU102" s="214"/>
      <c r="AV102" s="214"/>
      <c r="AW102" s="214"/>
      <c r="AX102" s="214"/>
      <c r="AY102" s="217" t="s">
        <v>220</v>
      </c>
      <c r="AZ102" s="214"/>
      <c r="BA102" s="214"/>
      <c r="BB102" s="214"/>
      <c r="BC102" s="214"/>
      <c r="BD102" s="214"/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217" t="s">
        <v>31</v>
      </c>
      <c r="BK102" s="214"/>
      <c r="BL102" s="214"/>
      <c r="BM102" s="214"/>
    </row>
    <row r="103" s="2" customFormat="1" ht="18" customHeight="1">
      <c r="A103" s="41"/>
      <c r="B103" s="42"/>
      <c r="C103" s="43"/>
      <c r="D103" s="147" t="s">
        <v>221</v>
      </c>
      <c r="E103" s="140"/>
      <c r="F103" s="140"/>
      <c r="G103" s="43"/>
      <c r="H103" s="43"/>
      <c r="I103" s="43"/>
      <c r="J103" s="141">
        <v>0</v>
      </c>
      <c r="K103" s="43"/>
      <c r="L103" s="213"/>
      <c r="M103" s="214"/>
      <c r="N103" s="215" t="s">
        <v>41</v>
      </c>
      <c r="O103" s="214"/>
      <c r="P103" s="214"/>
      <c r="Q103" s="214"/>
      <c r="R103" s="214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4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14"/>
      <c r="AS103" s="214"/>
      <c r="AT103" s="214"/>
      <c r="AU103" s="214"/>
      <c r="AV103" s="214"/>
      <c r="AW103" s="214"/>
      <c r="AX103" s="214"/>
      <c r="AY103" s="217" t="s">
        <v>220</v>
      </c>
      <c r="AZ103" s="214"/>
      <c r="BA103" s="214"/>
      <c r="BB103" s="214"/>
      <c r="BC103" s="214"/>
      <c r="BD103" s="214"/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217" t="s">
        <v>31</v>
      </c>
      <c r="BK103" s="214"/>
      <c r="BL103" s="214"/>
      <c r="BM103" s="214"/>
    </row>
    <row r="104" s="2" customFormat="1" ht="18" customHeight="1">
      <c r="A104" s="41"/>
      <c r="B104" s="42"/>
      <c r="C104" s="43"/>
      <c r="D104" s="147" t="s">
        <v>222</v>
      </c>
      <c r="E104" s="140"/>
      <c r="F104" s="140"/>
      <c r="G104" s="43"/>
      <c r="H104" s="43"/>
      <c r="I104" s="43"/>
      <c r="J104" s="141">
        <v>0</v>
      </c>
      <c r="K104" s="43"/>
      <c r="L104" s="213"/>
      <c r="M104" s="214"/>
      <c r="N104" s="215" t="s">
        <v>41</v>
      </c>
      <c r="O104" s="214"/>
      <c r="P104" s="214"/>
      <c r="Q104" s="214"/>
      <c r="R104" s="214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4"/>
      <c r="AR104" s="214"/>
      <c r="AS104" s="214"/>
      <c r="AT104" s="214"/>
      <c r="AU104" s="214"/>
      <c r="AV104" s="214"/>
      <c r="AW104" s="214"/>
      <c r="AX104" s="214"/>
      <c r="AY104" s="217" t="s">
        <v>220</v>
      </c>
      <c r="AZ104" s="214"/>
      <c r="BA104" s="214"/>
      <c r="BB104" s="214"/>
      <c r="BC104" s="214"/>
      <c r="BD104" s="214"/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217" t="s">
        <v>31</v>
      </c>
      <c r="BK104" s="214"/>
      <c r="BL104" s="214"/>
      <c r="BM104" s="214"/>
    </row>
    <row r="105" s="2" customFormat="1" ht="18" customHeight="1">
      <c r="A105" s="41"/>
      <c r="B105" s="42"/>
      <c r="C105" s="43"/>
      <c r="D105" s="147" t="s">
        <v>223</v>
      </c>
      <c r="E105" s="140"/>
      <c r="F105" s="140"/>
      <c r="G105" s="43"/>
      <c r="H105" s="43"/>
      <c r="I105" s="43"/>
      <c r="J105" s="141">
        <v>0</v>
      </c>
      <c r="K105" s="43"/>
      <c r="L105" s="213"/>
      <c r="M105" s="214"/>
      <c r="N105" s="215" t="s">
        <v>41</v>
      </c>
      <c r="O105" s="214"/>
      <c r="P105" s="214"/>
      <c r="Q105" s="214"/>
      <c r="R105" s="214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7" t="s">
        <v>220</v>
      </c>
      <c r="AZ105" s="214"/>
      <c r="BA105" s="214"/>
      <c r="BB105" s="214"/>
      <c r="BC105" s="214"/>
      <c r="BD105" s="214"/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217" t="s">
        <v>31</v>
      </c>
      <c r="BK105" s="214"/>
      <c r="BL105" s="214"/>
      <c r="BM105" s="214"/>
    </row>
    <row r="106" s="2" customFormat="1" ht="18" customHeight="1">
      <c r="A106" s="41"/>
      <c r="B106" s="42"/>
      <c r="C106" s="43"/>
      <c r="D106" s="147" t="s">
        <v>224</v>
      </c>
      <c r="E106" s="140"/>
      <c r="F106" s="140"/>
      <c r="G106" s="43"/>
      <c r="H106" s="43"/>
      <c r="I106" s="43"/>
      <c r="J106" s="141">
        <v>0</v>
      </c>
      <c r="K106" s="43"/>
      <c r="L106" s="213"/>
      <c r="M106" s="214"/>
      <c r="N106" s="215" t="s">
        <v>41</v>
      </c>
      <c r="O106" s="214"/>
      <c r="P106" s="214"/>
      <c r="Q106" s="214"/>
      <c r="R106" s="214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7" t="s">
        <v>220</v>
      </c>
      <c r="AZ106" s="214"/>
      <c r="BA106" s="214"/>
      <c r="BB106" s="214"/>
      <c r="BC106" s="214"/>
      <c r="BD106" s="214"/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217" t="s">
        <v>31</v>
      </c>
      <c r="BK106" s="214"/>
      <c r="BL106" s="214"/>
      <c r="BM106" s="214"/>
    </row>
    <row r="107" s="2" customFormat="1" ht="18" customHeight="1">
      <c r="A107" s="41"/>
      <c r="B107" s="42"/>
      <c r="C107" s="43"/>
      <c r="D107" s="140" t="s">
        <v>225</v>
      </c>
      <c r="E107" s="43"/>
      <c r="F107" s="43"/>
      <c r="G107" s="43"/>
      <c r="H107" s="43"/>
      <c r="I107" s="43"/>
      <c r="J107" s="141">
        <f>ROUND(J30*T107,0)</f>
        <v>0</v>
      </c>
      <c r="K107" s="43"/>
      <c r="L107" s="213"/>
      <c r="M107" s="214"/>
      <c r="N107" s="215" t="s">
        <v>41</v>
      </c>
      <c r="O107" s="214"/>
      <c r="P107" s="214"/>
      <c r="Q107" s="214"/>
      <c r="R107" s="214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7" t="s">
        <v>226</v>
      </c>
      <c r="AZ107" s="214"/>
      <c r="BA107" s="214"/>
      <c r="BB107" s="214"/>
      <c r="BC107" s="214"/>
      <c r="BD107" s="214"/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217" t="s">
        <v>31</v>
      </c>
      <c r="BK107" s="214"/>
      <c r="BL107" s="214"/>
      <c r="BM107" s="214"/>
    </row>
    <row r="108" s="2" customFormat="1">
      <c r="A108" s="41"/>
      <c r="B108" s="42"/>
      <c r="C108" s="43"/>
      <c r="D108" s="43"/>
      <c r="E108" s="43"/>
      <c r="F108" s="43"/>
      <c r="G108" s="43"/>
      <c r="H108" s="43"/>
      <c r="I108" s="43"/>
      <c r="J108" s="43"/>
      <c r="K108" s="43"/>
      <c r="L108" s="66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</row>
    <row r="109" s="2" customFormat="1" ht="29.28" customHeight="1">
      <c r="A109" s="41"/>
      <c r="B109" s="42"/>
      <c r="C109" s="151" t="s">
        <v>109</v>
      </c>
      <c r="D109" s="152"/>
      <c r="E109" s="152"/>
      <c r="F109" s="152"/>
      <c r="G109" s="152"/>
      <c r="H109" s="152"/>
      <c r="I109" s="152"/>
      <c r="J109" s="153">
        <f>ROUND(J96+J101,0)</f>
        <v>0</v>
      </c>
      <c r="K109" s="152"/>
      <c r="L109" s="66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6.96" customHeight="1">
      <c r="A110" s="41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6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4" s="2" customFormat="1" ht="6.96" customHeight="1">
      <c r="A114" s="41"/>
      <c r="B114" s="71"/>
      <c r="C114" s="72"/>
      <c r="D114" s="72"/>
      <c r="E114" s="72"/>
      <c r="F114" s="72"/>
      <c r="G114" s="72"/>
      <c r="H114" s="72"/>
      <c r="I114" s="72"/>
      <c r="J114" s="72"/>
      <c r="K114" s="72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5" s="2" customFormat="1" ht="24.96" customHeight="1">
      <c r="A115" s="41"/>
      <c r="B115" s="42"/>
      <c r="C115" s="24" t="s">
        <v>227</v>
      </c>
      <c r="D115" s="43"/>
      <c r="E115" s="43"/>
      <c r="F115" s="43"/>
      <c r="G115" s="43"/>
      <c r="H115" s="43"/>
      <c r="I115" s="43"/>
      <c r="J115" s="43"/>
      <c r="K115" s="43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6.96" customHeight="1">
      <c r="A116" s="41"/>
      <c r="B116" s="42"/>
      <c r="C116" s="43"/>
      <c r="D116" s="43"/>
      <c r="E116" s="43"/>
      <c r="F116" s="43"/>
      <c r="G116" s="43"/>
      <c r="H116" s="43"/>
      <c r="I116" s="43"/>
      <c r="J116" s="43"/>
      <c r="K116" s="43"/>
      <c r="L116" s="66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12" customHeight="1">
      <c r="A117" s="41"/>
      <c r="B117" s="42"/>
      <c r="C117" s="33" t="s">
        <v>16</v>
      </c>
      <c r="D117" s="43"/>
      <c r="E117" s="43"/>
      <c r="F117" s="43"/>
      <c r="G117" s="43"/>
      <c r="H117" s="43"/>
      <c r="I117" s="43"/>
      <c r="J117" s="43"/>
      <c r="K117" s="43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6.5" customHeight="1">
      <c r="A118" s="41"/>
      <c r="B118" s="42"/>
      <c r="C118" s="43"/>
      <c r="D118" s="43"/>
      <c r="E118" s="195" t="str">
        <f>E7</f>
        <v>Revitalizace objektu na základní školu UPRAVENO</v>
      </c>
      <c r="F118" s="33"/>
      <c r="G118" s="33"/>
      <c r="H118" s="3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2" customHeight="1">
      <c r="A119" s="41"/>
      <c r="B119" s="42"/>
      <c r="C119" s="33" t="s">
        <v>130</v>
      </c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6.5" customHeight="1">
      <c r="A120" s="41"/>
      <c r="B120" s="42"/>
      <c r="C120" s="43"/>
      <c r="D120" s="43"/>
      <c r="E120" s="79" t="str">
        <f>E9</f>
        <v>04 - ÚT</v>
      </c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6.96" customHeight="1">
      <c r="A121" s="41"/>
      <c r="B121" s="42"/>
      <c r="C121" s="43"/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2" customHeight="1">
      <c r="A122" s="41"/>
      <c r="B122" s="42"/>
      <c r="C122" s="33" t="s">
        <v>20</v>
      </c>
      <c r="D122" s="43"/>
      <c r="E122" s="43"/>
      <c r="F122" s="28" t="str">
        <f>F12</f>
        <v xml:space="preserve"> </v>
      </c>
      <c r="G122" s="43"/>
      <c r="H122" s="43"/>
      <c r="I122" s="33" t="s">
        <v>22</v>
      </c>
      <c r="J122" s="82" t="str">
        <f>IF(J12="","",J12)</f>
        <v>30. 3. 2026</v>
      </c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6.96" customHeight="1">
      <c r="A123" s="41"/>
      <c r="B123" s="42"/>
      <c r="C123" s="43"/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15.15" customHeight="1">
      <c r="A124" s="41"/>
      <c r="B124" s="42"/>
      <c r="C124" s="33" t="s">
        <v>24</v>
      </c>
      <c r="D124" s="43"/>
      <c r="E124" s="43"/>
      <c r="F124" s="28" t="str">
        <f>E15</f>
        <v xml:space="preserve"> </v>
      </c>
      <c r="G124" s="43"/>
      <c r="H124" s="43"/>
      <c r="I124" s="33" t="s">
        <v>29</v>
      </c>
      <c r="J124" s="37" t="str">
        <f>E21</f>
        <v xml:space="preserve"> </v>
      </c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5.15" customHeight="1">
      <c r="A125" s="41"/>
      <c r="B125" s="42"/>
      <c r="C125" s="33" t="s">
        <v>27</v>
      </c>
      <c r="D125" s="43"/>
      <c r="E125" s="43"/>
      <c r="F125" s="28" t="str">
        <f>IF(E18="","",E18)</f>
        <v>Vyplň údaj</v>
      </c>
      <c r="G125" s="43"/>
      <c r="H125" s="43"/>
      <c r="I125" s="33" t="s">
        <v>32</v>
      </c>
      <c r="J125" s="37" t="str">
        <f>E24</f>
        <v xml:space="preserve"> 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0.32" customHeight="1">
      <c r="A126" s="41"/>
      <c r="B126" s="42"/>
      <c r="C126" s="43"/>
      <c r="D126" s="43"/>
      <c r="E126" s="43"/>
      <c r="F126" s="43"/>
      <c r="G126" s="43"/>
      <c r="H126" s="43"/>
      <c r="I126" s="43"/>
      <c r="J126" s="43"/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11" customFormat="1" ht="29.28" customHeight="1">
      <c r="A127" s="219"/>
      <c r="B127" s="220"/>
      <c r="C127" s="221" t="s">
        <v>228</v>
      </c>
      <c r="D127" s="222" t="s">
        <v>61</v>
      </c>
      <c r="E127" s="222" t="s">
        <v>57</v>
      </c>
      <c r="F127" s="222" t="s">
        <v>58</v>
      </c>
      <c r="G127" s="222" t="s">
        <v>229</v>
      </c>
      <c r="H127" s="222" t="s">
        <v>230</v>
      </c>
      <c r="I127" s="222" t="s">
        <v>231</v>
      </c>
      <c r="J127" s="223" t="s">
        <v>171</v>
      </c>
      <c r="K127" s="224" t="s">
        <v>232</v>
      </c>
      <c r="L127" s="225"/>
      <c r="M127" s="103" t="s">
        <v>1</v>
      </c>
      <c r="N127" s="104" t="s">
        <v>40</v>
      </c>
      <c r="O127" s="104" t="s">
        <v>233</v>
      </c>
      <c r="P127" s="104" t="s">
        <v>234</v>
      </c>
      <c r="Q127" s="104" t="s">
        <v>235</v>
      </c>
      <c r="R127" s="104" t="s">
        <v>236</v>
      </c>
      <c r="S127" s="104" t="s">
        <v>237</v>
      </c>
      <c r="T127" s="105" t="s">
        <v>238</v>
      </c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</row>
    <row r="128" s="2" customFormat="1" ht="22.8" customHeight="1">
      <c r="A128" s="41"/>
      <c r="B128" s="42"/>
      <c r="C128" s="110" t="s">
        <v>239</v>
      </c>
      <c r="D128" s="43"/>
      <c r="E128" s="43"/>
      <c r="F128" s="43"/>
      <c r="G128" s="43"/>
      <c r="H128" s="43"/>
      <c r="I128" s="43"/>
      <c r="J128" s="226">
        <f>BK128</f>
        <v>0</v>
      </c>
      <c r="K128" s="43"/>
      <c r="L128" s="44"/>
      <c r="M128" s="106"/>
      <c r="N128" s="227"/>
      <c r="O128" s="107"/>
      <c r="P128" s="228">
        <f>P129+P148</f>
        <v>0</v>
      </c>
      <c r="Q128" s="107"/>
      <c r="R128" s="228">
        <f>R129+R148</f>
        <v>0</v>
      </c>
      <c r="S128" s="107"/>
      <c r="T128" s="229">
        <f>T129+T148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18" t="s">
        <v>75</v>
      </c>
      <c r="AU128" s="18" t="s">
        <v>173</v>
      </c>
      <c r="BK128" s="230">
        <f>BK129+BK148</f>
        <v>0</v>
      </c>
    </row>
    <row r="129" s="12" customFormat="1" ht="25.92" customHeight="1">
      <c r="A129" s="12"/>
      <c r="B129" s="231"/>
      <c r="C129" s="232"/>
      <c r="D129" s="233" t="s">
        <v>75</v>
      </c>
      <c r="E129" s="234" t="s">
        <v>2379</v>
      </c>
      <c r="F129" s="234" t="s">
        <v>93</v>
      </c>
      <c r="G129" s="232"/>
      <c r="H129" s="232"/>
      <c r="I129" s="235"/>
      <c r="J129" s="236">
        <f>BK129</f>
        <v>0</v>
      </c>
      <c r="K129" s="232"/>
      <c r="L129" s="237"/>
      <c r="M129" s="238"/>
      <c r="N129" s="239"/>
      <c r="O129" s="239"/>
      <c r="P129" s="240">
        <f>SUM(P130:P147)</f>
        <v>0</v>
      </c>
      <c r="Q129" s="239"/>
      <c r="R129" s="240">
        <f>SUM(R130:R147)</f>
        <v>0</v>
      </c>
      <c r="S129" s="239"/>
      <c r="T129" s="241">
        <f>SUM(T130:T147)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42" t="s">
        <v>31</v>
      </c>
      <c r="AT129" s="243" t="s">
        <v>75</v>
      </c>
      <c r="AU129" s="243" t="s">
        <v>76</v>
      </c>
      <c r="AY129" s="242" t="s">
        <v>242</v>
      </c>
      <c r="BK129" s="244">
        <f>SUM(BK130:BK147)</f>
        <v>0</v>
      </c>
    </row>
    <row r="130" s="2" customFormat="1" ht="16.5" customHeight="1">
      <c r="A130" s="41"/>
      <c r="B130" s="42"/>
      <c r="C130" s="247" t="s">
        <v>31</v>
      </c>
      <c r="D130" s="247" t="s">
        <v>245</v>
      </c>
      <c r="E130" s="248" t="s">
        <v>31</v>
      </c>
      <c r="F130" s="249" t="s">
        <v>2450</v>
      </c>
      <c r="G130" s="250" t="s">
        <v>1738</v>
      </c>
      <c r="H130" s="251">
        <v>1</v>
      </c>
      <c r="I130" s="252"/>
      <c r="J130" s="251">
        <f>ROUND(I130*H130,3)</f>
        <v>0</v>
      </c>
      <c r="K130" s="253"/>
      <c r="L130" s="44"/>
      <c r="M130" s="254" t="s">
        <v>1</v>
      </c>
      <c r="N130" s="255" t="s">
        <v>41</v>
      </c>
      <c r="O130" s="94"/>
      <c r="P130" s="256">
        <f>O130*H130</f>
        <v>0</v>
      </c>
      <c r="Q130" s="256">
        <v>0</v>
      </c>
      <c r="R130" s="256">
        <f>Q130*H130</f>
        <v>0</v>
      </c>
      <c r="S130" s="256">
        <v>0</v>
      </c>
      <c r="T130" s="25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58" t="s">
        <v>518</v>
      </c>
      <c r="AT130" s="258" t="s">
        <v>245</v>
      </c>
      <c r="AU130" s="258" t="s">
        <v>31</v>
      </c>
      <c r="AY130" s="18" t="s">
        <v>242</v>
      </c>
      <c r="BE130" s="146">
        <f>IF(N130="základní",J130,0)</f>
        <v>0</v>
      </c>
      <c r="BF130" s="146">
        <f>IF(N130="snížená",J130,0)</f>
        <v>0</v>
      </c>
      <c r="BG130" s="146">
        <f>IF(N130="zákl. přenesená",J130,0)</f>
        <v>0</v>
      </c>
      <c r="BH130" s="146">
        <f>IF(N130="sníž. přenesená",J130,0)</f>
        <v>0</v>
      </c>
      <c r="BI130" s="146">
        <f>IF(N130="nulová",J130,0)</f>
        <v>0</v>
      </c>
      <c r="BJ130" s="18" t="s">
        <v>31</v>
      </c>
      <c r="BK130" s="259">
        <f>ROUND(I130*H130,3)</f>
        <v>0</v>
      </c>
      <c r="BL130" s="18" t="s">
        <v>518</v>
      </c>
      <c r="BM130" s="258" t="s">
        <v>2451</v>
      </c>
    </row>
    <row r="131" s="2" customFormat="1" ht="16.5" customHeight="1">
      <c r="A131" s="41"/>
      <c r="B131" s="42"/>
      <c r="C131" s="247" t="s">
        <v>85</v>
      </c>
      <c r="D131" s="247" t="s">
        <v>245</v>
      </c>
      <c r="E131" s="248" t="s">
        <v>85</v>
      </c>
      <c r="F131" s="249" t="s">
        <v>2452</v>
      </c>
      <c r="G131" s="250" t="s">
        <v>1738</v>
      </c>
      <c r="H131" s="251">
        <v>1</v>
      </c>
      <c r="I131" s="252"/>
      <c r="J131" s="251">
        <f>ROUND(I131*H131,3)</f>
        <v>0</v>
      </c>
      <c r="K131" s="253"/>
      <c r="L131" s="44"/>
      <c r="M131" s="254" t="s">
        <v>1</v>
      </c>
      <c r="N131" s="255" t="s">
        <v>41</v>
      </c>
      <c r="O131" s="94"/>
      <c r="P131" s="256">
        <f>O131*H131</f>
        <v>0</v>
      </c>
      <c r="Q131" s="256">
        <v>0</v>
      </c>
      <c r="R131" s="256">
        <f>Q131*H131</f>
        <v>0</v>
      </c>
      <c r="S131" s="256">
        <v>0</v>
      </c>
      <c r="T131" s="25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58" t="s">
        <v>518</v>
      </c>
      <c r="AT131" s="258" t="s">
        <v>245</v>
      </c>
      <c r="AU131" s="258" t="s">
        <v>31</v>
      </c>
      <c r="AY131" s="18" t="s">
        <v>242</v>
      </c>
      <c r="BE131" s="146">
        <f>IF(N131="základní",J131,0)</f>
        <v>0</v>
      </c>
      <c r="BF131" s="146">
        <f>IF(N131="snížená",J131,0)</f>
        <v>0</v>
      </c>
      <c r="BG131" s="146">
        <f>IF(N131="zákl. přenesená",J131,0)</f>
        <v>0</v>
      </c>
      <c r="BH131" s="146">
        <f>IF(N131="sníž. přenesená",J131,0)</f>
        <v>0</v>
      </c>
      <c r="BI131" s="146">
        <f>IF(N131="nulová",J131,0)</f>
        <v>0</v>
      </c>
      <c r="BJ131" s="18" t="s">
        <v>31</v>
      </c>
      <c r="BK131" s="259">
        <f>ROUND(I131*H131,3)</f>
        <v>0</v>
      </c>
      <c r="BL131" s="18" t="s">
        <v>518</v>
      </c>
      <c r="BM131" s="258" t="s">
        <v>2453</v>
      </c>
    </row>
    <row r="132" s="2" customFormat="1" ht="16.5" customHeight="1">
      <c r="A132" s="41"/>
      <c r="B132" s="42"/>
      <c r="C132" s="247" t="s">
        <v>113</v>
      </c>
      <c r="D132" s="247" t="s">
        <v>245</v>
      </c>
      <c r="E132" s="248" t="s">
        <v>113</v>
      </c>
      <c r="F132" s="249" t="s">
        <v>2454</v>
      </c>
      <c r="G132" s="250" t="s">
        <v>1738</v>
      </c>
      <c r="H132" s="251">
        <v>1</v>
      </c>
      <c r="I132" s="252"/>
      <c r="J132" s="251">
        <f>ROUND(I132*H132,3)</f>
        <v>0</v>
      </c>
      <c r="K132" s="253"/>
      <c r="L132" s="44"/>
      <c r="M132" s="254" t="s">
        <v>1</v>
      </c>
      <c r="N132" s="255" t="s">
        <v>41</v>
      </c>
      <c r="O132" s="94"/>
      <c r="P132" s="256">
        <f>O132*H132</f>
        <v>0</v>
      </c>
      <c r="Q132" s="256">
        <v>0</v>
      </c>
      <c r="R132" s="256">
        <f>Q132*H132</f>
        <v>0</v>
      </c>
      <c r="S132" s="256">
        <v>0</v>
      </c>
      <c r="T132" s="25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58" t="s">
        <v>518</v>
      </c>
      <c r="AT132" s="258" t="s">
        <v>245</v>
      </c>
      <c r="AU132" s="258" t="s">
        <v>31</v>
      </c>
      <c r="AY132" s="18" t="s">
        <v>242</v>
      </c>
      <c r="BE132" s="146">
        <f>IF(N132="základní",J132,0)</f>
        <v>0</v>
      </c>
      <c r="BF132" s="146">
        <f>IF(N132="snížená",J132,0)</f>
        <v>0</v>
      </c>
      <c r="BG132" s="146">
        <f>IF(N132="zákl. přenesená",J132,0)</f>
        <v>0</v>
      </c>
      <c r="BH132" s="146">
        <f>IF(N132="sníž. přenesená",J132,0)</f>
        <v>0</v>
      </c>
      <c r="BI132" s="146">
        <f>IF(N132="nulová",J132,0)</f>
        <v>0</v>
      </c>
      <c r="BJ132" s="18" t="s">
        <v>31</v>
      </c>
      <c r="BK132" s="259">
        <f>ROUND(I132*H132,3)</f>
        <v>0</v>
      </c>
      <c r="BL132" s="18" t="s">
        <v>518</v>
      </c>
      <c r="BM132" s="258" t="s">
        <v>2455</v>
      </c>
    </row>
    <row r="133" s="2" customFormat="1" ht="16.5" customHeight="1">
      <c r="A133" s="41"/>
      <c r="B133" s="42"/>
      <c r="C133" s="247" t="s">
        <v>249</v>
      </c>
      <c r="D133" s="247" t="s">
        <v>245</v>
      </c>
      <c r="E133" s="248" t="s">
        <v>249</v>
      </c>
      <c r="F133" s="249" t="s">
        <v>2456</v>
      </c>
      <c r="G133" s="250" t="s">
        <v>1738</v>
      </c>
      <c r="H133" s="251">
        <v>61</v>
      </c>
      <c r="I133" s="252"/>
      <c r="J133" s="251">
        <f>ROUND(I133*H133,3)</f>
        <v>0</v>
      </c>
      <c r="K133" s="253"/>
      <c r="L133" s="44"/>
      <c r="M133" s="254" t="s">
        <v>1</v>
      </c>
      <c r="N133" s="255" t="s">
        <v>41</v>
      </c>
      <c r="O133" s="94"/>
      <c r="P133" s="256">
        <f>O133*H133</f>
        <v>0</v>
      </c>
      <c r="Q133" s="256">
        <v>0</v>
      </c>
      <c r="R133" s="256">
        <f>Q133*H133</f>
        <v>0</v>
      </c>
      <c r="S133" s="256">
        <v>0</v>
      </c>
      <c r="T133" s="25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58" t="s">
        <v>518</v>
      </c>
      <c r="AT133" s="258" t="s">
        <v>245</v>
      </c>
      <c r="AU133" s="258" t="s">
        <v>31</v>
      </c>
      <c r="AY133" s="18" t="s">
        <v>242</v>
      </c>
      <c r="BE133" s="146">
        <f>IF(N133="základní",J133,0)</f>
        <v>0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8" t="s">
        <v>31</v>
      </c>
      <c r="BK133" s="259">
        <f>ROUND(I133*H133,3)</f>
        <v>0</v>
      </c>
      <c r="BL133" s="18" t="s">
        <v>518</v>
      </c>
      <c r="BM133" s="258" t="s">
        <v>2457</v>
      </c>
    </row>
    <row r="134" s="2" customFormat="1" ht="16.5" customHeight="1">
      <c r="A134" s="41"/>
      <c r="B134" s="42"/>
      <c r="C134" s="247" t="s">
        <v>1221</v>
      </c>
      <c r="D134" s="247" t="s">
        <v>245</v>
      </c>
      <c r="E134" s="248" t="s">
        <v>1221</v>
      </c>
      <c r="F134" s="249" t="s">
        <v>2458</v>
      </c>
      <c r="G134" s="250" t="s">
        <v>2459</v>
      </c>
      <c r="H134" s="251">
        <v>61</v>
      </c>
      <c r="I134" s="252"/>
      <c r="J134" s="251">
        <f>ROUND(I134*H134,3)</f>
        <v>0</v>
      </c>
      <c r="K134" s="253"/>
      <c r="L134" s="44"/>
      <c r="M134" s="254" t="s">
        <v>1</v>
      </c>
      <c r="N134" s="255" t="s">
        <v>41</v>
      </c>
      <c r="O134" s="94"/>
      <c r="P134" s="256">
        <f>O134*H134</f>
        <v>0</v>
      </c>
      <c r="Q134" s="256">
        <v>0</v>
      </c>
      <c r="R134" s="256">
        <f>Q134*H134</f>
        <v>0</v>
      </c>
      <c r="S134" s="256">
        <v>0</v>
      </c>
      <c r="T134" s="257">
        <f>S134*H134</f>
        <v>0</v>
      </c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R134" s="258" t="s">
        <v>518</v>
      </c>
      <c r="AT134" s="258" t="s">
        <v>245</v>
      </c>
      <c r="AU134" s="258" t="s">
        <v>31</v>
      </c>
      <c r="AY134" s="18" t="s">
        <v>242</v>
      </c>
      <c r="BE134" s="146">
        <f>IF(N134="základní",J134,0)</f>
        <v>0</v>
      </c>
      <c r="BF134" s="146">
        <f>IF(N134="snížená",J134,0)</f>
        <v>0</v>
      </c>
      <c r="BG134" s="146">
        <f>IF(N134="zákl. přenesená",J134,0)</f>
        <v>0</v>
      </c>
      <c r="BH134" s="146">
        <f>IF(N134="sníž. přenesená",J134,0)</f>
        <v>0</v>
      </c>
      <c r="BI134" s="146">
        <f>IF(N134="nulová",J134,0)</f>
        <v>0</v>
      </c>
      <c r="BJ134" s="18" t="s">
        <v>31</v>
      </c>
      <c r="BK134" s="259">
        <f>ROUND(I134*H134,3)</f>
        <v>0</v>
      </c>
      <c r="BL134" s="18" t="s">
        <v>518</v>
      </c>
      <c r="BM134" s="258" t="s">
        <v>2460</v>
      </c>
    </row>
    <row r="135" s="2" customFormat="1" ht="16.5" customHeight="1">
      <c r="A135" s="41"/>
      <c r="B135" s="42"/>
      <c r="C135" s="247" t="s">
        <v>657</v>
      </c>
      <c r="D135" s="247" t="s">
        <v>245</v>
      </c>
      <c r="E135" s="248" t="s">
        <v>657</v>
      </c>
      <c r="F135" s="249" t="s">
        <v>2461</v>
      </c>
      <c r="G135" s="250" t="s">
        <v>2459</v>
      </c>
      <c r="H135" s="251">
        <v>61</v>
      </c>
      <c r="I135" s="252"/>
      <c r="J135" s="251">
        <f>ROUND(I135*H135,3)</f>
        <v>0</v>
      </c>
      <c r="K135" s="253"/>
      <c r="L135" s="44"/>
      <c r="M135" s="254" t="s">
        <v>1</v>
      </c>
      <c r="N135" s="255" t="s">
        <v>41</v>
      </c>
      <c r="O135" s="94"/>
      <c r="P135" s="256">
        <f>O135*H135</f>
        <v>0</v>
      </c>
      <c r="Q135" s="256">
        <v>0</v>
      </c>
      <c r="R135" s="256">
        <f>Q135*H135</f>
        <v>0</v>
      </c>
      <c r="S135" s="256">
        <v>0</v>
      </c>
      <c r="T135" s="25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58" t="s">
        <v>518</v>
      </c>
      <c r="AT135" s="258" t="s">
        <v>245</v>
      </c>
      <c r="AU135" s="258" t="s">
        <v>31</v>
      </c>
      <c r="AY135" s="18" t="s">
        <v>242</v>
      </c>
      <c r="BE135" s="146">
        <f>IF(N135="základní",J135,0)</f>
        <v>0</v>
      </c>
      <c r="BF135" s="146">
        <f>IF(N135="snížená",J135,0)</f>
        <v>0</v>
      </c>
      <c r="BG135" s="146">
        <f>IF(N135="zákl. přenesená",J135,0)</f>
        <v>0</v>
      </c>
      <c r="BH135" s="146">
        <f>IF(N135="sníž. přenesená",J135,0)</f>
        <v>0</v>
      </c>
      <c r="BI135" s="146">
        <f>IF(N135="nulová",J135,0)</f>
        <v>0</v>
      </c>
      <c r="BJ135" s="18" t="s">
        <v>31</v>
      </c>
      <c r="BK135" s="259">
        <f>ROUND(I135*H135,3)</f>
        <v>0</v>
      </c>
      <c r="BL135" s="18" t="s">
        <v>518</v>
      </c>
      <c r="BM135" s="258" t="s">
        <v>2462</v>
      </c>
    </row>
    <row r="136" s="2" customFormat="1" ht="16.5" customHeight="1">
      <c r="A136" s="41"/>
      <c r="B136" s="42"/>
      <c r="C136" s="247" t="s">
        <v>2388</v>
      </c>
      <c r="D136" s="247" t="s">
        <v>245</v>
      </c>
      <c r="E136" s="248" t="s">
        <v>2388</v>
      </c>
      <c r="F136" s="249" t="s">
        <v>2463</v>
      </c>
      <c r="G136" s="250" t="s">
        <v>465</v>
      </c>
      <c r="H136" s="251">
        <v>510</v>
      </c>
      <c r="I136" s="252"/>
      <c r="J136" s="251">
        <f>ROUND(I136*H136,3)</f>
        <v>0</v>
      </c>
      <c r="K136" s="253"/>
      <c r="L136" s="44"/>
      <c r="M136" s="254" t="s">
        <v>1</v>
      </c>
      <c r="N136" s="255" t="s">
        <v>41</v>
      </c>
      <c r="O136" s="94"/>
      <c r="P136" s="256">
        <f>O136*H136</f>
        <v>0</v>
      </c>
      <c r="Q136" s="256">
        <v>0</v>
      </c>
      <c r="R136" s="256">
        <f>Q136*H136</f>
        <v>0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518</v>
      </c>
      <c r="AT136" s="258" t="s">
        <v>245</v>
      </c>
      <c r="AU136" s="258" t="s">
        <v>31</v>
      </c>
      <c r="AY136" s="18" t="s">
        <v>242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31</v>
      </c>
      <c r="BK136" s="259">
        <f>ROUND(I136*H136,3)</f>
        <v>0</v>
      </c>
      <c r="BL136" s="18" t="s">
        <v>518</v>
      </c>
      <c r="BM136" s="258" t="s">
        <v>2464</v>
      </c>
    </row>
    <row r="137" s="2" customFormat="1" ht="16.5" customHeight="1">
      <c r="A137" s="41"/>
      <c r="B137" s="42"/>
      <c r="C137" s="247" t="s">
        <v>554</v>
      </c>
      <c r="D137" s="247" t="s">
        <v>245</v>
      </c>
      <c r="E137" s="248" t="s">
        <v>554</v>
      </c>
      <c r="F137" s="249" t="s">
        <v>2437</v>
      </c>
      <c r="G137" s="250" t="s">
        <v>2267</v>
      </c>
      <c r="H137" s="251">
        <v>1</v>
      </c>
      <c r="I137" s="252"/>
      <c r="J137" s="251">
        <f>ROUND(I137*H137,3)</f>
        <v>0</v>
      </c>
      <c r="K137" s="253"/>
      <c r="L137" s="44"/>
      <c r="M137" s="254" t="s">
        <v>1</v>
      </c>
      <c r="N137" s="255" t="s">
        <v>41</v>
      </c>
      <c r="O137" s="94"/>
      <c r="P137" s="256">
        <f>O137*H137</f>
        <v>0</v>
      </c>
      <c r="Q137" s="256">
        <v>0</v>
      </c>
      <c r="R137" s="256">
        <f>Q137*H137</f>
        <v>0</v>
      </c>
      <c r="S137" s="256">
        <v>0</v>
      </c>
      <c r="T137" s="25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58" t="s">
        <v>518</v>
      </c>
      <c r="AT137" s="258" t="s">
        <v>245</v>
      </c>
      <c r="AU137" s="258" t="s">
        <v>31</v>
      </c>
      <c r="AY137" s="18" t="s">
        <v>242</v>
      </c>
      <c r="BE137" s="146">
        <f>IF(N137="základní",J137,0)</f>
        <v>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8" t="s">
        <v>31</v>
      </c>
      <c r="BK137" s="259">
        <f>ROUND(I137*H137,3)</f>
        <v>0</v>
      </c>
      <c r="BL137" s="18" t="s">
        <v>518</v>
      </c>
      <c r="BM137" s="258" t="s">
        <v>2465</v>
      </c>
    </row>
    <row r="138" s="2" customFormat="1" ht="16.5" customHeight="1">
      <c r="A138" s="41"/>
      <c r="B138" s="42"/>
      <c r="C138" s="247" t="s">
        <v>937</v>
      </c>
      <c r="D138" s="247" t="s">
        <v>245</v>
      </c>
      <c r="E138" s="248" t="s">
        <v>937</v>
      </c>
      <c r="F138" s="249" t="s">
        <v>2466</v>
      </c>
      <c r="G138" s="250" t="s">
        <v>2267</v>
      </c>
      <c r="H138" s="251">
        <v>1</v>
      </c>
      <c r="I138" s="252"/>
      <c r="J138" s="251">
        <f>ROUND(I138*H138,3)</f>
        <v>0</v>
      </c>
      <c r="K138" s="253"/>
      <c r="L138" s="44"/>
      <c r="M138" s="254" t="s">
        <v>1</v>
      </c>
      <c r="N138" s="255" t="s">
        <v>41</v>
      </c>
      <c r="O138" s="94"/>
      <c r="P138" s="256">
        <f>O138*H138</f>
        <v>0</v>
      </c>
      <c r="Q138" s="256">
        <v>0</v>
      </c>
      <c r="R138" s="256">
        <f>Q138*H138</f>
        <v>0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518</v>
      </c>
      <c r="AT138" s="258" t="s">
        <v>245</v>
      </c>
      <c r="AU138" s="258" t="s">
        <v>31</v>
      </c>
      <c r="AY138" s="18" t="s">
        <v>242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31</v>
      </c>
      <c r="BK138" s="259">
        <f>ROUND(I138*H138,3)</f>
        <v>0</v>
      </c>
      <c r="BL138" s="18" t="s">
        <v>518</v>
      </c>
      <c r="BM138" s="258" t="s">
        <v>2467</v>
      </c>
    </row>
    <row r="139" s="2" customFormat="1" ht="16.5" customHeight="1">
      <c r="A139" s="41"/>
      <c r="B139" s="42"/>
      <c r="C139" s="247" t="s">
        <v>799</v>
      </c>
      <c r="D139" s="247" t="s">
        <v>245</v>
      </c>
      <c r="E139" s="248" t="s">
        <v>799</v>
      </c>
      <c r="F139" s="249" t="s">
        <v>2468</v>
      </c>
      <c r="G139" s="250" t="s">
        <v>1738</v>
      </c>
      <c r="H139" s="251">
        <v>2</v>
      </c>
      <c r="I139" s="252"/>
      <c r="J139" s="251">
        <f>ROUND(I139*H139,3)</f>
        <v>0</v>
      </c>
      <c r="K139" s="253"/>
      <c r="L139" s="44"/>
      <c r="M139" s="254" t="s">
        <v>1</v>
      </c>
      <c r="N139" s="255" t="s">
        <v>41</v>
      </c>
      <c r="O139" s="94"/>
      <c r="P139" s="256">
        <f>O139*H139</f>
        <v>0</v>
      </c>
      <c r="Q139" s="256">
        <v>0</v>
      </c>
      <c r="R139" s="256">
        <f>Q139*H139</f>
        <v>0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518</v>
      </c>
      <c r="AT139" s="258" t="s">
        <v>245</v>
      </c>
      <c r="AU139" s="258" t="s">
        <v>31</v>
      </c>
      <c r="AY139" s="18" t="s">
        <v>242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31</v>
      </c>
      <c r="BK139" s="259">
        <f>ROUND(I139*H139,3)</f>
        <v>0</v>
      </c>
      <c r="BL139" s="18" t="s">
        <v>518</v>
      </c>
      <c r="BM139" s="258" t="s">
        <v>2469</v>
      </c>
    </row>
    <row r="140" s="2" customFormat="1" ht="16.5" customHeight="1">
      <c r="A140" s="41"/>
      <c r="B140" s="42"/>
      <c r="C140" s="247" t="s">
        <v>814</v>
      </c>
      <c r="D140" s="247" t="s">
        <v>245</v>
      </c>
      <c r="E140" s="248" t="s">
        <v>814</v>
      </c>
      <c r="F140" s="249" t="s">
        <v>2470</v>
      </c>
      <c r="G140" s="250" t="s">
        <v>2267</v>
      </c>
      <c r="H140" s="251">
        <v>1</v>
      </c>
      <c r="I140" s="252"/>
      <c r="J140" s="251">
        <f>ROUND(I140*H140,3)</f>
        <v>0</v>
      </c>
      <c r="K140" s="253"/>
      <c r="L140" s="44"/>
      <c r="M140" s="254" t="s">
        <v>1</v>
      </c>
      <c r="N140" s="255" t="s">
        <v>41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518</v>
      </c>
      <c r="AT140" s="258" t="s">
        <v>245</v>
      </c>
      <c r="AU140" s="258" t="s">
        <v>31</v>
      </c>
      <c r="AY140" s="18" t="s">
        <v>242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31</v>
      </c>
      <c r="BK140" s="259">
        <f>ROUND(I140*H140,3)</f>
        <v>0</v>
      </c>
      <c r="BL140" s="18" t="s">
        <v>518</v>
      </c>
      <c r="BM140" s="258" t="s">
        <v>2471</v>
      </c>
    </row>
    <row r="141" s="2" customFormat="1" ht="16.5" customHeight="1">
      <c r="A141" s="41"/>
      <c r="B141" s="42"/>
      <c r="C141" s="247" t="s">
        <v>9</v>
      </c>
      <c r="D141" s="247" t="s">
        <v>245</v>
      </c>
      <c r="E141" s="248" t="s">
        <v>9</v>
      </c>
      <c r="F141" s="249" t="s">
        <v>2472</v>
      </c>
      <c r="G141" s="250" t="s">
        <v>2267</v>
      </c>
      <c r="H141" s="251">
        <v>1</v>
      </c>
      <c r="I141" s="252"/>
      <c r="J141" s="251">
        <f>ROUND(I141*H141,3)</f>
        <v>0</v>
      </c>
      <c r="K141" s="253"/>
      <c r="L141" s="44"/>
      <c r="M141" s="254" t="s">
        <v>1</v>
      </c>
      <c r="N141" s="255" t="s">
        <v>41</v>
      </c>
      <c r="O141" s="94"/>
      <c r="P141" s="256">
        <f>O141*H141</f>
        <v>0</v>
      </c>
      <c r="Q141" s="256">
        <v>0</v>
      </c>
      <c r="R141" s="256">
        <f>Q141*H141</f>
        <v>0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518</v>
      </c>
      <c r="AT141" s="258" t="s">
        <v>245</v>
      </c>
      <c r="AU141" s="258" t="s">
        <v>31</v>
      </c>
      <c r="AY141" s="18" t="s">
        <v>242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31</v>
      </c>
      <c r="BK141" s="259">
        <f>ROUND(I141*H141,3)</f>
        <v>0</v>
      </c>
      <c r="BL141" s="18" t="s">
        <v>518</v>
      </c>
      <c r="BM141" s="258" t="s">
        <v>2473</v>
      </c>
    </row>
    <row r="142" s="2" customFormat="1" ht="16.5" customHeight="1">
      <c r="A142" s="41"/>
      <c r="B142" s="42"/>
      <c r="C142" s="247" t="s">
        <v>1674</v>
      </c>
      <c r="D142" s="247" t="s">
        <v>245</v>
      </c>
      <c r="E142" s="248" t="s">
        <v>1674</v>
      </c>
      <c r="F142" s="249" t="s">
        <v>2474</v>
      </c>
      <c r="G142" s="250" t="s">
        <v>2267</v>
      </c>
      <c r="H142" s="251">
        <v>1</v>
      </c>
      <c r="I142" s="252"/>
      <c r="J142" s="251">
        <f>ROUND(I142*H142,3)</f>
        <v>0</v>
      </c>
      <c r="K142" s="253"/>
      <c r="L142" s="44"/>
      <c r="M142" s="254" t="s">
        <v>1</v>
      </c>
      <c r="N142" s="255" t="s">
        <v>41</v>
      </c>
      <c r="O142" s="94"/>
      <c r="P142" s="256">
        <f>O142*H142</f>
        <v>0</v>
      </c>
      <c r="Q142" s="256">
        <v>0</v>
      </c>
      <c r="R142" s="256">
        <f>Q142*H142</f>
        <v>0</v>
      </c>
      <c r="S142" s="256">
        <v>0</v>
      </c>
      <c r="T142" s="25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58" t="s">
        <v>518</v>
      </c>
      <c r="AT142" s="258" t="s">
        <v>245</v>
      </c>
      <c r="AU142" s="258" t="s">
        <v>31</v>
      </c>
      <c r="AY142" s="18" t="s">
        <v>242</v>
      </c>
      <c r="BE142" s="146">
        <f>IF(N142="základní",J142,0)</f>
        <v>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8" t="s">
        <v>31</v>
      </c>
      <c r="BK142" s="259">
        <f>ROUND(I142*H142,3)</f>
        <v>0</v>
      </c>
      <c r="BL142" s="18" t="s">
        <v>518</v>
      </c>
      <c r="BM142" s="258" t="s">
        <v>2475</v>
      </c>
    </row>
    <row r="143" s="2" customFormat="1" ht="16.5" customHeight="1">
      <c r="A143" s="41"/>
      <c r="B143" s="42"/>
      <c r="C143" s="247" t="s">
        <v>2390</v>
      </c>
      <c r="D143" s="247" t="s">
        <v>245</v>
      </c>
      <c r="E143" s="248" t="s">
        <v>2390</v>
      </c>
      <c r="F143" s="249" t="s">
        <v>2476</v>
      </c>
      <c r="G143" s="250" t="s">
        <v>2267</v>
      </c>
      <c r="H143" s="251">
        <v>1</v>
      </c>
      <c r="I143" s="252"/>
      <c r="J143" s="251">
        <f>ROUND(I143*H143,3)</f>
        <v>0</v>
      </c>
      <c r="K143" s="253"/>
      <c r="L143" s="44"/>
      <c r="M143" s="254" t="s">
        <v>1</v>
      </c>
      <c r="N143" s="255" t="s">
        <v>41</v>
      </c>
      <c r="O143" s="94"/>
      <c r="P143" s="256">
        <f>O143*H143</f>
        <v>0</v>
      </c>
      <c r="Q143" s="256">
        <v>0</v>
      </c>
      <c r="R143" s="256">
        <f>Q143*H143</f>
        <v>0</v>
      </c>
      <c r="S143" s="256">
        <v>0</v>
      </c>
      <c r="T143" s="25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58" t="s">
        <v>518</v>
      </c>
      <c r="AT143" s="258" t="s">
        <v>245</v>
      </c>
      <c r="AU143" s="258" t="s">
        <v>31</v>
      </c>
      <c r="AY143" s="18" t="s">
        <v>242</v>
      </c>
      <c r="BE143" s="146">
        <f>IF(N143="základní",J143,0)</f>
        <v>0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8" t="s">
        <v>31</v>
      </c>
      <c r="BK143" s="259">
        <f>ROUND(I143*H143,3)</f>
        <v>0</v>
      </c>
      <c r="BL143" s="18" t="s">
        <v>518</v>
      </c>
      <c r="BM143" s="258" t="s">
        <v>2477</v>
      </c>
    </row>
    <row r="144" s="2" customFormat="1" ht="16.5" customHeight="1">
      <c r="A144" s="41"/>
      <c r="B144" s="42"/>
      <c r="C144" s="247" t="s">
        <v>2478</v>
      </c>
      <c r="D144" s="247" t="s">
        <v>245</v>
      </c>
      <c r="E144" s="248" t="s">
        <v>2478</v>
      </c>
      <c r="F144" s="249" t="s">
        <v>2439</v>
      </c>
      <c r="G144" s="250" t="s">
        <v>2267</v>
      </c>
      <c r="H144" s="251">
        <v>1</v>
      </c>
      <c r="I144" s="252"/>
      <c r="J144" s="251">
        <f>ROUND(I144*H144,3)</f>
        <v>0</v>
      </c>
      <c r="K144" s="253"/>
      <c r="L144" s="44"/>
      <c r="M144" s="254" t="s">
        <v>1</v>
      </c>
      <c r="N144" s="255" t="s">
        <v>41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518</v>
      </c>
      <c r="AT144" s="258" t="s">
        <v>245</v>
      </c>
      <c r="AU144" s="258" t="s">
        <v>31</v>
      </c>
      <c r="AY144" s="18" t="s">
        <v>242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31</v>
      </c>
      <c r="BK144" s="259">
        <f>ROUND(I144*H144,3)</f>
        <v>0</v>
      </c>
      <c r="BL144" s="18" t="s">
        <v>518</v>
      </c>
      <c r="BM144" s="258" t="s">
        <v>2479</v>
      </c>
    </row>
    <row r="145" s="2" customFormat="1" ht="16.5" customHeight="1">
      <c r="A145" s="41"/>
      <c r="B145" s="42"/>
      <c r="C145" s="247" t="s">
        <v>518</v>
      </c>
      <c r="D145" s="247" t="s">
        <v>245</v>
      </c>
      <c r="E145" s="248" t="s">
        <v>518</v>
      </c>
      <c r="F145" s="249" t="s">
        <v>2480</v>
      </c>
      <c r="G145" s="250" t="s">
        <v>2267</v>
      </c>
      <c r="H145" s="251">
        <v>1</v>
      </c>
      <c r="I145" s="252"/>
      <c r="J145" s="251">
        <f>ROUND(I145*H145,3)</f>
        <v>0</v>
      </c>
      <c r="K145" s="253"/>
      <c r="L145" s="44"/>
      <c r="M145" s="254" t="s">
        <v>1</v>
      </c>
      <c r="N145" s="255" t="s">
        <v>41</v>
      </c>
      <c r="O145" s="94"/>
      <c r="P145" s="256">
        <f>O145*H145</f>
        <v>0</v>
      </c>
      <c r="Q145" s="256">
        <v>0</v>
      </c>
      <c r="R145" s="256">
        <f>Q145*H145</f>
        <v>0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518</v>
      </c>
      <c r="AT145" s="258" t="s">
        <v>245</v>
      </c>
      <c r="AU145" s="258" t="s">
        <v>31</v>
      </c>
      <c r="AY145" s="18" t="s">
        <v>242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31</v>
      </c>
      <c r="BK145" s="259">
        <f>ROUND(I145*H145,3)</f>
        <v>0</v>
      </c>
      <c r="BL145" s="18" t="s">
        <v>518</v>
      </c>
      <c r="BM145" s="258" t="s">
        <v>2481</v>
      </c>
    </row>
    <row r="146" s="2" customFormat="1" ht="16.5" customHeight="1">
      <c r="A146" s="41"/>
      <c r="B146" s="42"/>
      <c r="C146" s="247" t="s">
        <v>2402</v>
      </c>
      <c r="D146" s="247" t="s">
        <v>245</v>
      </c>
      <c r="E146" s="248" t="s">
        <v>2402</v>
      </c>
      <c r="F146" s="249" t="s">
        <v>2482</v>
      </c>
      <c r="G146" s="250" t="s">
        <v>2267</v>
      </c>
      <c r="H146" s="251">
        <v>1</v>
      </c>
      <c r="I146" s="252"/>
      <c r="J146" s="251">
        <f>ROUND(I146*H146,3)</f>
        <v>0</v>
      </c>
      <c r="K146" s="253"/>
      <c r="L146" s="44"/>
      <c r="M146" s="254" t="s">
        <v>1</v>
      </c>
      <c r="N146" s="255" t="s">
        <v>41</v>
      </c>
      <c r="O146" s="94"/>
      <c r="P146" s="256">
        <f>O146*H146</f>
        <v>0</v>
      </c>
      <c r="Q146" s="256">
        <v>0</v>
      </c>
      <c r="R146" s="256">
        <f>Q146*H146</f>
        <v>0</v>
      </c>
      <c r="S146" s="256">
        <v>0</v>
      </c>
      <c r="T146" s="25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58" t="s">
        <v>518</v>
      </c>
      <c r="AT146" s="258" t="s">
        <v>245</v>
      </c>
      <c r="AU146" s="258" t="s">
        <v>31</v>
      </c>
      <c r="AY146" s="18" t="s">
        <v>242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8" t="s">
        <v>31</v>
      </c>
      <c r="BK146" s="259">
        <f>ROUND(I146*H146,3)</f>
        <v>0</v>
      </c>
      <c r="BL146" s="18" t="s">
        <v>518</v>
      </c>
      <c r="BM146" s="258" t="s">
        <v>2483</v>
      </c>
    </row>
    <row r="147" s="2" customFormat="1" ht="16.5" customHeight="1">
      <c r="A147" s="41"/>
      <c r="B147" s="42"/>
      <c r="C147" s="247" t="s">
        <v>1143</v>
      </c>
      <c r="D147" s="247" t="s">
        <v>245</v>
      </c>
      <c r="E147" s="248" t="s">
        <v>1143</v>
      </c>
      <c r="F147" s="249" t="s">
        <v>2484</v>
      </c>
      <c r="G147" s="250" t="s">
        <v>2267</v>
      </c>
      <c r="H147" s="251">
        <v>1</v>
      </c>
      <c r="I147" s="252"/>
      <c r="J147" s="251">
        <f>ROUND(I147*H147,3)</f>
        <v>0</v>
      </c>
      <c r="K147" s="253"/>
      <c r="L147" s="44"/>
      <c r="M147" s="254" t="s">
        <v>1</v>
      </c>
      <c r="N147" s="255" t="s">
        <v>41</v>
      </c>
      <c r="O147" s="94"/>
      <c r="P147" s="256">
        <f>O147*H147</f>
        <v>0</v>
      </c>
      <c r="Q147" s="256">
        <v>0</v>
      </c>
      <c r="R147" s="256">
        <f>Q147*H147</f>
        <v>0</v>
      </c>
      <c r="S147" s="256">
        <v>0</v>
      </c>
      <c r="T147" s="25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58" t="s">
        <v>518</v>
      </c>
      <c r="AT147" s="258" t="s">
        <v>245</v>
      </c>
      <c r="AU147" s="258" t="s">
        <v>31</v>
      </c>
      <c r="AY147" s="18" t="s">
        <v>242</v>
      </c>
      <c r="BE147" s="146">
        <f>IF(N147="základní",J147,0)</f>
        <v>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8" t="s">
        <v>31</v>
      </c>
      <c r="BK147" s="259">
        <f>ROUND(I147*H147,3)</f>
        <v>0</v>
      </c>
      <c r="BL147" s="18" t="s">
        <v>518</v>
      </c>
      <c r="BM147" s="258" t="s">
        <v>2485</v>
      </c>
    </row>
    <row r="148" s="12" customFormat="1" ht="25.92" customHeight="1">
      <c r="A148" s="12"/>
      <c r="B148" s="231"/>
      <c r="C148" s="232"/>
      <c r="D148" s="233" t="s">
        <v>75</v>
      </c>
      <c r="E148" s="234" t="s">
        <v>2380</v>
      </c>
      <c r="F148" s="234" t="s">
        <v>2283</v>
      </c>
      <c r="G148" s="232"/>
      <c r="H148" s="232"/>
      <c r="I148" s="235"/>
      <c r="J148" s="236">
        <f>BK148</f>
        <v>0</v>
      </c>
      <c r="K148" s="232"/>
      <c r="L148" s="237"/>
      <c r="M148" s="238"/>
      <c r="N148" s="239"/>
      <c r="O148" s="239"/>
      <c r="P148" s="240">
        <f>SUM(P149:P150)</f>
        <v>0</v>
      </c>
      <c r="Q148" s="239"/>
      <c r="R148" s="240">
        <f>SUM(R149:R150)</f>
        <v>0</v>
      </c>
      <c r="S148" s="239"/>
      <c r="T148" s="241">
        <f>SUM(T149:T150)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42" t="s">
        <v>249</v>
      </c>
      <c r="AT148" s="243" t="s">
        <v>75</v>
      </c>
      <c r="AU148" s="243" t="s">
        <v>76</v>
      </c>
      <c r="AY148" s="242" t="s">
        <v>242</v>
      </c>
      <c r="BK148" s="244">
        <f>SUM(BK149:BK150)</f>
        <v>0</v>
      </c>
    </row>
    <row r="149" s="2" customFormat="1" ht="16.5" customHeight="1">
      <c r="A149" s="41"/>
      <c r="B149" s="42"/>
      <c r="C149" s="247" t="s">
        <v>2404</v>
      </c>
      <c r="D149" s="247" t="s">
        <v>245</v>
      </c>
      <c r="E149" s="248" t="s">
        <v>2404</v>
      </c>
      <c r="F149" s="249" t="s">
        <v>2423</v>
      </c>
      <c r="G149" s="250" t="s">
        <v>2267</v>
      </c>
      <c r="H149" s="251">
        <v>1</v>
      </c>
      <c r="I149" s="252"/>
      <c r="J149" s="251">
        <f>ROUND(I149*H149,3)</f>
        <v>0</v>
      </c>
      <c r="K149" s="253"/>
      <c r="L149" s="44"/>
      <c r="M149" s="254" t="s">
        <v>1</v>
      </c>
      <c r="N149" s="255" t="s">
        <v>41</v>
      </c>
      <c r="O149" s="94"/>
      <c r="P149" s="256">
        <f>O149*H149</f>
        <v>0</v>
      </c>
      <c r="Q149" s="256">
        <v>0</v>
      </c>
      <c r="R149" s="256">
        <f>Q149*H149</f>
        <v>0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518</v>
      </c>
      <c r="AT149" s="258" t="s">
        <v>245</v>
      </c>
      <c r="AU149" s="258" t="s">
        <v>31</v>
      </c>
      <c r="AY149" s="18" t="s">
        <v>242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31</v>
      </c>
      <c r="BK149" s="259">
        <f>ROUND(I149*H149,3)</f>
        <v>0</v>
      </c>
      <c r="BL149" s="18" t="s">
        <v>518</v>
      </c>
      <c r="BM149" s="258" t="s">
        <v>2486</v>
      </c>
    </row>
    <row r="150" s="2" customFormat="1" ht="16.5" customHeight="1">
      <c r="A150" s="41"/>
      <c r="B150" s="42"/>
      <c r="C150" s="247" t="s">
        <v>1114</v>
      </c>
      <c r="D150" s="247" t="s">
        <v>245</v>
      </c>
      <c r="E150" s="248" t="s">
        <v>1114</v>
      </c>
      <c r="F150" s="249" t="s">
        <v>2426</v>
      </c>
      <c r="G150" s="250" t="s">
        <v>2267</v>
      </c>
      <c r="H150" s="251">
        <v>1</v>
      </c>
      <c r="I150" s="252"/>
      <c r="J150" s="251">
        <f>ROUND(I150*H150,3)</f>
        <v>0</v>
      </c>
      <c r="K150" s="253"/>
      <c r="L150" s="44"/>
      <c r="M150" s="315" t="s">
        <v>1</v>
      </c>
      <c r="N150" s="316" t="s">
        <v>41</v>
      </c>
      <c r="O150" s="317"/>
      <c r="P150" s="318">
        <f>O150*H150</f>
        <v>0</v>
      </c>
      <c r="Q150" s="318">
        <v>0</v>
      </c>
      <c r="R150" s="318">
        <f>Q150*H150</f>
        <v>0</v>
      </c>
      <c r="S150" s="318">
        <v>0</v>
      </c>
      <c r="T150" s="319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58" t="s">
        <v>518</v>
      </c>
      <c r="AT150" s="258" t="s">
        <v>245</v>
      </c>
      <c r="AU150" s="258" t="s">
        <v>31</v>
      </c>
      <c r="AY150" s="18" t="s">
        <v>242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8" t="s">
        <v>31</v>
      </c>
      <c r="BK150" s="259">
        <f>ROUND(I150*H150,3)</f>
        <v>0</v>
      </c>
      <c r="BL150" s="18" t="s">
        <v>518</v>
      </c>
      <c r="BM150" s="258" t="s">
        <v>2487</v>
      </c>
    </row>
    <row r="151" s="2" customFormat="1" ht="6.96" customHeight="1">
      <c r="A151" s="41"/>
      <c r="B151" s="69"/>
      <c r="C151" s="70"/>
      <c r="D151" s="70"/>
      <c r="E151" s="70"/>
      <c r="F151" s="70"/>
      <c r="G151" s="70"/>
      <c r="H151" s="70"/>
      <c r="I151" s="70"/>
      <c r="J151" s="70"/>
      <c r="K151" s="70"/>
      <c r="L151" s="44"/>
      <c r="M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</row>
  </sheetData>
  <sheetProtection sheet="1" autoFilter="0" formatColumns="0" formatRows="0" objects="1" scenarios="1" spinCount="100000" saltValue="VBV5Zm+C/snaey3wvH/4NrLvImBZorPP+7+oDhRpT05JuyuFOsAYVAJlQAMIw0beGZcMq8/pYFe7n5j+K5EwCA==" hashValue="rTIutGrvAzGsebcepInai5wzvDTKERoLuUEUDqyFjBTUcr19DPK4KPAynFnEj/u3VLa6s+aUCH3QeWyjcFPK1w==" algorithmName="SHA-512" password="CC35"/>
  <autoFilter ref="C127:K150"/>
  <mergeCells count="14">
    <mergeCell ref="E7:H7"/>
    <mergeCell ref="E9:H9"/>
    <mergeCell ref="E18:H18"/>
    <mergeCell ref="E27:H27"/>
    <mergeCell ref="E85:H85"/>
    <mergeCell ref="E87:H87"/>
    <mergeCell ref="D102:F102"/>
    <mergeCell ref="D103:F103"/>
    <mergeCell ref="D104:F104"/>
    <mergeCell ref="D105:F105"/>
    <mergeCell ref="D106:F10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97</v>
      </c>
    </row>
    <row r="3" s="1" customFormat="1" ht="6.96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21"/>
      <c r="AT3" s="18" t="s">
        <v>85</v>
      </c>
    </row>
    <row r="4" s="1" customFormat="1" ht="24.96" customHeight="1">
      <c r="B4" s="21"/>
      <c r="D4" s="157" t="s">
        <v>117</v>
      </c>
      <c r="L4" s="21"/>
      <c r="M4" s="158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9" t="s">
        <v>16</v>
      </c>
      <c r="L6" s="21"/>
    </row>
    <row r="7" s="1" customFormat="1" ht="16.5" customHeight="1">
      <c r="B7" s="21"/>
      <c r="E7" s="160" t="str">
        <f>'Rekapitulace stavby'!K6</f>
        <v>Revitalizace objektu na základní školu UPRAVENO</v>
      </c>
      <c r="F7" s="159"/>
      <c r="G7" s="159"/>
      <c r="H7" s="159"/>
      <c r="L7" s="21"/>
    </row>
    <row r="8" s="2" customFormat="1" ht="12" customHeight="1">
      <c r="A8" s="41"/>
      <c r="B8" s="44"/>
      <c r="C8" s="41"/>
      <c r="D8" s="159" t="s">
        <v>130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1" t="s">
        <v>2488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9" t="s">
        <v>18</v>
      </c>
      <c r="E11" s="41"/>
      <c r="F11" s="162" t="s">
        <v>1</v>
      </c>
      <c r="G11" s="41"/>
      <c r="H11" s="41"/>
      <c r="I11" s="159" t="s">
        <v>19</v>
      </c>
      <c r="J11" s="162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9" t="s">
        <v>20</v>
      </c>
      <c r="E12" s="41"/>
      <c r="F12" s="162" t="s">
        <v>21</v>
      </c>
      <c r="G12" s="41"/>
      <c r="H12" s="41"/>
      <c r="I12" s="159" t="s">
        <v>22</v>
      </c>
      <c r="J12" s="163" t="str">
        <f>'Rekapitulace stavby'!AN8</f>
        <v>30. 3. 2026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9" t="s">
        <v>24</v>
      </c>
      <c r="E14" s="41"/>
      <c r="F14" s="41"/>
      <c r="G14" s="41"/>
      <c r="H14" s="41"/>
      <c r="I14" s="159" t="s">
        <v>25</v>
      </c>
      <c r="J14" s="162" t="str">
        <f>IF('Rekapitulace stavby'!AN10="","",'Rekapitulace stavby'!AN10)</f>
        <v/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2" t="str">
        <f>IF('Rekapitulace stavby'!E11="","",'Rekapitulace stavby'!E11)</f>
        <v xml:space="preserve"> </v>
      </c>
      <c r="F15" s="41"/>
      <c r="G15" s="41"/>
      <c r="H15" s="41"/>
      <c r="I15" s="159" t="s">
        <v>26</v>
      </c>
      <c r="J15" s="162" t="str">
        <f>IF('Rekapitulace stavby'!AN11="","",'Rekapitulace stavby'!AN11)</f>
        <v/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9" t="s">
        <v>27</v>
      </c>
      <c r="E17" s="41"/>
      <c r="F17" s="41"/>
      <c r="G17" s="41"/>
      <c r="H17" s="41"/>
      <c r="I17" s="159" t="s">
        <v>25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2"/>
      <c r="G18" s="162"/>
      <c r="H18" s="162"/>
      <c r="I18" s="159" t="s">
        <v>26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9" t="s">
        <v>29</v>
      </c>
      <c r="E20" s="41"/>
      <c r="F20" s="41"/>
      <c r="G20" s="41"/>
      <c r="H20" s="41"/>
      <c r="I20" s="159" t="s">
        <v>25</v>
      </c>
      <c r="J20" s="162" t="str">
        <f>IF('Rekapitulace stavby'!AN16="","",'Rekapitulace stavby'!AN16)</f>
        <v/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2" t="str">
        <f>IF('Rekapitulace stavby'!E17="","",'Rekapitulace stavby'!E17)</f>
        <v xml:space="preserve"> </v>
      </c>
      <c r="F21" s="41"/>
      <c r="G21" s="41"/>
      <c r="H21" s="41"/>
      <c r="I21" s="159" t="s">
        <v>26</v>
      </c>
      <c r="J21" s="162" t="str">
        <f>IF('Rekapitulace stavby'!AN17="","",'Rekapitulace stavby'!AN17)</f>
        <v/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9" t="s">
        <v>32</v>
      </c>
      <c r="E23" s="41"/>
      <c r="F23" s="41"/>
      <c r="G23" s="41"/>
      <c r="H23" s="41"/>
      <c r="I23" s="159" t="s">
        <v>25</v>
      </c>
      <c r="J23" s="162" t="str">
        <f>IF('Rekapitulace stavby'!AN19="","",'Rekapitulace stavby'!AN19)</f>
        <v/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2" t="str">
        <f>IF('Rekapitulace stavby'!E20="","",'Rekapitulace stavby'!E20)</f>
        <v xml:space="preserve"> </v>
      </c>
      <c r="F24" s="41"/>
      <c r="G24" s="41"/>
      <c r="H24" s="41"/>
      <c r="I24" s="159" t="s">
        <v>26</v>
      </c>
      <c r="J24" s="162" t="str">
        <f>IF('Rekapitulace stavby'!AN20="","",'Rekapitulace stavby'!AN20)</f>
        <v/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9" t="s">
        <v>33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4"/>
      <c r="B27" s="165"/>
      <c r="C27" s="164"/>
      <c r="D27" s="164"/>
      <c r="E27" s="166" t="s">
        <v>1</v>
      </c>
      <c r="F27" s="166"/>
      <c r="G27" s="166"/>
      <c r="H27" s="166"/>
      <c r="I27" s="164"/>
      <c r="J27" s="164"/>
      <c r="K27" s="164"/>
      <c r="L27" s="167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8"/>
      <c r="E29" s="168"/>
      <c r="F29" s="168"/>
      <c r="G29" s="168"/>
      <c r="H29" s="168"/>
      <c r="I29" s="168"/>
      <c r="J29" s="168"/>
      <c r="K29" s="168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2" t="s">
        <v>168</v>
      </c>
      <c r="E30" s="41"/>
      <c r="F30" s="41"/>
      <c r="G30" s="41"/>
      <c r="H30" s="41"/>
      <c r="I30" s="41"/>
      <c r="J30" s="169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70" t="s">
        <v>104</v>
      </c>
      <c r="E31" s="41"/>
      <c r="F31" s="41"/>
      <c r="G31" s="41"/>
      <c r="H31" s="41"/>
      <c r="I31" s="41"/>
      <c r="J31" s="169">
        <f>J105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1" t="s">
        <v>36</v>
      </c>
      <c r="E32" s="41"/>
      <c r="F32" s="41"/>
      <c r="G32" s="41"/>
      <c r="H32" s="41"/>
      <c r="I32" s="41"/>
      <c r="J32" s="172">
        <f>ROUND(J30 + J31, 0)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8"/>
      <c r="E33" s="168"/>
      <c r="F33" s="168"/>
      <c r="G33" s="168"/>
      <c r="H33" s="168"/>
      <c r="I33" s="168"/>
      <c r="J33" s="168"/>
      <c r="K33" s="168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3" t="s">
        <v>38</v>
      </c>
      <c r="G34" s="41"/>
      <c r="H34" s="41"/>
      <c r="I34" s="173" t="s">
        <v>37</v>
      </c>
      <c r="J34" s="173" t="s">
        <v>39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4" t="s">
        <v>40</v>
      </c>
      <c r="E35" s="159" t="s">
        <v>41</v>
      </c>
      <c r="F35" s="175">
        <f>ROUND((SUM(BE105:BE112) + SUM(BE132:BE161)),  0)</f>
        <v>0</v>
      </c>
      <c r="G35" s="41"/>
      <c r="H35" s="41"/>
      <c r="I35" s="176">
        <v>0.20999999999999999</v>
      </c>
      <c r="J35" s="175">
        <f>ROUND(((SUM(BE105:BE112) + SUM(BE132:BE161))*I35),  0)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9" t="s">
        <v>42</v>
      </c>
      <c r="F36" s="175">
        <f>ROUND((SUM(BF105:BF112) + SUM(BF132:BF161)),  0)</f>
        <v>0</v>
      </c>
      <c r="G36" s="41"/>
      <c r="H36" s="41"/>
      <c r="I36" s="176">
        <v>0.12</v>
      </c>
      <c r="J36" s="175">
        <f>ROUND(((SUM(BF105:BF112) + SUM(BF132:BF161))*I36),  0)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9" t="s">
        <v>43</v>
      </c>
      <c r="F37" s="175">
        <f>ROUND((SUM(BG105:BG112) + SUM(BG132:BG161)),  0)</f>
        <v>0</v>
      </c>
      <c r="G37" s="41"/>
      <c r="H37" s="41"/>
      <c r="I37" s="176">
        <v>0.20999999999999999</v>
      </c>
      <c r="J37" s="175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9" t="s">
        <v>44</v>
      </c>
      <c r="F38" s="175">
        <f>ROUND((SUM(BH105:BH112) + SUM(BH132:BH161)),  0)</f>
        <v>0</v>
      </c>
      <c r="G38" s="41"/>
      <c r="H38" s="41"/>
      <c r="I38" s="176">
        <v>0.12</v>
      </c>
      <c r="J38" s="175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9" t="s">
        <v>45</v>
      </c>
      <c r="F39" s="175">
        <f>ROUND((SUM(BI105:BI112) + SUM(BI132:BI161)),  0)</f>
        <v>0</v>
      </c>
      <c r="G39" s="41"/>
      <c r="H39" s="41"/>
      <c r="I39" s="176">
        <v>0</v>
      </c>
      <c r="J39" s="175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7"/>
      <c r="D41" s="178" t="s">
        <v>46</v>
      </c>
      <c r="E41" s="179"/>
      <c r="F41" s="179"/>
      <c r="G41" s="180" t="s">
        <v>47</v>
      </c>
      <c r="H41" s="181" t="s">
        <v>48</v>
      </c>
      <c r="I41" s="179"/>
      <c r="J41" s="182">
        <f>SUM(J32:J39)</f>
        <v>0</v>
      </c>
      <c r="K41" s="183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4" t="s">
        <v>49</v>
      </c>
      <c r="E50" s="185"/>
      <c r="F50" s="185"/>
      <c r="G50" s="184" t="s">
        <v>50</v>
      </c>
      <c r="H50" s="185"/>
      <c r="I50" s="185"/>
      <c r="J50" s="185"/>
      <c r="K50" s="185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6" t="s">
        <v>51</v>
      </c>
      <c r="E61" s="187"/>
      <c r="F61" s="188" t="s">
        <v>52</v>
      </c>
      <c r="G61" s="186" t="s">
        <v>51</v>
      </c>
      <c r="H61" s="187"/>
      <c r="I61" s="187"/>
      <c r="J61" s="189" t="s">
        <v>52</v>
      </c>
      <c r="K61" s="187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4" t="s">
        <v>53</v>
      </c>
      <c r="E65" s="190"/>
      <c r="F65" s="190"/>
      <c r="G65" s="184" t="s">
        <v>54</v>
      </c>
      <c r="H65" s="190"/>
      <c r="I65" s="190"/>
      <c r="J65" s="190"/>
      <c r="K65" s="190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6" t="s">
        <v>51</v>
      </c>
      <c r="E76" s="187"/>
      <c r="F76" s="188" t="s">
        <v>52</v>
      </c>
      <c r="G76" s="186" t="s">
        <v>51</v>
      </c>
      <c r="H76" s="187"/>
      <c r="I76" s="187"/>
      <c r="J76" s="189" t="s">
        <v>52</v>
      </c>
      <c r="K76" s="187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1"/>
      <c r="C77" s="192"/>
      <c r="D77" s="192"/>
      <c r="E77" s="192"/>
      <c r="F77" s="192"/>
      <c r="G77" s="192"/>
      <c r="H77" s="192"/>
      <c r="I77" s="192"/>
      <c r="J77" s="192"/>
      <c r="K77" s="192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3"/>
      <c r="C81" s="194"/>
      <c r="D81" s="194"/>
      <c r="E81" s="194"/>
      <c r="F81" s="194"/>
      <c r="G81" s="194"/>
      <c r="H81" s="194"/>
      <c r="I81" s="194"/>
      <c r="J81" s="194"/>
      <c r="K81" s="194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169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5" t="str">
        <f>E7</f>
        <v>Revitalizace objektu na základní školu UPRAVENO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130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05 - VZT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20</v>
      </c>
      <c r="D89" s="43"/>
      <c r="E89" s="43"/>
      <c r="F89" s="28" t="str">
        <f>F12</f>
        <v xml:space="preserve"> </v>
      </c>
      <c r="G89" s="43"/>
      <c r="H89" s="43"/>
      <c r="I89" s="33" t="s">
        <v>22</v>
      </c>
      <c r="J89" s="82" t="str">
        <f>IF(J12="","",J12)</f>
        <v>30. 3. 2026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3" t="s">
        <v>24</v>
      </c>
      <c r="D91" s="43"/>
      <c r="E91" s="43"/>
      <c r="F91" s="28" t="str">
        <f>E15</f>
        <v xml:space="preserve"> </v>
      </c>
      <c r="G91" s="43"/>
      <c r="H91" s="43"/>
      <c r="I91" s="33" t="s">
        <v>29</v>
      </c>
      <c r="J91" s="37" t="str">
        <f>E21</f>
        <v xml:space="preserve"> 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27</v>
      </c>
      <c r="D92" s="43"/>
      <c r="E92" s="43"/>
      <c r="F92" s="28" t="str">
        <f>IF(E18="","",E18)</f>
        <v>Vyplň údaj</v>
      </c>
      <c r="G92" s="43"/>
      <c r="H92" s="43"/>
      <c r="I92" s="33" t="s">
        <v>32</v>
      </c>
      <c r="J92" s="37" t="str">
        <f>E24</f>
        <v xml:space="preserve"> 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6" t="s">
        <v>170</v>
      </c>
      <c r="D94" s="152"/>
      <c r="E94" s="152"/>
      <c r="F94" s="152"/>
      <c r="G94" s="152"/>
      <c r="H94" s="152"/>
      <c r="I94" s="152"/>
      <c r="J94" s="197" t="s">
        <v>171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8" t="s">
        <v>172</v>
      </c>
      <c r="D96" s="43"/>
      <c r="E96" s="43"/>
      <c r="F96" s="43"/>
      <c r="G96" s="43"/>
      <c r="H96" s="43"/>
      <c r="I96" s="43"/>
      <c r="J96" s="113">
        <f>J132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173</v>
      </c>
    </row>
    <row r="97" s="9" customFormat="1" ht="24.96" customHeight="1">
      <c r="A97" s="9"/>
      <c r="B97" s="199"/>
      <c r="C97" s="200"/>
      <c r="D97" s="201" t="s">
        <v>190</v>
      </c>
      <c r="E97" s="202"/>
      <c r="F97" s="202"/>
      <c r="G97" s="202"/>
      <c r="H97" s="202"/>
      <c r="I97" s="202"/>
      <c r="J97" s="203">
        <f>J133</f>
        <v>0</v>
      </c>
      <c r="K97" s="200"/>
      <c r="L97" s="20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5"/>
      <c r="C98" s="206"/>
      <c r="D98" s="207" t="s">
        <v>2489</v>
      </c>
      <c r="E98" s="208"/>
      <c r="F98" s="208"/>
      <c r="G98" s="208"/>
      <c r="H98" s="208"/>
      <c r="I98" s="208"/>
      <c r="J98" s="209">
        <f>J134</f>
        <v>0</v>
      </c>
      <c r="K98" s="206"/>
      <c r="L98" s="2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4.88" customHeight="1">
      <c r="A99" s="10"/>
      <c r="B99" s="205"/>
      <c r="C99" s="206"/>
      <c r="D99" s="207" t="s">
        <v>2490</v>
      </c>
      <c r="E99" s="208"/>
      <c r="F99" s="208"/>
      <c r="G99" s="208"/>
      <c r="H99" s="208"/>
      <c r="I99" s="208"/>
      <c r="J99" s="209">
        <f>J135</f>
        <v>0</v>
      </c>
      <c r="K99" s="206"/>
      <c r="L99" s="2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4.88" customHeight="1">
      <c r="A100" s="10"/>
      <c r="B100" s="205"/>
      <c r="C100" s="206"/>
      <c r="D100" s="207" t="s">
        <v>2491</v>
      </c>
      <c r="E100" s="208"/>
      <c r="F100" s="208"/>
      <c r="G100" s="208"/>
      <c r="H100" s="208"/>
      <c r="I100" s="208"/>
      <c r="J100" s="209">
        <f>J143</f>
        <v>0</v>
      </c>
      <c r="K100" s="206"/>
      <c r="L100" s="2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4.88" customHeight="1">
      <c r="A101" s="10"/>
      <c r="B101" s="205"/>
      <c r="C101" s="206"/>
      <c r="D101" s="207" t="s">
        <v>2492</v>
      </c>
      <c r="E101" s="208"/>
      <c r="F101" s="208"/>
      <c r="G101" s="208"/>
      <c r="H101" s="208"/>
      <c r="I101" s="208"/>
      <c r="J101" s="209">
        <f>J151</f>
        <v>0</v>
      </c>
      <c r="K101" s="206"/>
      <c r="L101" s="2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99"/>
      <c r="C102" s="200"/>
      <c r="D102" s="201" t="s">
        <v>210</v>
      </c>
      <c r="E102" s="202"/>
      <c r="F102" s="202"/>
      <c r="G102" s="202"/>
      <c r="H102" s="202"/>
      <c r="I102" s="202"/>
      <c r="J102" s="203">
        <f>J159</f>
        <v>0</v>
      </c>
      <c r="K102" s="200"/>
      <c r="L102" s="204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41"/>
      <c r="B103" s="42"/>
      <c r="C103" s="43"/>
      <c r="D103" s="43"/>
      <c r="E103" s="43"/>
      <c r="F103" s="43"/>
      <c r="G103" s="43"/>
      <c r="H103" s="43"/>
      <c r="I103" s="43"/>
      <c r="J103" s="43"/>
      <c r="K103" s="43"/>
      <c r="L103" s="66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</row>
    <row r="104" s="2" customFormat="1" ht="6.96" customHeight="1">
      <c r="A104" s="41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66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</row>
    <row r="105" s="2" customFormat="1" ht="29.28" customHeight="1">
      <c r="A105" s="41"/>
      <c r="B105" s="42"/>
      <c r="C105" s="198" t="s">
        <v>218</v>
      </c>
      <c r="D105" s="43"/>
      <c r="E105" s="43"/>
      <c r="F105" s="43"/>
      <c r="G105" s="43"/>
      <c r="H105" s="43"/>
      <c r="I105" s="43"/>
      <c r="J105" s="211">
        <f>ROUND(J106 + J107 + J108 + J109 + J110 + J111,0)</f>
        <v>0</v>
      </c>
      <c r="K105" s="43"/>
      <c r="L105" s="66"/>
      <c r="N105" s="212" t="s">
        <v>40</v>
      </c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  <row r="106" s="2" customFormat="1" ht="18" customHeight="1">
      <c r="A106" s="41"/>
      <c r="B106" s="42"/>
      <c r="C106" s="43"/>
      <c r="D106" s="147" t="s">
        <v>219</v>
      </c>
      <c r="E106" s="140"/>
      <c r="F106" s="140"/>
      <c r="G106" s="43"/>
      <c r="H106" s="43"/>
      <c r="I106" s="43"/>
      <c r="J106" s="141">
        <v>0</v>
      </c>
      <c r="K106" s="43"/>
      <c r="L106" s="213"/>
      <c r="M106" s="214"/>
      <c r="N106" s="215" t="s">
        <v>41</v>
      </c>
      <c r="O106" s="214"/>
      <c r="P106" s="214"/>
      <c r="Q106" s="214"/>
      <c r="R106" s="214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7" t="s">
        <v>220</v>
      </c>
      <c r="AZ106" s="214"/>
      <c r="BA106" s="214"/>
      <c r="BB106" s="214"/>
      <c r="BC106" s="214"/>
      <c r="BD106" s="214"/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217" t="s">
        <v>31</v>
      </c>
      <c r="BK106" s="214"/>
      <c r="BL106" s="214"/>
      <c r="BM106" s="214"/>
    </row>
    <row r="107" s="2" customFormat="1" ht="18" customHeight="1">
      <c r="A107" s="41"/>
      <c r="B107" s="42"/>
      <c r="C107" s="43"/>
      <c r="D107" s="147" t="s">
        <v>221</v>
      </c>
      <c r="E107" s="140"/>
      <c r="F107" s="140"/>
      <c r="G107" s="43"/>
      <c r="H107" s="43"/>
      <c r="I107" s="43"/>
      <c r="J107" s="141">
        <v>0</v>
      </c>
      <c r="K107" s="43"/>
      <c r="L107" s="213"/>
      <c r="M107" s="214"/>
      <c r="N107" s="215" t="s">
        <v>41</v>
      </c>
      <c r="O107" s="214"/>
      <c r="P107" s="214"/>
      <c r="Q107" s="214"/>
      <c r="R107" s="214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7" t="s">
        <v>220</v>
      </c>
      <c r="AZ107" s="214"/>
      <c r="BA107" s="214"/>
      <c r="BB107" s="214"/>
      <c r="BC107" s="214"/>
      <c r="BD107" s="214"/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217" t="s">
        <v>31</v>
      </c>
      <c r="BK107" s="214"/>
      <c r="BL107" s="214"/>
      <c r="BM107" s="214"/>
    </row>
    <row r="108" s="2" customFormat="1" ht="18" customHeight="1">
      <c r="A108" s="41"/>
      <c r="B108" s="42"/>
      <c r="C108" s="43"/>
      <c r="D108" s="147" t="s">
        <v>222</v>
      </c>
      <c r="E108" s="140"/>
      <c r="F108" s="140"/>
      <c r="G108" s="43"/>
      <c r="H108" s="43"/>
      <c r="I108" s="43"/>
      <c r="J108" s="141">
        <v>0</v>
      </c>
      <c r="K108" s="43"/>
      <c r="L108" s="213"/>
      <c r="M108" s="214"/>
      <c r="N108" s="215" t="s">
        <v>41</v>
      </c>
      <c r="O108" s="214"/>
      <c r="P108" s="214"/>
      <c r="Q108" s="214"/>
      <c r="R108" s="214"/>
      <c r="S108" s="216"/>
      <c r="T108" s="216"/>
      <c r="U108" s="216"/>
      <c r="V108" s="216"/>
      <c r="W108" s="216"/>
      <c r="X108" s="216"/>
      <c r="Y108" s="216"/>
      <c r="Z108" s="216"/>
      <c r="AA108" s="216"/>
      <c r="AB108" s="216"/>
      <c r="AC108" s="216"/>
      <c r="AD108" s="216"/>
      <c r="AE108" s="216"/>
      <c r="AF108" s="214"/>
      <c r="AG108" s="214"/>
      <c r="AH108" s="214"/>
      <c r="AI108" s="214"/>
      <c r="AJ108" s="214"/>
      <c r="AK108" s="214"/>
      <c r="AL108" s="214"/>
      <c r="AM108" s="214"/>
      <c r="AN108" s="214"/>
      <c r="AO108" s="214"/>
      <c r="AP108" s="214"/>
      <c r="AQ108" s="214"/>
      <c r="AR108" s="214"/>
      <c r="AS108" s="214"/>
      <c r="AT108" s="214"/>
      <c r="AU108" s="214"/>
      <c r="AV108" s="214"/>
      <c r="AW108" s="214"/>
      <c r="AX108" s="214"/>
      <c r="AY108" s="217" t="s">
        <v>220</v>
      </c>
      <c r="AZ108" s="214"/>
      <c r="BA108" s="214"/>
      <c r="BB108" s="214"/>
      <c r="BC108" s="214"/>
      <c r="BD108" s="214"/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217" t="s">
        <v>31</v>
      </c>
      <c r="BK108" s="214"/>
      <c r="BL108" s="214"/>
      <c r="BM108" s="214"/>
    </row>
    <row r="109" s="2" customFormat="1" ht="18" customHeight="1">
      <c r="A109" s="41"/>
      <c r="B109" s="42"/>
      <c r="C109" s="43"/>
      <c r="D109" s="147" t="s">
        <v>223</v>
      </c>
      <c r="E109" s="140"/>
      <c r="F109" s="140"/>
      <c r="G109" s="43"/>
      <c r="H109" s="43"/>
      <c r="I109" s="43"/>
      <c r="J109" s="141">
        <v>0</v>
      </c>
      <c r="K109" s="43"/>
      <c r="L109" s="213"/>
      <c r="M109" s="214"/>
      <c r="N109" s="215" t="s">
        <v>41</v>
      </c>
      <c r="O109" s="214"/>
      <c r="P109" s="214"/>
      <c r="Q109" s="214"/>
      <c r="R109" s="214"/>
      <c r="S109" s="216"/>
      <c r="T109" s="216"/>
      <c r="U109" s="216"/>
      <c r="V109" s="216"/>
      <c r="W109" s="216"/>
      <c r="X109" s="216"/>
      <c r="Y109" s="216"/>
      <c r="Z109" s="216"/>
      <c r="AA109" s="216"/>
      <c r="AB109" s="216"/>
      <c r="AC109" s="216"/>
      <c r="AD109" s="216"/>
      <c r="AE109" s="216"/>
      <c r="AF109" s="214"/>
      <c r="AG109" s="214"/>
      <c r="AH109" s="214"/>
      <c r="AI109" s="214"/>
      <c r="AJ109" s="214"/>
      <c r="AK109" s="214"/>
      <c r="AL109" s="214"/>
      <c r="AM109" s="214"/>
      <c r="AN109" s="214"/>
      <c r="AO109" s="214"/>
      <c r="AP109" s="214"/>
      <c r="AQ109" s="214"/>
      <c r="AR109" s="214"/>
      <c r="AS109" s="214"/>
      <c r="AT109" s="214"/>
      <c r="AU109" s="214"/>
      <c r="AV109" s="214"/>
      <c r="AW109" s="214"/>
      <c r="AX109" s="214"/>
      <c r="AY109" s="217" t="s">
        <v>220</v>
      </c>
      <c r="AZ109" s="214"/>
      <c r="BA109" s="214"/>
      <c r="BB109" s="214"/>
      <c r="BC109" s="214"/>
      <c r="BD109" s="214"/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217" t="s">
        <v>31</v>
      </c>
      <c r="BK109" s="214"/>
      <c r="BL109" s="214"/>
      <c r="BM109" s="214"/>
    </row>
    <row r="110" s="2" customFormat="1" ht="18" customHeight="1">
      <c r="A110" s="41"/>
      <c r="B110" s="42"/>
      <c r="C110" s="43"/>
      <c r="D110" s="147" t="s">
        <v>224</v>
      </c>
      <c r="E110" s="140"/>
      <c r="F110" s="140"/>
      <c r="G110" s="43"/>
      <c r="H110" s="43"/>
      <c r="I110" s="43"/>
      <c r="J110" s="141">
        <v>0</v>
      </c>
      <c r="K110" s="43"/>
      <c r="L110" s="213"/>
      <c r="M110" s="214"/>
      <c r="N110" s="215" t="s">
        <v>41</v>
      </c>
      <c r="O110" s="214"/>
      <c r="P110" s="214"/>
      <c r="Q110" s="214"/>
      <c r="R110" s="214"/>
      <c r="S110" s="216"/>
      <c r="T110" s="216"/>
      <c r="U110" s="216"/>
      <c r="V110" s="216"/>
      <c r="W110" s="216"/>
      <c r="X110" s="216"/>
      <c r="Y110" s="216"/>
      <c r="Z110" s="216"/>
      <c r="AA110" s="216"/>
      <c r="AB110" s="216"/>
      <c r="AC110" s="216"/>
      <c r="AD110" s="216"/>
      <c r="AE110" s="216"/>
      <c r="AF110" s="214"/>
      <c r="AG110" s="214"/>
      <c r="AH110" s="214"/>
      <c r="AI110" s="214"/>
      <c r="AJ110" s="214"/>
      <c r="AK110" s="214"/>
      <c r="AL110" s="214"/>
      <c r="AM110" s="214"/>
      <c r="AN110" s="214"/>
      <c r="AO110" s="214"/>
      <c r="AP110" s="214"/>
      <c r="AQ110" s="214"/>
      <c r="AR110" s="214"/>
      <c r="AS110" s="214"/>
      <c r="AT110" s="214"/>
      <c r="AU110" s="214"/>
      <c r="AV110" s="214"/>
      <c r="AW110" s="214"/>
      <c r="AX110" s="214"/>
      <c r="AY110" s="217" t="s">
        <v>220</v>
      </c>
      <c r="AZ110" s="214"/>
      <c r="BA110" s="214"/>
      <c r="BB110" s="214"/>
      <c r="BC110" s="214"/>
      <c r="BD110" s="214"/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217" t="s">
        <v>31</v>
      </c>
      <c r="BK110" s="214"/>
      <c r="BL110" s="214"/>
      <c r="BM110" s="214"/>
    </row>
    <row r="111" s="2" customFormat="1" ht="18" customHeight="1">
      <c r="A111" s="41"/>
      <c r="B111" s="42"/>
      <c r="C111" s="43"/>
      <c r="D111" s="140" t="s">
        <v>225</v>
      </c>
      <c r="E111" s="43"/>
      <c r="F111" s="43"/>
      <c r="G111" s="43"/>
      <c r="H111" s="43"/>
      <c r="I111" s="43"/>
      <c r="J111" s="141">
        <f>ROUND(J30*T111,0)</f>
        <v>0</v>
      </c>
      <c r="K111" s="43"/>
      <c r="L111" s="213"/>
      <c r="M111" s="214"/>
      <c r="N111" s="215" t="s">
        <v>41</v>
      </c>
      <c r="O111" s="214"/>
      <c r="P111" s="214"/>
      <c r="Q111" s="214"/>
      <c r="R111" s="214"/>
      <c r="S111" s="216"/>
      <c r="T111" s="216"/>
      <c r="U111" s="216"/>
      <c r="V111" s="216"/>
      <c r="W111" s="216"/>
      <c r="X111" s="216"/>
      <c r="Y111" s="216"/>
      <c r="Z111" s="216"/>
      <c r="AA111" s="216"/>
      <c r="AB111" s="216"/>
      <c r="AC111" s="216"/>
      <c r="AD111" s="216"/>
      <c r="AE111" s="216"/>
      <c r="AF111" s="214"/>
      <c r="AG111" s="214"/>
      <c r="AH111" s="214"/>
      <c r="AI111" s="214"/>
      <c r="AJ111" s="214"/>
      <c r="AK111" s="214"/>
      <c r="AL111" s="214"/>
      <c r="AM111" s="214"/>
      <c r="AN111" s="214"/>
      <c r="AO111" s="214"/>
      <c r="AP111" s="214"/>
      <c r="AQ111" s="214"/>
      <c r="AR111" s="214"/>
      <c r="AS111" s="214"/>
      <c r="AT111" s="214"/>
      <c r="AU111" s="214"/>
      <c r="AV111" s="214"/>
      <c r="AW111" s="214"/>
      <c r="AX111" s="214"/>
      <c r="AY111" s="217" t="s">
        <v>226</v>
      </c>
      <c r="AZ111" s="214"/>
      <c r="BA111" s="214"/>
      <c r="BB111" s="214"/>
      <c r="BC111" s="214"/>
      <c r="BD111" s="214"/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217" t="s">
        <v>31</v>
      </c>
      <c r="BK111" s="214"/>
      <c r="BL111" s="214"/>
      <c r="BM111" s="214"/>
    </row>
    <row r="112" s="2" customFormat="1">
      <c r="A112" s="41"/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66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</row>
    <row r="113" s="2" customFormat="1" ht="29.28" customHeight="1">
      <c r="A113" s="41"/>
      <c r="B113" s="42"/>
      <c r="C113" s="151" t="s">
        <v>109</v>
      </c>
      <c r="D113" s="152"/>
      <c r="E113" s="152"/>
      <c r="F113" s="152"/>
      <c r="G113" s="152"/>
      <c r="H113" s="152"/>
      <c r="I113" s="152"/>
      <c r="J113" s="153">
        <f>ROUND(J96+J105,0)</f>
        <v>0</v>
      </c>
      <c r="K113" s="152"/>
      <c r="L113" s="66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</row>
    <row r="114" s="2" customFormat="1" ht="6.96" customHeight="1">
      <c r="A114" s="41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66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  <row r="118" s="2" customFormat="1" ht="6.96" customHeight="1">
      <c r="A118" s="41"/>
      <c r="B118" s="71"/>
      <c r="C118" s="72"/>
      <c r="D118" s="72"/>
      <c r="E118" s="72"/>
      <c r="F118" s="72"/>
      <c r="G118" s="72"/>
      <c r="H118" s="72"/>
      <c r="I118" s="72"/>
      <c r="J118" s="72"/>
      <c r="K118" s="72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24.96" customHeight="1">
      <c r="A119" s="41"/>
      <c r="B119" s="42"/>
      <c r="C119" s="24" t="s">
        <v>227</v>
      </c>
      <c r="D119" s="43"/>
      <c r="E119" s="43"/>
      <c r="F119" s="43"/>
      <c r="G119" s="43"/>
      <c r="H119" s="4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6.96" customHeight="1">
      <c r="A120" s="41"/>
      <c r="B120" s="42"/>
      <c r="C120" s="43"/>
      <c r="D120" s="43"/>
      <c r="E120" s="43"/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12" customHeight="1">
      <c r="A121" s="41"/>
      <c r="B121" s="42"/>
      <c r="C121" s="33" t="s">
        <v>16</v>
      </c>
      <c r="D121" s="43"/>
      <c r="E121" s="43"/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16.5" customHeight="1">
      <c r="A122" s="41"/>
      <c r="B122" s="42"/>
      <c r="C122" s="43"/>
      <c r="D122" s="43"/>
      <c r="E122" s="195" t="str">
        <f>E7</f>
        <v>Revitalizace objektu na základní školu UPRAVENO</v>
      </c>
      <c r="F122" s="33"/>
      <c r="G122" s="33"/>
      <c r="H122" s="3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12" customHeight="1">
      <c r="A123" s="41"/>
      <c r="B123" s="42"/>
      <c r="C123" s="33" t="s">
        <v>130</v>
      </c>
      <c r="D123" s="43"/>
      <c r="E123" s="43"/>
      <c r="F123" s="43"/>
      <c r="G123" s="43"/>
      <c r="H123" s="43"/>
      <c r="I123" s="43"/>
      <c r="J123" s="43"/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16.5" customHeight="1">
      <c r="A124" s="41"/>
      <c r="B124" s="42"/>
      <c r="C124" s="43"/>
      <c r="D124" s="43"/>
      <c r="E124" s="79" t="str">
        <f>E9</f>
        <v>05 - VZT</v>
      </c>
      <c r="F124" s="43"/>
      <c r="G124" s="43"/>
      <c r="H124" s="43"/>
      <c r="I124" s="43"/>
      <c r="J124" s="43"/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6.96" customHeight="1">
      <c r="A125" s="41"/>
      <c r="B125" s="42"/>
      <c r="C125" s="43"/>
      <c r="D125" s="43"/>
      <c r="E125" s="43"/>
      <c r="F125" s="43"/>
      <c r="G125" s="43"/>
      <c r="H125" s="43"/>
      <c r="I125" s="43"/>
      <c r="J125" s="43"/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2" customHeight="1">
      <c r="A126" s="41"/>
      <c r="B126" s="42"/>
      <c r="C126" s="33" t="s">
        <v>20</v>
      </c>
      <c r="D126" s="43"/>
      <c r="E126" s="43"/>
      <c r="F126" s="28" t="str">
        <f>F12</f>
        <v xml:space="preserve"> </v>
      </c>
      <c r="G126" s="43"/>
      <c r="H126" s="43"/>
      <c r="I126" s="33" t="s">
        <v>22</v>
      </c>
      <c r="J126" s="82" t="str">
        <f>IF(J12="","",J12)</f>
        <v>30. 3. 2026</v>
      </c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2" customFormat="1" ht="6.96" customHeight="1">
      <c r="A127" s="41"/>
      <c r="B127" s="42"/>
      <c r="C127" s="43"/>
      <c r="D127" s="43"/>
      <c r="E127" s="43"/>
      <c r="F127" s="43"/>
      <c r="G127" s="43"/>
      <c r="H127" s="43"/>
      <c r="I127" s="43"/>
      <c r="J127" s="43"/>
      <c r="K127" s="43"/>
      <c r="L127" s="66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="2" customFormat="1" ht="15.15" customHeight="1">
      <c r="A128" s="41"/>
      <c r="B128" s="42"/>
      <c r="C128" s="33" t="s">
        <v>24</v>
      </c>
      <c r="D128" s="43"/>
      <c r="E128" s="43"/>
      <c r="F128" s="28" t="str">
        <f>E15</f>
        <v xml:space="preserve"> </v>
      </c>
      <c r="G128" s="43"/>
      <c r="H128" s="43"/>
      <c r="I128" s="33" t="s">
        <v>29</v>
      </c>
      <c r="J128" s="37" t="str">
        <f>E21</f>
        <v xml:space="preserve"> </v>
      </c>
      <c r="K128" s="43"/>
      <c r="L128" s="66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</row>
    <row r="129" s="2" customFormat="1" ht="15.15" customHeight="1">
      <c r="A129" s="41"/>
      <c r="B129" s="42"/>
      <c r="C129" s="33" t="s">
        <v>27</v>
      </c>
      <c r="D129" s="43"/>
      <c r="E129" s="43"/>
      <c r="F129" s="28" t="str">
        <f>IF(E18="","",E18)</f>
        <v>Vyplň údaj</v>
      </c>
      <c r="G129" s="43"/>
      <c r="H129" s="43"/>
      <c r="I129" s="33" t="s">
        <v>32</v>
      </c>
      <c r="J129" s="37" t="str">
        <f>E24</f>
        <v xml:space="preserve"> </v>
      </c>
      <c r="K129" s="43"/>
      <c r="L129" s="66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</row>
    <row r="130" s="2" customFormat="1" ht="10.32" customHeight="1">
      <c r="A130" s="41"/>
      <c r="B130" s="42"/>
      <c r="C130" s="43"/>
      <c r="D130" s="43"/>
      <c r="E130" s="43"/>
      <c r="F130" s="43"/>
      <c r="G130" s="43"/>
      <c r="H130" s="43"/>
      <c r="I130" s="43"/>
      <c r="J130" s="43"/>
      <c r="K130" s="43"/>
      <c r="L130" s="66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</row>
    <row r="131" s="11" customFormat="1" ht="29.28" customHeight="1">
      <c r="A131" s="219"/>
      <c r="B131" s="220"/>
      <c r="C131" s="221" t="s">
        <v>228</v>
      </c>
      <c r="D131" s="222" t="s">
        <v>61</v>
      </c>
      <c r="E131" s="222" t="s">
        <v>57</v>
      </c>
      <c r="F131" s="222" t="s">
        <v>58</v>
      </c>
      <c r="G131" s="222" t="s">
        <v>229</v>
      </c>
      <c r="H131" s="222" t="s">
        <v>230</v>
      </c>
      <c r="I131" s="222" t="s">
        <v>231</v>
      </c>
      <c r="J131" s="223" t="s">
        <v>171</v>
      </c>
      <c r="K131" s="224" t="s">
        <v>232</v>
      </c>
      <c r="L131" s="225"/>
      <c r="M131" s="103" t="s">
        <v>1</v>
      </c>
      <c r="N131" s="104" t="s">
        <v>40</v>
      </c>
      <c r="O131" s="104" t="s">
        <v>233</v>
      </c>
      <c r="P131" s="104" t="s">
        <v>234</v>
      </c>
      <c r="Q131" s="104" t="s">
        <v>235</v>
      </c>
      <c r="R131" s="104" t="s">
        <v>236</v>
      </c>
      <c r="S131" s="104" t="s">
        <v>237</v>
      </c>
      <c r="T131" s="105" t="s">
        <v>238</v>
      </c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</row>
    <row r="132" s="2" customFormat="1" ht="22.8" customHeight="1">
      <c r="A132" s="41"/>
      <c r="B132" s="42"/>
      <c r="C132" s="110" t="s">
        <v>239</v>
      </c>
      <c r="D132" s="43"/>
      <c r="E132" s="43"/>
      <c r="F132" s="43"/>
      <c r="G132" s="43"/>
      <c r="H132" s="43"/>
      <c r="I132" s="43"/>
      <c r="J132" s="226">
        <f>BK132</f>
        <v>0</v>
      </c>
      <c r="K132" s="43"/>
      <c r="L132" s="44"/>
      <c r="M132" s="106"/>
      <c r="N132" s="227"/>
      <c r="O132" s="107"/>
      <c r="P132" s="228">
        <f>P133+P159</f>
        <v>0</v>
      </c>
      <c r="Q132" s="107"/>
      <c r="R132" s="228">
        <f>R133+R159</f>
        <v>0</v>
      </c>
      <c r="S132" s="107"/>
      <c r="T132" s="229">
        <f>T133+T159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18" t="s">
        <v>75</v>
      </c>
      <c r="AU132" s="18" t="s">
        <v>173</v>
      </c>
      <c r="BK132" s="230">
        <f>BK133+BK159</f>
        <v>0</v>
      </c>
    </row>
    <row r="133" s="12" customFormat="1" ht="25.92" customHeight="1">
      <c r="A133" s="12"/>
      <c r="B133" s="231"/>
      <c r="C133" s="232"/>
      <c r="D133" s="233" t="s">
        <v>75</v>
      </c>
      <c r="E133" s="234" t="s">
        <v>1313</v>
      </c>
      <c r="F133" s="234" t="s">
        <v>1314</v>
      </c>
      <c r="G133" s="232"/>
      <c r="H133" s="232"/>
      <c r="I133" s="235"/>
      <c r="J133" s="236">
        <f>BK133</f>
        <v>0</v>
      </c>
      <c r="K133" s="232"/>
      <c r="L133" s="237"/>
      <c r="M133" s="238"/>
      <c r="N133" s="239"/>
      <c r="O133" s="239"/>
      <c r="P133" s="240">
        <f>P134</f>
        <v>0</v>
      </c>
      <c r="Q133" s="239"/>
      <c r="R133" s="240">
        <f>R134</f>
        <v>0</v>
      </c>
      <c r="S133" s="239"/>
      <c r="T133" s="241">
        <f>T134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42" t="s">
        <v>85</v>
      </c>
      <c r="AT133" s="243" t="s">
        <v>75</v>
      </c>
      <c r="AU133" s="243" t="s">
        <v>76</v>
      </c>
      <c r="AY133" s="242" t="s">
        <v>242</v>
      </c>
      <c r="BK133" s="244">
        <f>BK134</f>
        <v>0</v>
      </c>
    </row>
    <row r="134" s="12" customFormat="1" ht="22.8" customHeight="1">
      <c r="A134" s="12"/>
      <c r="B134" s="231"/>
      <c r="C134" s="232"/>
      <c r="D134" s="233" t="s">
        <v>75</v>
      </c>
      <c r="E134" s="245" t="s">
        <v>2493</v>
      </c>
      <c r="F134" s="245" t="s">
        <v>2494</v>
      </c>
      <c r="G134" s="232"/>
      <c r="H134" s="232"/>
      <c r="I134" s="235"/>
      <c r="J134" s="246">
        <f>BK134</f>
        <v>0</v>
      </c>
      <c r="K134" s="232"/>
      <c r="L134" s="237"/>
      <c r="M134" s="238"/>
      <c r="N134" s="239"/>
      <c r="O134" s="239"/>
      <c r="P134" s="240">
        <f>P135+P143+P151</f>
        <v>0</v>
      </c>
      <c r="Q134" s="239"/>
      <c r="R134" s="240">
        <f>R135+R143+R151</f>
        <v>0</v>
      </c>
      <c r="S134" s="239"/>
      <c r="T134" s="241">
        <f>T135+T143+T151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42" t="s">
        <v>85</v>
      </c>
      <c r="AT134" s="243" t="s">
        <v>75</v>
      </c>
      <c r="AU134" s="243" t="s">
        <v>31</v>
      </c>
      <c r="AY134" s="242" t="s">
        <v>242</v>
      </c>
      <c r="BK134" s="244">
        <f>BK135+BK143+BK151</f>
        <v>0</v>
      </c>
    </row>
    <row r="135" s="12" customFormat="1" ht="20.88" customHeight="1">
      <c r="A135" s="12"/>
      <c r="B135" s="231"/>
      <c r="C135" s="232"/>
      <c r="D135" s="233" t="s">
        <v>75</v>
      </c>
      <c r="E135" s="245" t="s">
        <v>2495</v>
      </c>
      <c r="F135" s="245" t="s">
        <v>2381</v>
      </c>
      <c r="G135" s="232"/>
      <c r="H135" s="232"/>
      <c r="I135" s="235"/>
      <c r="J135" s="246">
        <f>BK135</f>
        <v>0</v>
      </c>
      <c r="K135" s="232"/>
      <c r="L135" s="237"/>
      <c r="M135" s="238"/>
      <c r="N135" s="239"/>
      <c r="O135" s="239"/>
      <c r="P135" s="240">
        <f>SUM(P136:P142)</f>
        <v>0</v>
      </c>
      <c r="Q135" s="239"/>
      <c r="R135" s="240">
        <f>SUM(R136:R142)</f>
        <v>0</v>
      </c>
      <c r="S135" s="239"/>
      <c r="T135" s="241">
        <f>SUM(T136:T142)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42" t="s">
        <v>85</v>
      </c>
      <c r="AT135" s="243" t="s">
        <v>75</v>
      </c>
      <c r="AU135" s="243" t="s">
        <v>85</v>
      </c>
      <c r="AY135" s="242" t="s">
        <v>242</v>
      </c>
      <c r="BK135" s="244">
        <f>SUM(BK136:BK142)</f>
        <v>0</v>
      </c>
    </row>
    <row r="136" s="2" customFormat="1" ht="16.5" customHeight="1">
      <c r="A136" s="41"/>
      <c r="B136" s="42"/>
      <c r="C136" s="247" t="s">
        <v>554</v>
      </c>
      <c r="D136" s="247" t="s">
        <v>245</v>
      </c>
      <c r="E136" s="248" t="s">
        <v>31</v>
      </c>
      <c r="F136" s="249" t="s">
        <v>2496</v>
      </c>
      <c r="G136" s="250" t="s">
        <v>1738</v>
      </c>
      <c r="H136" s="251">
        <v>1</v>
      </c>
      <c r="I136" s="252"/>
      <c r="J136" s="251">
        <f>ROUND(I136*H136,3)</f>
        <v>0</v>
      </c>
      <c r="K136" s="253"/>
      <c r="L136" s="44"/>
      <c r="M136" s="254" t="s">
        <v>1</v>
      </c>
      <c r="N136" s="255" t="s">
        <v>41</v>
      </c>
      <c r="O136" s="94"/>
      <c r="P136" s="256">
        <f>O136*H136</f>
        <v>0</v>
      </c>
      <c r="Q136" s="256">
        <v>0</v>
      </c>
      <c r="R136" s="256">
        <f>Q136*H136</f>
        <v>0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518</v>
      </c>
      <c r="AT136" s="258" t="s">
        <v>245</v>
      </c>
      <c r="AU136" s="258" t="s">
        <v>113</v>
      </c>
      <c r="AY136" s="18" t="s">
        <v>242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31</v>
      </c>
      <c r="BK136" s="259">
        <f>ROUND(I136*H136,3)</f>
        <v>0</v>
      </c>
      <c r="BL136" s="18" t="s">
        <v>518</v>
      </c>
      <c r="BM136" s="258" t="s">
        <v>2497</v>
      </c>
    </row>
    <row r="137" s="2" customFormat="1" ht="16.5" customHeight="1">
      <c r="A137" s="41"/>
      <c r="B137" s="42"/>
      <c r="C137" s="247" t="s">
        <v>937</v>
      </c>
      <c r="D137" s="247" t="s">
        <v>245</v>
      </c>
      <c r="E137" s="248" t="s">
        <v>85</v>
      </c>
      <c r="F137" s="249" t="s">
        <v>2498</v>
      </c>
      <c r="G137" s="250" t="s">
        <v>465</v>
      </c>
      <c r="H137" s="251">
        <v>15</v>
      </c>
      <c r="I137" s="252"/>
      <c r="J137" s="251">
        <f>ROUND(I137*H137,3)</f>
        <v>0</v>
      </c>
      <c r="K137" s="253"/>
      <c r="L137" s="44"/>
      <c r="M137" s="254" t="s">
        <v>1</v>
      </c>
      <c r="N137" s="255" t="s">
        <v>41</v>
      </c>
      <c r="O137" s="94"/>
      <c r="P137" s="256">
        <f>O137*H137</f>
        <v>0</v>
      </c>
      <c r="Q137" s="256">
        <v>0</v>
      </c>
      <c r="R137" s="256">
        <f>Q137*H137</f>
        <v>0</v>
      </c>
      <c r="S137" s="256">
        <v>0</v>
      </c>
      <c r="T137" s="257">
        <f>S137*H137</f>
        <v>0</v>
      </c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R137" s="258" t="s">
        <v>518</v>
      </c>
      <c r="AT137" s="258" t="s">
        <v>245</v>
      </c>
      <c r="AU137" s="258" t="s">
        <v>113</v>
      </c>
      <c r="AY137" s="18" t="s">
        <v>242</v>
      </c>
      <c r="BE137" s="146">
        <f>IF(N137="základní",J137,0)</f>
        <v>0</v>
      </c>
      <c r="BF137" s="146">
        <f>IF(N137="snížená",J137,0)</f>
        <v>0</v>
      </c>
      <c r="BG137" s="146">
        <f>IF(N137="zákl. přenesená",J137,0)</f>
        <v>0</v>
      </c>
      <c r="BH137" s="146">
        <f>IF(N137="sníž. přenesená",J137,0)</f>
        <v>0</v>
      </c>
      <c r="BI137" s="146">
        <f>IF(N137="nulová",J137,0)</f>
        <v>0</v>
      </c>
      <c r="BJ137" s="18" t="s">
        <v>31</v>
      </c>
      <c r="BK137" s="259">
        <f>ROUND(I137*H137,3)</f>
        <v>0</v>
      </c>
      <c r="BL137" s="18" t="s">
        <v>518</v>
      </c>
      <c r="BM137" s="258" t="s">
        <v>2499</v>
      </c>
    </row>
    <row r="138" s="2" customFormat="1" ht="16.5" customHeight="1">
      <c r="A138" s="41"/>
      <c r="B138" s="42"/>
      <c r="C138" s="247" t="s">
        <v>799</v>
      </c>
      <c r="D138" s="247" t="s">
        <v>245</v>
      </c>
      <c r="E138" s="248" t="s">
        <v>113</v>
      </c>
      <c r="F138" s="249" t="s">
        <v>2500</v>
      </c>
      <c r="G138" s="250" t="s">
        <v>1738</v>
      </c>
      <c r="H138" s="251">
        <v>12</v>
      </c>
      <c r="I138" s="252"/>
      <c r="J138" s="251">
        <f>ROUND(I138*H138,3)</f>
        <v>0</v>
      </c>
      <c r="K138" s="253"/>
      <c r="L138" s="44"/>
      <c r="M138" s="254" t="s">
        <v>1</v>
      </c>
      <c r="N138" s="255" t="s">
        <v>41</v>
      </c>
      <c r="O138" s="94"/>
      <c r="P138" s="256">
        <f>O138*H138</f>
        <v>0</v>
      </c>
      <c r="Q138" s="256">
        <v>0</v>
      </c>
      <c r="R138" s="256">
        <f>Q138*H138</f>
        <v>0</v>
      </c>
      <c r="S138" s="256">
        <v>0</v>
      </c>
      <c r="T138" s="257">
        <f>S138*H138</f>
        <v>0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58" t="s">
        <v>518</v>
      </c>
      <c r="AT138" s="258" t="s">
        <v>245</v>
      </c>
      <c r="AU138" s="258" t="s">
        <v>113</v>
      </c>
      <c r="AY138" s="18" t="s">
        <v>242</v>
      </c>
      <c r="BE138" s="146">
        <f>IF(N138="základní",J138,0)</f>
        <v>0</v>
      </c>
      <c r="BF138" s="146">
        <f>IF(N138="snížená",J138,0)</f>
        <v>0</v>
      </c>
      <c r="BG138" s="146">
        <f>IF(N138="zákl. přenesená",J138,0)</f>
        <v>0</v>
      </c>
      <c r="BH138" s="146">
        <f>IF(N138="sníž. přenesená",J138,0)</f>
        <v>0</v>
      </c>
      <c r="BI138" s="146">
        <f>IF(N138="nulová",J138,0)</f>
        <v>0</v>
      </c>
      <c r="BJ138" s="18" t="s">
        <v>31</v>
      </c>
      <c r="BK138" s="259">
        <f>ROUND(I138*H138,3)</f>
        <v>0</v>
      </c>
      <c r="BL138" s="18" t="s">
        <v>518</v>
      </c>
      <c r="BM138" s="258" t="s">
        <v>2501</v>
      </c>
    </row>
    <row r="139" s="2" customFormat="1" ht="16.5" customHeight="1">
      <c r="A139" s="41"/>
      <c r="B139" s="42"/>
      <c r="C139" s="247" t="s">
        <v>249</v>
      </c>
      <c r="D139" s="247" t="s">
        <v>245</v>
      </c>
      <c r="E139" s="248" t="s">
        <v>249</v>
      </c>
      <c r="F139" s="249" t="s">
        <v>2502</v>
      </c>
      <c r="G139" s="250" t="s">
        <v>2267</v>
      </c>
      <c r="H139" s="251">
        <v>1</v>
      </c>
      <c r="I139" s="252"/>
      <c r="J139" s="251">
        <f>ROUND(I139*H139,3)</f>
        <v>0</v>
      </c>
      <c r="K139" s="253"/>
      <c r="L139" s="44"/>
      <c r="M139" s="254" t="s">
        <v>1</v>
      </c>
      <c r="N139" s="255" t="s">
        <v>41</v>
      </c>
      <c r="O139" s="94"/>
      <c r="P139" s="256">
        <f>O139*H139</f>
        <v>0</v>
      </c>
      <c r="Q139" s="256">
        <v>0</v>
      </c>
      <c r="R139" s="256">
        <f>Q139*H139</f>
        <v>0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518</v>
      </c>
      <c r="AT139" s="258" t="s">
        <v>245</v>
      </c>
      <c r="AU139" s="258" t="s">
        <v>113</v>
      </c>
      <c r="AY139" s="18" t="s">
        <v>242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31</v>
      </c>
      <c r="BK139" s="259">
        <f>ROUND(I139*H139,3)</f>
        <v>0</v>
      </c>
      <c r="BL139" s="18" t="s">
        <v>518</v>
      </c>
      <c r="BM139" s="258" t="s">
        <v>2503</v>
      </c>
    </row>
    <row r="140" s="2" customFormat="1" ht="16.5" customHeight="1">
      <c r="A140" s="41"/>
      <c r="B140" s="42"/>
      <c r="C140" s="247" t="s">
        <v>1221</v>
      </c>
      <c r="D140" s="247" t="s">
        <v>245</v>
      </c>
      <c r="E140" s="248" t="s">
        <v>1221</v>
      </c>
      <c r="F140" s="249" t="s">
        <v>2504</v>
      </c>
      <c r="G140" s="250" t="s">
        <v>2267</v>
      </c>
      <c r="H140" s="251">
        <v>1</v>
      </c>
      <c r="I140" s="252"/>
      <c r="J140" s="251">
        <f>ROUND(I140*H140,3)</f>
        <v>0</v>
      </c>
      <c r="K140" s="253"/>
      <c r="L140" s="44"/>
      <c r="M140" s="254" t="s">
        <v>1</v>
      </c>
      <c r="N140" s="255" t="s">
        <v>41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518</v>
      </c>
      <c r="AT140" s="258" t="s">
        <v>245</v>
      </c>
      <c r="AU140" s="258" t="s">
        <v>113</v>
      </c>
      <c r="AY140" s="18" t="s">
        <v>242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31</v>
      </c>
      <c r="BK140" s="259">
        <f>ROUND(I140*H140,3)</f>
        <v>0</v>
      </c>
      <c r="BL140" s="18" t="s">
        <v>518</v>
      </c>
      <c r="BM140" s="258" t="s">
        <v>2505</v>
      </c>
    </row>
    <row r="141" s="2" customFormat="1" ht="16.5" customHeight="1">
      <c r="A141" s="41"/>
      <c r="B141" s="42"/>
      <c r="C141" s="247" t="s">
        <v>657</v>
      </c>
      <c r="D141" s="247" t="s">
        <v>245</v>
      </c>
      <c r="E141" s="248" t="s">
        <v>657</v>
      </c>
      <c r="F141" s="249" t="s">
        <v>2506</v>
      </c>
      <c r="G141" s="250" t="s">
        <v>2267</v>
      </c>
      <c r="H141" s="251">
        <v>1</v>
      </c>
      <c r="I141" s="252"/>
      <c r="J141" s="251">
        <f>ROUND(I141*H141,3)</f>
        <v>0</v>
      </c>
      <c r="K141" s="253"/>
      <c r="L141" s="44"/>
      <c r="M141" s="254" t="s">
        <v>1</v>
      </c>
      <c r="N141" s="255" t="s">
        <v>41</v>
      </c>
      <c r="O141" s="94"/>
      <c r="P141" s="256">
        <f>O141*H141</f>
        <v>0</v>
      </c>
      <c r="Q141" s="256">
        <v>0</v>
      </c>
      <c r="R141" s="256">
        <f>Q141*H141</f>
        <v>0</v>
      </c>
      <c r="S141" s="256">
        <v>0</v>
      </c>
      <c r="T141" s="257">
        <f>S141*H141</f>
        <v>0</v>
      </c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R141" s="258" t="s">
        <v>518</v>
      </c>
      <c r="AT141" s="258" t="s">
        <v>245</v>
      </c>
      <c r="AU141" s="258" t="s">
        <v>113</v>
      </c>
      <c r="AY141" s="18" t="s">
        <v>242</v>
      </c>
      <c r="BE141" s="146">
        <f>IF(N141="základní",J141,0)</f>
        <v>0</v>
      </c>
      <c r="BF141" s="146">
        <f>IF(N141="snížená",J141,0)</f>
        <v>0</v>
      </c>
      <c r="BG141" s="146">
        <f>IF(N141="zákl. přenesená",J141,0)</f>
        <v>0</v>
      </c>
      <c r="BH141" s="146">
        <f>IF(N141="sníž. přenesená",J141,0)</f>
        <v>0</v>
      </c>
      <c r="BI141" s="146">
        <f>IF(N141="nulová",J141,0)</f>
        <v>0</v>
      </c>
      <c r="BJ141" s="18" t="s">
        <v>31</v>
      </c>
      <c r="BK141" s="259">
        <f>ROUND(I141*H141,3)</f>
        <v>0</v>
      </c>
      <c r="BL141" s="18" t="s">
        <v>518</v>
      </c>
      <c r="BM141" s="258" t="s">
        <v>2507</v>
      </c>
    </row>
    <row r="142" s="2" customFormat="1" ht="16.5" customHeight="1">
      <c r="A142" s="41"/>
      <c r="B142" s="42"/>
      <c r="C142" s="247" t="s">
        <v>2388</v>
      </c>
      <c r="D142" s="247" t="s">
        <v>245</v>
      </c>
      <c r="E142" s="248" t="s">
        <v>2388</v>
      </c>
      <c r="F142" s="249" t="s">
        <v>2508</v>
      </c>
      <c r="G142" s="250" t="s">
        <v>2267</v>
      </c>
      <c r="H142" s="251">
        <v>1</v>
      </c>
      <c r="I142" s="252"/>
      <c r="J142" s="251">
        <f>ROUND(I142*H142,3)</f>
        <v>0</v>
      </c>
      <c r="K142" s="253"/>
      <c r="L142" s="44"/>
      <c r="M142" s="254" t="s">
        <v>1</v>
      </c>
      <c r="N142" s="255" t="s">
        <v>41</v>
      </c>
      <c r="O142" s="94"/>
      <c r="P142" s="256">
        <f>O142*H142</f>
        <v>0</v>
      </c>
      <c r="Q142" s="256">
        <v>0</v>
      </c>
      <c r="R142" s="256">
        <f>Q142*H142</f>
        <v>0</v>
      </c>
      <c r="S142" s="256">
        <v>0</v>
      </c>
      <c r="T142" s="257">
        <f>S142*H142</f>
        <v>0</v>
      </c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R142" s="258" t="s">
        <v>518</v>
      </c>
      <c r="AT142" s="258" t="s">
        <v>245</v>
      </c>
      <c r="AU142" s="258" t="s">
        <v>113</v>
      </c>
      <c r="AY142" s="18" t="s">
        <v>242</v>
      </c>
      <c r="BE142" s="146">
        <f>IF(N142="základní",J142,0)</f>
        <v>0</v>
      </c>
      <c r="BF142" s="146">
        <f>IF(N142="snížená",J142,0)</f>
        <v>0</v>
      </c>
      <c r="BG142" s="146">
        <f>IF(N142="zákl. přenesená",J142,0)</f>
        <v>0</v>
      </c>
      <c r="BH142" s="146">
        <f>IF(N142="sníž. přenesená",J142,0)</f>
        <v>0</v>
      </c>
      <c r="BI142" s="146">
        <f>IF(N142="nulová",J142,0)</f>
        <v>0</v>
      </c>
      <c r="BJ142" s="18" t="s">
        <v>31</v>
      </c>
      <c r="BK142" s="259">
        <f>ROUND(I142*H142,3)</f>
        <v>0</v>
      </c>
      <c r="BL142" s="18" t="s">
        <v>518</v>
      </c>
      <c r="BM142" s="258" t="s">
        <v>2509</v>
      </c>
    </row>
    <row r="143" s="12" customFormat="1" ht="20.88" customHeight="1">
      <c r="A143" s="12"/>
      <c r="B143" s="231"/>
      <c r="C143" s="232"/>
      <c r="D143" s="233" t="s">
        <v>75</v>
      </c>
      <c r="E143" s="245" t="s">
        <v>2510</v>
      </c>
      <c r="F143" s="245" t="s">
        <v>2400</v>
      </c>
      <c r="G143" s="232"/>
      <c r="H143" s="232"/>
      <c r="I143" s="235"/>
      <c r="J143" s="246">
        <f>BK143</f>
        <v>0</v>
      </c>
      <c r="K143" s="232"/>
      <c r="L143" s="237"/>
      <c r="M143" s="238"/>
      <c r="N143" s="239"/>
      <c r="O143" s="239"/>
      <c r="P143" s="240">
        <f>SUM(P144:P150)</f>
        <v>0</v>
      </c>
      <c r="Q143" s="239"/>
      <c r="R143" s="240">
        <f>SUM(R144:R150)</f>
        <v>0</v>
      </c>
      <c r="S143" s="239"/>
      <c r="T143" s="241">
        <f>SUM(T144:T150)</f>
        <v>0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242" t="s">
        <v>85</v>
      </c>
      <c r="AT143" s="243" t="s">
        <v>75</v>
      </c>
      <c r="AU143" s="243" t="s">
        <v>85</v>
      </c>
      <c r="AY143" s="242" t="s">
        <v>242</v>
      </c>
      <c r="BK143" s="244">
        <f>SUM(BK144:BK150)</f>
        <v>0</v>
      </c>
    </row>
    <row r="144" s="2" customFormat="1" ht="16.5" customHeight="1">
      <c r="A144" s="41"/>
      <c r="B144" s="42"/>
      <c r="C144" s="247" t="s">
        <v>2478</v>
      </c>
      <c r="D144" s="247" t="s">
        <v>245</v>
      </c>
      <c r="E144" s="248" t="s">
        <v>31</v>
      </c>
      <c r="F144" s="249" t="s">
        <v>2496</v>
      </c>
      <c r="G144" s="250" t="s">
        <v>1738</v>
      </c>
      <c r="H144" s="251">
        <v>1</v>
      </c>
      <c r="I144" s="252"/>
      <c r="J144" s="251">
        <f>ROUND(I144*H144,3)</f>
        <v>0</v>
      </c>
      <c r="K144" s="253"/>
      <c r="L144" s="44"/>
      <c r="M144" s="254" t="s">
        <v>1</v>
      </c>
      <c r="N144" s="255" t="s">
        <v>41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518</v>
      </c>
      <c r="AT144" s="258" t="s">
        <v>245</v>
      </c>
      <c r="AU144" s="258" t="s">
        <v>113</v>
      </c>
      <c r="AY144" s="18" t="s">
        <v>242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31</v>
      </c>
      <c r="BK144" s="259">
        <f>ROUND(I144*H144,3)</f>
        <v>0</v>
      </c>
      <c r="BL144" s="18" t="s">
        <v>518</v>
      </c>
      <c r="BM144" s="258" t="s">
        <v>2511</v>
      </c>
    </row>
    <row r="145" s="2" customFormat="1" ht="16.5" customHeight="1">
      <c r="A145" s="41"/>
      <c r="B145" s="42"/>
      <c r="C145" s="247" t="s">
        <v>518</v>
      </c>
      <c r="D145" s="247" t="s">
        <v>245</v>
      </c>
      <c r="E145" s="248" t="s">
        <v>85</v>
      </c>
      <c r="F145" s="249" t="s">
        <v>2498</v>
      </c>
      <c r="G145" s="250" t="s">
        <v>465</v>
      </c>
      <c r="H145" s="251">
        <v>12</v>
      </c>
      <c r="I145" s="252"/>
      <c r="J145" s="251">
        <f>ROUND(I145*H145,3)</f>
        <v>0</v>
      </c>
      <c r="K145" s="253"/>
      <c r="L145" s="44"/>
      <c r="M145" s="254" t="s">
        <v>1</v>
      </c>
      <c r="N145" s="255" t="s">
        <v>41</v>
      </c>
      <c r="O145" s="94"/>
      <c r="P145" s="256">
        <f>O145*H145</f>
        <v>0</v>
      </c>
      <c r="Q145" s="256">
        <v>0</v>
      </c>
      <c r="R145" s="256">
        <f>Q145*H145</f>
        <v>0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518</v>
      </c>
      <c r="AT145" s="258" t="s">
        <v>245</v>
      </c>
      <c r="AU145" s="258" t="s">
        <v>113</v>
      </c>
      <c r="AY145" s="18" t="s">
        <v>242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31</v>
      </c>
      <c r="BK145" s="259">
        <f>ROUND(I145*H145,3)</f>
        <v>0</v>
      </c>
      <c r="BL145" s="18" t="s">
        <v>518</v>
      </c>
      <c r="BM145" s="258" t="s">
        <v>2512</v>
      </c>
    </row>
    <row r="146" s="2" customFormat="1" ht="16.5" customHeight="1">
      <c r="A146" s="41"/>
      <c r="B146" s="42"/>
      <c r="C146" s="247" t="s">
        <v>2402</v>
      </c>
      <c r="D146" s="247" t="s">
        <v>245</v>
      </c>
      <c r="E146" s="248" t="s">
        <v>113</v>
      </c>
      <c r="F146" s="249" t="s">
        <v>2500</v>
      </c>
      <c r="G146" s="250" t="s">
        <v>1738</v>
      </c>
      <c r="H146" s="251">
        <v>12</v>
      </c>
      <c r="I146" s="252"/>
      <c r="J146" s="251">
        <f>ROUND(I146*H146,3)</f>
        <v>0</v>
      </c>
      <c r="K146" s="253"/>
      <c r="L146" s="44"/>
      <c r="M146" s="254" t="s">
        <v>1</v>
      </c>
      <c r="N146" s="255" t="s">
        <v>41</v>
      </c>
      <c r="O146" s="94"/>
      <c r="P146" s="256">
        <f>O146*H146</f>
        <v>0</v>
      </c>
      <c r="Q146" s="256">
        <v>0</v>
      </c>
      <c r="R146" s="256">
        <f>Q146*H146</f>
        <v>0</v>
      </c>
      <c r="S146" s="256">
        <v>0</v>
      </c>
      <c r="T146" s="25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58" t="s">
        <v>518</v>
      </c>
      <c r="AT146" s="258" t="s">
        <v>245</v>
      </c>
      <c r="AU146" s="258" t="s">
        <v>113</v>
      </c>
      <c r="AY146" s="18" t="s">
        <v>242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8" t="s">
        <v>31</v>
      </c>
      <c r="BK146" s="259">
        <f>ROUND(I146*H146,3)</f>
        <v>0</v>
      </c>
      <c r="BL146" s="18" t="s">
        <v>518</v>
      </c>
      <c r="BM146" s="258" t="s">
        <v>2513</v>
      </c>
    </row>
    <row r="147" s="2" customFormat="1" ht="16.5" customHeight="1">
      <c r="A147" s="41"/>
      <c r="B147" s="42"/>
      <c r="C147" s="247" t="s">
        <v>1143</v>
      </c>
      <c r="D147" s="247" t="s">
        <v>245</v>
      </c>
      <c r="E147" s="248" t="s">
        <v>249</v>
      </c>
      <c r="F147" s="249" t="s">
        <v>2502</v>
      </c>
      <c r="G147" s="250" t="s">
        <v>2267</v>
      </c>
      <c r="H147" s="251">
        <v>1</v>
      </c>
      <c r="I147" s="252"/>
      <c r="J147" s="251">
        <f>ROUND(I147*H147,3)</f>
        <v>0</v>
      </c>
      <c r="K147" s="253"/>
      <c r="L147" s="44"/>
      <c r="M147" s="254" t="s">
        <v>1</v>
      </c>
      <c r="N147" s="255" t="s">
        <v>41</v>
      </c>
      <c r="O147" s="94"/>
      <c r="P147" s="256">
        <f>O147*H147</f>
        <v>0</v>
      </c>
      <c r="Q147" s="256">
        <v>0</v>
      </c>
      <c r="R147" s="256">
        <f>Q147*H147</f>
        <v>0</v>
      </c>
      <c r="S147" s="256">
        <v>0</v>
      </c>
      <c r="T147" s="25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58" t="s">
        <v>518</v>
      </c>
      <c r="AT147" s="258" t="s">
        <v>245</v>
      </c>
      <c r="AU147" s="258" t="s">
        <v>113</v>
      </c>
      <c r="AY147" s="18" t="s">
        <v>242</v>
      </c>
      <c r="BE147" s="146">
        <f>IF(N147="základní",J147,0)</f>
        <v>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8" t="s">
        <v>31</v>
      </c>
      <c r="BK147" s="259">
        <f>ROUND(I147*H147,3)</f>
        <v>0</v>
      </c>
      <c r="BL147" s="18" t="s">
        <v>518</v>
      </c>
      <c r="BM147" s="258" t="s">
        <v>2514</v>
      </c>
    </row>
    <row r="148" s="2" customFormat="1" ht="16.5" customHeight="1">
      <c r="A148" s="41"/>
      <c r="B148" s="42"/>
      <c r="C148" s="247" t="s">
        <v>2404</v>
      </c>
      <c r="D148" s="247" t="s">
        <v>245</v>
      </c>
      <c r="E148" s="248" t="s">
        <v>1221</v>
      </c>
      <c r="F148" s="249" t="s">
        <v>2504</v>
      </c>
      <c r="G148" s="250" t="s">
        <v>2267</v>
      </c>
      <c r="H148" s="251">
        <v>1</v>
      </c>
      <c r="I148" s="252"/>
      <c r="J148" s="251">
        <f>ROUND(I148*H148,3)</f>
        <v>0</v>
      </c>
      <c r="K148" s="253"/>
      <c r="L148" s="44"/>
      <c r="M148" s="254" t="s">
        <v>1</v>
      </c>
      <c r="N148" s="255" t="s">
        <v>41</v>
      </c>
      <c r="O148" s="94"/>
      <c r="P148" s="256">
        <f>O148*H148</f>
        <v>0</v>
      </c>
      <c r="Q148" s="256">
        <v>0</v>
      </c>
      <c r="R148" s="256">
        <f>Q148*H148</f>
        <v>0</v>
      </c>
      <c r="S148" s="256">
        <v>0</v>
      </c>
      <c r="T148" s="25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58" t="s">
        <v>518</v>
      </c>
      <c r="AT148" s="258" t="s">
        <v>245</v>
      </c>
      <c r="AU148" s="258" t="s">
        <v>113</v>
      </c>
      <c r="AY148" s="18" t="s">
        <v>242</v>
      </c>
      <c r="BE148" s="146">
        <f>IF(N148="základní",J148,0)</f>
        <v>0</v>
      </c>
      <c r="BF148" s="146">
        <f>IF(N148="snížená",J148,0)</f>
        <v>0</v>
      </c>
      <c r="BG148" s="146">
        <f>IF(N148="zákl. přenesená",J148,0)</f>
        <v>0</v>
      </c>
      <c r="BH148" s="146">
        <f>IF(N148="sníž. přenesená",J148,0)</f>
        <v>0</v>
      </c>
      <c r="BI148" s="146">
        <f>IF(N148="nulová",J148,0)</f>
        <v>0</v>
      </c>
      <c r="BJ148" s="18" t="s">
        <v>31</v>
      </c>
      <c r="BK148" s="259">
        <f>ROUND(I148*H148,3)</f>
        <v>0</v>
      </c>
      <c r="BL148" s="18" t="s">
        <v>518</v>
      </c>
      <c r="BM148" s="258" t="s">
        <v>2515</v>
      </c>
    </row>
    <row r="149" s="2" customFormat="1" ht="16.5" customHeight="1">
      <c r="A149" s="41"/>
      <c r="B149" s="42"/>
      <c r="C149" s="247" t="s">
        <v>1114</v>
      </c>
      <c r="D149" s="247" t="s">
        <v>245</v>
      </c>
      <c r="E149" s="248" t="s">
        <v>657</v>
      </c>
      <c r="F149" s="249" t="s">
        <v>2506</v>
      </c>
      <c r="G149" s="250" t="s">
        <v>2267</v>
      </c>
      <c r="H149" s="251">
        <v>1</v>
      </c>
      <c r="I149" s="252"/>
      <c r="J149" s="251">
        <f>ROUND(I149*H149,3)</f>
        <v>0</v>
      </c>
      <c r="K149" s="253"/>
      <c r="L149" s="44"/>
      <c r="M149" s="254" t="s">
        <v>1</v>
      </c>
      <c r="N149" s="255" t="s">
        <v>41</v>
      </c>
      <c r="O149" s="94"/>
      <c r="P149" s="256">
        <f>O149*H149</f>
        <v>0</v>
      </c>
      <c r="Q149" s="256">
        <v>0</v>
      </c>
      <c r="R149" s="256">
        <f>Q149*H149</f>
        <v>0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518</v>
      </c>
      <c r="AT149" s="258" t="s">
        <v>245</v>
      </c>
      <c r="AU149" s="258" t="s">
        <v>113</v>
      </c>
      <c r="AY149" s="18" t="s">
        <v>242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31</v>
      </c>
      <c r="BK149" s="259">
        <f>ROUND(I149*H149,3)</f>
        <v>0</v>
      </c>
      <c r="BL149" s="18" t="s">
        <v>518</v>
      </c>
      <c r="BM149" s="258" t="s">
        <v>2516</v>
      </c>
    </row>
    <row r="150" s="2" customFormat="1" ht="16.5" customHeight="1">
      <c r="A150" s="41"/>
      <c r="B150" s="42"/>
      <c r="C150" s="247" t="s">
        <v>7</v>
      </c>
      <c r="D150" s="247" t="s">
        <v>245</v>
      </c>
      <c r="E150" s="248" t="s">
        <v>2388</v>
      </c>
      <c r="F150" s="249" t="s">
        <v>2508</v>
      </c>
      <c r="G150" s="250" t="s">
        <v>2267</v>
      </c>
      <c r="H150" s="251">
        <v>1</v>
      </c>
      <c r="I150" s="252"/>
      <c r="J150" s="251">
        <f>ROUND(I150*H150,3)</f>
        <v>0</v>
      </c>
      <c r="K150" s="253"/>
      <c r="L150" s="44"/>
      <c r="M150" s="254" t="s">
        <v>1</v>
      </c>
      <c r="N150" s="255" t="s">
        <v>41</v>
      </c>
      <c r="O150" s="94"/>
      <c r="P150" s="256">
        <f>O150*H150</f>
        <v>0</v>
      </c>
      <c r="Q150" s="256">
        <v>0</v>
      </c>
      <c r="R150" s="256">
        <f>Q150*H150</f>
        <v>0</v>
      </c>
      <c r="S150" s="256">
        <v>0</v>
      </c>
      <c r="T150" s="25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58" t="s">
        <v>518</v>
      </c>
      <c r="AT150" s="258" t="s">
        <v>245</v>
      </c>
      <c r="AU150" s="258" t="s">
        <v>113</v>
      </c>
      <c r="AY150" s="18" t="s">
        <v>242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8" t="s">
        <v>31</v>
      </c>
      <c r="BK150" s="259">
        <f>ROUND(I150*H150,3)</f>
        <v>0</v>
      </c>
      <c r="BL150" s="18" t="s">
        <v>518</v>
      </c>
      <c r="BM150" s="258" t="s">
        <v>2517</v>
      </c>
    </row>
    <row r="151" s="12" customFormat="1" ht="20.88" customHeight="1">
      <c r="A151" s="12"/>
      <c r="B151" s="231"/>
      <c r="C151" s="232"/>
      <c r="D151" s="233" t="s">
        <v>75</v>
      </c>
      <c r="E151" s="245" t="s">
        <v>2518</v>
      </c>
      <c r="F151" s="245" t="s">
        <v>2413</v>
      </c>
      <c r="G151" s="232"/>
      <c r="H151" s="232"/>
      <c r="I151" s="235"/>
      <c r="J151" s="246">
        <f>BK151</f>
        <v>0</v>
      </c>
      <c r="K151" s="232"/>
      <c r="L151" s="237"/>
      <c r="M151" s="238"/>
      <c r="N151" s="239"/>
      <c r="O151" s="239"/>
      <c r="P151" s="240">
        <f>SUM(P152:P158)</f>
        <v>0</v>
      </c>
      <c r="Q151" s="239"/>
      <c r="R151" s="240">
        <f>SUM(R152:R158)</f>
        <v>0</v>
      </c>
      <c r="S151" s="239"/>
      <c r="T151" s="241">
        <f>SUM(T152:T158)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42" t="s">
        <v>85</v>
      </c>
      <c r="AT151" s="243" t="s">
        <v>75</v>
      </c>
      <c r="AU151" s="243" t="s">
        <v>85</v>
      </c>
      <c r="AY151" s="242" t="s">
        <v>242</v>
      </c>
      <c r="BK151" s="244">
        <f>SUM(BK152:BK158)</f>
        <v>0</v>
      </c>
    </row>
    <row r="152" s="2" customFormat="1" ht="16.5" customHeight="1">
      <c r="A152" s="41"/>
      <c r="B152" s="42"/>
      <c r="C152" s="247" t="s">
        <v>31</v>
      </c>
      <c r="D152" s="247" t="s">
        <v>245</v>
      </c>
      <c r="E152" s="248" t="s">
        <v>31</v>
      </c>
      <c r="F152" s="249" t="s">
        <v>2496</v>
      </c>
      <c r="G152" s="250" t="s">
        <v>1738</v>
      </c>
      <c r="H152" s="251">
        <v>1</v>
      </c>
      <c r="I152" s="252"/>
      <c r="J152" s="251">
        <f>ROUND(I152*H152,3)</f>
        <v>0</v>
      </c>
      <c r="K152" s="253"/>
      <c r="L152" s="44"/>
      <c r="M152" s="254" t="s">
        <v>1</v>
      </c>
      <c r="N152" s="255" t="s">
        <v>41</v>
      </c>
      <c r="O152" s="94"/>
      <c r="P152" s="256">
        <f>O152*H152</f>
        <v>0</v>
      </c>
      <c r="Q152" s="256">
        <v>0</v>
      </c>
      <c r="R152" s="256">
        <f>Q152*H152</f>
        <v>0</v>
      </c>
      <c r="S152" s="256">
        <v>0</v>
      </c>
      <c r="T152" s="25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58" t="s">
        <v>518</v>
      </c>
      <c r="AT152" s="258" t="s">
        <v>245</v>
      </c>
      <c r="AU152" s="258" t="s">
        <v>113</v>
      </c>
      <c r="AY152" s="18" t="s">
        <v>242</v>
      </c>
      <c r="BE152" s="146">
        <f>IF(N152="základní",J152,0)</f>
        <v>0</v>
      </c>
      <c r="BF152" s="146">
        <f>IF(N152="snížená",J152,0)</f>
        <v>0</v>
      </c>
      <c r="BG152" s="146">
        <f>IF(N152="zákl. přenesená",J152,0)</f>
        <v>0</v>
      </c>
      <c r="BH152" s="146">
        <f>IF(N152="sníž. přenesená",J152,0)</f>
        <v>0</v>
      </c>
      <c r="BI152" s="146">
        <f>IF(N152="nulová",J152,0)</f>
        <v>0</v>
      </c>
      <c r="BJ152" s="18" t="s">
        <v>31</v>
      </c>
      <c r="BK152" s="259">
        <f>ROUND(I152*H152,3)</f>
        <v>0</v>
      </c>
      <c r="BL152" s="18" t="s">
        <v>518</v>
      </c>
      <c r="BM152" s="258" t="s">
        <v>2519</v>
      </c>
    </row>
    <row r="153" s="2" customFormat="1" ht="16.5" customHeight="1">
      <c r="A153" s="41"/>
      <c r="B153" s="42"/>
      <c r="C153" s="247" t="s">
        <v>85</v>
      </c>
      <c r="D153" s="247" t="s">
        <v>245</v>
      </c>
      <c r="E153" s="248" t="s">
        <v>85</v>
      </c>
      <c r="F153" s="249" t="s">
        <v>2498</v>
      </c>
      <c r="G153" s="250" t="s">
        <v>465</v>
      </c>
      <c r="H153" s="251">
        <v>13</v>
      </c>
      <c r="I153" s="252"/>
      <c r="J153" s="251">
        <f>ROUND(I153*H153,3)</f>
        <v>0</v>
      </c>
      <c r="K153" s="253"/>
      <c r="L153" s="44"/>
      <c r="M153" s="254" t="s">
        <v>1</v>
      </c>
      <c r="N153" s="255" t="s">
        <v>41</v>
      </c>
      <c r="O153" s="94"/>
      <c r="P153" s="256">
        <f>O153*H153</f>
        <v>0</v>
      </c>
      <c r="Q153" s="256">
        <v>0</v>
      </c>
      <c r="R153" s="256">
        <f>Q153*H153</f>
        <v>0</v>
      </c>
      <c r="S153" s="256">
        <v>0</v>
      </c>
      <c r="T153" s="25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58" t="s">
        <v>518</v>
      </c>
      <c r="AT153" s="258" t="s">
        <v>245</v>
      </c>
      <c r="AU153" s="258" t="s">
        <v>113</v>
      </c>
      <c r="AY153" s="18" t="s">
        <v>242</v>
      </c>
      <c r="BE153" s="146">
        <f>IF(N153="základní",J153,0)</f>
        <v>0</v>
      </c>
      <c r="BF153" s="146">
        <f>IF(N153="snížená",J153,0)</f>
        <v>0</v>
      </c>
      <c r="BG153" s="146">
        <f>IF(N153="zákl. přenesená",J153,0)</f>
        <v>0</v>
      </c>
      <c r="BH153" s="146">
        <f>IF(N153="sníž. přenesená",J153,0)</f>
        <v>0</v>
      </c>
      <c r="BI153" s="146">
        <f>IF(N153="nulová",J153,0)</f>
        <v>0</v>
      </c>
      <c r="BJ153" s="18" t="s">
        <v>31</v>
      </c>
      <c r="BK153" s="259">
        <f>ROUND(I153*H153,3)</f>
        <v>0</v>
      </c>
      <c r="BL153" s="18" t="s">
        <v>518</v>
      </c>
      <c r="BM153" s="258" t="s">
        <v>2520</v>
      </c>
    </row>
    <row r="154" s="2" customFormat="1" ht="16.5" customHeight="1">
      <c r="A154" s="41"/>
      <c r="B154" s="42"/>
      <c r="C154" s="247" t="s">
        <v>113</v>
      </c>
      <c r="D154" s="247" t="s">
        <v>245</v>
      </c>
      <c r="E154" s="248" t="s">
        <v>113</v>
      </c>
      <c r="F154" s="249" t="s">
        <v>2500</v>
      </c>
      <c r="G154" s="250" t="s">
        <v>1738</v>
      </c>
      <c r="H154" s="251">
        <v>12</v>
      </c>
      <c r="I154" s="252"/>
      <c r="J154" s="251">
        <f>ROUND(I154*H154,3)</f>
        <v>0</v>
      </c>
      <c r="K154" s="253"/>
      <c r="L154" s="44"/>
      <c r="M154" s="254" t="s">
        <v>1</v>
      </c>
      <c r="N154" s="255" t="s">
        <v>41</v>
      </c>
      <c r="O154" s="94"/>
      <c r="P154" s="256">
        <f>O154*H154</f>
        <v>0</v>
      </c>
      <c r="Q154" s="256">
        <v>0</v>
      </c>
      <c r="R154" s="256">
        <f>Q154*H154</f>
        <v>0</v>
      </c>
      <c r="S154" s="256">
        <v>0</v>
      </c>
      <c r="T154" s="257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58" t="s">
        <v>518</v>
      </c>
      <c r="AT154" s="258" t="s">
        <v>245</v>
      </c>
      <c r="AU154" s="258" t="s">
        <v>113</v>
      </c>
      <c r="AY154" s="18" t="s">
        <v>242</v>
      </c>
      <c r="BE154" s="146">
        <f>IF(N154="základní",J154,0)</f>
        <v>0</v>
      </c>
      <c r="BF154" s="146">
        <f>IF(N154="snížená",J154,0)</f>
        <v>0</v>
      </c>
      <c r="BG154" s="146">
        <f>IF(N154="zákl. přenesená",J154,0)</f>
        <v>0</v>
      </c>
      <c r="BH154" s="146">
        <f>IF(N154="sníž. přenesená",J154,0)</f>
        <v>0</v>
      </c>
      <c r="BI154" s="146">
        <f>IF(N154="nulová",J154,0)</f>
        <v>0</v>
      </c>
      <c r="BJ154" s="18" t="s">
        <v>31</v>
      </c>
      <c r="BK154" s="259">
        <f>ROUND(I154*H154,3)</f>
        <v>0</v>
      </c>
      <c r="BL154" s="18" t="s">
        <v>518</v>
      </c>
      <c r="BM154" s="258" t="s">
        <v>2521</v>
      </c>
    </row>
    <row r="155" s="2" customFormat="1" ht="16.5" customHeight="1">
      <c r="A155" s="41"/>
      <c r="B155" s="42"/>
      <c r="C155" s="247" t="s">
        <v>814</v>
      </c>
      <c r="D155" s="247" t="s">
        <v>245</v>
      </c>
      <c r="E155" s="248" t="s">
        <v>249</v>
      </c>
      <c r="F155" s="249" t="s">
        <v>2502</v>
      </c>
      <c r="G155" s="250" t="s">
        <v>2267</v>
      </c>
      <c r="H155" s="251">
        <v>1</v>
      </c>
      <c r="I155" s="252"/>
      <c r="J155" s="251">
        <f>ROUND(I155*H155,3)</f>
        <v>0</v>
      </c>
      <c r="K155" s="253"/>
      <c r="L155" s="44"/>
      <c r="M155" s="254" t="s">
        <v>1</v>
      </c>
      <c r="N155" s="255" t="s">
        <v>41</v>
      </c>
      <c r="O155" s="94"/>
      <c r="P155" s="256">
        <f>O155*H155</f>
        <v>0</v>
      </c>
      <c r="Q155" s="256">
        <v>0</v>
      </c>
      <c r="R155" s="256">
        <f>Q155*H155</f>
        <v>0</v>
      </c>
      <c r="S155" s="256">
        <v>0</v>
      </c>
      <c r="T155" s="25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58" t="s">
        <v>518</v>
      </c>
      <c r="AT155" s="258" t="s">
        <v>245</v>
      </c>
      <c r="AU155" s="258" t="s">
        <v>113</v>
      </c>
      <c r="AY155" s="18" t="s">
        <v>242</v>
      </c>
      <c r="BE155" s="146">
        <f>IF(N155="základní",J155,0)</f>
        <v>0</v>
      </c>
      <c r="BF155" s="146">
        <f>IF(N155="snížená",J155,0)</f>
        <v>0</v>
      </c>
      <c r="BG155" s="146">
        <f>IF(N155="zákl. přenesená",J155,0)</f>
        <v>0</v>
      </c>
      <c r="BH155" s="146">
        <f>IF(N155="sníž. přenesená",J155,0)</f>
        <v>0</v>
      </c>
      <c r="BI155" s="146">
        <f>IF(N155="nulová",J155,0)</f>
        <v>0</v>
      </c>
      <c r="BJ155" s="18" t="s">
        <v>31</v>
      </c>
      <c r="BK155" s="259">
        <f>ROUND(I155*H155,3)</f>
        <v>0</v>
      </c>
      <c r="BL155" s="18" t="s">
        <v>518</v>
      </c>
      <c r="BM155" s="258" t="s">
        <v>2522</v>
      </c>
    </row>
    <row r="156" s="2" customFormat="1" ht="16.5" customHeight="1">
      <c r="A156" s="41"/>
      <c r="B156" s="42"/>
      <c r="C156" s="247" t="s">
        <v>9</v>
      </c>
      <c r="D156" s="247" t="s">
        <v>245</v>
      </c>
      <c r="E156" s="248" t="s">
        <v>1221</v>
      </c>
      <c r="F156" s="249" t="s">
        <v>2504</v>
      </c>
      <c r="G156" s="250" t="s">
        <v>2267</v>
      </c>
      <c r="H156" s="251">
        <v>1</v>
      </c>
      <c r="I156" s="252"/>
      <c r="J156" s="251">
        <f>ROUND(I156*H156,3)</f>
        <v>0</v>
      </c>
      <c r="K156" s="253"/>
      <c r="L156" s="44"/>
      <c r="M156" s="254" t="s">
        <v>1</v>
      </c>
      <c r="N156" s="255" t="s">
        <v>41</v>
      </c>
      <c r="O156" s="94"/>
      <c r="P156" s="256">
        <f>O156*H156</f>
        <v>0</v>
      </c>
      <c r="Q156" s="256">
        <v>0</v>
      </c>
      <c r="R156" s="256">
        <f>Q156*H156</f>
        <v>0</v>
      </c>
      <c r="S156" s="256">
        <v>0</v>
      </c>
      <c r="T156" s="25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58" t="s">
        <v>518</v>
      </c>
      <c r="AT156" s="258" t="s">
        <v>245</v>
      </c>
      <c r="AU156" s="258" t="s">
        <v>113</v>
      </c>
      <c r="AY156" s="18" t="s">
        <v>242</v>
      </c>
      <c r="BE156" s="146">
        <f>IF(N156="základní",J156,0)</f>
        <v>0</v>
      </c>
      <c r="BF156" s="146">
        <f>IF(N156="snížená",J156,0)</f>
        <v>0</v>
      </c>
      <c r="BG156" s="146">
        <f>IF(N156="zákl. přenesená",J156,0)</f>
        <v>0</v>
      </c>
      <c r="BH156" s="146">
        <f>IF(N156="sníž. přenesená",J156,0)</f>
        <v>0</v>
      </c>
      <c r="BI156" s="146">
        <f>IF(N156="nulová",J156,0)</f>
        <v>0</v>
      </c>
      <c r="BJ156" s="18" t="s">
        <v>31</v>
      </c>
      <c r="BK156" s="259">
        <f>ROUND(I156*H156,3)</f>
        <v>0</v>
      </c>
      <c r="BL156" s="18" t="s">
        <v>518</v>
      </c>
      <c r="BM156" s="258" t="s">
        <v>2523</v>
      </c>
    </row>
    <row r="157" s="2" customFormat="1" ht="16.5" customHeight="1">
      <c r="A157" s="41"/>
      <c r="B157" s="42"/>
      <c r="C157" s="247" t="s">
        <v>1674</v>
      </c>
      <c r="D157" s="247" t="s">
        <v>245</v>
      </c>
      <c r="E157" s="248" t="s">
        <v>657</v>
      </c>
      <c r="F157" s="249" t="s">
        <v>2506</v>
      </c>
      <c r="G157" s="250" t="s">
        <v>2267</v>
      </c>
      <c r="H157" s="251">
        <v>1</v>
      </c>
      <c r="I157" s="252"/>
      <c r="J157" s="251">
        <f>ROUND(I157*H157,3)</f>
        <v>0</v>
      </c>
      <c r="K157" s="253"/>
      <c r="L157" s="44"/>
      <c r="M157" s="254" t="s">
        <v>1</v>
      </c>
      <c r="N157" s="255" t="s">
        <v>41</v>
      </c>
      <c r="O157" s="94"/>
      <c r="P157" s="256">
        <f>O157*H157</f>
        <v>0</v>
      </c>
      <c r="Q157" s="256">
        <v>0</v>
      </c>
      <c r="R157" s="256">
        <f>Q157*H157</f>
        <v>0</v>
      </c>
      <c r="S157" s="256">
        <v>0</v>
      </c>
      <c r="T157" s="25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58" t="s">
        <v>518</v>
      </c>
      <c r="AT157" s="258" t="s">
        <v>245</v>
      </c>
      <c r="AU157" s="258" t="s">
        <v>113</v>
      </c>
      <c r="AY157" s="18" t="s">
        <v>242</v>
      </c>
      <c r="BE157" s="146">
        <f>IF(N157="základní",J157,0)</f>
        <v>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8" t="s">
        <v>31</v>
      </c>
      <c r="BK157" s="259">
        <f>ROUND(I157*H157,3)</f>
        <v>0</v>
      </c>
      <c r="BL157" s="18" t="s">
        <v>518</v>
      </c>
      <c r="BM157" s="258" t="s">
        <v>2524</v>
      </c>
    </row>
    <row r="158" s="2" customFormat="1" ht="16.5" customHeight="1">
      <c r="A158" s="41"/>
      <c r="B158" s="42"/>
      <c r="C158" s="247" t="s">
        <v>2390</v>
      </c>
      <c r="D158" s="247" t="s">
        <v>245</v>
      </c>
      <c r="E158" s="248" t="s">
        <v>2388</v>
      </c>
      <c r="F158" s="249" t="s">
        <v>2508</v>
      </c>
      <c r="G158" s="250" t="s">
        <v>2267</v>
      </c>
      <c r="H158" s="251">
        <v>1</v>
      </c>
      <c r="I158" s="252"/>
      <c r="J158" s="251">
        <f>ROUND(I158*H158,3)</f>
        <v>0</v>
      </c>
      <c r="K158" s="253"/>
      <c r="L158" s="44"/>
      <c r="M158" s="254" t="s">
        <v>1</v>
      </c>
      <c r="N158" s="255" t="s">
        <v>41</v>
      </c>
      <c r="O158" s="94"/>
      <c r="P158" s="256">
        <f>O158*H158</f>
        <v>0</v>
      </c>
      <c r="Q158" s="256">
        <v>0</v>
      </c>
      <c r="R158" s="256">
        <f>Q158*H158</f>
        <v>0</v>
      </c>
      <c r="S158" s="256">
        <v>0</v>
      </c>
      <c r="T158" s="257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58" t="s">
        <v>518</v>
      </c>
      <c r="AT158" s="258" t="s">
        <v>245</v>
      </c>
      <c r="AU158" s="258" t="s">
        <v>113</v>
      </c>
      <c r="AY158" s="18" t="s">
        <v>242</v>
      </c>
      <c r="BE158" s="146">
        <f>IF(N158="základní",J158,0)</f>
        <v>0</v>
      </c>
      <c r="BF158" s="146">
        <f>IF(N158="snížená",J158,0)</f>
        <v>0</v>
      </c>
      <c r="BG158" s="146">
        <f>IF(N158="zákl. přenesená",J158,0)</f>
        <v>0</v>
      </c>
      <c r="BH158" s="146">
        <f>IF(N158="sníž. přenesená",J158,0)</f>
        <v>0</v>
      </c>
      <c r="BI158" s="146">
        <f>IF(N158="nulová",J158,0)</f>
        <v>0</v>
      </c>
      <c r="BJ158" s="18" t="s">
        <v>31</v>
      </c>
      <c r="BK158" s="259">
        <f>ROUND(I158*H158,3)</f>
        <v>0</v>
      </c>
      <c r="BL158" s="18" t="s">
        <v>518</v>
      </c>
      <c r="BM158" s="258" t="s">
        <v>2525</v>
      </c>
    </row>
    <row r="159" s="12" customFormat="1" ht="25.92" customHeight="1">
      <c r="A159" s="12"/>
      <c r="B159" s="231"/>
      <c r="C159" s="232"/>
      <c r="D159" s="233" t="s">
        <v>75</v>
      </c>
      <c r="E159" s="234" t="s">
        <v>2282</v>
      </c>
      <c r="F159" s="234" t="s">
        <v>2283</v>
      </c>
      <c r="G159" s="232"/>
      <c r="H159" s="232"/>
      <c r="I159" s="235"/>
      <c r="J159" s="236">
        <f>BK159</f>
        <v>0</v>
      </c>
      <c r="K159" s="232"/>
      <c r="L159" s="237"/>
      <c r="M159" s="238"/>
      <c r="N159" s="239"/>
      <c r="O159" s="239"/>
      <c r="P159" s="240">
        <f>SUM(P160:P161)</f>
        <v>0</v>
      </c>
      <c r="Q159" s="239"/>
      <c r="R159" s="240">
        <f>SUM(R160:R161)</f>
        <v>0</v>
      </c>
      <c r="S159" s="239"/>
      <c r="T159" s="241">
        <f>SUM(T160:T161)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42" t="s">
        <v>249</v>
      </c>
      <c r="AT159" s="243" t="s">
        <v>75</v>
      </c>
      <c r="AU159" s="243" t="s">
        <v>76</v>
      </c>
      <c r="AY159" s="242" t="s">
        <v>242</v>
      </c>
      <c r="BK159" s="244">
        <f>SUM(BK160:BK161)</f>
        <v>0</v>
      </c>
    </row>
    <row r="160" s="2" customFormat="1" ht="16.5" customHeight="1">
      <c r="A160" s="41"/>
      <c r="B160" s="42"/>
      <c r="C160" s="247" t="s">
        <v>1131</v>
      </c>
      <c r="D160" s="247" t="s">
        <v>245</v>
      </c>
      <c r="E160" s="248" t="s">
        <v>1011</v>
      </c>
      <c r="F160" s="249" t="s">
        <v>2423</v>
      </c>
      <c r="G160" s="250" t="s">
        <v>2267</v>
      </c>
      <c r="H160" s="251">
        <v>1</v>
      </c>
      <c r="I160" s="252"/>
      <c r="J160" s="251">
        <f>ROUND(I160*H160,3)</f>
        <v>0</v>
      </c>
      <c r="K160" s="253"/>
      <c r="L160" s="44"/>
      <c r="M160" s="254" t="s">
        <v>1</v>
      </c>
      <c r="N160" s="255" t="s">
        <v>41</v>
      </c>
      <c r="O160" s="94"/>
      <c r="P160" s="256">
        <f>O160*H160</f>
        <v>0</v>
      </c>
      <c r="Q160" s="256">
        <v>0</v>
      </c>
      <c r="R160" s="256">
        <f>Q160*H160</f>
        <v>0</v>
      </c>
      <c r="S160" s="256">
        <v>0</v>
      </c>
      <c r="T160" s="25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58" t="s">
        <v>518</v>
      </c>
      <c r="AT160" s="258" t="s">
        <v>245</v>
      </c>
      <c r="AU160" s="258" t="s">
        <v>31</v>
      </c>
      <c r="AY160" s="18" t="s">
        <v>242</v>
      </c>
      <c r="BE160" s="146">
        <f>IF(N160="základní",J160,0)</f>
        <v>0</v>
      </c>
      <c r="BF160" s="146">
        <f>IF(N160="snížená",J160,0)</f>
        <v>0</v>
      </c>
      <c r="BG160" s="146">
        <f>IF(N160="zákl. přenesená",J160,0)</f>
        <v>0</v>
      </c>
      <c r="BH160" s="146">
        <f>IF(N160="sníž. přenesená",J160,0)</f>
        <v>0</v>
      </c>
      <c r="BI160" s="146">
        <f>IF(N160="nulová",J160,0)</f>
        <v>0</v>
      </c>
      <c r="BJ160" s="18" t="s">
        <v>31</v>
      </c>
      <c r="BK160" s="259">
        <f>ROUND(I160*H160,3)</f>
        <v>0</v>
      </c>
      <c r="BL160" s="18" t="s">
        <v>518</v>
      </c>
      <c r="BM160" s="258" t="s">
        <v>2526</v>
      </c>
    </row>
    <row r="161" s="2" customFormat="1" ht="16.5" customHeight="1">
      <c r="A161" s="41"/>
      <c r="B161" s="42"/>
      <c r="C161" s="247" t="s">
        <v>1723</v>
      </c>
      <c r="D161" s="247" t="s">
        <v>245</v>
      </c>
      <c r="E161" s="248" t="s">
        <v>2094</v>
      </c>
      <c r="F161" s="249" t="s">
        <v>2426</v>
      </c>
      <c r="G161" s="250" t="s">
        <v>2267</v>
      </c>
      <c r="H161" s="251">
        <v>1</v>
      </c>
      <c r="I161" s="252"/>
      <c r="J161" s="251">
        <f>ROUND(I161*H161,3)</f>
        <v>0</v>
      </c>
      <c r="K161" s="253"/>
      <c r="L161" s="44"/>
      <c r="M161" s="315" t="s">
        <v>1</v>
      </c>
      <c r="N161" s="316" t="s">
        <v>41</v>
      </c>
      <c r="O161" s="317"/>
      <c r="P161" s="318">
        <f>O161*H161</f>
        <v>0</v>
      </c>
      <c r="Q161" s="318">
        <v>0</v>
      </c>
      <c r="R161" s="318">
        <f>Q161*H161</f>
        <v>0</v>
      </c>
      <c r="S161" s="318">
        <v>0</v>
      </c>
      <c r="T161" s="319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58" t="s">
        <v>518</v>
      </c>
      <c r="AT161" s="258" t="s">
        <v>245</v>
      </c>
      <c r="AU161" s="258" t="s">
        <v>31</v>
      </c>
      <c r="AY161" s="18" t="s">
        <v>242</v>
      </c>
      <c r="BE161" s="146">
        <f>IF(N161="základní",J161,0)</f>
        <v>0</v>
      </c>
      <c r="BF161" s="146">
        <f>IF(N161="snížená",J161,0)</f>
        <v>0</v>
      </c>
      <c r="BG161" s="146">
        <f>IF(N161="zákl. přenesená",J161,0)</f>
        <v>0</v>
      </c>
      <c r="BH161" s="146">
        <f>IF(N161="sníž. přenesená",J161,0)</f>
        <v>0</v>
      </c>
      <c r="BI161" s="146">
        <f>IF(N161="nulová",J161,0)</f>
        <v>0</v>
      </c>
      <c r="BJ161" s="18" t="s">
        <v>31</v>
      </c>
      <c r="BK161" s="259">
        <f>ROUND(I161*H161,3)</f>
        <v>0</v>
      </c>
      <c r="BL161" s="18" t="s">
        <v>518</v>
      </c>
      <c r="BM161" s="258" t="s">
        <v>2527</v>
      </c>
    </row>
    <row r="162" s="2" customFormat="1" ht="6.96" customHeight="1">
      <c r="A162" s="41"/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44"/>
      <c r="M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</row>
  </sheetData>
  <sheetProtection sheet="1" autoFilter="0" formatColumns="0" formatRows="0" objects="1" scenarios="1" spinCount="100000" saltValue="Ts3Ib53tZ67mT6RAsU/vFS236HR60r9Nx6iP9jU8PDQvJEUYRysv1yCbMi/1kdpo8hlHbMMs4jE8FFlI616gFw==" hashValue="Iz8ofdbYWspFeDhXov5Xsai1Tk1TtlVuQIoXeI8cln+3Chn743elUHdX72ANoo8wwj9eTx6hvPEm8ZZZqJCCxg==" algorithmName="SHA-512" password="CC35"/>
  <autoFilter ref="C131:K161"/>
  <mergeCells count="14">
    <mergeCell ref="E7:H7"/>
    <mergeCell ref="E9:H9"/>
    <mergeCell ref="E18:H18"/>
    <mergeCell ref="E27:H27"/>
    <mergeCell ref="E85:H85"/>
    <mergeCell ref="E87:H87"/>
    <mergeCell ref="D106:F106"/>
    <mergeCell ref="D107:F107"/>
    <mergeCell ref="D108:F108"/>
    <mergeCell ref="D109:F109"/>
    <mergeCell ref="D110:F11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100</v>
      </c>
    </row>
    <row r="3" s="1" customFormat="1" ht="6.96" customHeight="1"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21"/>
      <c r="AT3" s="18" t="s">
        <v>85</v>
      </c>
    </row>
    <row r="4" s="1" customFormat="1" ht="24.96" customHeight="1">
      <c r="B4" s="21"/>
      <c r="D4" s="157" t="s">
        <v>117</v>
      </c>
      <c r="L4" s="21"/>
      <c r="M4" s="158" t="s">
        <v>11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9" t="s">
        <v>16</v>
      </c>
      <c r="L6" s="21"/>
    </row>
    <row r="7" s="1" customFormat="1" ht="16.5" customHeight="1">
      <c r="B7" s="21"/>
      <c r="E7" s="160" t="str">
        <f>'Rekapitulace stavby'!K6</f>
        <v>Revitalizace objektu na základní školu UPRAVENO</v>
      </c>
      <c r="F7" s="159"/>
      <c r="G7" s="159"/>
      <c r="H7" s="159"/>
      <c r="L7" s="21"/>
    </row>
    <row r="8" s="2" customFormat="1" ht="12" customHeight="1">
      <c r="A8" s="41"/>
      <c r="B8" s="44"/>
      <c r="C8" s="41"/>
      <c r="D8" s="159" t="s">
        <v>130</v>
      </c>
      <c r="E8" s="41"/>
      <c r="F8" s="41"/>
      <c r="G8" s="41"/>
      <c r="H8" s="41"/>
      <c r="I8" s="41"/>
      <c r="J8" s="41"/>
      <c r="K8" s="41"/>
      <c r="L8" s="66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4"/>
      <c r="C9" s="41"/>
      <c r="D9" s="41"/>
      <c r="E9" s="161" t="s">
        <v>2528</v>
      </c>
      <c r="F9" s="41"/>
      <c r="G9" s="41"/>
      <c r="H9" s="41"/>
      <c r="I9" s="41"/>
      <c r="J9" s="41"/>
      <c r="K9" s="41"/>
      <c r="L9" s="66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4"/>
      <c r="C10" s="41"/>
      <c r="D10" s="41"/>
      <c r="E10" s="41"/>
      <c r="F10" s="41"/>
      <c r="G10" s="41"/>
      <c r="H10" s="41"/>
      <c r="I10" s="41"/>
      <c r="J10" s="41"/>
      <c r="K10" s="41"/>
      <c r="L10" s="66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4"/>
      <c r="C11" s="41"/>
      <c r="D11" s="159" t="s">
        <v>18</v>
      </c>
      <c r="E11" s="41"/>
      <c r="F11" s="162" t="s">
        <v>1</v>
      </c>
      <c r="G11" s="41"/>
      <c r="H11" s="41"/>
      <c r="I11" s="159" t="s">
        <v>19</v>
      </c>
      <c r="J11" s="162" t="s">
        <v>1</v>
      </c>
      <c r="K11" s="41"/>
      <c r="L11" s="66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4"/>
      <c r="C12" s="41"/>
      <c r="D12" s="159" t="s">
        <v>20</v>
      </c>
      <c r="E12" s="41"/>
      <c r="F12" s="162" t="s">
        <v>21</v>
      </c>
      <c r="G12" s="41"/>
      <c r="H12" s="41"/>
      <c r="I12" s="159" t="s">
        <v>22</v>
      </c>
      <c r="J12" s="163" t="str">
        <f>'Rekapitulace stavby'!AN8</f>
        <v>30. 3. 2026</v>
      </c>
      <c r="K12" s="41"/>
      <c r="L12" s="66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4"/>
      <c r="C13" s="41"/>
      <c r="D13" s="41"/>
      <c r="E13" s="41"/>
      <c r="F13" s="41"/>
      <c r="G13" s="41"/>
      <c r="H13" s="41"/>
      <c r="I13" s="41"/>
      <c r="J13" s="41"/>
      <c r="K13" s="41"/>
      <c r="L13" s="66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4"/>
      <c r="C14" s="41"/>
      <c r="D14" s="159" t="s">
        <v>24</v>
      </c>
      <c r="E14" s="41"/>
      <c r="F14" s="41"/>
      <c r="G14" s="41"/>
      <c r="H14" s="41"/>
      <c r="I14" s="159" t="s">
        <v>25</v>
      </c>
      <c r="J14" s="162" t="str">
        <f>IF('Rekapitulace stavby'!AN10="","",'Rekapitulace stavby'!AN10)</f>
        <v/>
      </c>
      <c r="K14" s="41"/>
      <c r="L14" s="6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4"/>
      <c r="C15" s="41"/>
      <c r="D15" s="41"/>
      <c r="E15" s="162" t="str">
        <f>IF('Rekapitulace stavby'!E11="","",'Rekapitulace stavby'!E11)</f>
        <v xml:space="preserve"> </v>
      </c>
      <c r="F15" s="41"/>
      <c r="G15" s="41"/>
      <c r="H15" s="41"/>
      <c r="I15" s="159" t="s">
        <v>26</v>
      </c>
      <c r="J15" s="162" t="str">
        <f>IF('Rekapitulace stavby'!AN11="","",'Rekapitulace stavby'!AN11)</f>
        <v/>
      </c>
      <c r="K15" s="41"/>
      <c r="L15" s="66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4"/>
      <c r="C16" s="41"/>
      <c r="D16" s="41"/>
      <c r="E16" s="41"/>
      <c r="F16" s="41"/>
      <c r="G16" s="41"/>
      <c r="H16" s="41"/>
      <c r="I16" s="41"/>
      <c r="J16" s="41"/>
      <c r="K16" s="41"/>
      <c r="L16" s="66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4"/>
      <c r="C17" s="41"/>
      <c r="D17" s="159" t="s">
        <v>27</v>
      </c>
      <c r="E17" s="41"/>
      <c r="F17" s="41"/>
      <c r="G17" s="41"/>
      <c r="H17" s="41"/>
      <c r="I17" s="159" t="s">
        <v>25</v>
      </c>
      <c r="J17" s="34" t="str">
        <f>'Rekapitulace stavby'!AN13</f>
        <v>Vyplň údaj</v>
      </c>
      <c r="K17" s="41"/>
      <c r="L17" s="66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4"/>
      <c r="C18" s="41"/>
      <c r="D18" s="41"/>
      <c r="E18" s="34" t="str">
        <f>'Rekapitulace stavby'!E14</f>
        <v>Vyplň údaj</v>
      </c>
      <c r="F18" s="162"/>
      <c r="G18" s="162"/>
      <c r="H18" s="162"/>
      <c r="I18" s="159" t="s">
        <v>26</v>
      </c>
      <c r="J18" s="34" t="str">
        <f>'Rekapitulace stavby'!AN14</f>
        <v>Vyplň údaj</v>
      </c>
      <c r="K18" s="41"/>
      <c r="L18" s="66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4"/>
      <c r="C19" s="41"/>
      <c r="D19" s="41"/>
      <c r="E19" s="41"/>
      <c r="F19" s="41"/>
      <c r="G19" s="41"/>
      <c r="H19" s="41"/>
      <c r="I19" s="41"/>
      <c r="J19" s="41"/>
      <c r="K19" s="41"/>
      <c r="L19" s="6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4"/>
      <c r="C20" s="41"/>
      <c r="D20" s="159" t="s">
        <v>29</v>
      </c>
      <c r="E20" s="41"/>
      <c r="F20" s="41"/>
      <c r="G20" s="41"/>
      <c r="H20" s="41"/>
      <c r="I20" s="159" t="s">
        <v>25</v>
      </c>
      <c r="J20" s="162" t="str">
        <f>IF('Rekapitulace stavby'!AN16="","",'Rekapitulace stavby'!AN16)</f>
        <v/>
      </c>
      <c r="K20" s="41"/>
      <c r="L20" s="66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4"/>
      <c r="C21" s="41"/>
      <c r="D21" s="41"/>
      <c r="E21" s="162" t="str">
        <f>IF('Rekapitulace stavby'!E17="","",'Rekapitulace stavby'!E17)</f>
        <v xml:space="preserve"> </v>
      </c>
      <c r="F21" s="41"/>
      <c r="G21" s="41"/>
      <c r="H21" s="41"/>
      <c r="I21" s="159" t="s">
        <v>26</v>
      </c>
      <c r="J21" s="162" t="str">
        <f>IF('Rekapitulace stavby'!AN17="","",'Rekapitulace stavby'!AN17)</f>
        <v/>
      </c>
      <c r="K21" s="41"/>
      <c r="L21" s="66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4"/>
      <c r="C22" s="41"/>
      <c r="D22" s="41"/>
      <c r="E22" s="41"/>
      <c r="F22" s="41"/>
      <c r="G22" s="41"/>
      <c r="H22" s="41"/>
      <c r="I22" s="41"/>
      <c r="J22" s="41"/>
      <c r="K22" s="41"/>
      <c r="L22" s="6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4"/>
      <c r="C23" s="41"/>
      <c r="D23" s="159" t="s">
        <v>32</v>
      </c>
      <c r="E23" s="41"/>
      <c r="F23" s="41"/>
      <c r="G23" s="41"/>
      <c r="H23" s="41"/>
      <c r="I23" s="159" t="s">
        <v>25</v>
      </c>
      <c r="J23" s="162" t="str">
        <f>IF('Rekapitulace stavby'!AN19="","",'Rekapitulace stavby'!AN19)</f>
        <v/>
      </c>
      <c r="K23" s="41"/>
      <c r="L23" s="66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4"/>
      <c r="C24" s="41"/>
      <c r="D24" s="41"/>
      <c r="E24" s="162" t="str">
        <f>IF('Rekapitulace stavby'!E20="","",'Rekapitulace stavby'!E20)</f>
        <v xml:space="preserve"> </v>
      </c>
      <c r="F24" s="41"/>
      <c r="G24" s="41"/>
      <c r="H24" s="41"/>
      <c r="I24" s="159" t="s">
        <v>26</v>
      </c>
      <c r="J24" s="162" t="str">
        <f>IF('Rekapitulace stavby'!AN20="","",'Rekapitulace stavby'!AN20)</f>
        <v/>
      </c>
      <c r="K24" s="41"/>
      <c r="L24" s="6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4"/>
      <c r="C25" s="41"/>
      <c r="D25" s="41"/>
      <c r="E25" s="41"/>
      <c r="F25" s="41"/>
      <c r="G25" s="41"/>
      <c r="H25" s="41"/>
      <c r="I25" s="41"/>
      <c r="J25" s="41"/>
      <c r="K25" s="41"/>
      <c r="L25" s="66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4"/>
      <c r="C26" s="41"/>
      <c r="D26" s="159" t="s">
        <v>33</v>
      </c>
      <c r="E26" s="41"/>
      <c r="F26" s="41"/>
      <c r="G26" s="41"/>
      <c r="H26" s="41"/>
      <c r="I26" s="41"/>
      <c r="J26" s="41"/>
      <c r="K26" s="41"/>
      <c r="L26" s="6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64"/>
      <c r="B27" s="165"/>
      <c r="C27" s="164"/>
      <c r="D27" s="164"/>
      <c r="E27" s="166" t="s">
        <v>1</v>
      </c>
      <c r="F27" s="166"/>
      <c r="G27" s="166"/>
      <c r="H27" s="166"/>
      <c r="I27" s="164"/>
      <c r="J27" s="164"/>
      <c r="K27" s="164"/>
      <c r="L27" s="167"/>
      <c r="S27" s="164"/>
      <c r="T27" s="164"/>
      <c r="U27" s="164"/>
      <c r="V27" s="164"/>
      <c r="W27" s="164"/>
      <c r="X27" s="164"/>
      <c r="Y27" s="164"/>
      <c r="Z27" s="164"/>
      <c r="AA27" s="164"/>
      <c r="AB27" s="164"/>
      <c r="AC27" s="164"/>
      <c r="AD27" s="164"/>
      <c r="AE27" s="164"/>
    </row>
    <row r="28" s="2" customFormat="1" ht="6.96" customHeight="1">
      <c r="A28" s="41"/>
      <c r="B28" s="44"/>
      <c r="C28" s="41"/>
      <c r="D28" s="41"/>
      <c r="E28" s="41"/>
      <c r="F28" s="41"/>
      <c r="G28" s="41"/>
      <c r="H28" s="41"/>
      <c r="I28" s="41"/>
      <c r="J28" s="41"/>
      <c r="K28" s="41"/>
      <c r="L28" s="6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4"/>
      <c r="C29" s="41"/>
      <c r="D29" s="168"/>
      <c r="E29" s="168"/>
      <c r="F29" s="168"/>
      <c r="G29" s="168"/>
      <c r="H29" s="168"/>
      <c r="I29" s="168"/>
      <c r="J29" s="168"/>
      <c r="K29" s="168"/>
      <c r="L29" s="66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14.4" customHeight="1">
      <c r="A30" s="41"/>
      <c r="B30" s="44"/>
      <c r="C30" s="41"/>
      <c r="D30" s="162" t="s">
        <v>168</v>
      </c>
      <c r="E30" s="41"/>
      <c r="F30" s="41"/>
      <c r="G30" s="41"/>
      <c r="H30" s="41"/>
      <c r="I30" s="41"/>
      <c r="J30" s="169">
        <f>J96</f>
        <v>0</v>
      </c>
      <c r="K30" s="41"/>
      <c r="L30" s="66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14.4" customHeight="1">
      <c r="A31" s="41"/>
      <c r="B31" s="44"/>
      <c r="C31" s="41"/>
      <c r="D31" s="170" t="s">
        <v>104</v>
      </c>
      <c r="E31" s="41"/>
      <c r="F31" s="41"/>
      <c r="G31" s="41"/>
      <c r="H31" s="41"/>
      <c r="I31" s="41"/>
      <c r="J31" s="169">
        <f>J102</f>
        <v>0</v>
      </c>
      <c r="K31" s="41"/>
      <c r="L31" s="66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25.44" customHeight="1">
      <c r="A32" s="41"/>
      <c r="B32" s="44"/>
      <c r="C32" s="41"/>
      <c r="D32" s="171" t="s">
        <v>36</v>
      </c>
      <c r="E32" s="41"/>
      <c r="F32" s="41"/>
      <c r="G32" s="41"/>
      <c r="H32" s="41"/>
      <c r="I32" s="41"/>
      <c r="J32" s="172">
        <f>ROUND(J30 + J31, 0)</f>
        <v>0</v>
      </c>
      <c r="K32" s="41"/>
      <c r="L32" s="66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6.96" customHeight="1">
      <c r="A33" s="41"/>
      <c r="B33" s="44"/>
      <c r="C33" s="41"/>
      <c r="D33" s="168"/>
      <c r="E33" s="168"/>
      <c r="F33" s="168"/>
      <c r="G33" s="168"/>
      <c r="H33" s="168"/>
      <c r="I33" s="168"/>
      <c r="J33" s="168"/>
      <c r="K33" s="168"/>
      <c r="L33" s="66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4"/>
      <c r="C34" s="41"/>
      <c r="D34" s="41"/>
      <c r="E34" s="41"/>
      <c r="F34" s="173" t="s">
        <v>38</v>
      </c>
      <c r="G34" s="41"/>
      <c r="H34" s="41"/>
      <c r="I34" s="173" t="s">
        <v>37</v>
      </c>
      <c r="J34" s="173" t="s">
        <v>39</v>
      </c>
      <c r="K34" s="41"/>
      <c r="L34" s="66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s="2" customFormat="1" ht="14.4" customHeight="1">
      <c r="A35" s="41"/>
      <c r="B35" s="44"/>
      <c r="C35" s="41"/>
      <c r="D35" s="174" t="s">
        <v>40</v>
      </c>
      <c r="E35" s="159" t="s">
        <v>41</v>
      </c>
      <c r="F35" s="175">
        <f>ROUND((SUM(BE102:BE109) + SUM(BE129:BE283)),  0)</f>
        <v>0</v>
      </c>
      <c r="G35" s="41"/>
      <c r="H35" s="41"/>
      <c r="I35" s="176">
        <v>0.20999999999999999</v>
      </c>
      <c r="J35" s="175">
        <f>ROUND(((SUM(BE102:BE109) + SUM(BE129:BE283))*I35),  0)</f>
        <v>0</v>
      </c>
      <c r="K35" s="41"/>
      <c r="L35" s="66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s="2" customFormat="1" ht="14.4" customHeight="1">
      <c r="A36" s="41"/>
      <c r="B36" s="44"/>
      <c r="C36" s="41"/>
      <c r="D36" s="41"/>
      <c r="E36" s="159" t="s">
        <v>42</v>
      </c>
      <c r="F36" s="175">
        <f>ROUND((SUM(BF102:BF109) + SUM(BF129:BF283)),  0)</f>
        <v>0</v>
      </c>
      <c r="G36" s="41"/>
      <c r="H36" s="41"/>
      <c r="I36" s="176">
        <v>0.12</v>
      </c>
      <c r="J36" s="175">
        <f>ROUND(((SUM(BF102:BF109) + SUM(BF129:BF283))*I36),  0)</f>
        <v>0</v>
      </c>
      <c r="K36" s="41"/>
      <c r="L36" s="66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4"/>
      <c r="C37" s="41"/>
      <c r="D37" s="41"/>
      <c r="E37" s="159" t="s">
        <v>43</v>
      </c>
      <c r="F37" s="175">
        <f>ROUND((SUM(BG102:BG109) + SUM(BG129:BG283)),  0)</f>
        <v>0</v>
      </c>
      <c r="G37" s="41"/>
      <c r="H37" s="41"/>
      <c r="I37" s="176">
        <v>0.20999999999999999</v>
      </c>
      <c r="J37" s="175">
        <f>0</f>
        <v>0</v>
      </c>
      <c r="K37" s="41"/>
      <c r="L37" s="66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hidden="1" s="2" customFormat="1" ht="14.4" customHeight="1">
      <c r="A38" s="41"/>
      <c r="B38" s="44"/>
      <c r="C38" s="41"/>
      <c r="D38" s="41"/>
      <c r="E38" s="159" t="s">
        <v>44</v>
      </c>
      <c r="F38" s="175">
        <f>ROUND((SUM(BH102:BH109) + SUM(BH129:BH283)),  0)</f>
        <v>0</v>
      </c>
      <c r="G38" s="41"/>
      <c r="H38" s="41"/>
      <c r="I38" s="176">
        <v>0.12</v>
      </c>
      <c r="J38" s="175">
        <f>0</f>
        <v>0</v>
      </c>
      <c r="K38" s="41"/>
      <c r="L38" s="66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hidden="1" s="2" customFormat="1" ht="14.4" customHeight="1">
      <c r="A39" s="41"/>
      <c r="B39" s="44"/>
      <c r="C39" s="41"/>
      <c r="D39" s="41"/>
      <c r="E39" s="159" t="s">
        <v>45</v>
      </c>
      <c r="F39" s="175">
        <f>ROUND((SUM(BI102:BI109) + SUM(BI129:BI283)),  0)</f>
        <v>0</v>
      </c>
      <c r="G39" s="41"/>
      <c r="H39" s="41"/>
      <c r="I39" s="176">
        <v>0</v>
      </c>
      <c r="J39" s="175">
        <f>0</f>
        <v>0</v>
      </c>
      <c r="K39" s="41"/>
      <c r="L39" s="66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6.96" customHeight="1">
      <c r="A40" s="41"/>
      <c r="B40" s="44"/>
      <c r="C40" s="41"/>
      <c r="D40" s="41"/>
      <c r="E40" s="41"/>
      <c r="F40" s="41"/>
      <c r="G40" s="41"/>
      <c r="H40" s="41"/>
      <c r="I40" s="41"/>
      <c r="J40" s="41"/>
      <c r="K40" s="41"/>
      <c r="L40" s="66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1" s="2" customFormat="1" ht="25.44" customHeight="1">
      <c r="A41" s="41"/>
      <c r="B41" s="44"/>
      <c r="C41" s="177"/>
      <c r="D41" s="178" t="s">
        <v>46</v>
      </c>
      <c r="E41" s="179"/>
      <c r="F41" s="179"/>
      <c r="G41" s="180" t="s">
        <v>47</v>
      </c>
      <c r="H41" s="181" t="s">
        <v>48</v>
      </c>
      <c r="I41" s="179"/>
      <c r="J41" s="182">
        <f>SUM(J32:J39)</f>
        <v>0</v>
      </c>
      <c r="K41" s="183"/>
      <c r="L41" s="66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</row>
    <row r="42" s="2" customFormat="1" ht="14.4" customHeight="1">
      <c r="A42" s="41"/>
      <c r="B42" s="44"/>
      <c r="C42" s="41"/>
      <c r="D42" s="41"/>
      <c r="E42" s="41"/>
      <c r="F42" s="41"/>
      <c r="G42" s="41"/>
      <c r="H42" s="41"/>
      <c r="I42" s="41"/>
      <c r="J42" s="41"/>
      <c r="K42" s="41"/>
      <c r="L42" s="66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6"/>
      <c r="D50" s="184" t="s">
        <v>49</v>
      </c>
      <c r="E50" s="185"/>
      <c r="F50" s="185"/>
      <c r="G50" s="184" t="s">
        <v>50</v>
      </c>
      <c r="H50" s="185"/>
      <c r="I50" s="185"/>
      <c r="J50" s="185"/>
      <c r="K50" s="185"/>
      <c r="L50" s="66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41"/>
      <c r="B61" s="44"/>
      <c r="C61" s="41"/>
      <c r="D61" s="186" t="s">
        <v>51</v>
      </c>
      <c r="E61" s="187"/>
      <c r="F61" s="188" t="s">
        <v>52</v>
      </c>
      <c r="G61" s="186" t="s">
        <v>51</v>
      </c>
      <c r="H61" s="187"/>
      <c r="I61" s="187"/>
      <c r="J61" s="189" t="s">
        <v>52</v>
      </c>
      <c r="K61" s="187"/>
      <c r="L61" s="66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41"/>
      <c r="B65" s="44"/>
      <c r="C65" s="41"/>
      <c r="D65" s="184" t="s">
        <v>53</v>
      </c>
      <c r="E65" s="190"/>
      <c r="F65" s="190"/>
      <c r="G65" s="184" t="s">
        <v>54</v>
      </c>
      <c r="H65" s="190"/>
      <c r="I65" s="190"/>
      <c r="J65" s="190"/>
      <c r="K65" s="190"/>
      <c r="L65" s="66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41"/>
      <c r="B76" s="44"/>
      <c r="C76" s="41"/>
      <c r="D76" s="186" t="s">
        <v>51</v>
      </c>
      <c r="E76" s="187"/>
      <c r="F76" s="188" t="s">
        <v>52</v>
      </c>
      <c r="G76" s="186" t="s">
        <v>51</v>
      </c>
      <c r="H76" s="187"/>
      <c r="I76" s="187"/>
      <c r="J76" s="189" t="s">
        <v>52</v>
      </c>
      <c r="K76" s="187"/>
      <c r="L76" s="66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4.4" customHeight="1">
      <c r="A77" s="41"/>
      <c r="B77" s="191"/>
      <c r="C77" s="192"/>
      <c r="D77" s="192"/>
      <c r="E77" s="192"/>
      <c r="F77" s="192"/>
      <c r="G77" s="192"/>
      <c r="H77" s="192"/>
      <c r="I77" s="192"/>
      <c r="J77" s="192"/>
      <c r="K77" s="192"/>
      <c r="L77" s="66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81" s="2" customFormat="1" ht="6.96" customHeight="1">
      <c r="A81" s="41"/>
      <c r="B81" s="193"/>
      <c r="C81" s="194"/>
      <c r="D81" s="194"/>
      <c r="E81" s="194"/>
      <c r="F81" s="194"/>
      <c r="G81" s="194"/>
      <c r="H81" s="194"/>
      <c r="I81" s="194"/>
      <c r="J81" s="194"/>
      <c r="K81" s="194"/>
      <c r="L81" s="66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24.96" customHeight="1">
      <c r="A82" s="41"/>
      <c r="B82" s="42"/>
      <c r="C82" s="24" t="s">
        <v>169</v>
      </c>
      <c r="D82" s="43"/>
      <c r="E82" s="43"/>
      <c r="F82" s="43"/>
      <c r="G82" s="43"/>
      <c r="H82" s="43"/>
      <c r="I82" s="43"/>
      <c r="J82" s="43"/>
      <c r="K82" s="43"/>
      <c r="L82" s="66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66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3" t="s">
        <v>16</v>
      </c>
      <c r="D84" s="43"/>
      <c r="E84" s="43"/>
      <c r="F84" s="43"/>
      <c r="G84" s="43"/>
      <c r="H84" s="43"/>
      <c r="I84" s="43"/>
      <c r="J84" s="43"/>
      <c r="K84" s="43"/>
      <c r="L84" s="66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6.5" customHeight="1">
      <c r="A85" s="41"/>
      <c r="B85" s="42"/>
      <c r="C85" s="43"/>
      <c r="D85" s="43"/>
      <c r="E85" s="195" t="str">
        <f>E7</f>
        <v>Revitalizace objektu na základní školu UPRAVENO</v>
      </c>
      <c r="F85" s="33"/>
      <c r="G85" s="33"/>
      <c r="H85" s="33"/>
      <c r="I85" s="43"/>
      <c r="J85" s="43"/>
      <c r="K85" s="43"/>
      <c r="L85" s="66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12" customHeight="1">
      <c r="A86" s="41"/>
      <c r="B86" s="42"/>
      <c r="C86" s="33" t="s">
        <v>130</v>
      </c>
      <c r="D86" s="43"/>
      <c r="E86" s="43"/>
      <c r="F86" s="43"/>
      <c r="G86" s="43"/>
      <c r="H86" s="43"/>
      <c r="I86" s="43"/>
      <c r="J86" s="43"/>
      <c r="K86" s="43"/>
      <c r="L86" s="66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6.5" customHeight="1">
      <c r="A87" s="41"/>
      <c r="B87" s="42"/>
      <c r="C87" s="43"/>
      <c r="D87" s="43"/>
      <c r="E87" s="79" t="str">
        <f>E9</f>
        <v>06 - EL</v>
      </c>
      <c r="F87" s="43"/>
      <c r="G87" s="43"/>
      <c r="H87" s="43"/>
      <c r="I87" s="43"/>
      <c r="J87" s="43"/>
      <c r="K87" s="43"/>
      <c r="L87" s="66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6.96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66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2" customHeight="1">
      <c r="A89" s="41"/>
      <c r="B89" s="42"/>
      <c r="C89" s="33" t="s">
        <v>20</v>
      </c>
      <c r="D89" s="43"/>
      <c r="E89" s="43"/>
      <c r="F89" s="28" t="str">
        <f>F12</f>
        <v xml:space="preserve"> </v>
      </c>
      <c r="G89" s="43"/>
      <c r="H89" s="43"/>
      <c r="I89" s="33" t="s">
        <v>22</v>
      </c>
      <c r="J89" s="82" t="str">
        <f>IF(J12="","",J12)</f>
        <v>30. 3. 2026</v>
      </c>
      <c r="K89" s="43"/>
      <c r="L89" s="66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6.96" customHeight="1">
      <c r="A90" s="41"/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66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5.15" customHeight="1">
      <c r="A91" s="41"/>
      <c r="B91" s="42"/>
      <c r="C91" s="33" t="s">
        <v>24</v>
      </c>
      <c r="D91" s="43"/>
      <c r="E91" s="43"/>
      <c r="F91" s="28" t="str">
        <f>E15</f>
        <v xml:space="preserve"> </v>
      </c>
      <c r="G91" s="43"/>
      <c r="H91" s="43"/>
      <c r="I91" s="33" t="s">
        <v>29</v>
      </c>
      <c r="J91" s="37" t="str">
        <f>E21</f>
        <v xml:space="preserve"> </v>
      </c>
      <c r="K91" s="43"/>
      <c r="L91" s="66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15.15" customHeight="1">
      <c r="A92" s="41"/>
      <c r="B92" s="42"/>
      <c r="C92" s="33" t="s">
        <v>27</v>
      </c>
      <c r="D92" s="43"/>
      <c r="E92" s="43"/>
      <c r="F92" s="28" t="str">
        <f>IF(E18="","",E18)</f>
        <v>Vyplň údaj</v>
      </c>
      <c r="G92" s="43"/>
      <c r="H92" s="43"/>
      <c r="I92" s="33" t="s">
        <v>32</v>
      </c>
      <c r="J92" s="37" t="str">
        <f>E24</f>
        <v xml:space="preserve"> </v>
      </c>
      <c r="K92" s="43"/>
      <c r="L92" s="66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0.32" customHeight="1">
      <c r="A93" s="41"/>
      <c r="B93" s="42"/>
      <c r="C93" s="43"/>
      <c r="D93" s="43"/>
      <c r="E93" s="43"/>
      <c r="F93" s="43"/>
      <c r="G93" s="43"/>
      <c r="H93" s="43"/>
      <c r="I93" s="43"/>
      <c r="J93" s="43"/>
      <c r="K93" s="43"/>
      <c r="L93" s="66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29.28" customHeight="1">
      <c r="A94" s="41"/>
      <c r="B94" s="42"/>
      <c r="C94" s="196" t="s">
        <v>170</v>
      </c>
      <c r="D94" s="152"/>
      <c r="E94" s="152"/>
      <c r="F94" s="152"/>
      <c r="G94" s="152"/>
      <c r="H94" s="152"/>
      <c r="I94" s="152"/>
      <c r="J94" s="197" t="s">
        <v>171</v>
      </c>
      <c r="K94" s="152"/>
      <c r="L94" s="66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10.32" customHeight="1">
      <c r="A95" s="41"/>
      <c r="B95" s="42"/>
      <c r="C95" s="43"/>
      <c r="D95" s="43"/>
      <c r="E95" s="43"/>
      <c r="F95" s="43"/>
      <c r="G95" s="43"/>
      <c r="H95" s="43"/>
      <c r="I95" s="43"/>
      <c r="J95" s="43"/>
      <c r="K95" s="43"/>
      <c r="L95" s="66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22.8" customHeight="1">
      <c r="A96" s="41"/>
      <c r="B96" s="42"/>
      <c r="C96" s="198" t="s">
        <v>172</v>
      </c>
      <c r="D96" s="43"/>
      <c r="E96" s="43"/>
      <c r="F96" s="43"/>
      <c r="G96" s="43"/>
      <c r="H96" s="43"/>
      <c r="I96" s="43"/>
      <c r="J96" s="113">
        <f>J129</f>
        <v>0</v>
      </c>
      <c r="K96" s="43"/>
      <c r="L96" s="66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U96" s="18" t="s">
        <v>173</v>
      </c>
    </row>
    <row r="97" s="9" customFormat="1" ht="24.96" customHeight="1">
      <c r="A97" s="9"/>
      <c r="B97" s="199"/>
      <c r="C97" s="200"/>
      <c r="D97" s="201" t="s">
        <v>2529</v>
      </c>
      <c r="E97" s="202"/>
      <c r="F97" s="202"/>
      <c r="G97" s="202"/>
      <c r="H97" s="202"/>
      <c r="I97" s="202"/>
      <c r="J97" s="203">
        <f>J130</f>
        <v>0</v>
      </c>
      <c r="K97" s="200"/>
      <c r="L97" s="20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5"/>
      <c r="C98" s="206"/>
      <c r="D98" s="207" t="s">
        <v>2530</v>
      </c>
      <c r="E98" s="208"/>
      <c r="F98" s="208"/>
      <c r="G98" s="208"/>
      <c r="H98" s="208"/>
      <c r="I98" s="208"/>
      <c r="J98" s="209">
        <f>J131</f>
        <v>0</v>
      </c>
      <c r="K98" s="206"/>
      <c r="L98" s="2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5"/>
      <c r="C99" s="206"/>
      <c r="D99" s="207" t="s">
        <v>2531</v>
      </c>
      <c r="E99" s="208"/>
      <c r="F99" s="208"/>
      <c r="G99" s="208"/>
      <c r="H99" s="208"/>
      <c r="I99" s="208"/>
      <c r="J99" s="209">
        <f>J256</f>
        <v>0</v>
      </c>
      <c r="K99" s="206"/>
      <c r="L99" s="2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41"/>
      <c r="B100" s="42"/>
      <c r="C100" s="43"/>
      <c r="D100" s="43"/>
      <c r="E100" s="43"/>
      <c r="F100" s="43"/>
      <c r="G100" s="43"/>
      <c r="H100" s="43"/>
      <c r="I100" s="43"/>
      <c r="J100" s="43"/>
      <c r="K100" s="43"/>
      <c r="L100" s="66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</row>
    <row r="101" s="2" customFormat="1" ht="6.96" customHeight="1">
      <c r="A101" s="41"/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66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  <row r="102" s="2" customFormat="1" ht="29.28" customHeight="1">
      <c r="A102" s="41"/>
      <c r="B102" s="42"/>
      <c r="C102" s="198" t="s">
        <v>218</v>
      </c>
      <c r="D102" s="43"/>
      <c r="E102" s="43"/>
      <c r="F102" s="43"/>
      <c r="G102" s="43"/>
      <c r="H102" s="43"/>
      <c r="I102" s="43"/>
      <c r="J102" s="211">
        <f>ROUND(J103 + J104 + J105 + J106 + J107 + J108,0)</f>
        <v>0</v>
      </c>
      <c r="K102" s="43"/>
      <c r="L102" s="66"/>
      <c r="N102" s="212" t="s">
        <v>40</v>
      </c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</row>
    <row r="103" s="2" customFormat="1" ht="18" customHeight="1">
      <c r="A103" s="41"/>
      <c r="B103" s="42"/>
      <c r="C103" s="43"/>
      <c r="D103" s="147" t="s">
        <v>219</v>
      </c>
      <c r="E103" s="140"/>
      <c r="F103" s="140"/>
      <c r="G103" s="43"/>
      <c r="H103" s="43"/>
      <c r="I103" s="43"/>
      <c r="J103" s="141">
        <v>0</v>
      </c>
      <c r="K103" s="43"/>
      <c r="L103" s="213"/>
      <c r="M103" s="214"/>
      <c r="N103" s="215" t="s">
        <v>41</v>
      </c>
      <c r="O103" s="214"/>
      <c r="P103" s="214"/>
      <c r="Q103" s="214"/>
      <c r="R103" s="214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4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14"/>
      <c r="AS103" s="214"/>
      <c r="AT103" s="214"/>
      <c r="AU103" s="214"/>
      <c r="AV103" s="214"/>
      <c r="AW103" s="214"/>
      <c r="AX103" s="214"/>
      <c r="AY103" s="217" t="s">
        <v>220</v>
      </c>
      <c r="AZ103" s="214"/>
      <c r="BA103" s="214"/>
      <c r="BB103" s="214"/>
      <c r="BC103" s="214"/>
      <c r="BD103" s="214"/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217" t="s">
        <v>31</v>
      </c>
      <c r="BK103" s="214"/>
      <c r="BL103" s="214"/>
      <c r="BM103" s="214"/>
    </row>
    <row r="104" s="2" customFormat="1" ht="18" customHeight="1">
      <c r="A104" s="41"/>
      <c r="B104" s="42"/>
      <c r="C104" s="43"/>
      <c r="D104" s="147" t="s">
        <v>221</v>
      </c>
      <c r="E104" s="140"/>
      <c r="F104" s="140"/>
      <c r="G104" s="43"/>
      <c r="H104" s="43"/>
      <c r="I104" s="43"/>
      <c r="J104" s="141">
        <v>0</v>
      </c>
      <c r="K104" s="43"/>
      <c r="L104" s="213"/>
      <c r="M104" s="214"/>
      <c r="N104" s="215" t="s">
        <v>41</v>
      </c>
      <c r="O104" s="214"/>
      <c r="P104" s="214"/>
      <c r="Q104" s="214"/>
      <c r="R104" s="214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4"/>
      <c r="AR104" s="214"/>
      <c r="AS104" s="214"/>
      <c r="AT104" s="214"/>
      <c r="AU104" s="214"/>
      <c r="AV104" s="214"/>
      <c r="AW104" s="214"/>
      <c r="AX104" s="214"/>
      <c r="AY104" s="217" t="s">
        <v>220</v>
      </c>
      <c r="AZ104" s="214"/>
      <c r="BA104" s="214"/>
      <c r="BB104" s="214"/>
      <c r="BC104" s="214"/>
      <c r="BD104" s="214"/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217" t="s">
        <v>31</v>
      </c>
      <c r="BK104" s="214"/>
      <c r="BL104" s="214"/>
      <c r="BM104" s="214"/>
    </row>
    <row r="105" s="2" customFormat="1" ht="18" customHeight="1">
      <c r="A105" s="41"/>
      <c r="B105" s="42"/>
      <c r="C105" s="43"/>
      <c r="D105" s="147" t="s">
        <v>222</v>
      </c>
      <c r="E105" s="140"/>
      <c r="F105" s="140"/>
      <c r="G105" s="43"/>
      <c r="H105" s="43"/>
      <c r="I105" s="43"/>
      <c r="J105" s="141">
        <v>0</v>
      </c>
      <c r="K105" s="43"/>
      <c r="L105" s="213"/>
      <c r="M105" s="214"/>
      <c r="N105" s="215" t="s">
        <v>41</v>
      </c>
      <c r="O105" s="214"/>
      <c r="P105" s="214"/>
      <c r="Q105" s="214"/>
      <c r="R105" s="214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7" t="s">
        <v>220</v>
      </c>
      <c r="AZ105" s="214"/>
      <c r="BA105" s="214"/>
      <c r="BB105" s="214"/>
      <c r="BC105" s="214"/>
      <c r="BD105" s="214"/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217" t="s">
        <v>31</v>
      </c>
      <c r="BK105" s="214"/>
      <c r="BL105" s="214"/>
      <c r="BM105" s="214"/>
    </row>
    <row r="106" s="2" customFormat="1" ht="18" customHeight="1">
      <c r="A106" s="41"/>
      <c r="B106" s="42"/>
      <c r="C106" s="43"/>
      <c r="D106" s="147" t="s">
        <v>223</v>
      </c>
      <c r="E106" s="140"/>
      <c r="F106" s="140"/>
      <c r="G106" s="43"/>
      <c r="H106" s="43"/>
      <c r="I106" s="43"/>
      <c r="J106" s="141">
        <v>0</v>
      </c>
      <c r="K106" s="43"/>
      <c r="L106" s="213"/>
      <c r="M106" s="214"/>
      <c r="N106" s="215" t="s">
        <v>41</v>
      </c>
      <c r="O106" s="214"/>
      <c r="P106" s="214"/>
      <c r="Q106" s="214"/>
      <c r="R106" s="214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7" t="s">
        <v>220</v>
      </c>
      <c r="AZ106" s="214"/>
      <c r="BA106" s="214"/>
      <c r="BB106" s="214"/>
      <c r="BC106" s="214"/>
      <c r="BD106" s="214"/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217" t="s">
        <v>31</v>
      </c>
      <c r="BK106" s="214"/>
      <c r="BL106" s="214"/>
      <c r="BM106" s="214"/>
    </row>
    <row r="107" s="2" customFormat="1" ht="18" customHeight="1">
      <c r="A107" s="41"/>
      <c r="B107" s="42"/>
      <c r="C107" s="43"/>
      <c r="D107" s="147" t="s">
        <v>224</v>
      </c>
      <c r="E107" s="140"/>
      <c r="F107" s="140"/>
      <c r="G107" s="43"/>
      <c r="H107" s="43"/>
      <c r="I107" s="43"/>
      <c r="J107" s="141">
        <v>0</v>
      </c>
      <c r="K107" s="43"/>
      <c r="L107" s="213"/>
      <c r="M107" s="214"/>
      <c r="N107" s="215" t="s">
        <v>41</v>
      </c>
      <c r="O107" s="214"/>
      <c r="P107" s="214"/>
      <c r="Q107" s="214"/>
      <c r="R107" s="214"/>
      <c r="S107" s="216"/>
      <c r="T107" s="216"/>
      <c r="U107" s="216"/>
      <c r="V107" s="216"/>
      <c r="W107" s="216"/>
      <c r="X107" s="216"/>
      <c r="Y107" s="216"/>
      <c r="Z107" s="216"/>
      <c r="AA107" s="216"/>
      <c r="AB107" s="216"/>
      <c r="AC107" s="216"/>
      <c r="AD107" s="216"/>
      <c r="AE107" s="216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7" t="s">
        <v>220</v>
      </c>
      <c r="AZ107" s="214"/>
      <c r="BA107" s="214"/>
      <c r="BB107" s="214"/>
      <c r="BC107" s="214"/>
      <c r="BD107" s="214"/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217" t="s">
        <v>31</v>
      </c>
      <c r="BK107" s="214"/>
      <c r="BL107" s="214"/>
      <c r="BM107" s="214"/>
    </row>
    <row r="108" s="2" customFormat="1" ht="18" customHeight="1">
      <c r="A108" s="41"/>
      <c r="B108" s="42"/>
      <c r="C108" s="43"/>
      <c r="D108" s="140" t="s">
        <v>225</v>
      </c>
      <c r="E108" s="43"/>
      <c r="F108" s="43"/>
      <c r="G108" s="43"/>
      <c r="H108" s="43"/>
      <c r="I108" s="43"/>
      <c r="J108" s="141">
        <f>ROUND(J30*T108,0)</f>
        <v>0</v>
      </c>
      <c r="K108" s="43"/>
      <c r="L108" s="213"/>
      <c r="M108" s="214"/>
      <c r="N108" s="215" t="s">
        <v>41</v>
      </c>
      <c r="O108" s="214"/>
      <c r="P108" s="214"/>
      <c r="Q108" s="214"/>
      <c r="R108" s="214"/>
      <c r="S108" s="216"/>
      <c r="T108" s="216"/>
      <c r="U108" s="216"/>
      <c r="V108" s="216"/>
      <c r="W108" s="216"/>
      <c r="X108" s="216"/>
      <c r="Y108" s="216"/>
      <c r="Z108" s="216"/>
      <c r="AA108" s="216"/>
      <c r="AB108" s="216"/>
      <c r="AC108" s="216"/>
      <c r="AD108" s="216"/>
      <c r="AE108" s="216"/>
      <c r="AF108" s="214"/>
      <c r="AG108" s="214"/>
      <c r="AH108" s="214"/>
      <c r="AI108" s="214"/>
      <c r="AJ108" s="214"/>
      <c r="AK108" s="214"/>
      <c r="AL108" s="214"/>
      <c r="AM108" s="214"/>
      <c r="AN108" s="214"/>
      <c r="AO108" s="214"/>
      <c r="AP108" s="214"/>
      <c r="AQ108" s="214"/>
      <c r="AR108" s="214"/>
      <c r="AS108" s="214"/>
      <c r="AT108" s="214"/>
      <c r="AU108" s="214"/>
      <c r="AV108" s="214"/>
      <c r="AW108" s="214"/>
      <c r="AX108" s="214"/>
      <c r="AY108" s="217" t="s">
        <v>226</v>
      </c>
      <c r="AZ108" s="214"/>
      <c r="BA108" s="214"/>
      <c r="BB108" s="214"/>
      <c r="BC108" s="214"/>
      <c r="BD108" s="214"/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217" t="s">
        <v>31</v>
      </c>
      <c r="BK108" s="214"/>
      <c r="BL108" s="214"/>
      <c r="BM108" s="214"/>
    </row>
    <row r="109" s="2" customFormat="1">
      <c r="A109" s="41"/>
      <c r="B109" s="42"/>
      <c r="C109" s="43"/>
      <c r="D109" s="43"/>
      <c r="E109" s="43"/>
      <c r="F109" s="43"/>
      <c r="G109" s="43"/>
      <c r="H109" s="43"/>
      <c r="I109" s="43"/>
      <c r="J109" s="43"/>
      <c r="K109" s="43"/>
      <c r="L109" s="66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</row>
    <row r="110" s="2" customFormat="1" ht="29.28" customHeight="1">
      <c r="A110" s="41"/>
      <c r="B110" s="42"/>
      <c r="C110" s="151" t="s">
        <v>109</v>
      </c>
      <c r="D110" s="152"/>
      <c r="E110" s="152"/>
      <c r="F110" s="152"/>
      <c r="G110" s="152"/>
      <c r="H110" s="152"/>
      <c r="I110" s="152"/>
      <c r="J110" s="153">
        <f>ROUND(J96+J102,0)</f>
        <v>0</v>
      </c>
      <c r="K110" s="152"/>
      <c r="L110" s="66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</row>
    <row r="111" s="2" customFormat="1" ht="6.96" customHeight="1">
      <c r="A111" s="41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6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</row>
    <row r="115" s="2" customFormat="1" ht="6.96" customHeight="1">
      <c r="A115" s="41"/>
      <c r="B115" s="71"/>
      <c r="C115" s="72"/>
      <c r="D115" s="72"/>
      <c r="E115" s="72"/>
      <c r="F115" s="72"/>
      <c r="G115" s="72"/>
      <c r="H115" s="72"/>
      <c r="I115" s="72"/>
      <c r="J115" s="72"/>
      <c r="K115" s="72"/>
      <c r="L115" s="66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</row>
    <row r="116" s="2" customFormat="1" ht="24.96" customHeight="1">
      <c r="A116" s="41"/>
      <c r="B116" s="42"/>
      <c r="C116" s="24" t="s">
        <v>227</v>
      </c>
      <c r="D116" s="43"/>
      <c r="E116" s="43"/>
      <c r="F116" s="43"/>
      <c r="G116" s="43"/>
      <c r="H116" s="43"/>
      <c r="I116" s="43"/>
      <c r="J116" s="43"/>
      <c r="K116" s="43"/>
      <c r="L116" s="66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</row>
    <row r="117" s="2" customFormat="1" ht="6.96" customHeight="1">
      <c r="A117" s="41"/>
      <c r="B117" s="42"/>
      <c r="C117" s="43"/>
      <c r="D117" s="43"/>
      <c r="E117" s="43"/>
      <c r="F117" s="43"/>
      <c r="G117" s="43"/>
      <c r="H117" s="43"/>
      <c r="I117" s="43"/>
      <c r="J117" s="43"/>
      <c r="K117" s="43"/>
      <c r="L117" s="66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</row>
    <row r="118" s="2" customFormat="1" ht="12" customHeight="1">
      <c r="A118" s="41"/>
      <c r="B118" s="42"/>
      <c r="C118" s="33" t="s">
        <v>16</v>
      </c>
      <c r="D118" s="43"/>
      <c r="E118" s="43"/>
      <c r="F118" s="43"/>
      <c r="G118" s="43"/>
      <c r="H118" s="43"/>
      <c r="I118" s="43"/>
      <c r="J118" s="43"/>
      <c r="K118" s="43"/>
      <c r="L118" s="66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</row>
    <row r="119" s="2" customFormat="1" ht="16.5" customHeight="1">
      <c r="A119" s="41"/>
      <c r="B119" s="42"/>
      <c r="C119" s="43"/>
      <c r="D119" s="43"/>
      <c r="E119" s="195" t="str">
        <f>E7</f>
        <v>Revitalizace objektu na základní školu UPRAVENO</v>
      </c>
      <c r="F119" s="33"/>
      <c r="G119" s="33"/>
      <c r="H119" s="33"/>
      <c r="I119" s="43"/>
      <c r="J119" s="43"/>
      <c r="K119" s="43"/>
      <c r="L119" s="66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</row>
    <row r="120" s="2" customFormat="1" ht="12" customHeight="1">
      <c r="A120" s="41"/>
      <c r="B120" s="42"/>
      <c r="C120" s="33" t="s">
        <v>130</v>
      </c>
      <c r="D120" s="43"/>
      <c r="E120" s="43"/>
      <c r="F120" s="43"/>
      <c r="G120" s="43"/>
      <c r="H120" s="43"/>
      <c r="I120" s="43"/>
      <c r="J120" s="43"/>
      <c r="K120" s="43"/>
      <c r="L120" s="66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</row>
    <row r="121" s="2" customFormat="1" ht="16.5" customHeight="1">
      <c r="A121" s="41"/>
      <c r="B121" s="42"/>
      <c r="C121" s="43"/>
      <c r="D121" s="43"/>
      <c r="E121" s="79" t="str">
        <f>E9</f>
        <v>06 - EL</v>
      </c>
      <c r="F121" s="43"/>
      <c r="G121" s="43"/>
      <c r="H121" s="43"/>
      <c r="I121" s="43"/>
      <c r="J121" s="43"/>
      <c r="K121" s="43"/>
      <c r="L121" s="66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</row>
    <row r="122" s="2" customFormat="1" ht="6.96" customHeight="1">
      <c r="A122" s="41"/>
      <c r="B122" s="42"/>
      <c r="C122" s="43"/>
      <c r="D122" s="43"/>
      <c r="E122" s="43"/>
      <c r="F122" s="43"/>
      <c r="G122" s="43"/>
      <c r="H122" s="43"/>
      <c r="I122" s="43"/>
      <c r="J122" s="43"/>
      <c r="K122" s="43"/>
      <c r="L122" s="66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  <row r="123" s="2" customFormat="1" ht="12" customHeight="1">
      <c r="A123" s="41"/>
      <c r="B123" s="42"/>
      <c r="C123" s="33" t="s">
        <v>20</v>
      </c>
      <c r="D123" s="43"/>
      <c r="E123" s="43"/>
      <c r="F123" s="28" t="str">
        <f>F12</f>
        <v xml:space="preserve"> </v>
      </c>
      <c r="G123" s="43"/>
      <c r="H123" s="43"/>
      <c r="I123" s="33" t="s">
        <v>22</v>
      </c>
      <c r="J123" s="82" t="str">
        <f>IF(J12="","",J12)</f>
        <v>30. 3. 2026</v>
      </c>
      <c r="K123" s="43"/>
      <c r="L123" s="66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</row>
    <row r="124" s="2" customFormat="1" ht="6.96" customHeight="1">
      <c r="A124" s="41"/>
      <c r="B124" s="42"/>
      <c r="C124" s="43"/>
      <c r="D124" s="43"/>
      <c r="E124" s="43"/>
      <c r="F124" s="43"/>
      <c r="G124" s="43"/>
      <c r="H124" s="43"/>
      <c r="I124" s="43"/>
      <c r="J124" s="43"/>
      <c r="K124" s="43"/>
      <c r="L124" s="66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</row>
    <row r="125" s="2" customFormat="1" ht="15.15" customHeight="1">
      <c r="A125" s="41"/>
      <c r="B125" s="42"/>
      <c r="C125" s="33" t="s">
        <v>24</v>
      </c>
      <c r="D125" s="43"/>
      <c r="E125" s="43"/>
      <c r="F125" s="28" t="str">
        <f>E15</f>
        <v xml:space="preserve"> </v>
      </c>
      <c r="G125" s="43"/>
      <c r="H125" s="43"/>
      <c r="I125" s="33" t="s">
        <v>29</v>
      </c>
      <c r="J125" s="37" t="str">
        <f>E21</f>
        <v xml:space="preserve"> </v>
      </c>
      <c r="K125" s="43"/>
      <c r="L125" s="66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</row>
    <row r="126" s="2" customFormat="1" ht="15.15" customHeight="1">
      <c r="A126" s="41"/>
      <c r="B126" s="42"/>
      <c r="C126" s="33" t="s">
        <v>27</v>
      </c>
      <c r="D126" s="43"/>
      <c r="E126" s="43"/>
      <c r="F126" s="28" t="str">
        <f>IF(E18="","",E18)</f>
        <v>Vyplň údaj</v>
      </c>
      <c r="G126" s="43"/>
      <c r="H126" s="43"/>
      <c r="I126" s="33" t="s">
        <v>32</v>
      </c>
      <c r="J126" s="37" t="str">
        <f>E24</f>
        <v xml:space="preserve"> </v>
      </c>
      <c r="K126" s="43"/>
      <c r="L126" s="66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</row>
    <row r="127" s="2" customFormat="1" ht="10.32" customHeight="1">
      <c r="A127" s="41"/>
      <c r="B127" s="42"/>
      <c r="C127" s="43"/>
      <c r="D127" s="43"/>
      <c r="E127" s="43"/>
      <c r="F127" s="43"/>
      <c r="G127" s="43"/>
      <c r="H127" s="43"/>
      <c r="I127" s="43"/>
      <c r="J127" s="43"/>
      <c r="K127" s="43"/>
      <c r="L127" s="66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  <row r="128" s="11" customFormat="1" ht="29.28" customHeight="1">
      <c r="A128" s="219"/>
      <c r="B128" s="220"/>
      <c r="C128" s="221" t="s">
        <v>228</v>
      </c>
      <c r="D128" s="222" t="s">
        <v>61</v>
      </c>
      <c r="E128" s="222" t="s">
        <v>57</v>
      </c>
      <c r="F128" s="222" t="s">
        <v>58</v>
      </c>
      <c r="G128" s="222" t="s">
        <v>229</v>
      </c>
      <c r="H128" s="222" t="s">
        <v>230</v>
      </c>
      <c r="I128" s="222" t="s">
        <v>231</v>
      </c>
      <c r="J128" s="223" t="s">
        <v>171</v>
      </c>
      <c r="K128" s="224" t="s">
        <v>232</v>
      </c>
      <c r="L128" s="225"/>
      <c r="M128" s="103" t="s">
        <v>1</v>
      </c>
      <c r="N128" s="104" t="s">
        <v>40</v>
      </c>
      <c r="O128" s="104" t="s">
        <v>233</v>
      </c>
      <c r="P128" s="104" t="s">
        <v>234</v>
      </c>
      <c r="Q128" s="104" t="s">
        <v>235</v>
      </c>
      <c r="R128" s="104" t="s">
        <v>236</v>
      </c>
      <c r="S128" s="104" t="s">
        <v>237</v>
      </c>
      <c r="T128" s="105" t="s">
        <v>238</v>
      </c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</row>
    <row r="129" s="2" customFormat="1" ht="22.8" customHeight="1">
      <c r="A129" s="41"/>
      <c r="B129" s="42"/>
      <c r="C129" s="110" t="s">
        <v>239</v>
      </c>
      <c r="D129" s="43"/>
      <c r="E129" s="43"/>
      <c r="F129" s="43"/>
      <c r="G129" s="43"/>
      <c r="H129" s="43"/>
      <c r="I129" s="43"/>
      <c r="J129" s="226">
        <f>BK129</f>
        <v>0</v>
      </c>
      <c r="K129" s="43"/>
      <c r="L129" s="44"/>
      <c r="M129" s="106"/>
      <c r="N129" s="227"/>
      <c r="O129" s="107"/>
      <c r="P129" s="228">
        <f>P130</f>
        <v>0</v>
      </c>
      <c r="Q129" s="107"/>
      <c r="R129" s="228">
        <f>R130</f>
        <v>0</v>
      </c>
      <c r="S129" s="107"/>
      <c r="T129" s="229">
        <f>T130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18" t="s">
        <v>75</v>
      </c>
      <c r="AU129" s="18" t="s">
        <v>173</v>
      </c>
      <c r="BK129" s="230">
        <f>BK130</f>
        <v>0</v>
      </c>
    </row>
    <row r="130" s="12" customFormat="1" ht="25.92" customHeight="1">
      <c r="A130" s="12"/>
      <c r="B130" s="231"/>
      <c r="C130" s="232"/>
      <c r="D130" s="233" t="s">
        <v>75</v>
      </c>
      <c r="E130" s="234" t="s">
        <v>1313</v>
      </c>
      <c r="F130" s="234" t="s">
        <v>2532</v>
      </c>
      <c r="G130" s="232"/>
      <c r="H130" s="232"/>
      <c r="I130" s="235"/>
      <c r="J130" s="236">
        <f>BK130</f>
        <v>0</v>
      </c>
      <c r="K130" s="232"/>
      <c r="L130" s="237"/>
      <c r="M130" s="238"/>
      <c r="N130" s="239"/>
      <c r="O130" s="239"/>
      <c r="P130" s="240">
        <f>P131+P256</f>
        <v>0</v>
      </c>
      <c r="Q130" s="239"/>
      <c r="R130" s="240">
        <f>R131+R256</f>
        <v>0</v>
      </c>
      <c r="S130" s="239"/>
      <c r="T130" s="241">
        <f>T131+T256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42" t="s">
        <v>85</v>
      </c>
      <c r="AT130" s="243" t="s">
        <v>75</v>
      </c>
      <c r="AU130" s="243" t="s">
        <v>76</v>
      </c>
      <c r="AY130" s="242" t="s">
        <v>242</v>
      </c>
      <c r="BK130" s="244">
        <f>BK131+BK256</f>
        <v>0</v>
      </c>
    </row>
    <row r="131" s="12" customFormat="1" ht="22.8" customHeight="1">
      <c r="A131" s="12"/>
      <c r="B131" s="231"/>
      <c r="C131" s="232"/>
      <c r="D131" s="233" t="s">
        <v>75</v>
      </c>
      <c r="E131" s="245" t="s">
        <v>2533</v>
      </c>
      <c r="F131" s="245" t="s">
        <v>2534</v>
      </c>
      <c r="G131" s="232"/>
      <c r="H131" s="232"/>
      <c r="I131" s="235"/>
      <c r="J131" s="246">
        <f>BK131</f>
        <v>0</v>
      </c>
      <c r="K131" s="232"/>
      <c r="L131" s="237"/>
      <c r="M131" s="238"/>
      <c r="N131" s="239"/>
      <c r="O131" s="239"/>
      <c r="P131" s="240">
        <f>SUM(P132:P255)</f>
        <v>0</v>
      </c>
      <c r="Q131" s="239"/>
      <c r="R131" s="240">
        <f>SUM(R132:R255)</f>
        <v>0</v>
      </c>
      <c r="S131" s="239"/>
      <c r="T131" s="241">
        <f>SUM(T132:T255)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42" t="s">
        <v>85</v>
      </c>
      <c r="AT131" s="243" t="s">
        <v>75</v>
      </c>
      <c r="AU131" s="243" t="s">
        <v>31</v>
      </c>
      <c r="AY131" s="242" t="s">
        <v>242</v>
      </c>
      <c r="BK131" s="244">
        <f>SUM(BK132:BK255)</f>
        <v>0</v>
      </c>
    </row>
    <row r="132" s="2" customFormat="1" ht="24.15" customHeight="1">
      <c r="A132" s="41"/>
      <c r="B132" s="42"/>
      <c r="C132" s="247" t="s">
        <v>31</v>
      </c>
      <c r="D132" s="247" t="s">
        <v>245</v>
      </c>
      <c r="E132" s="248" t="s">
        <v>2535</v>
      </c>
      <c r="F132" s="249" t="s">
        <v>2536</v>
      </c>
      <c r="G132" s="250" t="s">
        <v>465</v>
      </c>
      <c r="H132" s="251">
        <v>650</v>
      </c>
      <c r="I132" s="252"/>
      <c r="J132" s="251">
        <f>ROUND(I132*H132,3)</f>
        <v>0</v>
      </c>
      <c r="K132" s="253"/>
      <c r="L132" s="44"/>
      <c r="M132" s="254" t="s">
        <v>1</v>
      </c>
      <c r="N132" s="255" t="s">
        <v>41</v>
      </c>
      <c r="O132" s="94"/>
      <c r="P132" s="256">
        <f>O132*H132</f>
        <v>0</v>
      </c>
      <c r="Q132" s="256">
        <v>0</v>
      </c>
      <c r="R132" s="256">
        <f>Q132*H132</f>
        <v>0</v>
      </c>
      <c r="S132" s="256">
        <v>0</v>
      </c>
      <c r="T132" s="257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58" t="s">
        <v>518</v>
      </c>
      <c r="AT132" s="258" t="s">
        <v>245</v>
      </c>
      <c r="AU132" s="258" t="s">
        <v>85</v>
      </c>
      <c r="AY132" s="18" t="s">
        <v>242</v>
      </c>
      <c r="BE132" s="146">
        <f>IF(N132="základní",J132,0)</f>
        <v>0</v>
      </c>
      <c r="BF132" s="146">
        <f>IF(N132="snížená",J132,0)</f>
        <v>0</v>
      </c>
      <c r="BG132" s="146">
        <f>IF(N132="zákl. přenesená",J132,0)</f>
        <v>0</v>
      </c>
      <c r="BH132" s="146">
        <f>IF(N132="sníž. přenesená",J132,0)</f>
        <v>0</v>
      </c>
      <c r="BI132" s="146">
        <f>IF(N132="nulová",J132,0)</f>
        <v>0</v>
      </c>
      <c r="BJ132" s="18" t="s">
        <v>31</v>
      </c>
      <c r="BK132" s="259">
        <f>ROUND(I132*H132,3)</f>
        <v>0</v>
      </c>
      <c r="BL132" s="18" t="s">
        <v>518</v>
      </c>
      <c r="BM132" s="258" t="s">
        <v>2537</v>
      </c>
    </row>
    <row r="133" s="2" customFormat="1" ht="21.75" customHeight="1">
      <c r="A133" s="41"/>
      <c r="B133" s="42"/>
      <c r="C133" s="304" t="s">
        <v>85</v>
      </c>
      <c r="D133" s="304" t="s">
        <v>551</v>
      </c>
      <c r="E133" s="305" t="s">
        <v>2538</v>
      </c>
      <c r="F133" s="306" t="s">
        <v>2539</v>
      </c>
      <c r="G133" s="307" t="s">
        <v>465</v>
      </c>
      <c r="H133" s="308">
        <v>315</v>
      </c>
      <c r="I133" s="309"/>
      <c r="J133" s="308">
        <f>ROUND(I133*H133,3)</f>
        <v>0</v>
      </c>
      <c r="K133" s="310"/>
      <c r="L133" s="311"/>
      <c r="M133" s="312" t="s">
        <v>1</v>
      </c>
      <c r="N133" s="313" t="s">
        <v>41</v>
      </c>
      <c r="O133" s="94"/>
      <c r="P133" s="256">
        <f>O133*H133</f>
        <v>0</v>
      </c>
      <c r="Q133" s="256">
        <v>0</v>
      </c>
      <c r="R133" s="256">
        <f>Q133*H133</f>
        <v>0</v>
      </c>
      <c r="S133" s="256">
        <v>0</v>
      </c>
      <c r="T133" s="25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58" t="s">
        <v>1326</v>
      </c>
      <c r="AT133" s="258" t="s">
        <v>551</v>
      </c>
      <c r="AU133" s="258" t="s">
        <v>85</v>
      </c>
      <c r="AY133" s="18" t="s">
        <v>242</v>
      </c>
      <c r="BE133" s="146">
        <f>IF(N133="základní",J133,0)</f>
        <v>0</v>
      </c>
      <c r="BF133" s="146">
        <f>IF(N133="snížená",J133,0)</f>
        <v>0</v>
      </c>
      <c r="BG133" s="146">
        <f>IF(N133="zákl. přenesená",J133,0)</f>
        <v>0</v>
      </c>
      <c r="BH133" s="146">
        <f>IF(N133="sníž. přenesená",J133,0)</f>
        <v>0</v>
      </c>
      <c r="BI133" s="146">
        <f>IF(N133="nulová",J133,0)</f>
        <v>0</v>
      </c>
      <c r="BJ133" s="18" t="s">
        <v>31</v>
      </c>
      <c r="BK133" s="259">
        <f>ROUND(I133*H133,3)</f>
        <v>0</v>
      </c>
      <c r="BL133" s="18" t="s">
        <v>518</v>
      </c>
      <c r="BM133" s="258" t="s">
        <v>2540</v>
      </c>
    </row>
    <row r="134" s="14" customFormat="1">
      <c r="A134" s="14"/>
      <c r="B134" s="271"/>
      <c r="C134" s="272"/>
      <c r="D134" s="262" t="s">
        <v>251</v>
      </c>
      <c r="E134" s="273" t="s">
        <v>1</v>
      </c>
      <c r="F134" s="274" t="s">
        <v>2541</v>
      </c>
      <c r="G134" s="272"/>
      <c r="H134" s="275">
        <v>315</v>
      </c>
      <c r="I134" s="276"/>
      <c r="J134" s="272"/>
      <c r="K134" s="272"/>
      <c r="L134" s="277"/>
      <c r="M134" s="278"/>
      <c r="N134" s="279"/>
      <c r="O134" s="279"/>
      <c r="P134" s="279"/>
      <c r="Q134" s="279"/>
      <c r="R134" s="279"/>
      <c r="S134" s="279"/>
      <c r="T134" s="28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81" t="s">
        <v>251</v>
      </c>
      <c r="AU134" s="281" t="s">
        <v>85</v>
      </c>
      <c r="AV134" s="14" t="s">
        <v>85</v>
      </c>
      <c r="AW134" s="14" t="s">
        <v>30</v>
      </c>
      <c r="AX134" s="14" t="s">
        <v>76</v>
      </c>
      <c r="AY134" s="281" t="s">
        <v>242</v>
      </c>
    </row>
    <row r="135" s="15" customFormat="1">
      <c r="A135" s="15"/>
      <c r="B135" s="282"/>
      <c r="C135" s="283"/>
      <c r="D135" s="262" t="s">
        <v>251</v>
      </c>
      <c r="E135" s="284" t="s">
        <v>1</v>
      </c>
      <c r="F135" s="285" t="s">
        <v>256</v>
      </c>
      <c r="G135" s="283"/>
      <c r="H135" s="286">
        <v>315</v>
      </c>
      <c r="I135" s="287"/>
      <c r="J135" s="283"/>
      <c r="K135" s="283"/>
      <c r="L135" s="288"/>
      <c r="M135" s="289"/>
      <c r="N135" s="290"/>
      <c r="O135" s="290"/>
      <c r="P135" s="290"/>
      <c r="Q135" s="290"/>
      <c r="R135" s="290"/>
      <c r="S135" s="290"/>
      <c r="T135" s="291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92" t="s">
        <v>251</v>
      </c>
      <c r="AU135" s="292" t="s">
        <v>85</v>
      </c>
      <c r="AV135" s="15" t="s">
        <v>249</v>
      </c>
      <c r="AW135" s="15" t="s">
        <v>30</v>
      </c>
      <c r="AX135" s="15" t="s">
        <v>31</v>
      </c>
      <c r="AY135" s="292" t="s">
        <v>242</v>
      </c>
    </row>
    <row r="136" s="2" customFormat="1" ht="21.75" customHeight="1">
      <c r="A136" s="41"/>
      <c r="B136" s="42"/>
      <c r="C136" s="304" t="s">
        <v>113</v>
      </c>
      <c r="D136" s="304" t="s">
        <v>551</v>
      </c>
      <c r="E136" s="305" t="s">
        <v>2542</v>
      </c>
      <c r="F136" s="306" t="s">
        <v>2543</v>
      </c>
      <c r="G136" s="307" t="s">
        <v>465</v>
      </c>
      <c r="H136" s="308">
        <v>367.5</v>
      </c>
      <c r="I136" s="309"/>
      <c r="J136" s="308">
        <f>ROUND(I136*H136,3)</f>
        <v>0</v>
      </c>
      <c r="K136" s="310"/>
      <c r="L136" s="311"/>
      <c r="M136" s="312" t="s">
        <v>1</v>
      </c>
      <c r="N136" s="313" t="s">
        <v>41</v>
      </c>
      <c r="O136" s="94"/>
      <c r="P136" s="256">
        <f>O136*H136</f>
        <v>0</v>
      </c>
      <c r="Q136" s="256">
        <v>0</v>
      </c>
      <c r="R136" s="256">
        <f>Q136*H136</f>
        <v>0</v>
      </c>
      <c r="S136" s="256">
        <v>0</v>
      </c>
      <c r="T136" s="25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58" t="s">
        <v>1326</v>
      </c>
      <c r="AT136" s="258" t="s">
        <v>551</v>
      </c>
      <c r="AU136" s="258" t="s">
        <v>85</v>
      </c>
      <c r="AY136" s="18" t="s">
        <v>242</v>
      </c>
      <c r="BE136" s="146">
        <f>IF(N136="základní",J136,0)</f>
        <v>0</v>
      </c>
      <c r="BF136" s="146">
        <f>IF(N136="snížená",J136,0)</f>
        <v>0</v>
      </c>
      <c r="BG136" s="146">
        <f>IF(N136="zákl. přenesená",J136,0)</f>
        <v>0</v>
      </c>
      <c r="BH136" s="146">
        <f>IF(N136="sníž. přenesená",J136,0)</f>
        <v>0</v>
      </c>
      <c r="BI136" s="146">
        <f>IF(N136="nulová",J136,0)</f>
        <v>0</v>
      </c>
      <c r="BJ136" s="18" t="s">
        <v>31</v>
      </c>
      <c r="BK136" s="259">
        <f>ROUND(I136*H136,3)</f>
        <v>0</v>
      </c>
      <c r="BL136" s="18" t="s">
        <v>518</v>
      </c>
      <c r="BM136" s="258" t="s">
        <v>2544</v>
      </c>
    </row>
    <row r="137" s="14" customFormat="1">
      <c r="A137" s="14"/>
      <c r="B137" s="271"/>
      <c r="C137" s="272"/>
      <c r="D137" s="262" t="s">
        <v>251</v>
      </c>
      <c r="E137" s="273" t="s">
        <v>1</v>
      </c>
      <c r="F137" s="274" t="s">
        <v>2545</v>
      </c>
      <c r="G137" s="272"/>
      <c r="H137" s="275">
        <v>367.5</v>
      </c>
      <c r="I137" s="276"/>
      <c r="J137" s="272"/>
      <c r="K137" s="272"/>
      <c r="L137" s="277"/>
      <c r="M137" s="278"/>
      <c r="N137" s="279"/>
      <c r="O137" s="279"/>
      <c r="P137" s="279"/>
      <c r="Q137" s="279"/>
      <c r="R137" s="279"/>
      <c r="S137" s="279"/>
      <c r="T137" s="28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81" t="s">
        <v>251</v>
      </c>
      <c r="AU137" s="281" t="s">
        <v>85</v>
      </c>
      <c r="AV137" s="14" t="s">
        <v>85</v>
      </c>
      <c r="AW137" s="14" t="s">
        <v>30</v>
      </c>
      <c r="AX137" s="14" t="s">
        <v>76</v>
      </c>
      <c r="AY137" s="281" t="s">
        <v>242</v>
      </c>
    </row>
    <row r="138" s="15" customFormat="1">
      <c r="A138" s="15"/>
      <c r="B138" s="282"/>
      <c r="C138" s="283"/>
      <c r="D138" s="262" t="s">
        <v>251</v>
      </c>
      <c r="E138" s="284" t="s">
        <v>1</v>
      </c>
      <c r="F138" s="285" t="s">
        <v>256</v>
      </c>
      <c r="G138" s="283"/>
      <c r="H138" s="286">
        <v>367.5</v>
      </c>
      <c r="I138" s="287"/>
      <c r="J138" s="283"/>
      <c r="K138" s="283"/>
      <c r="L138" s="288"/>
      <c r="M138" s="289"/>
      <c r="N138" s="290"/>
      <c r="O138" s="290"/>
      <c r="P138" s="290"/>
      <c r="Q138" s="290"/>
      <c r="R138" s="290"/>
      <c r="S138" s="290"/>
      <c r="T138" s="291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92" t="s">
        <v>251</v>
      </c>
      <c r="AU138" s="292" t="s">
        <v>85</v>
      </c>
      <c r="AV138" s="15" t="s">
        <v>249</v>
      </c>
      <c r="AW138" s="15" t="s">
        <v>30</v>
      </c>
      <c r="AX138" s="15" t="s">
        <v>31</v>
      </c>
      <c r="AY138" s="292" t="s">
        <v>242</v>
      </c>
    </row>
    <row r="139" s="2" customFormat="1" ht="24.15" customHeight="1">
      <c r="A139" s="41"/>
      <c r="B139" s="42"/>
      <c r="C139" s="247" t="s">
        <v>249</v>
      </c>
      <c r="D139" s="247" t="s">
        <v>245</v>
      </c>
      <c r="E139" s="248" t="s">
        <v>2546</v>
      </c>
      <c r="F139" s="249" t="s">
        <v>2547</v>
      </c>
      <c r="G139" s="250" t="s">
        <v>465</v>
      </c>
      <c r="H139" s="251">
        <v>150</v>
      </c>
      <c r="I139" s="252"/>
      <c r="J139" s="251">
        <f>ROUND(I139*H139,3)</f>
        <v>0</v>
      </c>
      <c r="K139" s="253"/>
      <c r="L139" s="44"/>
      <c r="M139" s="254" t="s">
        <v>1</v>
      </c>
      <c r="N139" s="255" t="s">
        <v>41</v>
      </c>
      <c r="O139" s="94"/>
      <c r="P139" s="256">
        <f>O139*H139</f>
        <v>0</v>
      </c>
      <c r="Q139" s="256">
        <v>0</v>
      </c>
      <c r="R139" s="256">
        <f>Q139*H139</f>
        <v>0</v>
      </c>
      <c r="S139" s="256">
        <v>0</v>
      </c>
      <c r="T139" s="25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58" t="s">
        <v>518</v>
      </c>
      <c r="AT139" s="258" t="s">
        <v>245</v>
      </c>
      <c r="AU139" s="258" t="s">
        <v>85</v>
      </c>
      <c r="AY139" s="18" t="s">
        <v>242</v>
      </c>
      <c r="BE139" s="146">
        <f>IF(N139="základní",J139,0)</f>
        <v>0</v>
      </c>
      <c r="BF139" s="146">
        <f>IF(N139="snížená",J139,0)</f>
        <v>0</v>
      </c>
      <c r="BG139" s="146">
        <f>IF(N139="zákl. přenesená",J139,0)</f>
        <v>0</v>
      </c>
      <c r="BH139" s="146">
        <f>IF(N139="sníž. přenesená",J139,0)</f>
        <v>0</v>
      </c>
      <c r="BI139" s="146">
        <f>IF(N139="nulová",J139,0)</f>
        <v>0</v>
      </c>
      <c r="BJ139" s="18" t="s">
        <v>31</v>
      </c>
      <c r="BK139" s="259">
        <f>ROUND(I139*H139,3)</f>
        <v>0</v>
      </c>
      <c r="BL139" s="18" t="s">
        <v>518</v>
      </c>
      <c r="BM139" s="258" t="s">
        <v>2548</v>
      </c>
    </row>
    <row r="140" s="2" customFormat="1" ht="21.75" customHeight="1">
      <c r="A140" s="41"/>
      <c r="B140" s="42"/>
      <c r="C140" s="304" t="s">
        <v>1221</v>
      </c>
      <c r="D140" s="304" t="s">
        <v>551</v>
      </c>
      <c r="E140" s="305" t="s">
        <v>2549</v>
      </c>
      <c r="F140" s="306" t="s">
        <v>2550</v>
      </c>
      <c r="G140" s="307" t="s">
        <v>465</v>
      </c>
      <c r="H140" s="308">
        <v>157.5</v>
      </c>
      <c r="I140" s="309"/>
      <c r="J140" s="308">
        <f>ROUND(I140*H140,3)</f>
        <v>0</v>
      </c>
      <c r="K140" s="310"/>
      <c r="L140" s="311"/>
      <c r="M140" s="312" t="s">
        <v>1</v>
      </c>
      <c r="N140" s="313" t="s">
        <v>41</v>
      </c>
      <c r="O140" s="94"/>
      <c r="P140" s="256">
        <f>O140*H140</f>
        <v>0</v>
      </c>
      <c r="Q140" s="256">
        <v>0</v>
      </c>
      <c r="R140" s="256">
        <f>Q140*H140</f>
        <v>0</v>
      </c>
      <c r="S140" s="256">
        <v>0</v>
      </c>
      <c r="T140" s="25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58" t="s">
        <v>1326</v>
      </c>
      <c r="AT140" s="258" t="s">
        <v>551</v>
      </c>
      <c r="AU140" s="258" t="s">
        <v>85</v>
      </c>
      <c r="AY140" s="18" t="s">
        <v>242</v>
      </c>
      <c r="BE140" s="146">
        <f>IF(N140="základní",J140,0)</f>
        <v>0</v>
      </c>
      <c r="BF140" s="146">
        <f>IF(N140="snížená",J140,0)</f>
        <v>0</v>
      </c>
      <c r="BG140" s="146">
        <f>IF(N140="zákl. přenesená",J140,0)</f>
        <v>0</v>
      </c>
      <c r="BH140" s="146">
        <f>IF(N140="sníž. přenesená",J140,0)</f>
        <v>0</v>
      </c>
      <c r="BI140" s="146">
        <f>IF(N140="nulová",J140,0)</f>
        <v>0</v>
      </c>
      <c r="BJ140" s="18" t="s">
        <v>31</v>
      </c>
      <c r="BK140" s="259">
        <f>ROUND(I140*H140,3)</f>
        <v>0</v>
      </c>
      <c r="BL140" s="18" t="s">
        <v>518</v>
      </c>
      <c r="BM140" s="258" t="s">
        <v>2551</v>
      </c>
    </row>
    <row r="141" s="14" customFormat="1">
      <c r="A141" s="14"/>
      <c r="B141" s="271"/>
      <c r="C141" s="272"/>
      <c r="D141" s="262" t="s">
        <v>251</v>
      </c>
      <c r="E141" s="273" t="s">
        <v>1</v>
      </c>
      <c r="F141" s="274" t="s">
        <v>2552</v>
      </c>
      <c r="G141" s="272"/>
      <c r="H141" s="275">
        <v>157.5</v>
      </c>
      <c r="I141" s="276"/>
      <c r="J141" s="272"/>
      <c r="K141" s="272"/>
      <c r="L141" s="277"/>
      <c r="M141" s="278"/>
      <c r="N141" s="279"/>
      <c r="O141" s="279"/>
      <c r="P141" s="279"/>
      <c r="Q141" s="279"/>
      <c r="R141" s="279"/>
      <c r="S141" s="279"/>
      <c r="T141" s="28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81" t="s">
        <v>251</v>
      </c>
      <c r="AU141" s="281" t="s">
        <v>85</v>
      </c>
      <c r="AV141" s="14" t="s">
        <v>85</v>
      </c>
      <c r="AW141" s="14" t="s">
        <v>30</v>
      </c>
      <c r="AX141" s="14" t="s">
        <v>76</v>
      </c>
      <c r="AY141" s="281" t="s">
        <v>242</v>
      </c>
    </row>
    <row r="142" s="15" customFormat="1">
      <c r="A142" s="15"/>
      <c r="B142" s="282"/>
      <c r="C142" s="283"/>
      <c r="D142" s="262" t="s">
        <v>251</v>
      </c>
      <c r="E142" s="284" t="s">
        <v>1</v>
      </c>
      <c r="F142" s="285" t="s">
        <v>256</v>
      </c>
      <c r="G142" s="283"/>
      <c r="H142" s="286">
        <v>157.5</v>
      </c>
      <c r="I142" s="287"/>
      <c r="J142" s="283"/>
      <c r="K142" s="283"/>
      <c r="L142" s="288"/>
      <c r="M142" s="289"/>
      <c r="N142" s="290"/>
      <c r="O142" s="290"/>
      <c r="P142" s="290"/>
      <c r="Q142" s="290"/>
      <c r="R142" s="290"/>
      <c r="S142" s="290"/>
      <c r="T142" s="291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92" t="s">
        <v>251</v>
      </c>
      <c r="AU142" s="292" t="s">
        <v>85</v>
      </c>
      <c r="AV142" s="15" t="s">
        <v>249</v>
      </c>
      <c r="AW142" s="15" t="s">
        <v>30</v>
      </c>
      <c r="AX142" s="15" t="s">
        <v>31</v>
      </c>
      <c r="AY142" s="292" t="s">
        <v>242</v>
      </c>
    </row>
    <row r="143" s="2" customFormat="1" ht="16.5" customHeight="1">
      <c r="A143" s="41"/>
      <c r="B143" s="42"/>
      <c r="C143" s="247" t="s">
        <v>657</v>
      </c>
      <c r="D143" s="247" t="s">
        <v>245</v>
      </c>
      <c r="E143" s="248" t="s">
        <v>2553</v>
      </c>
      <c r="F143" s="249" t="s">
        <v>2554</v>
      </c>
      <c r="G143" s="250" t="s">
        <v>478</v>
      </c>
      <c r="H143" s="251">
        <v>270</v>
      </c>
      <c r="I143" s="252"/>
      <c r="J143" s="251">
        <f>ROUND(I143*H143,3)</f>
        <v>0</v>
      </c>
      <c r="K143" s="253"/>
      <c r="L143" s="44"/>
      <c r="M143" s="254" t="s">
        <v>1</v>
      </c>
      <c r="N143" s="255" t="s">
        <v>41</v>
      </c>
      <c r="O143" s="94"/>
      <c r="P143" s="256">
        <f>O143*H143</f>
        <v>0</v>
      </c>
      <c r="Q143" s="256">
        <v>0</v>
      </c>
      <c r="R143" s="256">
        <f>Q143*H143</f>
        <v>0</v>
      </c>
      <c r="S143" s="256">
        <v>0</v>
      </c>
      <c r="T143" s="25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58" t="s">
        <v>518</v>
      </c>
      <c r="AT143" s="258" t="s">
        <v>245</v>
      </c>
      <c r="AU143" s="258" t="s">
        <v>85</v>
      </c>
      <c r="AY143" s="18" t="s">
        <v>242</v>
      </c>
      <c r="BE143" s="146">
        <f>IF(N143="základní",J143,0)</f>
        <v>0</v>
      </c>
      <c r="BF143" s="146">
        <f>IF(N143="snížená",J143,0)</f>
        <v>0</v>
      </c>
      <c r="BG143" s="146">
        <f>IF(N143="zákl. přenesená",J143,0)</f>
        <v>0</v>
      </c>
      <c r="BH143" s="146">
        <f>IF(N143="sníž. přenesená",J143,0)</f>
        <v>0</v>
      </c>
      <c r="BI143" s="146">
        <f>IF(N143="nulová",J143,0)</f>
        <v>0</v>
      </c>
      <c r="BJ143" s="18" t="s">
        <v>31</v>
      </c>
      <c r="BK143" s="259">
        <f>ROUND(I143*H143,3)</f>
        <v>0</v>
      </c>
      <c r="BL143" s="18" t="s">
        <v>518</v>
      </c>
      <c r="BM143" s="258" t="s">
        <v>2555</v>
      </c>
    </row>
    <row r="144" s="2" customFormat="1" ht="21.75" customHeight="1">
      <c r="A144" s="41"/>
      <c r="B144" s="42"/>
      <c r="C144" s="304" t="s">
        <v>2388</v>
      </c>
      <c r="D144" s="304" t="s">
        <v>551</v>
      </c>
      <c r="E144" s="305" t="s">
        <v>2556</v>
      </c>
      <c r="F144" s="306" t="s">
        <v>2557</v>
      </c>
      <c r="G144" s="307" t="s">
        <v>478</v>
      </c>
      <c r="H144" s="308">
        <v>175</v>
      </c>
      <c r="I144" s="309"/>
      <c r="J144" s="308">
        <f>ROUND(I144*H144,3)</f>
        <v>0</v>
      </c>
      <c r="K144" s="310"/>
      <c r="L144" s="311"/>
      <c r="M144" s="312" t="s">
        <v>1</v>
      </c>
      <c r="N144" s="313" t="s">
        <v>41</v>
      </c>
      <c r="O144" s="94"/>
      <c r="P144" s="256">
        <f>O144*H144</f>
        <v>0</v>
      </c>
      <c r="Q144" s="256">
        <v>0</v>
      </c>
      <c r="R144" s="256">
        <f>Q144*H144</f>
        <v>0</v>
      </c>
      <c r="S144" s="256">
        <v>0</v>
      </c>
      <c r="T144" s="257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58" t="s">
        <v>1326</v>
      </c>
      <c r="AT144" s="258" t="s">
        <v>551</v>
      </c>
      <c r="AU144" s="258" t="s">
        <v>85</v>
      </c>
      <c r="AY144" s="18" t="s">
        <v>242</v>
      </c>
      <c r="BE144" s="146">
        <f>IF(N144="základní",J144,0)</f>
        <v>0</v>
      </c>
      <c r="BF144" s="146">
        <f>IF(N144="snížená",J144,0)</f>
        <v>0</v>
      </c>
      <c r="BG144" s="146">
        <f>IF(N144="zákl. přenesená",J144,0)</f>
        <v>0</v>
      </c>
      <c r="BH144" s="146">
        <f>IF(N144="sníž. přenesená",J144,0)</f>
        <v>0</v>
      </c>
      <c r="BI144" s="146">
        <f>IF(N144="nulová",J144,0)</f>
        <v>0</v>
      </c>
      <c r="BJ144" s="18" t="s">
        <v>31</v>
      </c>
      <c r="BK144" s="259">
        <f>ROUND(I144*H144,3)</f>
        <v>0</v>
      </c>
      <c r="BL144" s="18" t="s">
        <v>518</v>
      </c>
      <c r="BM144" s="258" t="s">
        <v>2558</v>
      </c>
    </row>
    <row r="145" s="2" customFormat="1" ht="24.15" customHeight="1">
      <c r="A145" s="41"/>
      <c r="B145" s="42"/>
      <c r="C145" s="304" t="s">
        <v>554</v>
      </c>
      <c r="D145" s="304" t="s">
        <v>551</v>
      </c>
      <c r="E145" s="305" t="s">
        <v>2559</v>
      </c>
      <c r="F145" s="306" t="s">
        <v>2560</v>
      </c>
      <c r="G145" s="307" t="s">
        <v>478</v>
      </c>
      <c r="H145" s="308">
        <v>25</v>
      </c>
      <c r="I145" s="309"/>
      <c r="J145" s="308">
        <f>ROUND(I145*H145,3)</f>
        <v>0</v>
      </c>
      <c r="K145" s="310"/>
      <c r="L145" s="311"/>
      <c r="M145" s="312" t="s">
        <v>1</v>
      </c>
      <c r="N145" s="313" t="s">
        <v>41</v>
      </c>
      <c r="O145" s="94"/>
      <c r="P145" s="256">
        <f>O145*H145</f>
        <v>0</v>
      </c>
      <c r="Q145" s="256">
        <v>0</v>
      </c>
      <c r="R145" s="256">
        <f>Q145*H145</f>
        <v>0</v>
      </c>
      <c r="S145" s="256">
        <v>0</v>
      </c>
      <c r="T145" s="257">
        <f>S145*H145</f>
        <v>0</v>
      </c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R145" s="258" t="s">
        <v>1326</v>
      </c>
      <c r="AT145" s="258" t="s">
        <v>551</v>
      </c>
      <c r="AU145" s="258" t="s">
        <v>85</v>
      </c>
      <c r="AY145" s="18" t="s">
        <v>242</v>
      </c>
      <c r="BE145" s="146">
        <f>IF(N145="základní",J145,0)</f>
        <v>0</v>
      </c>
      <c r="BF145" s="146">
        <f>IF(N145="snížená",J145,0)</f>
        <v>0</v>
      </c>
      <c r="BG145" s="146">
        <f>IF(N145="zákl. přenesená",J145,0)</f>
        <v>0</v>
      </c>
      <c r="BH145" s="146">
        <f>IF(N145="sníž. přenesená",J145,0)</f>
        <v>0</v>
      </c>
      <c r="BI145" s="146">
        <f>IF(N145="nulová",J145,0)</f>
        <v>0</v>
      </c>
      <c r="BJ145" s="18" t="s">
        <v>31</v>
      </c>
      <c r="BK145" s="259">
        <f>ROUND(I145*H145,3)</f>
        <v>0</v>
      </c>
      <c r="BL145" s="18" t="s">
        <v>518</v>
      </c>
      <c r="BM145" s="258" t="s">
        <v>2561</v>
      </c>
    </row>
    <row r="146" s="2" customFormat="1" ht="24.15" customHeight="1">
      <c r="A146" s="41"/>
      <c r="B146" s="42"/>
      <c r="C146" s="304" t="s">
        <v>937</v>
      </c>
      <c r="D146" s="304" t="s">
        <v>551</v>
      </c>
      <c r="E146" s="305" t="s">
        <v>2562</v>
      </c>
      <c r="F146" s="306" t="s">
        <v>2563</v>
      </c>
      <c r="G146" s="307" t="s">
        <v>478</v>
      </c>
      <c r="H146" s="308">
        <v>70</v>
      </c>
      <c r="I146" s="309"/>
      <c r="J146" s="308">
        <f>ROUND(I146*H146,3)</f>
        <v>0</v>
      </c>
      <c r="K146" s="310"/>
      <c r="L146" s="311"/>
      <c r="M146" s="312" t="s">
        <v>1</v>
      </c>
      <c r="N146" s="313" t="s">
        <v>41</v>
      </c>
      <c r="O146" s="94"/>
      <c r="P146" s="256">
        <f>O146*H146</f>
        <v>0</v>
      </c>
      <c r="Q146" s="256">
        <v>0</v>
      </c>
      <c r="R146" s="256">
        <f>Q146*H146</f>
        <v>0</v>
      </c>
      <c r="S146" s="256">
        <v>0</v>
      </c>
      <c r="T146" s="257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58" t="s">
        <v>1326</v>
      </c>
      <c r="AT146" s="258" t="s">
        <v>551</v>
      </c>
      <c r="AU146" s="258" t="s">
        <v>85</v>
      </c>
      <c r="AY146" s="18" t="s">
        <v>242</v>
      </c>
      <c r="BE146" s="146">
        <f>IF(N146="základní",J146,0)</f>
        <v>0</v>
      </c>
      <c r="BF146" s="146">
        <f>IF(N146="snížená",J146,0)</f>
        <v>0</v>
      </c>
      <c r="BG146" s="146">
        <f>IF(N146="zákl. přenesená",J146,0)</f>
        <v>0</v>
      </c>
      <c r="BH146" s="146">
        <f>IF(N146="sníž. přenesená",J146,0)</f>
        <v>0</v>
      </c>
      <c r="BI146" s="146">
        <f>IF(N146="nulová",J146,0)</f>
        <v>0</v>
      </c>
      <c r="BJ146" s="18" t="s">
        <v>31</v>
      </c>
      <c r="BK146" s="259">
        <f>ROUND(I146*H146,3)</f>
        <v>0</v>
      </c>
      <c r="BL146" s="18" t="s">
        <v>518</v>
      </c>
      <c r="BM146" s="258" t="s">
        <v>2564</v>
      </c>
    </row>
    <row r="147" s="2" customFormat="1" ht="24.15" customHeight="1">
      <c r="A147" s="41"/>
      <c r="B147" s="42"/>
      <c r="C147" s="247" t="s">
        <v>799</v>
      </c>
      <c r="D147" s="247" t="s">
        <v>245</v>
      </c>
      <c r="E147" s="248" t="s">
        <v>2565</v>
      </c>
      <c r="F147" s="249" t="s">
        <v>2566</v>
      </c>
      <c r="G147" s="250" t="s">
        <v>478</v>
      </c>
      <c r="H147" s="251">
        <v>10</v>
      </c>
      <c r="I147" s="252"/>
      <c r="J147" s="251">
        <f>ROUND(I147*H147,3)</f>
        <v>0</v>
      </c>
      <c r="K147" s="253"/>
      <c r="L147" s="44"/>
      <c r="M147" s="254" t="s">
        <v>1</v>
      </c>
      <c r="N147" s="255" t="s">
        <v>41</v>
      </c>
      <c r="O147" s="94"/>
      <c r="P147" s="256">
        <f>O147*H147</f>
        <v>0</v>
      </c>
      <c r="Q147" s="256">
        <v>0</v>
      </c>
      <c r="R147" s="256">
        <f>Q147*H147</f>
        <v>0</v>
      </c>
      <c r="S147" s="256">
        <v>0</v>
      </c>
      <c r="T147" s="257">
        <f>S147*H147</f>
        <v>0</v>
      </c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R147" s="258" t="s">
        <v>518</v>
      </c>
      <c r="AT147" s="258" t="s">
        <v>245</v>
      </c>
      <c r="AU147" s="258" t="s">
        <v>85</v>
      </c>
      <c r="AY147" s="18" t="s">
        <v>242</v>
      </c>
      <c r="BE147" s="146">
        <f>IF(N147="základní",J147,0)</f>
        <v>0</v>
      </c>
      <c r="BF147" s="146">
        <f>IF(N147="snížená",J147,0)</f>
        <v>0</v>
      </c>
      <c r="BG147" s="146">
        <f>IF(N147="zákl. přenesená",J147,0)</f>
        <v>0</v>
      </c>
      <c r="BH147" s="146">
        <f>IF(N147="sníž. přenesená",J147,0)</f>
        <v>0</v>
      </c>
      <c r="BI147" s="146">
        <f>IF(N147="nulová",J147,0)</f>
        <v>0</v>
      </c>
      <c r="BJ147" s="18" t="s">
        <v>31</v>
      </c>
      <c r="BK147" s="259">
        <f>ROUND(I147*H147,3)</f>
        <v>0</v>
      </c>
      <c r="BL147" s="18" t="s">
        <v>518</v>
      </c>
      <c r="BM147" s="258" t="s">
        <v>2567</v>
      </c>
    </row>
    <row r="148" s="2" customFormat="1" ht="24.15" customHeight="1">
      <c r="A148" s="41"/>
      <c r="B148" s="42"/>
      <c r="C148" s="304" t="s">
        <v>814</v>
      </c>
      <c r="D148" s="304" t="s">
        <v>551</v>
      </c>
      <c r="E148" s="305" t="s">
        <v>2568</v>
      </c>
      <c r="F148" s="306" t="s">
        <v>2569</v>
      </c>
      <c r="G148" s="307" t="s">
        <v>478</v>
      </c>
      <c r="H148" s="308">
        <v>10</v>
      </c>
      <c r="I148" s="309"/>
      <c r="J148" s="308">
        <f>ROUND(I148*H148,3)</f>
        <v>0</v>
      </c>
      <c r="K148" s="310"/>
      <c r="L148" s="311"/>
      <c r="M148" s="312" t="s">
        <v>1</v>
      </c>
      <c r="N148" s="313" t="s">
        <v>41</v>
      </c>
      <c r="O148" s="94"/>
      <c r="P148" s="256">
        <f>O148*H148</f>
        <v>0</v>
      </c>
      <c r="Q148" s="256">
        <v>0</v>
      </c>
      <c r="R148" s="256">
        <f>Q148*H148</f>
        <v>0</v>
      </c>
      <c r="S148" s="256">
        <v>0</v>
      </c>
      <c r="T148" s="25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58" t="s">
        <v>1326</v>
      </c>
      <c r="AT148" s="258" t="s">
        <v>551</v>
      </c>
      <c r="AU148" s="258" t="s">
        <v>85</v>
      </c>
      <c r="AY148" s="18" t="s">
        <v>242</v>
      </c>
      <c r="BE148" s="146">
        <f>IF(N148="základní",J148,0)</f>
        <v>0</v>
      </c>
      <c r="BF148" s="146">
        <f>IF(N148="snížená",J148,0)</f>
        <v>0</v>
      </c>
      <c r="BG148" s="146">
        <f>IF(N148="zákl. přenesená",J148,0)</f>
        <v>0</v>
      </c>
      <c r="BH148" s="146">
        <f>IF(N148="sníž. přenesená",J148,0)</f>
        <v>0</v>
      </c>
      <c r="BI148" s="146">
        <f>IF(N148="nulová",J148,0)</f>
        <v>0</v>
      </c>
      <c r="BJ148" s="18" t="s">
        <v>31</v>
      </c>
      <c r="BK148" s="259">
        <f>ROUND(I148*H148,3)</f>
        <v>0</v>
      </c>
      <c r="BL148" s="18" t="s">
        <v>518</v>
      </c>
      <c r="BM148" s="258" t="s">
        <v>2570</v>
      </c>
    </row>
    <row r="149" s="2" customFormat="1" ht="24.15" customHeight="1">
      <c r="A149" s="41"/>
      <c r="B149" s="42"/>
      <c r="C149" s="247" t="s">
        <v>9</v>
      </c>
      <c r="D149" s="247" t="s">
        <v>245</v>
      </c>
      <c r="E149" s="248" t="s">
        <v>2571</v>
      </c>
      <c r="F149" s="249" t="s">
        <v>2572</v>
      </c>
      <c r="G149" s="250" t="s">
        <v>465</v>
      </c>
      <c r="H149" s="251">
        <v>240</v>
      </c>
      <c r="I149" s="252"/>
      <c r="J149" s="251">
        <f>ROUND(I149*H149,3)</f>
        <v>0</v>
      </c>
      <c r="K149" s="253"/>
      <c r="L149" s="44"/>
      <c r="M149" s="254" t="s">
        <v>1</v>
      </c>
      <c r="N149" s="255" t="s">
        <v>41</v>
      </c>
      <c r="O149" s="94"/>
      <c r="P149" s="256">
        <f>O149*H149</f>
        <v>0</v>
      </c>
      <c r="Q149" s="256">
        <v>0</v>
      </c>
      <c r="R149" s="256">
        <f>Q149*H149</f>
        <v>0</v>
      </c>
      <c r="S149" s="256">
        <v>0</v>
      </c>
      <c r="T149" s="257">
        <f>S149*H149</f>
        <v>0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58" t="s">
        <v>518</v>
      </c>
      <c r="AT149" s="258" t="s">
        <v>245</v>
      </c>
      <c r="AU149" s="258" t="s">
        <v>85</v>
      </c>
      <c r="AY149" s="18" t="s">
        <v>242</v>
      </c>
      <c r="BE149" s="146">
        <f>IF(N149="základní",J149,0)</f>
        <v>0</v>
      </c>
      <c r="BF149" s="146">
        <f>IF(N149="snížená",J149,0)</f>
        <v>0</v>
      </c>
      <c r="BG149" s="146">
        <f>IF(N149="zákl. přenesená",J149,0)</f>
        <v>0</v>
      </c>
      <c r="BH149" s="146">
        <f>IF(N149="sníž. přenesená",J149,0)</f>
        <v>0</v>
      </c>
      <c r="BI149" s="146">
        <f>IF(N149="nulová",J149,0)</f>
        <v>0</v>
      </c>
      <c r="BJ149" s="18" t="s">
        <v>31</v>
      </c>
      <c r="BK149" s="259">
        <f>ROUND(I149*H149,3)</f>
        <v>0</v>
      </c>
      <c r="BL149" s="18" t="s">
        <v>518</v>
      </c>
      <c r="BM149" s="258" t="s">
        <v>2573</v>
      </c>
    </row>
    <row r="150" s="2" customFormat="1" ht="24.15" customHeight="1">
      <c r="A150" s="41"/>
      <c r="B150" s="42"/>
      <c r="C150" s="304" t="s">
        <v>1674</v>
      </c>
      <c r="D150" s="304" t="s">
        <v>551</v>
      </c>
      <c r="E150" s="305" t="s">
        <v>2574</v>
      </c>
      <c r="F150" s="306" t="s">
        <v>2575</v>
      </c>
      <c r="G150" s="307" t="s">
        <v>465</v>
      </c>
      <c r="H150" s="308">
        <v>110.40000000000001</v>
      </c>
      <c r="I150" s="309"/>
      <c r="J150" s="308">
        <f>ROUND(I150*H150,3)</f>
        <v>0</v>
      </c>
      <c r="K150" s="310"/>
      <c r="L150" s="311"/>
      <c r="M150" s="312" t="s">
        <v>1</v>
      </c>
      <c r="N150" s="313" t="s">
        <v>41</v>
      </c>
      <c r="O150" s="94"/>
      <c r="P150" s="256">
        <f>O150*H150</f>
        <v>0</v>
      </c>
      <c r="Q150" s="256">
        <v>0</v>
      </c>
      <c r="R150" s="256">
        <f>Q150*H150</f>
        <v>0</v>
      </c>
      <c r="S150" s="256">
        <v>0</v>
      </c>
      <c r="T150" s="25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58" t="s">
        <v>1326</v>
      </c>
      <c r="AT150" s="258" t="s">
        <v>551</v>
      </c>
      <c r="AU150" s="258" t="s">
        <v>85</v>
      </c>
      <c r="AY150" s="18" t="s">
        <v>242</v>
      </c>
      <c r="BE150" s="146">
        <f>IF(N150="základní",J150,0)</f>
        <v>0</v>
      </c>
      <c r="BF150" s="146">
        <f>IF(N150="snížená",J150,0)</f>
        <v>0</v>
      </c>
      <c r="BG150" s="146">
        <f>IF(N150="zákl. přenesená",J150,0)</f>
        <v>0</v>
      </c>
      <c r="BH150" s="146">
        <f>IF(N150="sníž. přenesená",J150,0)</f>
        <v>0</v>
      </c>
      <c r="BI150" s="146">
        <f>IF(N150="nulová",J150,0)</f>
        <v>0</v>
      </c>
      <c r="BJ150" s="18" t="s">
        <v>31</v>
      </c>
      <c r="BK150" s="259">
        <f>ROUND(I150*H150,3)</f>
        <v>0</v>
      </c>
      <c r="BL150" s="18" t="s">
        <v>518</v>
      </c>
      <c r="BM150" s="258" t="s">
        <v>2576</v>
      </c>
    </row>
    <row r="151" s="14" customFormat="1">
      <c r="A151" s="14"/>
      <c r="B151" s="271"/>
      <c r="C151" s="272"/>
      <c r="D151" s="262" t="s">
        <v>251</v>
      </c>
      <c r="E151" s="273" t="s">
        <v>1</v>
      </c>
      <c r="F151" s="274" t="s">
        <v>2577</v>
      </c>
      <c r="G151" s="272"/>
      <c r="H151" s="275">
        <v>110.40000000000001</v>
      </c>
      <c r="I151" s="276"/>
      <c r="J151" s="272"/>
      <c r="K151" s="272"/>
      <c r="L151" s="277"/>
      <c r="M151" s="278"/>
      <c r="N151" s="279"/>
      <c r="O151" s="279"/>
      <c r="P151" s="279"/>
      <c r="Q151" s="279"/>
      <c r="R151" s="279"/>
      <c r="S151" s="279"/>
      <c r="T151" s="28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81" t="s">
        <v>251</v>
      </c>
      <c r="AU151" s="281" t="s">
        <v>85</v>
      </c>
      <c r="AV151" s="14" t="s">
        <v>85</v>
      </c>
      <c r="AW151" s="14" t="s">
        <v>30</v>
      </c>
      <c r="AX151" s="14" t="s">
        <v>76</v>
      </c>
      <c r="AY151" s="281" t="s">
        <v>242</v>
      </c>
    </row>
    <row r="152" s="15" customFormat="1">
      <c r="A152" s="15"/>
      <c r="B152" s="282"/>
      <c r="C152" s="283"/>
      <c r="D152" s="262" t="s">
        <v>251</v>
      </c>
      <c r="E152" s="284" t="s">
        <v>1</v>
      </c>
      <c r="F152" s="285" t="s">
        <v>256</v>
      </c>
      <c r="G152" s="283"/>
      <c r="H152" s="286">
        <v>110.40000000000001</v>
      </c>
      <c r="I152" s="287"/>
      <c r="J152" s="283"/>
      <c r="K152" s="283"/>
      <c r="L152" s="288"/>
      <c r="M152" s="289"/>
      <c r="N152" s="290"/>
      <c r="O152" s="290"/>
      <c r="P152" s="290"/>
      <c r="Q152" s="290"/>
      <c r="R152" s="290"/>
      <c r="S152" s="290"/>
      <c r="T152" s="291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92" t="s">
        <v>251</v>
      </c>
      <c r="AU152" s="292" t="s">
        <v>85</v>
      </c>
      <c r="AV152" s="15" t="s">
        <v>249</v>
      </c>
      <c r="AW152" s="15" t="s">
        <v>30</v>
      </c>
      <c r="AX152" s="15" t="s">
        <v>31</v>
      </c>
      <c r="AY152" s="292" t="s">
        <v>242</v>
      </c>
    </row>
    <row r="153" s="2" customFormat="1" ht="24.15" customHeight="1">
      <c r="A153" s="41"/>
      <c r="B153" s="42"/>
      <c r="C153" s="304" t="s">
        <v>2390</v>
      </c>
      <c r="D153" s="304" t="s">
        <v>551</v>
      </c>
      <c r="E153" s="305" t="s">
        <v>2578</v>
      </c>
      <c r="F153" s="306" t="s">
        <v>2579</v>
      </c>
      <c r="G153" s="307" t="s">
        <v>465</v>
      </c>
      <c r="H153" s="308">
        <v>165.59999999999999</v>
      </c>
      <c r="I153" s="309"/>
      <c r="J153" s="308">
        <f>ROUND(I153*H153,3)</f>
        <v>0</v>
      </c>
      <c r="K153" s="310"/>
      <c r="L153" s="311"/>
      <c r="M153" s="312" t="s">
        <v>1</v>
      </c>
      <c r="N153" s="313" t="s">
        <v>41</v>
      </c>
      <c r="O153" s="94"/>
      <c r="P153" s="256">
        <f>O153*H153</f>
        <v>0</v>
      </c>
      <c r="Q153" s="256">
        <v>0</v>
      </c>
      <c r="R153" s="256">
        <f>Q153*H153</f>
        <v>0</v>
      </c>
      <c r="S153" s="256">
        <v>0</v>
      </c>
      <c r="T153" s="257">
        <f>S153*H153</f>
        <v>0</v>
      </c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R153" s="258" t="s">
        <v>1326</v>
      </c>
      <c r="AT153" s="258" t="s">
        <v>551</v>
      </c>
      <c r="AU153" s="258" t="s">
        <v>85</v>
      </c>
      <c r="AY153" s="18" t="s">
        <v>242</v>
      </c>
      <c r="BE153" s="146">
        <f>IF(N153="základní",J153,0)</f>
        <v>0</v>
      </c>
      <c r="BF153" s="146">
        <f>IF(N153="snížená",J153,0)</f>
        <v>0</v>
      </c>
      <c r="BG153" s="146">
        <f>IF(N153="zákl. přenesená",J153,0)</f>
        <v>0</v>
      </c>
      <c r="BH153" s="146">
        <f>IF(N153="sníž. přenesená",J153,0)</f>
        <v>0</v>
      </c>
      <c r="BI153" s="146">
        <f>IF(N153="nulová",J153,0)</f>
        <v>0</v>
      </c>
      <c r="BJ153" s="18" t="s">
        <v>31</v>
      </c>
      <c r="BK153" s="259">
        <f>ROUND(I153*H153,3)</f>
        <v>0</v>
      </c>
      <c r="BL153" s="18" t="s">
        <v>518</v>
      </c>
      <c r="BM153" s="258" t="s">
        <v>2580</v>
      </c>
    </row>
    <row r="154" s="14" customFormat="1">
      <c r="A154" s="14"/>
      <c r="B154" s="271"/>
      <c r="C154" s="272"/>
      <c r="D154" s="262" t="s">
        <v>251</v>
      </c>
      <c r="E154" s="273" t="s">
        <v>1</v>
      </c>
      <c r="F154" s="274" t="s">
        <v>2581</v>
      </c>
      <c r="G154" s="272"/>
      <c r="H154" s="275">
        <v>165.59999999999999</v>
      </c>
      <c r="I154" s="276"/>
      <c r="J154" s="272"/>
      <c r="K154" s="272"/>
      <c r="L154" s="277"/>
      <c r="M154" s="278"/>
      <c r="N154" s="279"/>
      <c r="O154" s="279"/>
      <c r="P154" s="279"/>
      <c r="Q154" s="279"/>
      <c r="R154" s="279"/>
      <c r="S154" s="279"/>
      <c r="T154" s="280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81" t="s">
        <v>251</v>
      </c>
      <c r="AU154" s="281" t="s">
        <v>85</v>
      </c>
      <c r="AV154" s="14" t="s">
        <v>85</v>
      </c>
      <c r="AW154" s="14" t="s">
        <v>30</v>
      </c>
      <c r="AX154" s="14" t="s">
        <v>76</v>
      </c>
      <c r="AY154" s="281" t="s">
        <v>242</v>
      </c>
    </row>
    <row r="155" s="15" customFormat="1">
      <c r="A155" s="15"/>
      <c r="B155" s="282"/>
      <c r="C155" s="283"/>
      <c r="D155" s="262" t="s">
        <v>251</v>
      </c>
      <c r="E155" s="284" t="s">
        <v>1</v>
      </c>
      <c r="F155" s="285" t="s">
        <v>256</v>
      </c>
      <c r="G155" s="283"/>
      <c r="H155" s="286">
        <v>165.59999999999999</v>
      </c>
      <c r="I155" s="287"/>
      <c r="J155" s="283"/>
      <c r="K155" s="283"/>
      <c r="L155" s="288"/>
      <c r="M155" s="289"/>
      <c r="N155" s="290"/>
      <c r="O155" s="290"/>
      <c r="P155" s="290"/>
      <c r="Q155" s="290"/>
      <c r="R155" s="290"/>
      <c r="S155" s="290"/>
      <c r="T155" s="291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92" t="s">
        <v>251</v>
      </c>
      <c r="AU155" s="292" t="s">
        <v>85</v>
      </c>
      <c r="AV155" s="15" t="s">
        <v>249</v>
      </c>
      <c r="AW155" s="15" t="s">
        <v>30</v>
      </c>
      <c r="AX155" s="15" t="s">
        <v>31</v>
      </c>
      <c r="AY155" s="292" t="s">
        <v>242</v>
      </c>
    </row>
    <row r="156" s="2" customFormat="1" ht="24.15" customHeight="1">
      <c r="A156" s="41"/>
      <c r="B156" s="42"/>
      <c r="C156" s="247" t="s">
        <v>2478</v>
      </c>
      <c r="D156" s="247" t="s">
        <v>245</v>
      </c>
      <c r="E156" s="248" t="s">
        <v>2582</v>
      </c>
      <c r="F156" s="249" t="s">
        <v>2583</v>
      </c>
      <c r="G156" s="250" t="s">
        <v>465</v>
      </c>
      <c r="H156" s="251">
        <v>80</v>
      </c>
      <c r="I156" s="252"/>
      <c r="J156" s="251">
        <f>ROUND(I156*H156,3)</f>
        <v>0</v>
      </c>
      <c r="K156" s="253"/>
      <c r="L156" s="44"/>
      <c r="M156" s="254" t="s">
        <v>1</v>
      </c>
      <c r="N156" s="255" t="s">
        <v>41</v>
      </c>
      <c r="O156" s="94"/>
      <c r="P156" s="256">
        <f>O156*H156</f>
        <v>0</v>
      </c>
      <c r="Q156" s="256">
        <v>0</v>
      </c>
      <c r="R156" s="256">
        <f>Q156*H156</f>
        <v>0</v>
      </c>
      <c r="S156" s="256">
        <v>0</v>
      </c>
      <c r="T156" s="25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58" t="s">
        <v>518</v>
      </c>
      <c r="AT156" s="258" t="s">
        <v>245</v>
      </c>
      <c r="AU156" s="258" t="s">
        <v>85</v>
      </c>
      <c r="AY156" s="18" t="s">
        <v>242</v>
      </c>
      <c r="BE156" s="146">
        <f>IF(N156="základní",J156,0)</f>
        <v>0</v>
      </c>
      <c r="BF156" s="146">
        <f>IF(N156="snížená",J156,0)</f>
        <v>0</v>
      </c>
      <c r="BG156" s="146">
        <f>IF(N156="zákl. přenesená",J156,0)</f>
        <v>0</v>
      </c>
      <c r="BH156" s="146">
        <f>IF(N156="sníž. přenesená",J156,0)</f>
        <v>0</v>
      </c>
      <c r="BI156" s="146">
        <f>IF(N156="nulová",J156,0)</f>
        <v>0</v>
      </c>
      <c r="BJ156" s="18" t="s">
        <v>31</v>
      </c>
      <c r="BK156" s="259">
        <f>ROUND(I156*H156,3)</f>
        <v>0</v>
      </c>
      <c r="BL156" s="18" t="s">
        <v>518</v>
      </c>
      <c r="BM156" s="258" t="s">
        <v>2584</v>
      </c>
    </row>
    <row r="157" s="2" customFormat="1" ht="24.15" customHeight="1">
      <c r="A157" s="41"/>
      <c r="B157" s="42"/>
      <c r="C157" s="304" t="s">
        <v>518</v>
      </c>
      <c r="D157" s="304" t="s">
        <v>551</v>
      </c>
      <c r="E157" s="305" t="s">
        <v>2585</v>
      </c>
      <c r="F157" s="306" t="s">
        <v>2586</v>
      </c>
      <c r="G157" s="307" t="s">
        <v>465</v>
      </c>
      <c r="H157" s="308">
        <v>92</v>
      </c>
      <c r="I157" s="309"/>
      <c r="J157" s="308">
        <f>ROUND(I157*H157,3)</f>
        <v>0</v>
      </c>
      <c r="K157" s="310"/>
      <c r="L157" s="311"/>
      <c r="M157" s="312" t="s">
        <v>1</v>
      </c>
      <c r="N157" s="313" t="s">
        <v>41</v>
      </c>
      <c r="O157" s="94"/>
      <c r="P157" s="256">
        <f>O157*H157</f>
        <v>0</v>
      </c>
      <c r="Q157" s="256">
        <v>0</v>
      </c>
      <c r="R157" s="256">
        <f>Q157*H157</f>
        <v>0</v>
      </c>
      <c r="S157" s="256">
        <v>0</v>
      </c>
      <c r="T157" s="257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58" t="s">
        <v>1326</v>
      </c>
      <c r="AT157" s="258" t="s">
        <v>551</v>
      </c>
      <c r="AU157" s="258" t="s">
        <v>85</v>
      </c>
      <c r="AY157" s="18" t="s">
        <v>242</v>
      </c>
      <c r="BE157" s="146">
        <f>IF(N157="základní",J157,0)</f>
        <v>0</v>
      </c>
      <c r="BF157" s="146">
        <f>IF(N157="snížená",J157,0)</f>
        <v>0</v>
      </c>
      <c r="BG157" s="146">
        <f>IF(N157="zákl. přenesená",J157,0)</f>
        <v>0</v>
      </c>
      <c r="BH157" s="146">
        <f>IF(N157="sníž. přenesená",J157,0)</f>
        <v>0</v>
      </c>
      <c r="BI157" s="146">
        <f>IF(N157="nulová",J157,0)</f>
        <v>0</v>
      </c>
      <c r="BJ157" s="18" t="s">
        <v>31</v>
      </c>
      <c r="BK157" s="259">
        <f>ROUND(I157*H157,3)</f>
        <v>0</v>
      </c>
      <c r="BL157" s="18" t="s">
        <v>518</v>
      </c>
      <c r="BM157" s="258" t="s">
        <v>2587</v>
      </c>
    </row>
    <row r="158" s="14" customFormat="1">
      <c r="A158" s="14"/>
      <c r="B158" s="271"/>
      <c r="C158" s="272"/>
      <c r="D158" s="262" t="s">
        <v>251</v>
      </c>
      <c r="E158" s="273" t="s">
        <v>1</v>
      </c>
      <c r="F158" s="274" t="s">
        <v>2588</v>
      </c>
      <c r="G158" s="272"/>
      <c r="H158" s="275">
        <v>92</v>
      </c>
      <c r="I158" s="276"/>
      <c r="J158" s="272"/>
      <c r="K158" s="272"/>
      <c r="L158" s="277"/>
      <c r="M158" s="278"/>
      <c r="N158" s="279"/>
      <c r="O158" s="279"/>
      <c r="P158" s="279"/>
      <c r="Q158" s="279"/>
      <c r="R158" s="279"/>
      <c r="S158" s="279"/>
      <c r="T158" s="28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81" t="s">
        <v>251</v>
      </c>
      <c r="AU158" s="281" t="s">
        <v>85</v>
      </c>
      <c r="AV158" s="14" t="s">
        <v>85</v>
      </c>
      <c r="AW158" s="14" t="s">
        <v>30</v>
      </c>
      <c r="AX158" s="14" t="s">
        <v>76</v>
      </c>
      <c r="AY158" s="281" t="s">
        <v>242</v>
      </c>
    </row>
    <row r="159" s="15" customFormat="1">
      <c r="A159" s="15"/>
      <c r="B159" s="282"/>
      <c r="C159" s="283"/>
      <c r="D159" s="262" t="s">
        <v>251</v>
      </c>
      <c r="E159" s="284" t="s">
        <v>1</v>
      </c>
      <c r="F159" s="285" t="s">
        <v>256</v>
      </c>
      <c r="G159" s="283"/>
      <c r="H159" s="286">
        <v>92</v>
      </c>
      <c r="I159" s="287"/>
      <c r="J159" s="283"/>
      <c r="K159" s="283"/>
      <c r="L159" s="288"/>
      <c r="M159" s="289"/>
      <c r="N159" s="290"/>
      <c r="O159" s="290"/>
      <c r="P159" s="290"/>
      <c r="Q159" s="290"/>
      <c r="R159" s="290"/>
      <c r="S159" s="290"/>
      <c r="T159" s="291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T159" s="292" t="s">
        <v>251</v>
      </c>
      <c r="AU159" s="292" t="s">
        <v>85</v>
      </c>
      <c r="AV159" s="15" t="s">
        <v>249</v>
      </c>
      <c r="AW159" s="15" t="s">
        <v>30</v>
      </c>
      <c r="AX159" s="15" t="s">
        <v>31</v>
      </c>
      <c r="AY159" s="292" t="s">
        <v>242</v>
      </c>
    </row>
    <row r="160" s="2" customFormat="1" ht="33" customHeight="1">
      <c r="A160" s="41"/>
      <c r="B160" s="42"/>
      <c r="C160" s="247" t="s">
        <v>2402</v>
      </c>
      <c r="D160" s="247" t="s">
        <v>245</v>
      </c>
      <c r="E160" s="248" t="s">
        <v>2589</v>
      </c>
      <c r="F160" s="249" t="s">
        <v>2590</v>
      </c>
      <c r="G160" s="250" t="s">
        <v>465</v>
      </c>
      <c r="H160" s="251">
        <v>620</v>
      </c>
      <c r="I160" s="252"/>
      <c r="J160" s="251">
        <f>ROUND(I160*H160,3)</f>
        <v>0</v>
      </c>
      <c r="K160" s="253"/>
      <c r="L160" s="44"/>
      <c r="M160" s="254" t="s">
        <v>1</v>
      </c>
      <c r="N160" s="255" t="s">
        <v>41</v>
      </c>
      <c r="O160" s="94"/>
      <c r="P160" s="256">
        <f>O160*H160</f>
        <v>0</v>
      </c>
      <c r="Q160" s="256">
        <v>0</v>
      </c>
      <c r="R160" s="256">
        <f>Q160*H160</f>
        <v>0</v>
      </c>
      <c r="S160" s="256">
        <v>0</v>
      </c>
      <c r="T160" s="25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58" t="s">
        <v>518</v>
      </c>
      <c r="AT160" s="258" t="s">
        <v>245</v>
      </c>
      <c r="AU160" s="258" t="s">
        <v>85</v>
      </c>
      <c r="AY160" s="18" t="s">
        <v>242</v>
      </c>
      <c r="BE160" s="146">
        <f>IF(N160="základní",J160,0)</f>
        <v>0</v>
      </c>
      <c r="BF160" s="146">
        <f>IF(N160="snížená",J160,0)</f>
        <v>0</v>
      </c>
      <c r="BG160" s="146">
        <f>IF(N160="zákl. přenesená",J160,0)</f>
        <v>0</v>
      </c>
      <c r="BH160" s="146">
        <f>IF(N160="sníž. přenesená",J160,0)</f>
        <v>0</v>
      </c>
      <c r="BI160" s="146">
        <f>IF(N160="nulová",J160,0)</f>
        <v>0</v>
      </c>
      <c r="BJ160" s="18" t="s">
        <v>31</v>
      </c>
      <c r="BK160" s="259">
        <f>ROUND(I160*H160,3)</f>
        <v>0</v>
      </c>
      <c r="BL160" s="18" t="s">
        <v>518</v>
      </c>
      <c r="BM160" s="258" t="s">
        <v>2591</v>
      </c>
    </row>
    <row r="161" s="2" customFormat="1" ht="24.15" customHeight="1">
      <c r="A161" s="41"/>
      <c r="B161" s="42"/>
      <c r="C161" s="304" t="s">
        <v>1143</v>
      </c>
      <c r="D161" s="304" t="s">
        <v>551</v>
      </c>
      <c r="E161" s="305" t="s">
        <v>2592</v>
      </c>
      <c r="F161" s="306" t="s">
        <v>2593</v>
      </c>
      <c r="G161" s="307" t="s">
        <v>465</v>
      </c>
      <c r="H161" s="308">
        <v>713</v>
      </c>
      <c r="I161" s="309"/>
      <c r="J161" s="308">
        <f>ROUND(I161*H161,3)</f>
        <v>0</v>
      </c>
      <c r="K161" s="310"/>
      <c r="L161" s="311"/>
      <c r="M161" s="312" t="s">
        <v>1</v>
      </c>
      <c r="N161" s="313" t="s">
        <v>41</v>
      </c>
      <c r="O161" s="94"/>
      <c r="P161" s="256">
        <f>O161*H161</f>
        <v>0</v>
      </c>
      <c r="Q161" s="256">
        <v>0</v>
      </c>
      <c r="R161" s="256">
        <f>Q161*H161</f>
        <v>0</v>
      </c>
      <c r="S161" s="256">
        <v>0</v>
      </c>
      <c r="T161" s="257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58" t="s">
        <v>1326</v>
      </c>
      <c r="AT161" s="258" t="s">
        <v>551</v>
      </c>
      <c r="AU161" s="258" t="s">
        <v>85</v>
      </c>
      <c r="AY161" s="18" t="s">
        <v>242</v>
      </c>
      <c r="BE161" s="146">
        <f>IF(N161="základní",J161,0)</f>
        <v>0</v>
      </c>
      <c r="BF161" s="146">
        <f>IF(N161="snížená",J161,0)</f>
        <v>0</v>
      </c>
      <c r="BG161" s="146">
        <f>IF(N161="zákl. přenesená",J161,0)</f>
        <v>0</v>
      </c>
      <c r="BH161" s="146">
        <f>IF(N161="sníž. přenesená",J161,0)</f>
        <v>0</v>
      </c>
      <c r="BI161" s="146">
        <f>IF(N161="nulová",J161,0)</f>
        <v>0</v>
      </c>
      <c r="BJ161" s="18" t="s">
        <v>31</v>
      </c>
      <c r="BK161" s="259">
        <f>ROUND(I161*H161,3)</f>
        <v>0</v>
      </c>
      <c r="BL161" s="18" t="s">
        <v>518</v>
      </c>
      <c r="BM161" s="258" t="s">
        <v>2594</v>
      </c>
    </row>
    <row r="162" s="14" customFormat="1">
      <c r="A162" s="14"/>
      <c r="B162" s="271"/>
      <c r="C162" s="272"/>
      <c r="D162" s="262" t="s">
        <v>251</v>
      </c>
      <c r="E162" s="273" t="s">
        <v>1</v>
      </c>
      <c r="F162" s="274" t="s">
        <v>2595</v>
      </c>
      <c r="G162" s="272"/>
      <c r="H162" s="275">
        <v>713</v>
      </c>
      <c r="I162" s="276"/>
      <c r="J162" s="272"/>
      <c r="K162" s="272"/>
      <c r="L162" s="277"/>
      <c r="M162" s="278"/>
      <c r="N162" s="279"/>
      <c r="O162" s="279"/>
      <c r="P162" s="279"/>
      <c r="Q162" s="279"/>
      <c r="R162" s="279"/>
      <c r="S162" s="279"/>
      <c r="T162" s="28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81" t="s">
        <v>251</v>
      </c>
      <c r="AU162" s="281" t="s">
        <v>85</v>
      </c>
      <c r="AV162" s="14" t="s">
        <v>85</v>
      </c>
      <c r="AW162" s="14" t="s">
        <v>30</v>
      </c>
      <c r="AX162" s="14" t="s">
        <v>76</v>
      </c>
      <c r="AY162" s="281" t="s">
        <v>242</v>
      </c>
    </row>
    <row r="163" s="15" customFormat="1">
      <c r="A163" s="15"/>
      <c r="B163" s="282"/>
      <c r="C163" s="283"/>
      <c r="D163" s="262" t="s">
        <v>251</v>
      </c>
      <c r="E163" s="284" t="s">
        <v>1</v>
      </c>
      <c r="F163" s="285" t="s">
        <v>256</v>
      </c>
      <c r="G163" s="283"/>
      <c r="H163" s="286">
        <v>713</v>
      </c>
      <c r="I163" s="287"/>
      <c r="J163" s="283"/>
      <c r="K163" s="283"/>
      <c r="L163" s="288"/>
      <c r="M163" s="289"/>
      <c r="N163" s="290"/>
      <c r="O163" s="290"/>
      <c r="P163" s="290"/>
      <c r="Q163" s="290"/>
      <c r="R163" s="290"/>
      <c r="S163" s="290"/>
      <c r="T163" s="291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92" t="s">
        <v>251</v>
      </c>
      <c r="AU163" s="292" t="s">
        <v>85</v>
      </c>
      <c r="AV163" s="15" t="s">
        <v>249</v>
      </c>
      <c r="AW163" s="15" t="s">
        <v>30</v>
      </c>
      <c r="AX163" s="15" t="s">
        <v>31</v>
      </c>
      <c r="AY163" s="292" t="s">
        <v>242</v>
      </c>
    </row>
    <row r="164" s="2" customFormat="1" ht="33" customHeight="1">
      <c r="A164" s="41"/>
      <c r="B164" s="42"/>
      <c r="C164" s="247" t="s">
        <v>2404</v>
      </c>
      <c r="D164" s="247" t="s">
        <v>245</v>
      </c>
      <c r="E164" s="248" t="s">
        <v>2596</v>
      </c>
      <c r="F164" s="249" t="s">
        <v>2597</v>
      </c>
      <c r="G164" s="250" t="s">
        <v>465</v>
      </c>
      <c r="H164" s="251">
        <v>800</v>
      </c>
      <c r="I164" s="252"/>
      <c r="J164" s="251">
        <f>ROUND(I164*H164,3)</f>
        <v>0</v>
      </c>
      <c r="K164" s="253"/>
      <c r="L164" s="44"/>
      <c r="M164" s="254" t="s">
        <v>1</v>
      </c>
      <c r="N164" s="255" t="s">
        <v>41</v>
      </c>
      <c r="O164" s="94"/>
      <c r="P164" s="256">
        <f>O164*H164</f>
        <v>0</v>
      </c>
      <c r="Q164" s="256">
        <v>0</v>
      </c>
      <c r="R164" s="256">
        <f>Q164*H164</f>
        <v>0</v>
      </c>
      <c r="S164" s="256">
        <v>0</v>
      </c>
      <c r="T164" s="25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58" t="s">
        <v>518</v>
      </c>
      <c r="AT164" s="258" t="s">
        <v>245</v>
      </c>
      <c r="AU164" s="258" t="s">
        <v>85</v>
      </c>
      <c r="AY164" s="18" t="s">
        <v>242</v>
      </c>
      <c r="BE164" s="146">
        <f>IF(N164="základní",J164,0)</f>
        <v>0</v>
      </c>
      <c r="BF164" s="146">
        <f>IF(N164="snížená",J164,0)</f>
        <v>0</v>
      </c>
      <c r="BG164" s="146">
        <f>IF(N164="zákl. přenesená",J164,0)</f>
        <v>0</v>
      </c>
      <c r="BH164" s="146">
        <f>IF(N164="sníž. přenesená",J164,0)</f>
        <v>0</v>
      </c>
      <c r="BI164" s="146">
        <f>IF(N164="nulová",J164,0)</f>
        <v>0</v>
      </c>
      <c r="BJ164" s="18" t="s">
        <v>31</v>
      </c>
      <c r="BK164" s="259">
        <f>ROUND(I164*H164,3)</f>
        <v>0</v>
      </c>
      <c r="BL164" s="18" t="s">
        <v>518</v>
      </c>
      <c r="BM164" s="258" t="s">
        <v>2598</v>
      </c>
    </row>
    <row r="165" s="2" customFormat="1" ht="24.15" customHeight="1">
      <c r="A165" s="41"/>
      <c r="B165" s="42"/>
      <c r="C165" s="304" t="s">
        <v>1114</v>
      </c>
      <c r="D165" s="304" t="s">
        <v>551</v>
      </c>
      <c r="E165" s="305" t="s">
        <v>2599</v>
      </c>
      <c r="F165" s="306" t="s">
        <v>2600</v>
      </c>
      <c r="G165" s="307" t="s">
        <v>465</v>
      </c>
      <c r="H165" s="308">
        <v>920</v>
      </c>
      <c r="I165" s="309"/>
      <c r="J165" s="308">
        <f>ROUND(I165*H165,3)</f>
        <v>0</v>
      </c>
      <c r="K165" s="310"/>
      <c r="L165" s="311"/>
      <c r="M165" s="312" t="s">
        <v>1</v>
      </c>
      <c r="N165" s="313" t="s">
        <v>41</v>
      </c>
      <c r="O165" s="94"/>
      <c r="P165" s="256">
        <f>O165*H165</f>
        <v>0</v>
      </c>
      <c r="Q165" s="256">
        <v>0</v>
      </c>
      <c r="R165" s="256">
        <f>Q165*H165</f>
        <v>0</v>
      </c>
      <c r="S165" s="256">
        <v>0</v>
      </c>
      <c r="T165" s="25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58" t="s">
        <v>1326</v>
      </c>
      <c r="AT165" s="258" t="s">
        <v>551</v>
      </c>
      <c r="AU165" s="258" t="s">
        <v>85</v>
      </c>
      <c r="AY165" s="18" t="s">
        <v>242</v>
      </c>
      <c r="BE165" s="146">
        <f>IF(N165="základní",J165,0)</f>
        <v>0</v>
      </c>
      <c r="BF165" s="146">
        <f>IF(N165="snížená",J165,0)</f>
        <v>0</v>
      </c>
      <c r="BG165" s="146">
        <f>IF(N165="zákl. přenesená",J165,0)</f>
        <v>0</v>
      </c>
      <c r="BH165" s="146">
        <f>IF(N165="sníž. přenesená",J165,0)</f>
        <v>0</v>
      </c>
      <c r="BI165" s="146">
        <f>IF(N165="nulová",J165,0)</f>
        <v>0</v>
      </c>
      <c r="BJ165" s="18" t="s">
        <v>31</v>
      </c>
      <c r="BK165" s="259">
        <f>ROUND(I165*H165,3)</f>
        <v>0</v>
      </c>
      <c r="BL165" s="18" t="s">
        <v>518</v>
      </c>
      <c r="BM165" s="258" t="s">
        <v>2601</v>
      </c>
    </row>
    <row r="166" s="14" customFormat="1">
      <c r="A166" s="14"/>
      <c r="B166" s="271"/>
      <c r="C166" s="272"/>
      <c r="D166" s="262" t="s">
        <v>251</v>
      </c>
      <c r="E166" s="273" t="s">
        <v>1</v>
      </c>
      <c r="F166" s="274" t="s">
        <v>2602</v>
      </c>
      <c r="G166" s="272"/>
      <c r="H166" s="275">
        <v>920</v>
      </c>
      <c r="I166" s="276"/>
      <c r="J166" s="272"/>
      <c r="K166" s="272"/>
      <c r="L166" s="277"/>
      <c r="M166" s="278"/>
      <c r="N166" s="279"/>
      <c r="O166" s="279"/>
      <c r="P166" s="279"/>
      <c r="Q166" s="279"/>
      <c r="R166" s="279"/>
      <c r="S166" s="279"/>
      <c r="T166" s="28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81" t="s">
        <v>251</v>
      </c>
      <c r="AU166" s="281" t="s">
        <v>85</v>
      </c>
      <c r="AV166" s="14" t="s">
        <v>85</v>
      </c>
      <c r="AW166" s="14" t="s">
        <v>30</v>
      </c>
      <c r="AX166" s="14" t="s">
        <v>76</v>
      </c>
      <c r="AY166" s="281" t="s">
        <v>242</v>
      </c>
    </row>
    <row r="167" s="15" customFormat="1">
      <c r="A167" s="15"/>
      <c r="B167" s="282"/>
      <c r="C167" s="283"/>
      <c r="D167" s="262" t="s">
        <v>251</v>
      </c>
      <c r="E167" s="284" t="s">
        <v>1</v>
      </c>
      <c r="F167" s="285" t="s">
        <v>256</v>
      </c>
      <c r="G167" s="283"/>
      <c r="H167" s="286">
        <v>920</v>
      </c>
      <c r="I167" s="287"/>
      <c r="J167" s="283"/>
      <c r="K167" s="283"/>
      <c r="L167" s="288"/>
      <c r="M167" s="289"/>
      <c r="N167" s="290"/>
      <c r="O167" s="290"/>
      <c r="P167" s="290"/>
      <c r="Q167" s="290"/>
      <c r="R167" s="290"/>
      <c r="S167" s="290"/>
      <c r="T167" s="291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92" t="s">
        <v>251</v>
      </c>
      <c r="AU167" s="292" t="s">
        <v>85</v>
      </c>
      <c r="AV167" s="15" t="s">
        <v>249</v>
      </c>
      <c r="AW167" s="15" t="s">
        <v>30</v>
      </c>
      <c r="AX167" s="15" t="s">
        <v>31</v>
      </c>
      <c r="AY167" s="292" t="s">
        <v>242</v>
      </c>
    </row>
    <row r="168" s="2" customFormat="1" ht="33" customHeight="1">
      <c r="A168" s="41"/>
      <c r="B168" s="42"/>
      <c r="C168" s="247" t="s">
        <v>7</v>
      </c>
      <c r="D168" s="247" t="s">
        <v>245</v>
      </c>
      <c r="E168" s="248" t="s">
        <v>2603</v>
      </c>
      <c r="F168" s="249" t="s">
        <v>2604</v>
      </c>
      <c r="G168" s="250" t="s">
        <v>465</v>
      </c>
      <c r="H168" s="251">
        <v>670</v>
      </c>
      <c r="I168" s="252"/>
      <c r="J168" s="251">
        <f>ROUND(I168*H168,3)</f>
        <v>0</v>
      </c>
      <c r="K168" s="253"/>
      <c r="L168" s="44"/>
      <c r="M168" s="254" t="s">
        <v>1</v>
      </c>
      <c r="N168" s="255" t="s">
        <v>41</v>
      </c>
      <c r="O168" s="94"/>
      <c r="P168" s="256">
        <f>O168*H168</f>
        <v>0</v>
      </c>
      <c r="Q168" s="256">
        <v>0</v>
      </c>
      <c r="R168" s="256">
        <f>Q168*H168</f>
        <v>0</v>
      </c>
      <c r="S168" s="256">
        <v>0</v>
      </c>
      <c r="T168" s="257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58" t="s">
        <v>518</v>
      </c>
      <c r="AT168" s="258" t="s">
        <v>245</v>
      </c>
      <c r="AU168" s="258" t="s">
        <v>85</v>
      </c>
      <c r="AY168" s="18" t="s">
        <v>242</v>
      </c>
      <c r="BE168" s="146">
        <f>IF(N168="základní",J168,0)</f>
        <v>0</v>
      </c>
      <c r="BF168" s="146">
        <f>IF(N168="snížená",J168,0)</f>
        <v>0</v>
      </c>
      <c r="BG168" s="146">
        <f>IF(N168="zákl. přenesená",J168,0)</f>
        <v>0</v>
      </c>
      <c r="BH168" s="146">
        <f>IF(N168="sníž. přenesená",J168,0)</f>
        <v>0</v>
      </c>
      <c r="BI168" s="146">
        <f>IF(N168="nulová",J168,0)</f>
        <v>0</v>
      </c>
      <c r="BJ168" s="18" t="s">
        <v>31</v>
      </c>
      <c r="BK168" s="259">
        <f>ROUND(I168*H168,3)</f>
        <v>0</v>
      </c>
      <c r="BL168" s="18" t="s">
        <v>518</v>
      </c>
      <c r="BM168" s="258" t="s">
        <v>2605</v>
      </c>
    </row>
    <row r="169" s="2" customFormat="1" ht="24.15" customHeight="1">
      <c r="A169" s="41"/>
      <c r="B169" s="42"/>
      <c r="C169" s="304" t="s">
        <v>1131</v>
      </c>
      <c r="D169" s="304" t="s">
        <v>551</v>
      </c>
      <c r="E169" s="305" t="s">
        <v>2606</v>
      </c>
      <c r="F169" s="306" t="s">
        <v>2607</v>
      </c>
      <c r="G169" s="307" t="s">
        <v>465</v>
      </c>
      <c r="H169" s="308">
        <v>621.80700000000002</v>
      </c>
      <c r="I169" s="309"/>
      <c r="J169" s="308">
        <f>ROUND(I169*H169,3)</f>
        <v>0</v>
      </c>
      <c r="K169" s="310"/>
      <c r="L169" s="311"/>
      <c r="M169" s="312" t="s">
        <v>1</v>
      </c>
      <c r="N169" s="313" t="s">
        <v>41</v>
      </c>
      <c r="O169" s="94"/>
      <c r="P169" s="256">
        <f>O169*H169</f>
        <v>0</v>
      </c>
      <c r="Q169" s="256">
        <v>0</v>
      </c>
      <c r="R169" s="256">
        <f>Q169*H169</f>
        <v>0</v>
      </c>
      <c r="S169" s="256">
        <v>0</v>
      </c>
      <c r="T169" s="257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58" t="s">
        <v>1326</v>
      </c>
      <c r="AT169" s="258" t="s">
        <v>551</v>
      </c>
      <c r="AU169" s="258" t="s">
        <v>85</v>
      </c>
      <c r="AY169" s="18" t="s">
        <v>242</v>
      </c>
      <c r="BE169" s="146">
        <f>IF(N169="základní",J169,0)</f>
        <v>0</v>
      </c>
      <c r="BF169" s="146">
        <f>IF(N169="snížená",J169,0)</f>
        <v>0</v>
      </c>
      <c r="BG169" s="146">
        <f>IF(N169="zákl. přenesená",J169,0)</f>
        <v>0</v>
      </c>
      <c r="BH169" s="146">
        <f>IF(N169="sníž. přenesená",J169,0)</f>
        <v>0</v>
      </c>
      <c r="BI169" s="146">
        <f>IF(N169="nulová",J169,0)</f>
        <v>0</v>
      </c>
      <c r="BJ169" s="18" t="s">
        <v>31</v>
      </c>
      <c r="BK169" s="259">
        <f>ROUND(I169*H169,3)</f>
        <v>0</v>
      </c>
      <c r="BL169" s="18" t="s">
        <v>518</v>
      </c>
      <c r="BM169" s="258" t="s">
        <v>2608</v>
      </c>
    </row>
    <row r="170" s="14" customFormat="1">
      <c r="A170" s="14"/>
      <c r="B170" s="271"/>
      <c r="C170" s="272"/>
      <c r="D170" s="262" t="s">
        <v>251</v>
      </c>
      <c r="E170" s="273" t="s">
        <v>1</v>
      </c>
      <c r="F170" s="274" t="s">
        <v>2609</v>
      </c>
      <c r="G170" s="272"/>
      <c r="H170" s="275">
        <v>621.80700000000002</v>
      </c>
      <c r="I170" s="276"/>
      <c r="J170" s="272"/>
      <c r="K170" s="272"/>
      <c r="L170" s="277"/>
      <c r="M170" s="278"/>
      <c r="N170" s="279"/>
      <c r="O170" s="279"/>
      <c r="P170" s="279"/>
      <c r="Q170" s="279"/>
      <c r="R170" s="279"/>
      <c r="S170" s="279"/>
      <c r="T170" s="280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81" t="s">
        <v>251</v>
      </c>
      <c r="AU170" s="281" t="s">
        <v>85</v>
      </c>
      <c r="AV170" s="14" t="s">
        <v>85</v>
      </c>
      <c r="AW170" s="14" t="s">
        <v>30</v>
      </c>
      <c r="AX170" s="14" t="s">
        <v>76</v>
      </c>
      <c r="AY170" s="281" t="s">
        <v>242</v>
      </c>
    </row>
    <row r="171" s="15" customFormat="1">
      <c r="A171" s="15"/>
      <c r="B171" s="282"/>
      <c r="C171" s="283"/>
      <c r="D171" s="262" t="s">
        <v>251</v>
      </c>
      <c r="E171" s="284" t="s">
        <v>1</v>
      </c>
      <c r="F171" s="285" t="s">
        <v>256</v>
      </c>
      <c r="G171" s="283"/>
      <c r="H171" s="286">
        <v>621.80700000000002</v>
      </c>
      <c r="I171" s="287"/>
      <c r="J171" s="283"/>
      <c r="K171" s="283"/>
      <c r="L171" s="288"/>
      <c r="M171" s="289"/>
      <c r="N171" s="290"/>
      <c r="O171" s="290"/>
      <c r="P171" s="290"/>
      <c r="Q171" s="290"/>
      <c r="R171" s="290"/>
      <c r="S171" s="290"/>
      <c r="T171" s="291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92" t="s">
        <v>251</v>
      </c>
      <c r="AU171" s="292" t="s">
        <v>85</v>
      </c>
      <c r="AV171" s="15" t="s">
        <v>249</v>
      </c>
      <c r="AW171" s="15" t="s">
        <v>30</v>
      </c>
      <c r="AX171" s="15" t="s">
        <v>31</v>
      </c>
      <c r="AY171" s="292" t="s">
        <v>242</v>
      </c>
    </row>
    <row r="172" s="2" customFormat="1" ht="24.15" customHeight="1">
      <c r="A172" s="41"/>
      <c r="B172" s="42"/>
      <c r="C172" s="304" t="s">
        <v>1723</v>
      </c>
      <c r="D172" s="304" t="s">
        <v>551</v>
      </c>
      <c r="E172" s="305" t="s">
        <v>2610</v>
      </c>
      <c r="F172" s="306" t="s">
        <v>2611</v>
      </c>
      <c r="G172" s="307" t="s">
        <v>465</v>
      </c>
      <c r="H172" s="308">
        <v>148.69300000000001</v>
      </c>
      <c r="I172" s="309"/>
      <c r="J172" s="308">
        <f>ROUND(I172*H172,3)</f>
        <v>0</v>
      </c>
      <c r="K172" s="310"/>
      <c r="L172" s="311"/>
      <c r="M172" s="312" t="s">
        <v>1</v>
      </c>
      <c r="N172" s="313" t="s">
        <v>41</v>
      </c>
      <c r="O172" s="94"/>
      <c r="P172" s="256">
        <f>O172*H172</f>
        <v>0</v>
      </c>
      <c r="Q172" s="256">
        <v>0</v>
      </c>
      <c r="R172" s="256">
        <f>Q172*H172</f>
        <v>0</v>
      </c>
      <c r="S172" s="256">
        <v>0</v>
      </c>
      <c r="T172" s="257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58" t="s">
        <v>1326</v>
      </c>
      <c r="AT172" s="258" t="s">
        <v>551</v>
      </c>
      <c r="AU172" s="258" t="s">
        <v>85</v>
      </c>
      <c r="AY172" s="18" t="s">
        <v>242</v>
      </c>
      <c r="BE172" s="146">
        <f>IF(N172="základní",J172,0)</f>
        <v>0</v>
      </c>
      <c r="BF172" s="146">
        <f>IF(N172="snížená",J172,0)</f>
        <v>0</v>
      </c>
      <c r="BG172" s="146">
        <f>IF(N172="zákl. přenesená",J172,0)</f>
        <v>0</v>
      </c>
      <c r="BH172" s="146">
        <f>IF(N172="sníž. přenesená",J172,0)</f>
        <v>0</v>
      </c>
      <c r="BI172" s="146">
        <f>IF(N172="nulová",J172,0)</f>
        <v>0</v>
      </c>
      <c r="BJ172" s="18" t="s">
        <v>31</v>
      </c>
      <c r="BK172" s="259">
        <f>ROUND(I172*H172,3)</f>
        <v>0</v>
      </c>
      <c r="BL172" s="18" t="s">
        <v>518</v>
      </c>
      <c r="BM172" s="258" t="s">
        <v>2612</v>
      </c>
    </row>
    <row r="173" s="14" customFormat="1">
      <c r="A173" s="14"/>
      <c r="B173" s="271"/>
      <c r="C173" s="272"/>
      <c r="D173" s="262" t="s">
        <v>251</v>
      </c>
      <c r="E173" s="273" t="s">
        <v>1</v>
      </c>
      <c r="F173" s="274" t="s">
        <v>2613</v>
      </c>
      <c r="G173" s="272"/>
      <c r="H173" s="275">
        <v>148.69300000000001</v>
      </c>
      <c r="I173" s="276"/>
      <c r="J173" s="272"/>
      <c r="K173" s="272"/>
      <c r="L173" s="277"/>
      <c r="M173" s="278"/>
      <c r="N173" s="279"/>
      <c r="O173" s="279"/>
      <c r="P173" s="279"/>
      <c r="Q173" s="279"/>
      <c r="R173" s="279"/>
      <c r="S173" s="279"/>
      <c r="T173" s="28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81" t="s">
        <v>251</v>
      </c>
      <c r="AU173" s="281" t="s">
        <v>85</v>
      </c>
      <c r="AV173" s="14" t="s">
        <v>85</v>
      </c>
      <c r="AW173" s="14" t="s">
        <v>30</v>
      </c>
      <c r="AX173" s="14" t="s">
        <v>76</v>
      </c>
      <c r="AY173" s="281" t="s">
        <v>242</v>
      </c>
    </row>
    <row r="174" s="15" customFormat="1">
      <c r="A174" s="15"/>
      <c r="B174" s="282"/>
      <c r="C174" s="283"/>
      <c r="D174" s="262" t="s">
        <v>251</v>
      </c>
      <c r="E174" s="284" t="s">
        <v>1</v>
      </c>
      <c r="F174" s="285" t="s">
        <v>256</v>
      </c>
      <c r="G174" s="283"/>
      <c r="H174" s="286">
        <v>148.69300000000001</v>
      </c>
      <c r="I174" s="287"/>
      <c r="J174" s="283"/>
      <c r="K174" s="283"/>
      <c r="L174" s="288"/>
      <c r="M174" s="289"/>
      <c r="N174" s="290"/>
      <c r="O174" s="290"/>
      <c r="P174" s="290"/>
      <c r="Q174" s="290"/>
      <c r="R174" s="290"/>
      <c r="S174" s="290"/>
      <c r="T174" s="291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92" t="s">
        <v>251</v>
      </c>
      <c r="AU174" s="292" t="s">
        <v>85</v>
      </c>
      <c r="AV174" s="15" t="s">
        <v>249</v>
      </c>
      <c r="AW174" s="15" t="s">
        <v>30</v>
      </c>
      <c r="AX174" s="15" t="s">
        <v>31</v>
      </c>
      <c r="AY174" s="292" t="s">
        <v>242</v>
      </c>
    </row>
    <row r="175" s="2" customFormat="1" ht="33" customHeight="1">
      <c r="A175" s="41"/>
      <c r="B175" s="42"/>
      <c r="C175" s="247" t="s">
        <v>1727</v>
      </c>
      <c r="D175" s="247" t="s">
        <v>245</v>
      </c>
      <c r="E175" s="248" t="s">
        <v>2614</v>
      </c>
      <c r="F175" s="249" t="s">
        <v>2615</v>
      </c>
      <c r="G175" s="250" t="s">
        <v>465</v>
      </c>
      <c r="H175" s="251">
        <v>80</v>
      </c>
      <c r="I175" s="252"/>
      <c r="J175" s="251">
        <f>ROUND(I175*H175,3)</f>
        <v>0</v>
      </c>
      <c r="K175" s="253"/>
      <c r="L175" s="44"/>
      <c r="M175" s="254" t="s">
        <v>1</v>
      </c>
      <c r="N175" s="255" t="s">
        <v>41</v>
      </c>
      <c r="O175" s="94"/>
      <c r="P175" s="256">
        <f>O175*H175</f>
        <v>0</v>
      </c>
      <c r="Q175" s="256">
        <v>0</v>
      </c>
      <c r="R175" s="256">
        <f>Q175*H175</f>
        <v>0</v>
      </c>
      <c r="S175" s="256">
        <v>0</v>
      </c>
      <c r="T175" s="25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58" t="s">
        <v>518</v>
      </c>
      <c r="AT175" s="258" t="s">
        <v>245</v>
      </c>
      <c r="AU175" s="258" t="s">
        <v>85</v>
      </c>
      <c r="AY175" s="18" t="s">
        <v>242</v>
      </c>
      <c r="BE175" s="146">
        <f>IF(N175="základní",J175,0)</f>
        <v>0</v>
      </c>
      <c r="BF175" s="146">
        <f>IF(N175="snížená",J175,0)</f>
        <v>0</v>
      </c>
      <c r="BG175" s="146">
        <f>IF(N175="zákl. přenesená",J175,0)</f>
        <v>0</v>
      </c>
      <c r="BH175" s="146">
        <f>IF(N175="sníž. přenesená",J175,0)</f>
        <v>0</v>
      </c>
      <c r="BI175" s="146">
        <f>IF(N175="nulová",J175,0)</f>
        <v>0</v>
      </c>
      <c r="BJ175" s="18" t="s">
        <v>31</v>
      </c>
      <c r="BK175" s="259">
        <f>ROUND(I175*H175,3)</f>
        <v>0</v>
      </c>
      <c r="BL175" s="18" t="s">
        <v>518</v>
      </c>
      <c r="BM175" s="258" t="s">
        <v>2616</v>
      </c>
    </row>
    <row r="176" s="2" customFormat="1" ht="24.15" customHeight="1">
      <c r="A176" s="41"/>
      <c r="B176" s="42"/>
      <c r="C176" s="304" t="s">
        <v>1169</v>
      </c>
      <c r="D176" s="304" t="s">
        <v>551</v>
      </c>
      <c r="E176" s="305" t="s">
        <v>2617</v>
      </c>
      <c r="F176" s="306" t="s">
        <v>2618</v>
      </c>
      <c r="G176" s="307" t="s">
        <v>465</v>
      </c>
      <c r="H176" s="308">
        <v>92</v>
      </c>
      <c r="I176" s="309"/>
      <c r="J176" s="308">
        <f>ROUND(I176*H176,3)</f>
        <v>0</v>
      </c>
      <c r="K176" s="310"/>
      <c r="L176" s="311"/>
      <c r="M176" s="312" t="s">
        <v>1</v>
      </c>
      <c r="N176" s="313" t="s">
        <v>41</v>
      </c>
      <c r="O176" s="94"/>
      <c r="P176" s="256">
        <f>O176*H176</f>
        <v>0</v>
      </c>
      <c r="Q176" s="256">
        <v>0</v>
      </c>
      <c r="R176" s="256">
        <f>Q176*H176</f>
        <v>0</v>
      </c>
      <c r="S176" s="256">
        <v>0</v>
      </c>
      <c r="T176" s="257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58" t="s">
        <v>1326</v>
      </c>
      <c r="AT176" s="258" t="s">
        <v>551</v>
      </c>
      <c r="AU176" s="258" t="s">
        <v>85</v>
      </c>
      <c r="AY176" s="18" t="s">
        <v>242</v>
      </c>
      <c r="BE176" s="146">
        <f>IF(N176="základní",J176,0)</f>
        <v>0</v>
      </c>
      <c r="BF176" s="146">
        <f>IF(N176="snížená",J176,0)</f>
        <v>0</v>
      </c>
      <c r="BG176" s="146">
        <f>IF(N176="zákl. přenesená",J176,0)</f>
        <v>0</v>
      </c>
      <c r="BH176" s="146">
        <f>IF(N176="sníž. přenesená",J176,0)</f>
        <v>0</v>
      </c>
      <c r="BI176" s="146">
        <f>IF(N176="nulová",J176,0)</f>
        <v>0</v>
      </c>
      <c r="BJ176" s="18" t="s">
        <v>31</v>
      </c>
      <c r="BK176" s="259">
        <f>ROUND(I176*H176,3)</f>
        <v>0</v>
      </c>
      <c r="BL176" s="18" t="s">
        <v>518</v>
      </c>
      <c r="BM176" s="258" t="s">
        <v>2619</v>
      </c>
    </row>
    <row r="177" s="14" customFormat="1">
      <c r="A177" s="14"/>
      <c r="B177" s="271"/>
      <c r="C177" s="272"/>
      <c r="D177" s="262" t="s">
        <v>251</v>
      </c>
      <c r="E177" s="273" t="s">
        <v>1</v>
      </c>
      <c r="F177" s="274" t="s">
        <v>2588</v>
      </c>
      <c r="G177" s="272"/>
      <c r="H177" s="275">
        <v>92</v>
      </c>
      <c r="I177" s="276"/>
      <c r="J177" s="272"/>
      <c r="K177" s="272"/>
      <c r="L177" s="277"/>
      <c r="M177" s="278"/>
      <c r="N177" s="279"/>
      <c r="O177" s="279"/>
      <c r="P177" s="279"/>
      <c r="Q177" s="279"/>
      <c r="R177" s="279"/>
      <c r="S177" s="279"/>
      <c r="T177" s="28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81" t="s">
        <v>251</v>
      </c>
      <c r="AU177" s="281" t="s">
        <v>85</v>
      </c>
      <c r="AV177" s="14" t="s">
        <v>85</v>
      </c>
      <c r="AW177" s="14" t="s">
        <v>30</v>
      </c>
      <c r="AX177" s="14" t="s">
        <v>76</v>
      </c>
      <c r="AY177" s="281" t="s">
        <v>242</v>
      </c>
    </row>
    <row r="178" s="15" customFormat="1">
      <c r="A178" s="15"/>
      <c r="B178" s="282"/>
      <c r="C178" s="283"/>
      <c r="D178" s="262" t="s">
        <v>251</v>
      </c>
      <c r="E178" s="284" t="s">
        <v>1</v>
      </c>
      <c r="F178" s="285" t="s">
        <v>256</v>
      </c>
      <c r="G178" s="283"/>
      <c r="H178" s="286">
        <v>92</v>
      </c>
      <c r="I178" s="287"/>
      <c r="J178" s="283"/>
      <c r="K178" s="283"/>
      <c r="L178" s="288"/>
      <c r="M178" s="289"/>
      <c r="N178" s="290"/>
      <c r="O178" s="290"/>
      <c r="P178" s="290"/>
      <c r="Q178" s="290"/>
      <c r="R178" s="290"/>
      <c r="S178" s="290"/>
      <c r="T178" s="291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92" t="s">
        <v>251</v>
      </c>
      <c r="AU178" s="292" t="s">
        <v>85</v>
      </c>
      <c r="AV178" s="15" t="s">
        <v>249</v>
      </c>
      <c r="AW178" s="15" t="s">
        <v>30</v>
      </c>
      <c r="AX178" s="15" t="s">
        <v>31</v>
      </c>
      <c r="AY178" s="292" t="s">
        <v>242</v>
      </c>
    </row>
    <row r="179" s="2" customFormat="1" ht="24.15" customHeight="1">
      <c r="A179" s="41"/>
      <c r="B179" s="42"/>
      <c r="C179" s="247" t="s">
        <v>1174</v>
      </c>
      <c r="D179" s="247" t="s">
        <v>245</v>
      </c>
      <c r="E179" s="248" t="s">
        <v>2620</v>
      </c>
      <c r="F179" s="249" t="s">
        <v>2621</v>
      </c>
      <c r="G179" s="250" t="s">
        <v>465</v>
      </c>
      <c r="H179" s="251">
        <v>60</v>
      </c>
      <c r="I179" s="252"/>
      <c r="J179" s="251">
        <f>ROUND(I179*H179,3)</f>
        <v>0</v>
      </c>
      <c r="K179" s="253"/>
      <c r="L179" s="44"/>
      <c r="M179" s="254" t="s">
        <v>1</v>
      </c>
      <c r="N179" s="255" t="s">
        <v>41</v>
      </c>
      <c r="O179" s="94"/>
      <c r="P179" s="256">
        <f>O179*H179</f>
        <v>0</v>
      </c>
      <c r="Q179" s="256">
        <v>0</v>
      </c>
      <c r="R179" s="256">
        <f>Q179*H179</f>
        <v>0</v>
      </c>
      <c r="S179" s="256">
        <v>0</v>
      </c>
      <c r="T179" s="257">
        <f>S179*H179</f>
        <v>0</v>
      </c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R179" s="258" t="s">
        <v>518</v>
      </c>
      <c r="AT179" s="258" t="s">
        <v>245</v>
      </c>
      <c r="AU179" s="258" t="s">
        <v>85</v>
      </c>
      <c r="AY179" s="18" t="s">
        <v>242</v>
      </c>
      <c r="BE179" s="146">
        <f>IF(N179="základní",J179,0)</f>
        <v>0</v>
      </c>
      <c r="BF179" s="146">
        <f>IF(N179="snížená",J179,0)</f>
        <v>0</v>
      </c>
      <c r="BG179" s="146">
        <f>IF(N179="zákl. přenesená",J179,0)</f>
        <v>0</v>
      </c>
      <c r="BH179" s="146">
        <f>IF(N179="sníž. přenesená",J179,0)</f>
        <v>0</v>
      </c>
      <c r="BI179" s="146">
        <f>IF(N179="nulová",J179,0)</f>
        <v>0</v>
      </c>
      <c r="BJ179" s="18" t="s">
        <v>31</v>
      </c>
      <c r="BK179" s="259">
        <f>ROUND(I179*H179,3)</f>
        <v>0</v>
      </c>
      <c r="BL179" s="18" t="s">
        <v>518</v>
      </c>
      <c r="BM179" s="258" t="s">
        <v>2622</v>
      </c>
    </row>
    <row r="180" s="2" customFormat="1" ht="49.05" customHeight="1">
      <c r="A180" s="41"/>
      <c r="B180" s="42"/>
      <c r="C180" s="304" t="s">
        <v>2410</v>
      </c>
      <c r="D180" s="304" t="s">
        <v>551</v>
      </c>
      <c r="E180" s="305" t="s">
        <v>2623</v>
      </c>
      <c r="F180" s="306" t="s">
        <v>2624</v>
      </c>
      <c r="G180" s="307" t="s">
        <v>465</v>
      </c>
      <c r="H180" s="308">
        <v>69</v>
      </c>
      <c r="I180" s="309"/>
      <c r="J180" s="308">
        <f>ROUND(I180*H180,3)</f>
        <v>0</v>
      </c>
      <c r="K180" s="310"/>
      <c r="L180" s="311"/>
      <c r="M180" s="312" t="s">
        <v>1</v>
      </c>
      <c r="N180" s="313" t="s">
        <v>41</v>
      </c>
      <c r="O180" s="94"/>
      <c r="P180" s="256">
        <f>O180*H180</f>
        <v>0</v>
      </c>
      <c r="Q180" s="256">
        <v>0</v>
      </c>
      <c r="R180" s="256">
        <f>Q180*H180</f>
        <v>0</v>
      </c>
      <c r="S180" s="256">
        <v>0</v>
      </c>
      <c r="T180" s="257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58" t="s">
        <v>1326</v>
      </c>
      <c r="AT180" s="258" t="s">
        <v>551</v>
      </c>
      <c r="AU180" s="258" t="s">
        <v>85</v>
      </c>
      <c r="AY180" s="18" t="s">
        <v>242</v>
      </c>
      <c r="BE180" s="146">
        <f>IF(N180="základní",J180,0)</f>
        <v>0</v>
      </c>
      <c r="BF180" s="146">
        <f>IF(N180="snížená",J180,0)</f>
        <v>0</v>
      </c>
      <c r="BG180" s="146">
        <f>IF(N180="zákl. přenesená",J180,0)</f>
        <v>0</v>
      </c>
      <c r="BH180" s="146">
        <f>IF(N180="sníž. přenesená",J180,0)</f>
        <v>0</v>
      </c>
      <c r="BI180" s="146">
        <f>IF(N180="nulová",J180,0)</f>
        <v>0</v>
      </c>
      <c r="BJ180" s="18" t="s">
        <v>31</v>
      </c>
      <c r="BK180" s="259">
        <f>ROUND(I180*H180,3)</f>
        <v>0</v>
      </c>
      <c r="BL180" s="18" t="s">
        <v>518</v>
      </c>
      <c r="BM180" s="258" t="s">
        <v>2625</v>
      </c>
    </row>
    <row r="181" s="14" customFormat="1">
      <c r="A181" s="14"/>
      <c r="B181" s="271"/>
      <c r="C181" s="272"/>
      <c r="D181" s="262" t="s">
        <v>251</v>
      </c>
      <c r="E181" s="273" t="s">
        <v>1</v>
      </c>
      <c r="F181" s="274" t="s">
        <v>2626</v>
      </c>
      <c r="G181" s="272"/>
      <c r="H181" s="275">
        <v>69</v>
      </c>
      <c r="I181" s="276"/>
      <c r="J181" s="272"/>
      <c r="K181" s="272"/>
      <c r="L181" s="277"/>
      <c r="M181" s="278"/>
      <c r="N181" s="279"/>
      <c r="O181" s="279"/>
      <c r="P181" s="279"/>
      <c r="Q181" s="279"/>
      <c r="R181" s="279"/>
      <c r="S181" s="279"/>
      <c r="T181" s="280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81" t="s">
        <v>251</v>
      </c>
      <c r="AU181" s="281" t="s">
        <v>85</v>
      </c>
      <c r="AV181" s="14" t="s">
        <v>85</v>
      </c>
      <c r="AW181" s="14" t="s">
        <v>30</v>
      </c>
      <c r="AX181" s="14" t="s">
        <v>76</v>
      </c>
      <c r="AY181" s="281" t="s">
        <v>242</v>
      </c>
    </row>
    <row r="182" s="15" customFormat="1">
      <c r="A182" s="15"/>
      <c r="B182" s="282"/>
      <c r="C182" s="283"/>
      <c r="D182" s="262" t="s">
        <v>251</v>
      </c>
      <c r="E182" s="284" t="s">
        <v>1</v>
      </c>
      <c r="F182" s="285" t="s">
        <v>256</v>
      </c>
      <c r="G182" s="283"/>
      <c r="H182" s="286">
        <v>69</v>
      </c>
      <c r="I182" s="287"/>
      <c r="J182" s="283"/>
      <c r="K182" s="283"/>
      <c r="L182" s="288"/>
      <c r="M182" s="289"/>
      <c r="N182" s="290"/>
      <c r="O182" s="290"/>
      <c r="P182" s="290"/>
      <c r="Q182" s="290"/>
      <c r="R182" s="290"/>
      <c r="S182" s="290"/>
      <c r="T182" s="291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92" t="s">
        <v>251</v>
      </c>
      <c r="AU182" s="292" t="s">
        <v>85</v>
      </c>
      <c r="AV182" s="15" t="s">
        <v>249</v>
      </c>
      <c r="AW182" s="15" t="s">
        <v>30</v>
      </c>
      <c r="AX182" s="15" t="s">
        <v>31</v>
      </c>
      <c r="AY182" s="292" t="s">
        <v>242</v>
      </c>
    </row>
    <row r="183" s="2" customFormat="1" ht="24.15" customHeight="1">
      <c r="A183" s="41"/>
      <c r="B183" s="42"/>
      <c r="C183" s="247" t="s">
        <v>2398</v>
      </c>
      <c r="D183" s="247" t="s">
        <v>245</v>
      </c>
      <c r="E183" s="248" t="s">
        <v>2627</v>
      </c>
      <c r="F183" s="249" t="s">
        <v>2628</v>
      </c>
      <c r="G183" s="250" t="s">
        <v>465</v>
      </c>
      <c r="H183" s="251">
        <v>60</v>
      </c>
      <c r="I183" s="252"/>
      <c r="J183" s="251">
        <f>ROUND(I183*H183,3)</f>
        <v>0</v>
      </c>
      <c r="K183" s="253"/>
      <c r="L183" s="44"/>
      <c r="M183" s="254" t="s">
        <v>1</v>
      </c>
      <c r="N183" s="255" t="s">
        <v>41</v>
      </c>
      <c r="O183" s="94"/>
      <c r="P183" s="256">
        <f>O183*H183</f>
        <v>0</v>
      </c>
      <c r="Q183" s="256">
        <v>0</v>
      </c>
      <c r="R183" s="256">
        <f>Q183*H183</f>
        <v>0</v>
      </c>
      <c r="S183" s="256">
        <v>0</v>
      </c>
      <c r="T183" s="257">
        <f>S183*H183</f>
        <v>0</v>
      </c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R183" s="258" t="s">
        <v>518</v>
      </c>
      <c r="AT183" s="258" t="s">
        <v>245</v>
      </c>
      <c r="AU183" s="258" t="s">
        <v>85</v>
      </c>
      <c r="AY183" s="18" t="s">
        <v>242</v>
      </c>
      <c r="BE183" s="146">
        <f>IF(N183="základní",J183,0)</f>
        <v>0</v>
      </c>
      <c r="BF183" s="146">
        <f>IF(N183="snížená",J183,0)</f>
        <v>0</v>
      </c>
      <c r="BG183" s="146">
        <f>IF(N183="zákl. přenesená",J183,0)</f>
        <v>0</v>
      </c>
      <c r="BH183" s="146">
        <f>IF(N183="sníž. přenesená",J183,0)</f>
        <v>0</v>
      </c>
      <c r="BI183" s="146">
        <f>IF(N183="nulová",J183,0)</f>
        <v>0</v>
      </c>
      <c r="BJ183" s="18" t="s">
        <v>31</v>
      </c>
      <c r="BK183" s="259">
        <f>ROUND(I183*H183,3)</f>
        <v>0</v>
      </c>
      <c r="BL183" s="18" t="s">
        <v>518</v>
      </c>
      <c r="BM183" s="258" t="s">
        <v>2629</v>
      </c>
    </row>
    <row r="184" s="2" customFormat="1" ht="24.15" customHeight="1">
      <c r="A184" s="41"/>
      <c r="B184" s="42"/>
      <c r="C184" s="304" t="s">
        <v>2414</v>
      </c>
      <c r="D184" s="304" t="s">
        <v>551</v>
      </c>
      <c r="E184" s="305" t="s">
        <v>2630</v>
      </c>
      <c r="F184" s="306" t="s">
        <v>2631</v>
      </c>
      <c r="G184" s="307" t="s">
        <v>465</v>
      </c>
      <c r="H184" s="308">
        <v>69</v>
      </c>
      <c r="I184" s="309"/>
      <c r="J184" s="308">
        <f>ROUND(I184*H184,3)</f>
        <v>0</v>
      </c>
      <c r="K184" s="310"/>
      <c r="L184" s="311"/>
      <c r="M184" s="312" t="s">
        <v>1</v>
      </c>
      <c r="N184" s="313" t="s">
        <v>41</v>
      </c>
      <c r="O184" s="94"/>
      <c r="P184" s="256">
        <f>O184*H184</f>
        <v>0</v>
      </c>
      <c r="Q184" s="256">
        <v>0</v>
      </c>
      <c r="R184" s="256">
        <f>Q184*H184</f>
        <v>0</v>
      </c>
      <c r="S184" s="256">
        <v>0</v>
      </c>
      <c r="T184" s="257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58" t="s">
        <v>1326</v>
      </c>
      <c r="AT184" s="258" t="s">
        <v>551</v>
      </c>
      <c r="AU184" s="258" t="s">
        <v>85</v>
      </c>
      <c r="AY184" s="18" t="s">
        <v>242</v>
      </c>
      <c r="BE184" s="146">
        <f>IF(N184="základní",J184,0)</f>
        <v>0</v>
      </c>
      <c r="BF184" s="146">
        <f>IF(N184="snížená",J184,0)</f>
        <v>0</v>
      </c>
      <c r="BG184" s="146">
        <f>IF(N184="zákl. přenesená",J184,0)</f>
        <v>0</v>
      </c>
      <c r="BH184" s="146">
        <f>IF(N184="sníž. přenesená",J184,0)</f>
        <v>0</v>
      </c>
      <c r="BI184" s="146">
        <f>IF(N184="nulová",J184,0)</f>
        <v>0</v>
      </c>
      <c r="BJ184" s="18" t="s">
        <v>31</v>
      </c>
      <c r="BK184" s="259">
        <f>ROUND(I184*H184,3)</f>
        <v>0</v>
      </c>
      <c r="BL184" s="18" t="s">
        <v>518</v>
      </c>
      <c r="BM184" s="258" t="s">
        <v>2632</v>
      </c>
    </row>
    <row r="185" s="14" customFormat="1">
      <c r="A185" s="14"/>
      <c r="B185" s="271"/>
      <c r="C185" s="272"/>
      <c r="D185" s="262" t="s">
        <v>251</v>
      </c>
      <c r="E185" s="273" t="s">
        <v>1</v>
      </c>
      <c r="F185" s="274" t="s">
        <v>2626</v>
      </c>
      <c r="G185" s="272"/>
      <c r="H185" s="275">
        <v>69</v>
      </c>
      <c r="I185" s="276"/>
      <c r="J185" s="272"/>
      <c r="K185" s="272"/>
      <c r="L185" s="277"/>
      <c r="M185" s="278"/>
      <c r="N185" s="279"/>
      <c r="O185" s="279"/>
      <c r="P185" s="279"/>
      <c r="Q185" s="279"/>
      <c r="R185" s="279"/>
      <c r="S185" s="279"/>
      <c r="T185" s="28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81" t="s">
        <v>251</v>
      </c>
      <c r="AU185" s="281" t="s">
        <v>85</v>
      </c>
      <c r="AV185" s="14" t="s">
        <v>85</v>
      </c>
      <c r="AW185" s="14" t="s">
        <v>30</v>
      </c>
      <c r="AX185" s="14" t="s">
        <v>76</v>
      </c>
      <c r="AY185" s="281" t="s">
        <v>242</v>
      </c>
    </row>
    <row r="186" s="15" customFormat="1">
      <c r="A186" s="15"/>
      <c r="B186" s="282"/>
      <c r="C186" s="283"/>
      <c r="D186" s="262" t="s">
        <v>251</v>
      </c>
      <c r="E186" s="284" t="s">
        <v>1</v>
      </c>
      <c r="F186" s="285" t="s">
        <v>256</v>
      </c>
      <c r="G186" s="283"/>
      <c r="H186" s="286">
        <v>69</v>
      </c>
      <c r="I186" s="287"/>
      <c r="J186" s="283"/>
      <c r="K186" s="283"/>
      <c r="L186" s="288"/>
      <c r="M186" s="289"/>
      <c r="N186" s="290"/>
      <c r="O186" s="290"/>
      <c r="P186" s="290"/>
      <c r="Q186" s="290"/>
      <c r="R186" s="290"/>
      <c r="S186" s="290"/>
      <c r="T186" s="291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92" t="s">
        <v>251</v>
      </c>
      <c r="AU186" s="292" t="s">
        <v>85</v>
      </c>
      <c r="AV186" s="15" t="s">
        <v>249</v>
      </c>
      <c r="AW186" s="15" t="s">
        <v>30</v>
      </c>
      <c r="AX186" s="15" t="s">
        <v>31</v>
      </c>
      <c r="AY186" s="292" t="s">
        <v>242</v>
      </c>
    </row>
    <row r="187" s="2" customFormat="1" ht="24.15" customHeight="1">
      <c r="A187" s="41"/>
      <c r="B187" s="42"/>
      <c r="C187" s="247" t="s">
        <v>2401</v>
      </c>
      <c r="D187" s="247" t="s">
        <v>245</v>
      </c>
      <c r="E187" s="248" t="s">
        <v>2633</v>
      </c>
      <c r="F187" s="249" t="s">
        <v>2634</v>
      </c>
      <c r="G187" s="250" t="s">
        <v>465</v>
      </c>
      <c r="H187" s="251">
        <v>80</v>
      </c>
      <c r="I187" s="252"/>
      <c r="J187" s="251">
        <f>ROUND(I187*H187,3)</f>
        <v>0</v>
      </c>
      <c r="K187" s="253"/>
      <c r="L187" s="44"/>
      <c r="M187" s="254" t="s">
        <v>1</v>
      </c>
      <c r="N187" s="255" t="s">
        <v>41</v>
      </c>
      <c r="O187" s="94"/>
      <c r="P187" s="256">
        <f>O187*H187</f>
        <v>0</v>
      </c>
      <c r="Q187" s="256">
        <v>0</v>
      </c>
      <c r="R187" s="256">
        <f>Q187*H187</f>
        <v>0</v>
      </c>
      <c r="S187" s="256">
        <v>0</v>
      </c>
      <c r="T187" s="257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58" t="s">
        <v>518</v>
      </c>
      <c r="AT187" s="258" t="s">
        <v>245</v>
      </c>
      <c r="AU187" s="258" t="s">
        <v>85</v>
      </c>
      <c r="AY187" s="18" t="s">
        <v>242</v>
      </c>
      <c r="BE187" s="146">
        <f>IF(N187="základní",J187,0)</f>
        <v>0</v>
      </c>
      <c r="BF187" s="146">
        <f>IF(N187="snížená",J187,0)</f>
        <v>0</v>
      </c>
      <c r="BG187" s="146">
        <f>IF(N187="zákl. přenesená",J187,0)</f>
        <v>0</v>
      </c>
      <c r="BH187" s="146">
        <f>IF(N187="sníž. přenesená",J187,0)</f>
        <v>0</v>
      </c>
      <c r="BI187" s="146">
        <f>IF(N187="nulová",J187,0)</f>
        <v>0</v>
      </c>
      <c r="BJ187" s="18" t="s">
        <v>31</v>
      </c>
      <c r="BK187" s="259">
        <f>ROUND(I187*H187,3)</f>
        <v>0</v>
      </c>
      <c r="BL187" s="18" t="s">
        <v>518</v>
      </c>
      <c r="BM187" s="258" t="s">
        <v>2635</v>
      </c>
    </row>
    <row r="188" s="2" customFormat="1" ht="24.15" customHeight="1">
      <c r="A188" s="41"/>
      <c r="B188" s="42"/>
      <c r="C188" s="304" t="s">
        <v>2415</v>
      </c>
      <c r="D188" s="304" t="s">
        <v>551</v>
      </c>
      <c r="E188" s="305" t="s">
        <v>2636</v>
      </c>
      <c r="F188" s="306" t="s">
        <v>2637</v>
      </c>
      <c r="G188" s="307" t="s">
        <v>465</v>
      </c>
      <c r="H188" s="308">
        <v>92</v>
      </c>
      <c r="I188" s="309"/>
      <c r="J188" s="308">
        <f>ROUND(I188*H188,3)</f>
        <v>0</v>
      </c>
      <c r="K188" s="310"/>
      <c r="L188" s="311"/>
      <c r="M188" s="312" t="s">
        <v>1</v>
      </c>
      <c r="N188" s="313" t="s">
        <v>41</v>
      </c>
      <c r="O188" s="94"/>
      <c r="P188" s="256">
        <f>O188*H188</f>
        <v>0</v>
      </c>
      <c r="Q188" s="256">
        <v>0</v>
      </c>
      <c r="R188" s="256">
        <f>Q188*H188</f>
        <v>0</v>
      </c>
      <c r="S188" s="256">
        <v>0</v>
      </c>
      <c r="T188" s="257">
        <f>S188*H188</f>
        <v>0</v>
      </c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R188" s="258" t="s">
        <v>1326</v>
      </c>
      <c r="AT188" s="258" t="s">
        <v>551</v>
      </c>
      <c r="AU188" s="258" t="s">
        <v>85</v>
      </c>
      <c r="AY188" s="18" t="s">
        <v>242</v>
      </c>
      <c r="BE188" s="146">
        <f>IF(N188="základní",J188,0)</f>
        <v>0</v>
      </c>
      <c r="BF188" s="146">
        <f>IF(N188="snížená",J188,0)</f>
        <v>0</v>
      </c>
      <c r="BG188" s="146">
        <f>IF(N188="zákl. přenesená",J188,0)</f>
        <v>0</v>
      </c>
      <c r="BH188" s="146">
        <f>IF(N188="sníž. přenesená",J188,0)</f>
        <v>0</v>
      </c>
      <c r="BI188" s="146">
        <f>IF(N188="nulová",J188,0)</f>
        <v>0</v>
      </c>
      <c r="BJ188" s="18" t="s">
        <v>31</v>
      </c>
      <c r="BK188" s="259">
        <f>ROUND(I188*H188,3)</f>
        <v>0</v>
      </c>
      <c r="BL188" s="18" t="s">
        <v>518</v>
      </c>
      <c r="BM188" s="258" t="s">
        <v>2638</v>
      </c>
    </row>
    <row r="189" s="14" customFormat="1">
      <c r="A189" s="14"/>
      <c r="B189" s="271"/>
      <c r="C189" s="272"/>
      <c r="D189" s="262" t="s">
        <v>251</v>
      </c>
      <c r="E189" s="273" t="s">
        <v>1</v>
      </c>
      <c r="F189" s="274" t="s">
        <v>2588</v>
      </c>
      <c r="G189" s="272"/>
      <c r="H189" s="275">
        <v>92</v>
      </c>
      <c r="I189" s="276"/>
      <c r="J189" s="272"/>
      <c r="K189" s="272"/>
      <c r="L189" s="277"/>
      <c r="M189" s="278"/>
      <c r="N189" s="279"/>
      <c r="O189" s="279"/>
      <c r="P189" s="279"/>
      <c r="Q189" s="279"/>
      <c r="R189" s="279"/>
      <c r="S189" s="279"/>
      <c r="T189" s="280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81" t="s">
        <v>251</v>
      </c>
      <c r="AU189" s="281" t="s">
        <v>85</v>
      </c>
      <c r="AV189" s="14" t="s">
        <v>85</v>
      </c>
      <c r="AW189" s="14" t="s">
        <v>30</v>
      </c>
      <c r="AX189" s="14" t="s">
        <v>76</v>
      </c>
      <c r="AY189" s="281" t="s">
        <v>242</v>
      </c>
    </row>
    <row r="190" s="15" customFormat="1">
      <c r="A190" s="15"/>
      <c r="B190" s="282"/>
      <c r="C190" s="283"/>
      <c r="D190" s="262" t="s">
        <v>251</v>
      </c>
      <c r="E190" s="284" t="s">
        <v>1</v>
      </c>
      <c r="F190" s="285" t="s">
        <v>256</v>
      </c>
      <c r="G190" s="283"/>
      <c r="H190" s="286">
        <v>92</v>
      </c>
      <c r="I190" s="287"/>
      <c r="J190" s="283"/>
      <c r="K190" s="283"/>
      <c r="L190" s="288"/>
      <c r="M190" s="289"/>
      <c r="N190" s="290"/>
      <c r="O190" s="290"/>
      <c r="P190" s="290"/>
      <c r="Q190" s="290"/>
      <c r="R190" s="290"/>
      <c r="S190" s="290"/>
      <c r="T190" s="291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T190" s="292" t="s">
        <v>251</v>
      </c>
      <c r="AU190" s="292" t="s">
        <v>85</v>
      </c>
      <c r="AV190" s="15" t="s">
        <v>249</v>
      </c>
      <c r="AW190" s="15" t="s">
        <v>30</v>
      </c>
      <c r="AX190" s="15" t="s">
        <v>31</v>
      </c>
      <c r="AY190" s="292" t="s">
        <v>242</v>
      </c>
    </row>
    <row r="191" s="2" customFormat="1" ht="24.15" customHeight="1">
      <c r="A191" s="41"/>
      <c r="B191" s="42"/>
      <c r="C191" s="247" t="s">
        <v>1326</v>
      </c>
      <c r="D191" s="247" t="s">
        <v>245</v>
      </c>
      <c r="E191" s="248" t="s">
        <v>2639</v>
      </c>
      <c r="F191" s="249" t="s">
        <v>2640</v>
      </c>
      <c r="G191" s="250" t="s">
        <v>478</v>
      </c>
      <c r="H191" s="251">
        <v>2</v>
      </c>
      <c r="I191" s="252"/>
      <c r="J191" s="251">
        <f>ROUND(I191*H191,3)</f>
        <v>0</v>
      </c>
      <c r="K191" s="253"/>
      <c r="L191" s="44"/>
      <c r="M191" s="254" t="s">
        <v>1</v>
      </c>
      <c r="N191" s="255" t="s">
        <v>41</v>
      </c>
      <c r="O191" s="94"/>
      <c r="P191" s="256">
        <f>O191*H191</f>
        <v>0</v>
      </c>
      <c r="Q191" s="256">
        <v>0</v>
      </c>
      <c r="R191" s="256">
        <f>Q191*H191</f>
        <v>0</v>
      </c>
      <c r="S191" s="256">
        <v>0</v>
      </c>
      <c r="T191" s="25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58" t="s">
        <v>518</v>
      </c>
      <c r="AT191" s="258" t="s">
        <v>245</v>
      </c>
      <c r="AU191" s="258" t="s">
        <v>85</v>
      </c>
      <c r="AY191" s="18" t="s">
        <v>242</v>
      </c>
      <c r="BE191" s="146">
        <f>IF(N191="základní",J191,0)</f>
        <v>0</v>
      </c>
      <c r="BF191" s="146">
        <f>IF(N191="snížená",J191,0)</f>
        <v>0</v>
      </c>
      <c r="BG191" s="146">
        <f>IF(N191="zákl. přenesená",J191,0)</f>
        <v>0</v>
      </c>
      <c r="BH191" s="146">
        <f>IF(N191="sníž. přenesená",J191,0)</f>
        <v>0</v>
      </c>
      <c r="BI191" s="146">
        <f>IF(N191="nulová",J191,0)</f>
        <v>0</v>
      </c>
      <c r="BJ191" s="18" t="s">
        <v>31</v>
      </c>
      <c r="BK191" s="259">
        <f>ROUND(I191*H191,3)</f>
        <v>0</v>
      </c>
      <c r="BL191" s="18" t="s">
        <v>518</v>
      </c>
      <c r="BM191" s="258" t="s">
        <v>2641</v>
      </c>
    </row>
    <row r="192" s="2" customFormat="1" ht="16.5" customHeight="1">
      <c r="A192" s="41"/>
      <c r="B192" s="42"/>
      <c r="C192" s="304" t="s">
        <v>2418</v>
      </c>
      <c r="D192" s="304" t="s">
        <v>551</v>
      </c>
      <c r="E192" s="305" t="s">
        <v>2642</v>
      </c>
      <c r="F192" s="306" t="s">
        <v>2643</v>
      </c>
      <c r="G192" s="307" t="s">
        <v>478</v>
      </c>
      <c r="H192" s="308">
        <v>2</v>
      </c>
      <c r="I192" s="309"/>
      <c r="J192" s="308">
        <f>ROUND(I192*H192,3)</f>
        <v>0</v>
      </c>
      <c r="K192" s="310"/>
      <c r="L192" s="311"/>
      <c r="M192" s="312" t="s">
        <v>1</v>
      </c>
      <c r="N192" s="313" t="s">
        <v>41</v>
      </c>
      <c r="O192" s="94"/>
      <c r="P192" s="256">
        <f>O192*H192</f>
        <v>0</v>
      </c>
      <c r="Q192" s="256">
        <v>0</v>
      </c>
      <c r="R192" s="256">
        <f>Q192*H192</f>
        <v>0</v>
      </c>
      <c r="S192" s="256">
        <v>0</v>
      </c>
      <c r="T192" s="257">
        <f>S192*H192</f>
        <v>0</v>
      </c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R192" s="258" t="s">
        <v>1326</v>
      </c>
      <c r="AT192" s="258" t="s">
        <v>551</v>
      </c>
      <c r="AU192" s="258" t="s">
        <v>85</v>
      </c>
      <c r="AY192" s="18" t="s">
        <v>242</v>
      </c>
      <c r="BE192" s="146">
        <f>IF(N192="základní",J192,0)</f>
        <v>0</v>
      </c>
      <c r="BF192" s="146">
        <f>IF(N192="snížená",J192,0)</f>
        <v>0</v>
      </c>
      <c r="BG192" s="146">
        <f>IF(N192="zákl. přenesená",J192,0)</f>
        <v>0</v>
      </c>
      <c r="BH192" s="146">
        <f>IF(N192="sníž. přenesená",J192,0)</f>
        <v>0</v>
      </c>
      <c r="BI192" s="146">
        <f>IF(N192="nulová",J192,0)</f>
        <v>0</v>
      </c>
      <c r="BJ192" s="18" t="s">
        <v>31</v>
      </c>
      <c r="BK192" s="259">
        <f>ROUND(I192*H192,3)</f>
        <v>0</v>
      </c>
      <c r="BL192" s="18" t="s">
        <v>518</v>
      </c>
      <c r="BM192" s="258" t="s">
        <v>2644</v>
      </c>
    </row>
    <row r="193" s="2" customFormat="1" ht="24.15" customHeight="1">
      <c r="A193" s="41"/>
      <c r="B193" s="42"/>
      <c r="C193" s="247" t="s">
        <v>2403</v>
      </c>
      <c r="D193" s="247" t="s">
        <v>245</v>
      </c>
      <c r="E193" s="248" t="s">
        <v>2645</v>
      </c>
      <c r="F193" s="249" t="s">
        <v>2646</v>
      </c>
      <c r="G193" s="250" t="s">
        <v>478</v>
      </c>
      <c r="H193" s="251">
        <v>2</v>
      </c>
      <c r="I193" s="252"/>
      <c r="J193" s="251">
        <f>ROUND(I193*H193,3)</f>
        <v>0</v>
      </c>
      <c r="K193" s="253"/>
      <c r="L193" s="44"/>
      <c r="M193" s="254" t="s">
        <v>1</v>
      </c>
      <c r="N193" s="255" t="s">
        <v>41</v>
      </c>
      <c r="O193" s="94"/>
      <c r="P193" s="256">
        <f>O193*H193</f>
        <v>0</v>
      </c>
      <c r="Q193" s="256">
        <v>0</v>
      </c>
      <c r="R193" s="256">
        <f>Q193*H193</f>
        <v>0</v>
      </c>
      <c r="S193" s="256">
        <v>0</v>
      </c>
      <c r="T193" s="25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58" t="s">
        <v>518</v>
      </c>
      <c r="AT193" s="258" t="s">
        <v>245</v>
      </c>
      <c r="AU193" s="258" t="s">
        <v>85</v>
      </c>
      <c r="AY193" s="18" t="s">
        <v>242</v>
      </c>
      <c r="BE193" s="146">
        <f>IF(N193="základní",J193,0)</f>
        <v>0</v>
      </c>
      <c r="BF193" s="146">
        <f>IF(N193="snížená",J193,0)</f>
        <v>0</v>
      </c>
      <c r="BG193" s="146">
        <f>IF(N193="zákl. přenesená",J193,0)</f>
        <v>0</v>
      </c>
      <c r="BH193" s="146">
        <f>IF(N193="sníž. přenesená",J193,0)</f>
        <v>0</v>
      </c>
      <c r="BI193" s="146">
        <f>IF(N193="nulová",J193,0)</f>
        <v>0</v>
      </c>
      <c r="BJ193" s="18" t="s">
        <v>31</v>
      </c>
      <c r="BK193" s="259">
        <f>ROUND(I193*H193,3)</f>
        <v>0</v>
      </c>
      <c r="BL193" s="18" t="s">
        <v>518</v>
      </c>
      <c r="BM193" s="258" t="s">
        <v>2647</v>
      </c>
    </row>
    <row r="194" s="2" customFormat="1" ht="16.5" customHeight="1">
      <c r="A194" s="41"/>
      <c r="B194" s="42"/>
      <c r="C194" s="304" t="s">
        <v>2419</v>
      </c>
      <c r="D194" s="304" t="s">
        <v>551</v>
      </c>
      <c r="E194" s="305" t="s">
        <v>2648</v>
      </c>
      <c r="F194" s="306" t="s">
        <v>2649</v>
      </c>
      <c r="G194" s="307" t="s">
        <v>478</v>
      </c>
      <c r="H194" s="308">
        <v>1</v>
      </c>
      <c r="I194" s="309"/>
      <c r="J194" s="308">
        <f>ROUND(I194*H194,3)</f>
        <v>0</v>
      </c>
      <c r="K194" s="310"/>
      <c r="L194" s="311"/>
      <c r="M194" s="312" t="s">
        <v>1</v>
      </c>
      <c r="N194" s="313" t="s">
        <v>41</v>
      </c>
      <c r="O194" s="94"/>
      <c r="P194" s="256">
        <f>O194*H194</f>
        <v>0</v>
      </c>
      <c r="Q194" s="256">
        <v>0</v>
      </c>
      <c r="R194" s="256">
        <f>Q194*H194</f>
        <v>0</v>
      </c>
      <c r="S194" s="256">
        <v>0</v>
      </c>
      <c r="T194" s="257">
        <f>S194*H194</f>
        <v>0</v>
      </c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R194" s="258" t="s">
        <v>1326</v>
      </c>
      <c r="AT194" s="258" t="s">
        <v>551</v>
      </c>
      <c r="AU194" s="258" t="s">
        <v>85</v>
      </c>
      <c r="AY194" s="18" t="s">
        <v>242</v>
      </c>
      <c r="BE194" s="146">
        <f>IF(N194="základní",J194,0)</f>
        <v>0</v>
      </c>
      <c r="BF194" s="146">
        <f>IF(N194="snížená",J194,0)</f>
        <v>0</v>
      </c>
      <c r="BG194" s="146">
        <f>IF(N194="zákl. přenesená",J194,0)</f>
        <v>0</v>
      </c>
      <c r="BH194" s="146">
        <f>IF(N194="sníž. přenesená",J194,0)</f>
        <v>0</v>
      </c>
      <c r="BI194" s="146">
        <f>IF(N194="nulová",J194,0)</f>
        <v>0</v>
      </c>
      <c r="BJ194" s="18" t="s">
        <v>31</v>
      </c>
      <c r="BK194" s="259">
        <f>ROUND(I194*H194,3)</f>
        <v>0</v>
      </c>
      <c r="BL194" s="18" t="s">
        <v>518</v>
      </c>
      <c r="BM194" s="258" t="s">
        <v>2650</v>
      </c>
    </row>
    <row r="195" s="2" customFormat="1" ht="16.5" customHeight="1">
      <c r="A195" s="41"/>
      <c r="B195" s="42"/>
      <c r="C195" s="304" t="s">
        <v>2405</v>
      </c>
      <c r="D195" s="304" t="s">
        <v>551</v>
      </c>
      <c r="E195" s="305" t="s">
        <v>2651</v>
      </c>
      <c r="F195" s="306" t="s">
        <v>2652</v>
      </c>
      <c r="G195" s="307" t="s">
        <v>478</v>
      </c>
      <c r="H195" s="308">
        <v>1</v>
      </c>
      <c r="I195" s="309"/>
      <c r="J195" s="308">
        <f>ROUND(I195*H195,3)</f>
        <v>0</v>
      </c>
      <c r="K195" s="310"/>
      <c r="L195" s="311"/>
      <c r="M195" s="312" t="s">
        <v>1</v>
      </c>
      <c r="N195" s="313" t="s">
        <v>41</v>
      </c>
      <c r="O195" s="94"/>
      <c r="P195" s="256">
        <f>O195*H195</f>
        <v>0</v>
      </c>
      <c r="Q195" s="256">
        <v>0</v>
      </c>
      <c r="R195" s="256">
        <f>Q195*H195</f>
        <v>0</v>
      </c>
      <c r="S195" s="256">
        <v>0</v>
      </c>
      <c r="T195" s="257">
        <f>S195*H195</f>
        <v>0</v>
      </c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R195" s="258" t="s">
        <v>1326</v>
      </c>
      <c r="AT195" s="258" t="s">
        <v>551</v>
      </c>
      <c r="AU195" s="258" t="s">
        <v>85</v>
      </c>
      <c r="AY195" s="18" t="s">
        <v>242</v>
      </c>
      <c r="BE195" s="146">
        <f>IF(N195="základní",J195,0)</f>
        <v>0</v>
      </c>
      <c r="BF195" s="146">
        <f>IF(N195="snížená",J195,0)</f>
        <v>0</v>
      </c>
      <c r="BG195" s="146">
        <f>IF(N195="zákl. přenesená",J195,0)</f>
        <v>0</v>
      </c>
      <c r="BH195" s="146">
        <f>IF(N195="sníž. přenesená",J195,0)</f>
        <v>0</v>
      </c>
      <c r="BI195" s="146">
        <f>IF(N195="nulová",J195,0)</f>
        <v>0</v>
      </c>
      <c r="BJ195" s="18" t="s">
        <v>31</v>
      </c>
      <c r="BK195" s="259">
        <f>ROUND(I195*H195,3)</f>
        <v>0</v>
      </c>
      <c r="BL195" s="18" t="s">
        <v>518</v>
      </c>
      <c r="BM195" s="258" t="s">
        <v>2653</v>
      </c>
    </row>
    <row r="196" s="2" customFormat="1" ht="24.15" customHeight="1">
      <c r="A196" s="41"/>
      <c r="B196" s="42"/>
      <c r="C196" s="247" t="s">
        <v>1110</v>
      </c>
      <c r="D196" s="247" t="s">
        <v>245</v>
      </c>
      <c r="E196" s="248" t="s">
        <v>2654</v>
      </c>
      <c r="F196" s="249" t="s">
        <v>2655</v>
      </c>
      <c r="G196" s="250" t="s">
        <v>478</v>
      </c>
      <c r="H196" s="251">
        <v>7</v>
      </c>
      <c r="I196" s="252"/>
      <c r="J196" s="251">
        <f>ROUND(I196*H196,3)</f>
        <v>0</v>
      </c>
      <c r="K196" s="253"/>
      <c r="L196" s="44"/>
      <c r="M196" s="254" t="s">
        <v>1</v>
      </c>
      <c r="N196" s="255" t="s">
        <v>41</v>
      </c>
      <c r="O196" s="94"/>
      <c r="P196" s="256">
        <f>O196*H196</f>
        <v>0</v>
      </c>
      <c r="Q196" s="256">
        <v>0</v>
      </c>
      <c r="R196" s="256">
        <f>Q196*H196</f>
        <v>0</v>
      </c>
      <c r="S196" s="256">
        <v>0</v>
      </c>
      <c r="T196" s="257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58" t="s">
        <v>518</v>
      </c>
      <c r="AT196" s="258" t="s">
        <v>245</v>
      </c>
      <c r="AU196" s="258" t="s">
        <v>85</v>
      </c>
      <c r="AY196" s="18" t="s">
        <v>242</v>
      </c>
      <c r="BE196" s="146">
        <f>IF(N196="základní",J196,0)</f>
        <v>0</v>
      </c>
      <c r="BF196" s="146">
        <f>IF(N196="snížená",J196,0)</f>
        <v>0</v>
      </c>
      <c r="BG196" s="146">
        <f>IF(N196="zákl. přenesená",J196,0)</f>
        <v>0</v>
      </c>
      <c r="BH196" s="146">
        <f>IF(N196="sníž. přenesená",J196,0)</f>
        <v>0</v>
      </c>
      <c r="BI196" s="146">
        <f>IF(N196="nulová",J196,0)</f>
        <v>0</v>
      </c>
      <c r="BJ196" s="18" t="s">
        <v>31</v>
      </c>
      <c r="BK196" s="259">
        <f>ROUND(I196*H196,3)</f>
        <v>0</v>
      </c>
      <c r="BL196" s="18" t="s">
        <v>518</v>
      </c>
      <c r="BM196" s="258" t="s">
        <v>2656</v>
      </c>
    </row>
    <row r="197" s="2" customFormat="1" ht="24.15" customHeight="1">
      <c r="A197" s="41"/>
      <c r="B197" s="42"/>
      <c r="C197" s="304" t="s">
        <v>785</v>
      </c>
      <c r="D197" s="304" t="s">
        <v>551</v>
      </c>
      <c r="E197" s="305" t="s">
        <v>2657</v>
      </c>
      <c r="F197" s="306" t="s">
        <v>2658</v>
      </c>
      <c r="G197" s="307" t="s">
        <v>478</v>
      </c>
      <c r="H197" s="308">
        <v>7</v>
      </c>
      <c r="I197" s="309"/>
      <c r="J197" s="308">
        <f>ROUND(I197*H197,3)</f>
        <v>0</v>
      </c>
      <c r="K197" s="310"/>
      <c r="L197" s="311"/>
      <c r="M197" s="312" t="s">
        <v>1</v>
      </c>
      <c r="N197" s="313" t="s">
        <v>41</v>
      </c>
      <c r="O197" s="94"/>
      <c r="P197" s="256">
        <f>O197*H197</f>
        <v>0</v>
      </c>
      <c r="Q197" s="256">
        <v>0</v>
      </c>
      <c r="R197" s="256">
        <f>Q197*H197</f>
        <v>0</v>
      </c>
      <c r="S197" s="256">
        <v>0</v>
      </c>
      <c r="T197" s="257">
        <f>S197*H197</f>
        <v>0</v>
      </c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R197" s="258" t="s">
        <v>1326</v>
      </c>
      <c r="AT197" s="258" t="s">
        <v>551</v>
      </c>
      <c r="AU197" s="258" t="s">
        <v>85</v>
      </c>
      <c r="AY197" s="18" t="s">
        <v>242</v>
      </c>
      <c r="BE197" s="146">
        <f>IF(N197="základní",J197,0)</f>
        <v>0</v>
      </c>
      <c r="BF197" s="146">
        <f>IF(N197="snížená",J197,0)</f>
        <v>0</v>
      </c>
      <c r="BG197" s="146">
        <f>IF(N197="zákl. přenesená",J197,0)</f>
        <v>0</v>
      </c>
      <c r="BH197" s="146">
        <f>IF(N197="sníž. přenesená",J197,0)</f>
        <v>0</v>
      </c>
      <c r="BI197" s="146">
        <f>IF(N197="nulová",J197,0)</f>
        <v>0</v>
      </c>
      <c r="BJ197" s="18" t="s">
        <v>31</v>
      </c>
      <c r="BK197" s="259">
        <f>ROUND(I197*H197,3)</f>
        <v>0</v>
      </c>
      <c r="BL197" s="18" t="s">
        <v>518</v>
      </c>
      <c r="BM197" s="258" t="s">
        <v>2659</v>
      </c>
    </row>
    <row r="198" s="2" customFormat="1" ht="16.5" customHeight="1">
      <c r="A198" s="41"/>
      <c r="B198" s="42"/>
      <c r="C198" s="304" t="s">
        <v>774</v>
      </c>
      <c r="D198" s="304" t="s">
        <v>551</v>
      </c>
      <c r="E198" s="305" t="s">
        <v>2660</v>
      </c>
      <c r="F198" s="306" t="s">
        <v>2661</v>
      </c>
      <c r="G198" s="307" t="s">
        <v>478</v>
      </c>
      <c r="H198" s="308">
        <v>7</v>
      </c>
      <c r="I198" s="309"/>
      <c r="J198" s="308">
        <f>ROUND(I198*H198,3)</f>
        <v>0</v>
      </c>
      <c r="K198" s="310"/>
      <c r="L198" s="311"/>
      <c r="M198" s="312" t="s">
        <v>1</v>
      </c>
      <c r="N198" s="313" t="s">
        <v>41</v>
      </c>
      <c r="O198" s="94"/>
      <c r="P198" s="256">
        <f>O198*H198</f>
        <v>0</v>
      </c>
      <c r="Q198" s="256">
        <v>0</v>
      </c>
      <c r="R198" s="256">
        <f>Q198*H198</f>
        <v>0</v>
      </c>
      <c r="S198" s="256">
        <v>0</v>
      </c>
      <c r="T198" s="257">
        <f>S198*H198</f>
        <v>0</v>
      </c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R198" s="258" t="s">
        <v>1326</v>
      </c>
      <c r="AT198" s="258" t="s">
        <v>551</v>
      </c>
      <c r="AU198" s="258" t="s">
        <v>85</v>
      </c>
      <c r="AY198" s="18" t="s">
        <v>242</v>
      </c>
      <c r="BE198" s="146">
        <f>IF(N198="základní",J198,0)</f>
        <v>0</v>
      </c>
      <c r="BF198" s="146">
        <f>IF(N198="snížená",J198,0)</f>
        <v>0</v>
      </c>
      <c r="BG198" s="146">
        <f>IF(N198="zákl. přenesená",J198,0)</f>
        <v>0</v>
      </c>
      <c r="BH198" s="146">
        <f>IF(N198="sníž. přenesená",J198,0)</f>
        <v>0</v>
      </c>
      <c r="BI198" s="146">
        <f>IF(N198="nulová",J198,0)</f>
        <v>0</v>
      </c>
      <c r="BJ198" s="18" t="s">
        <v>31</v>
      </c>
      <c r="BK198" s="259">
        <f>ROUND(I198*H198,3)</f>
        <v>0</v>
      </c>
      <c r="BL198" s="18" t="s">
        <v>518</v>
      </c>
      <c r="BM198" s="258" t="s">
        <v>2662</v>
      </c>
    </row>
    <row r="199" s="2" customFormat="1" ht="16.5" customHeight="1">
      <c r="A199" s="41"/>
      <c r="B199" s="42"/>
      <c r="C199" s="304" t="s">
        <v>1231</v>
      </c>
      <c r="D199" s="304" t="s">
        <v>551</v>
      </c>
      <c r="E199" s="305" t="s">
        <v>2663</v>
      </c>
      <c r="F199" s="306" t="s">
        <v>2664</v>
      </c>
      <c r="G199" s="307" t="s">
        <v>478</v>
      </c>
      <c r="H199" s="308">
        <v>7</v>
      </c>
      <c r="I199" s="309"/>
      <c r="J199" s="308">
        <f>ROUND(I199*H199,3)</f>
        <v>0</v>
      </c>
      <c r="K199" s="310"/>
      <c r="L199" s="311"/>
      <c r="M199" s="312" t="s">
        <v>1</v>
      </c>
      <c r="N199" s="313" t="s">
        <v>41</v>
      </c>
      <c r="O199" s="94"/>
      <c r="P199" s="256">
        <f>O199*H199</f>
        <v>0</v>
      </c>
      <c r="Q199" s="256">
        <v>0</v>
      </c>
      <c r="R199" s="256">
        <f>Q199*H199</f>
        <v>0</v>
      </c>
      <c r="S199" s="256">
        <v>0</v>
      </c>
      <c r="T199" s="257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58" t="s">
        <v>1326</v>
      </c>
      <c r="AT199" s="258" t="s">
        <v>551</v>
      </c>
      <c r="AU199" s="258" t="s">
        <v>85</v>
      </c>
      <c r="AY199" s="18" t="s">
        <v>242</v>
      </c>
      <c r="BE199" s="146">
        <f>IF(N199="základní",J199,0)</f>
        <v>0</v>
      </c>
      <c r="BF199" s="146">
        <f>IF(N199="snížená",J199,0)</f>
        <v>0</v>
      </c>
      <c r="BG199" s="146">
        <f>IF(N199="zákl. přenesená",J199,0)</f>
        <v>0</v>
      </c>
      <c r="BH199" s="146">
        <f>IF(N199="sníž. přenesená",J199,0)</f>
        <v>0</v>
      </c>
      <c r="BI199" s="146">
        <f>IF(N199="nulová",J199,0)</f>
        <v>0</v>
      </c>
      <c r="BJ199" s="18" t="s">
        <v>31</v>
      </c>
      <c r="BK199" s="259">
        <f>ROUND(I199*H199,3)</f>
        <v>0</v>
      </c>
      <c r="BL199" s="18" t="s">
        <v>518</v>
      </c>
      <c r="BM199" s="258" t="s">
        <v>2665</v>
      </c>
    </row>
    <row r="200" s="2" customFormat="1" ht="24.15" customHeight="1">
      <c r="A200" s="41"/>
      <c r="B200" s="42"/>
      <c r="C200" s="247" t="s">
        <v>1186</v>
      </c>
      <c r="D200" s="247" t="s">
        <v>245</v>
      </c>
      <c r="E200" s="248" t="s">
        <v>2666</v>
      </c>
      <c r="F200" s="249" t="s">
        <v>2667</v>
      </c>
      <c r="G200" s="250" t="s">
        <v>478</v>
      </c>
      <c r="H200" s="251">
        <v>15</v>
      </c>
      <c r="I200" s="252"/>
      <c r="J200" s="251">
        <f>ROUND(I200*H200,3)</f>
        <v>0</v>
      </c>
      <c r="K200" s="253"/>
      <c r="L200" s="44"/>
      <c r="M200" s="254" t="s">
        <v>1</v>
      </c>
      <c r="N200" s="255" t="s">
        <v>41</v>
      </c>
      <c r="O200" s="94"/>
      <c r="P200" s="256">
        <f>O200*H200</f>
        <v>0</v>
      </c>
      <c r="Q200" s="256">
        <v>0</v>
      </c>
      <c r="R200" s="256">
        <f>Q200*H200</f>
        <v>0</v>
      </c>
      <c r="S200" s="256">
        <v>0</v>
      </c>
      <c r="T200" s="257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58" t="s">
        <v>518</v>
      </c>
      <c r="AT200" s="258" t="s">
        <v>245</v>
      </c>
      <c r="AU200" s="258" t="s">
        <v>85</v>
      </c>
      <c r="AY200" s="18" t="s">
        <v>242</v>
      </c>
      <c r="BE200" s="146">
        <f>IF(N200="základní",J200,0)</f>
        <v>0</v>
      </c>
      <c r="BF200" s="146">
        <f>IF(N200="snížená",J200,0)</f>
        <v>0</v>
      </c>
      <c r="BG200" s="146">
        <f>IF(N200="zákl. přenesená",J200,0)</f>
        <v>0</v>
      </c>
      <c r="BH200" s="146">
        <f>IF(N200="sníž. přenesená",J200,0)</f>
        <v>0</v>
      </c>
      <c r="BI200" s="146">
        <f>IF(N200="nulová",J200,0)</f>
        <v>0</v>
      </c>
      <c r="BJ200" s="18" t="s">
        <v>31</v>
      </c>
      <c r="BK200" s="259">
        <f>ROUND(I200*H200,3)</f>
        <v>0</v>
      </c>
      <c r="BL200" s="18" t="s">
        <v>518</v>
      </c>
      <c r="BM200" s="258" t="s">
        <v>2668</v>
      </c>
    </row>
    <row r="201" s="2" customFormat="1" ht="24.15" customHeight="1">
      <c r="A201" s="41"/>
      <c r="B201" s="42"/>
      <c r="C201" s="304" t="s">
        <v>1236</v>
      </c>
      <c r="D201" s="304" t="s">
        <v>551</v>
      </c>
      <c r="E201" s="305" t="s">
        <v>2669</v>
      </c>
      <c r="F201" s="306" t="s">
        <v>2670</v>
      </c>
      <c r="G201" s="307" t="s">
        <v>478</v>
      </c>
      <c r="H201" s="308">
        <v>15</v>
      </c>
      <c r="I201" s="309"/>
      <c r="J201" s="308">
        <f>ROUND(I201*H201,3)</f>
        <v>0</v>
      </c>
      <c r="K201" s="310"/>
      <c r="L201" s="311"/>
      <c r="M201" s="312" t="s">
        <v>1</v>
      </c>
      <c r="N201" s="313" t="s">
        <v>41</v>
      </c>
      <c r="O201" s="94"/>
      <c r="P201" s="256">
        <f>O201*H201</f>
        <v>0</v>
      </c>
      <c r="Q201" s="256">
        <v>0</v>
      </c>
      <c r="R201" s="256">
        <f>Q201*H201</f>
        <v>0</v>
      </c>
      <c r="S201" s="256">
        <v>0</v>
      </c>
      <c r="T201" s="257">
        <f>S201*H201</f>
        <v>0</v>
      </c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R201" s="258" t="s">
        <v>1326</v>
      </c>
      <c r="AT201" s="258" t="s">
        <v>551</v>
      </c>
      <c r="AU201" s="258" t="s">
        <v>85</v>
      </c>
      <c r="AY201" s="18" t="s">
        <v>242</v>
      </c>
      <c r="BE201" s="146">
        <f>IF(N201="základní",J201,0)</f>
        <v>0</v>
      </c>
      <c r="BF201" s="146">
        <f>IF(N201="snížená",J201,0)</f>
        <v>0</v>
      </c>
      <c r="BG201" s="146">
        <f>IF(N201="zákl. přenesená",J201,0)</f>
        <v>0</v>
      </c>
      <c r="BH201" s="146">
        <f>IF(N201="sníž. přenesená",J201,0)</f>
        <v>0</v>
      </c>
      <c r="BI201" s="146">
        <f>IF(N201="nulová",J201,0)</f>
        <v>0</v>
      </c>
      <c r="BJ201" s="18" t="s">
        <v>31</v>
      </c>
      <c r="BK201" s="259">
        <f>ROUND(I201*H201,3)</f>
        <v>0</v>
      </c>
      <c r="BL201" s="18" t="s">
        <v>518</v>
      </c>
      <c r="BM201" s="258" t="s">
        <v>2671</v>
      </c>
    </row>
    <row r="202" s="2" customFormat="1" ht="16.5" customHeight="1">
      <c r="A202" s="41"/>
      <c r="B202" s="42"/>
      <c r="C202" s="304" t="s">
        <v>1271</v>
      </c>
      <c r="D202" s="304" t="s">
        <v>551</v>
      </c>
      <c r="E202" s="305" t="s">
        <v>2672</v>
      </c>
      <c r="F202" s="306" t="s">
        <v>2664</v>
      </c>
      <c r="G202" s="307" t="s">
        <v>478</v>
      </c>
      <c r="H202" s="308">
        <v>15</v>
      </c>
      <c r="I202" s="309"/>
      <c r="J202" s="308">
        <f>ROUND(I202*H202,3)</f>
        <v>0</v>
      </c>
      <c r="K202" s="310"/>
      <c r="L202" s="311"/>
      <c r="M202" s="312" t="s">
        <v>1</v>
      </c>
      <c r="N202" s="313" t="s">
        <v>41</v>
      </c>
      <c r="O202" s="94"/>
      <c r="P202" s="256">
        <f>O202*H202</f>
        <v>0</v>
      </c>
      <c r="Q202" s="256">
        <v>0</v>
      </c>
      <c r="R202" s="256">
        <f>Q202*H202</f>
        <v>0</v>
      </c>
      <c r="S202" s="256">
        <v>0</v>
      </c>
      <c r="T202" s="257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58" t="s">
        <v>1326</v>
      </c>
      <c r="AT202" s="258" t="s">
        <v>551</v>
      </c>
      <c r="AU202" s="258" t="s">
        <v>85</v>
      </c>
      <c r="AY202" s="18" t="s">
        <v>242</v>
      </c>
      <c r="BE202" s="146">
        <f>IF(N202="základní",J202,0)</f>
        <v>0</v>
      </c>
      <c r="BF202" s="146">
        <f>IF(N202="snížená",J202,0)</f>
        <v>0</v>
      </c>
      <c r="BG202" s="146">
        <f>IF(N202="zákl. přenesená",J202,0)</f>
        <v>0</v>
      </c>
      <c r="BH202" s="146">
        <f>IF(N202="sníž. přenesená",J202,0)</f>
        <v>0</v>
      </c>
      <c r="BI202" s="146">
        <f>IF(N202="nulová",J202,0)</f>
        <v>0</v>
      </c>
      <c r="BJ202" s="18" t="s">
        <v>31</v>
      </c>
      <c r="BK202" s="259">
        <f>ROUND(I202*H202,3)</f>
        <v>0</v>
      </c>
      <c r="BL202" s="18" t="s">
        <v>518</v>
      </c>
      <c r="BM202" s="258" t="s">
        <v>2673</v>
      </c>
    </row>
    <row r="203" s="2" customFormat="1" ht="16.5" customHeight="1">
      <c r="A203" s="41"/>
      <c r="B203" s="42"/>
      <c r="C203" s="304" t="s">
        <v>2407</v>
      </c>
      <c r="D203" s="304" t="s">
        <v>551</v>
      </c>
      <c r="E203" s="305" t="s">
        <v>2674</v>
      </c>
      <c r="F203" s="306" t="s">
        <v>2661</v>
      </c>
      <c r="G203" s="307" t="s">
        <v>478</v>
      </c>
      <c r="H203" s="308">
        <v>15</v>
      </c>
      <c r="I203" s="309"/>
      <c r="J203" s="308">
        <f>ROUND(I203*H203,3)</f>
        <v>0</v>
      </c>
      <c r="K203" s="310"/>
      <c r="L203" s="311"/>
      <c r="M203" s="312" t="s">
        <v>1</v>
      </c>
      <c r="N203" s="313" t="s">
        <v>41</v>
      </c>
      <c r="O203" s="94"/>
      <c r="P203" s="256">
        <f>O203*H203</f>
        <v>0</v>
      </c>
      <c r="Q203" s="256">
        <v>0</v>
      </c>
      <c r="R203" s="256">
        <f>Q203*H203</f>
        <v>0</v>
      </c>
      <c r="S203" s="256">
        <v>0</v>
      </c>
      <c r="T203" s="257">
        <f>S203*H203</f>
        <v>0</v>
      </c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R203" s="258" t="s">
        <v>1326</v>
      </c>
      <c r="AT203" s="258" t="s">
        <v>551</v>
      </c>
      <c r="AU203" s="258" t="s">
        <v>85</v>
      </c>
      <c r="AY203" s="18" t="s">
        <v>242</v>
      </c>
      <c r="BE203" s="146">
        <f>IF(N203="základní",J203,0)</f>
        <v>0</v>
      </c>
      <c r="BF203" s="146">
        <f>IF(N203="snížená",J203,0)</f>
        <v>0</v>
      </c>
      <c r="BG203" s="146">
        <f>IF(N203="zákl. přenesená",J203,0)</f>
        <v>0</v>
      </c>
      <c r="BH203" s="146">
        <f>IF(N203="sníž. přenesená",J203,0)</f>
        <v>0</v>
      </c>
      <c r="BI203" s="146">
        <f>IF(N203="nulová",J203,0)</f>
        <v>0</v>
      </c>
      <c r="BJ203" s="18" t="s">
        <v>31</v>
      </c>
      <c r="BK203" s="259">
        <f>ROUND(I203*H203,3)</f>
        <v>0</v>
      </c>
      <c r="BL203" s="18" t="s">
        <v>518</v>
      </c>
      <c r="BM203" s="258" t="s">
        <v>2675</v>
      </c>
    </row>
    <row r="204" s="2" customFormat="1" ht="24.15" customHeight="1">
      <c r="A204" s="41"/>
      <c r="B204" s="42"/>
      <c r="C204" s="247" t="s">
        <v>768</v>
      </c>
      <c r="D204" s="247" t="s">
        <v>245</v>
      </c>
      <c r="E204" s="248" t="s">
        <v>2676</v>
      </c>
      <c r="F204" s="249" t="s">
        <v>2677</v>
      </c>
      <c r="G204" s="250" t="s">
        <v>478</v>
      </c>
      <c r="H204" s="251">
        <v>4</v>
      </c>
      <c r="I204" s="252"/>
      <c r="J204" s="251">
        <f>ROUND(I204*H204,3)</f>
        <v>0</v>
      </c>
      <c r="K204" s="253"/>
      <c r="L204" s="44"/>
      <c r="M204" s="254" t="s">
        <v>1</v>
      </c>
      <c r="N204" s="255" t="s">
        <v>41</v>
      </c>
      <c r="O204" s="94"/>
      <c r="P204" s="256">
        <f>O204*H204</f>
        <v>0</v>
      </c>
      <c r="Q204" s="256">
        <v>0</v>
      </c>
      <c r="R204" s="256">
        <f>Q204*H204</f>
        <v>0</v>
      </c>
      <c r="S204" s="256">
        <v>0</v>
      </c>
      <c r="T204" s="257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58" t="s">
        <v>518</v>
      </c>
      <c r="AT204" s="258" t="s">
        <v>245</v>
      </c>
      <c r="AU204" s="258" t="s">
        <v>85</v>
      </c>
      <c r="AY204" s="18" t="s">
        <v>242</v>
      </c>
      <c r="BE204" s="146">
        <f>IF(N204="základní",J204,0)</f>
        <v>0</v>
      </c>
      <c r="BF204" s="146">
        <f>IF(N204="snížená",J204,0)</f>
        <v>0</v>
      </c>
      <c r="BG204" s="146">
        <f>IF(N204="zákl. přenesená",J204,0)</f>
        <v>0</v>
      </c>
      <c r="BH204" s="146">
        <f>IF(N204="sníž. přenesená",J204,0)</f>
        <v>0</v>
      </c>
      <c r="BI204" s="146">
        <f>IF(N204="nulová",J204,0)</f>
        <v>0</v>
      </c>
      <c r="BJ204" s="18" t="s">
        <v>31</v>
      </c>
      <c r="BK204" s="259">
        <f>ROUND(I204*H204,3)</f>
        <v>0</v>
      </c>
      <c r="BL204" s="18" t="s">
        <v>518</v>
      </c>
      <c r="BM204" s="258" t="s">
        <v>2678</v>
      </c>
    </row>
    <row r="205" s="2" customFormat="1" ht="24.15" customHeight="1">
      <c r="A205" s="41"/>
      <c r="B205" s="42"/>
      <c r="C205" s="304" t="s">
        <v>792</v>
      </c>
      <c r="D205" s="304" t="s">
        <v>551</v>
      </c>
      <c r="E205" s="305" t="s">
        <v>2679</v>
      </c>
      <c r="F205" s="306" t="s">
        <v>2680</v>
      </c>
      <c r="G205" s="307" t="s">
        <v>478</v>
      </c>
      <c r="H205" s="308">
        <v>4</v>
      </c>
      <c r="I205" s="309"/>
      <c r="J205" s="308">
        <f>ROUND(I205*H205,3)</f>
        <v>0</v>
      </c>
      <c r="K205" s="310"/>
      <c r="L205" s="311"/>
      <c r="M205" s="312" t="s">
        <v>1</v>
      </c>
      <c r="N205" s="313" t="s">
        <v>41</v>
      </c>
      <c r="O205" s="94"/>
      <c r="P205" s="256">
        <f>O205*H205</f>
        <v>0</v>
      </c>
      <c r="Q205" s="256">
        <v>0</v>
      </c>
      <c r="R205" s="256">
        <f>Q205*H205</f>
        <v>0</v>
      </c>
      <c r="S205" s="256">
        <v>0</v>
      </c>
      <c r="T205" s="257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58" t="s">
        <v>1326</v>
      </c>
      <c r="AT205" s="258" t="s">
        <v>551</v>
      </c>
      <c r="AU205" s="258" t="s">
        <v>85</v>
      </c>
      <c r="AY205" s="18" t="s">
        <v>242</v>
      </c>
      <c r="BE205" s="146">
        <f>IF(N205="základní",J205,0)</f>
        <v>0</v>
      </c>
      <c r="BF205" s="146">
        <f>IF(N205="snížená",J205,0)</f>
        <v>0</v>
      </c>
      <c r="BG205" s="146">
        <f>IF(N205="zákl. přenesená",J205,0)</f>
        <v>0</v>
      </c>
      <c r="BH205" s="146">
        <f>IF(N205="sníž. přenesená",J205,0)</f>
        <v>0</v>
      </c>
      <c r="BI205" s="146">
        <f>IF(N205="nulová",J205,0)</f>
        <v>0</v>
      </c>
      <c r="BJ205" s="18" t="s">
        <v>31</v>
      </c>
      <c r="BK205" s="259">
        <f>ROUND(I205*H205,3)</f>
        <v>0</v>
      </c>
      <c r="BL205" s="18" t="s">
        <v>518</v>
      </c>
      <c r="BM205" s="258" t="s">
        <v>2681</v>
      </c>
    </row>
    <row r="206" s="2" customFormat="1" ht="16.5" customHeight="1">
      <c r="A206" s="41"/>
      <c r="B206" s="42"/>
      <c r="C206" s="304" t="s">
        <v>2682</v>
      </c>
      <c r="D206" s="304" t="s">
        <v>551</v>
      </c>
      <c r="E206" s="305" t="s">
        <v>2683</v>
      </c>
      <c r="F206" s="306" t="s">
        <v>2664</v>
      </c>
      <c r="G206" s="307" t="s">
        <v>478</v>
      </c>
      <c r="H206" s="308">
        <v>4</v>
      </c>
      <c r="I206" s="309"/>
      <c r="J206" s="308">
        <f>ROUND(I206*H206,3)</f>
        <v>0</v>
      </c>
      <c r="K206" s="310"/>
      <c r="L206" s="311"/>
      <c r="M206" s="312" t="s">
        <v>1</v>
      </c>
      <c r="N206" s="313" t="s">
        <v>41</v>
      </c>
      <c r="O206" s="94"/>
      <c r="P206" s="256">
        <f>O206*H206</f>
        <v>0</v>
      </c>
      <c r="Q206" s="256">
        <v>0</v>
      </c>
      <c r="R206" s="256">
        <f>Q206*H206</f>
        <v>0</v>
      </c>
      <c r="S206" s="256">
        <v>0</v>
      </c>
      <c r="T206" s="257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58" t="s">
        <v>1326</v>
      </c>
      <c r="AT206" s="258" t="s">
        <v>551</v>
      </c>
      <c r="AU206" s="258" t="s">
        <v>85</v>
      </c>
      <c r="AY206" s="18" t="s">
        <v>242</v>
      </c>
      <c r="BE206" s="146">
        <f>IF(N206="základní",J206,0)</f>
        <v>0</v>
      </c>
      <c r="BF206" s="146">
        <f>IF(N206="snížená",J206,0)</f>
        <v>0</v>
      </c>
      <c r="BG206" s="146">
        <f>IF(N206="zákl. přenesená",J206,0)</f>
        <v>0</v>
      </c>
      <c r="BH206" s="146">
        <f>IF(N206="sníž. přenesená",J206,0)</f>
        <v>0</v>
      </c>
      <c r="BI206" s="146">
        <f>IF(N206="nulová",J206,0)</f>
        <v>0</v>
      </c>
      <c r="BJ206" s="18" t="s">
        <v>31</v>
      </c>
      <c r="BK206" s="259">
        <f>ROUND(I206*H206,3)</f>
        <v>0</v>
      </c>
      <c r="BL206" s="18" t="s">
        <v>518</v>
      </c>
      <c r="BM206" s="258" t="s">
        <v>2684</v>
      </c>
    </row>
    <row r="207" s="2" customFormat="1" ht="16.5" customHeight="1">
      <c r="A207" s="41"/>
      <c r="B207" s="42"/>
      <c r="C207" s="304" t="s">
        <v>2409</v>
      </c>
      <c r="D207" s="304" t="s">
        <v>551</v>
      </c>
      <c r="E207" s="305" t="s">
        <v>2685</v>
      </c>
      <c r="F207" s="306" t="s">
        <v>2661</v>
      </c>
      <c r="G207" s="307" t="s">
        <v>478</v>
      </c>
      <c r="H207" s="308">
        <v>4</v>
      </c>
      <c r="I207" s="309"/>
      <c r="J207" s="308">
        <f>ROUND(I207*H207,3)</f>
        <v>0</v>
      </c>
      <c r="K207" s="310"/>
      <c r="L207" s="311"/>
      <c r="M207" s="312" t="s">
        <v>1</v>
      </c>
      <c r="N207" s="313" t="s">
        <v>41</v>
      </c>
      <c r="O207" s="94"/>
      <c r="P207" s="256">
        <f>O207*H207</f>
        <v>0</v>
      </c>
      <c r="Q207" s="256">
        <v>0</v>
      </c>
      <c r="R207" s="256">
        <f>Q207*H207</f>
        <v>0</v>
      </c>
      <c r="S207" s="256">
        <v>0</v>
      </c>
      <c r="T207" s="257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58" t="s">
        <v>1326</v>
      </c>
      <c r="AT207" s="258" t="s">
        <v>551</v>
      </c>
      <c r="AU207" s="258" t="s">
        <v>85</v>
      </c>
      <c r="AY207" s="18" t="s">
        <v>242</v>
      </c>
      <c r="BE207" s="146">
        <f>IF(N207="základní",J207,0)</f>
        <v>0</v>
      </c>
      <c r="BF207" s="146">
        <f>IF(N207="snížená",J207,0)</f>
        <v>0</v>
      </c>
      <c r="BG207" s="146">
        <f>IF(N207="zákl. přenesená",J207,0)</f>
        <v>0</v>
      </c>
      <c r="BH207" s="146">
        <f>IF(N207="sníž. přenesená",J207,0)</f>
        <v>0</v>
      </c>
      <c r="BI207" s="146">
        <f>IF(N207="nulová",J207,0)</f>
        <v>0</v>
      </c>
      <c r="BJ207" s="18" t="s">
        <v>31</v>
      </c>
      <c r="BK207" s="259">
        <f>ROUND(I207*H207,3)</f>
        <v>0</v>
      </c>
      <c r="BL207" s="18" t="s">
        <v>518</v>
      </c>
      <c r="BM207" s="258" t="s">
        <v>2686</v>
      </c>
    </row>
    <row r="208" s="2" customFormat="1" ht="21.75" customHeight="1">
      <c r="A208" s="41"/>
      <c r="B208" s="42"/>
      <c r="C208" s="247" t="s">
        <v>2687</v>
      </c>
      <c r="D208" s="247" t="s">
        <v>245</v>
      </c>
      <c r="E208" s="248" t="s">
        <v>2688</v>
      </c>
      <c r="F208" s="249" t="s">
        <v>2689</v>
      </c>
      <c r="G208" s="250" t="s">
        <v>478</v>
      </c>
      <c r="H208" s="251">
        <v>12</v>
      </c>
      <c r="I208" s="252"/>
      <c r="J208" s="251">
        <f>ROUND(I208*H208,3)</f>
        <v>0</v>
      </c>
      <c r="K208" s="253"/>
      <c r="L208" s="44"/>
      <c r="M208" s="254" t="s">
        <v>1</v>
      </c>
      <c r="N208" s="255" t="s">
        <v>41</v>
      </c>
      <c r="O208" s="94"/>
      <c r="P208" s="256">
        <f>O208*H208</f>
        <v>0</v>
      </c>
      <c r="Q208" s="256">
        <v>0</v>
      </c>
      <c r="R208" s="256">
        <f>Q208*H208</f>
        <v>0</v>
      </c>
      <c r="S208" s="256">
        <v>0</v>
      </c>
      <c r="T208" s="257">
        <f>S208*H208</f>
        <v>0</v>
      </c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R208" s="258" t="s">
        <v>518</v>
      </c>
      <c r="AT208" s="258" t="s">
        <v>245</v>
      </c>
      <c r="AU208" s="258" t="s">
        <v>85</v>
      </c>
      <c r="AY208" s="18" t="s">
        <v>242</v>
      </c>
      <c r="BE208" s="146">
        <f>IF(N208="základní",J208,0)</f>
        <v>0</v>
      </c>
      <c r="BF208" s="146">
        <f>IF(N208="snížená",J208,0)</f>
        <v>0</v>
      </c>
      <c r="BG208" s="146">
        <f>IF(N208="zákl. přenesená",J208,0)</f>
        <v>0</v>
      </c>
      <c r="BH208" s="146">
        <f>IF(N208="sníž. přenesená",J208,0)</f>
        <v>0</v>
      </c>
      <c r="BI208" s="146">
        <f>IF(N208="nulová",J208,0)</f>
        <v>0</v>
      </c>
      <c r="BJ208" s="18" t="s">
        <v>31</v>
      </c>
      <c r="BK208" s="259">
        <f>ROUND(I208*H208,3)</f>
        <v>0</v>
      </c>
      <c r="BL208" s="18" t="s">
        <v>518</v>
      </c>
      <c r="BM208" s="258" t="s">
        <v>2690</v>
      </c>
    </row>
    <row r="209" s="2" customFormat="1" ht="16.5" customHeight="1">
      <c r="A209" s="41"/>
      <c r="B209" s="42"/>
      <c r="C209" s="304" t="s">
        <v>1212</v>
      </c>
      <c r="D209" s="304" t="s">
        <v>551</v>
      </c>
      <c r="E209" s="305" t="s">
        <v>2691</v>
      </c>
      <c r="F209" s="306" t="s">
        <v>2692</v>
      </c>
      <c r="G209" s="307" t="s">
        <v>478</v>
      </c>
      <c r="H209" s="308">
        <v>12</v>
      </c>
      <c r="I209" s="309"/>
      <c r="J209" s="308">
        <f>ROUND(I209*H209,3)</f>
        <v>0</v>
      </c>
      <c r="K209" s="310"/>
      <c r="L209" s="311"/>
      <c r="M209" s="312" t="s">
        <v>1</v>
      </c>
      <c r="N209" s="313" t="s">
        <v>41</v>
      </c>
      <c r="O209" s="94"/>
      <c r="P209" s="256">
        <f>O209*H209</f>
        <v>0</v>
      </c>
      <c r="Q209" s="256">
        <v>0</v>
      </c>
      <c r="R209" s="256">
        <f>Q209*H209</f>
        <v>0</v>
      </c>
      <c r="S209" s="256">
        <v>0</v>
      </c>
      <c r="T209" s="257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58" t="s">
        <v>1326</v>
      </c>
      <c r="AT209" s="258" t="s">
        <v>551</v>
      </c>
      <c r="AU209" s="258" t="s">
        <v>85</v>
      </c>
      <c r="AY209" s="18" t="s">
        <v>242</v>
      </c>
      <c r="BE209" s="146">
        <f>IF(N209="základní",J209,0)</f>
        <v>0</v>
      </c>
      <c r="BF209" s="146">
        <f>IF(N209="snížená",J209,0)</f>
        <v>0</v>
      </c>
      <c r="BG209" s="146">
        <f>IF(N209="zákl. přenesená",J209,0)</f>
        <v>0</v>
      </c>
      <c r="BH209" s="146">
        <f>IF(N209="sníž. přenesená",J209,0)</f>
        <v>0</v>
      </c>
      <c r="BI209" s="146">
        <f>IF(N209="nulová",J209,0)</f>
        <v>0</v>
      </c>
      <c r="BJ209" s="18" t="s">
        <v>31</v>
      </c>
      <c r="BK209" s="259">
        <f>ROUND(I209*H209,3)</f>
        <v>0</v>
      </c>
      <c r="BL209" s="18" t="s">
        <v>518</v>
      </c>
      <c r="BM209" s="258" t="s">
        <v>2693</v>
      </c>
    </row>
    <row r="210" s="2" customFormat="1" ht="37.8" customHeight="1">
      <c r="A210" s="41"/>
      <c r="B210" s="42"/>
      <c r="C210" s="247" t="s">
        <v>2425</v>
      </c>
      <c r="D210" s="247" t="s">
        <v>245</v>
      </c>
      <c r="E210" s="248" t="s">
        <v>2694</v>
      </c>
      <c r="F210" s="249" t="s">
        <v>2695</v>
      </c>
      <c r="G210" s="250" t="s">
        <v>478</v>
      </c>
      <c r="H210" s="251">
        <v>1</v>
      </c>
      <c r="I210" s="252"/>
      <c r="J210" s="251">
        <f>ROUND(I210*H210,3)</f>
        <v>0</v>
      </c>
      <c r="K210" s="253"/>
      <c r="L210" s="44"/>
      <c r="M210" s="254" t="s">
        <v>1</v>
      </c>
      <c r="N210" s="255" t="s">
        <v>41</v>
      </c>
      <c r="O210" s="94"/>
      <c r="P210" s="256">
        <f>O210*H210</f>
        <v>0</v>
      </c>
      <c r="Q210" s="256">
        <v>0</v>
      </c>
      <c r="R210" s="256">
        <f>Q210*H210</f>
        <v>0</v>
      </c>
      <c r="S210" s="256">
        <v>0</v>
      </c>
      <c r="T210" s="257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58" t="s">
        <v>518</v>
      </c>
      <c r="AT210" s="258" t="s">
        <v>245</v>
      </c>
      <c r="AU210" s="258" t="s">
        <v>85</v>
      </c>
      <c r="AY210" s="18" t="s">
        <v>242</v>
      </c>
      <c r="BE210" s="146">
        <f>IF(N210="základní",J210,0)</f>
        <v>0</v>
      </c>
      <c r="BF210" s="146">
        <f>IF(N210="snížená",J210,0)</f>
        <v>0</v>
      </c>
      <c r="BG210" s="146">
        <f>IF(N210="zákl. přenesená",J210,0)</f>
        <v>0</v>
      </c>
      <c r="BH210" s="146">
        <f>IF(N210="sníž. přenesená",J210,0)</f>
        <v>0</v>
      </c>
      <c r="BI210" s="146">
        <f>IF(N210="nulová",J210,0)</f>
        <v>0</v>
      </c>
      <c r="BJ210" s="18" t="s">
        <v>31</v>
      </c>
      <c r="BK210" s="259">
        <f>ROUND(I210*H210,3)</f>
        <v>0</v>
      </c>
      <c r="BL210" s="18" t="s">
        <v>518</v>
      </c>
      <c r="BM210" s="258" t="s">
        <v>2696</v>
      </c>
    </row>
    <row r="211" s="2" customFormat="1" ht="21.75" customHeight="1">
      <c r="A211" s="41"/>
      <c r="B211" s="42"/>
      <c r="C211" s="304" t="s">
        <v>1192</v>
      </c>
      <c r="D211" s="304" t="s">
        <v>551</v>
      </c>
      <c r="E211" s="305" t="s">
        <v>2697</v>
      </c>
      <c r="F211" s="306" t="s">
        <v>2698</v>
      </c>
      <c r="G211" s="307" t="s">
        <v>478</v>
      </c>
      <c r="H211" s="308">
        <v>1</v>
      </c>
      <c r="I211" s="309"/>
      <c r="J211" s="308">
        <f>ROUND(I211*H211,3)</f>
        <v>0</v>
      </c>
      <c r="K211" s="310"/>
      <c r="L211" s="311"/>
      <c r="M211" s="312" t="s">
        <v>1</v>
      </c>
      <c r="N211" s="313" t="s">
        <v>41</v>
      </c>
      <c r="O211" s="94"/>
      <c r="P211" s="256">
        <f>O211*H211</f>
        <v>0</v>
      </c>
      <c r="Q211" s="256">
        <v>0</v>
      </c>
      <c r="R211" s="256">
        <f>Q211*H211</f>
        <v>0</v>
      </c>
      <c r="S211" s="256">
        <v>0</v>
      </c>
      <c r="T211" s="257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58" t="s">
        <v>1326</v>
      </c>
      <c r="AT211" s="258" t="s">
        <v>551</v>
      </c>
      <c r="AU211" s="258" t="s">
        <v>85</v>
      </c>
      <c r="AY211" s="18" t="s">
        <v>242</v>
      </c>
      <c r="BE211" s="146">
        <f>IF(N211="základní",J211,0)</f>
        <v>0</v>
      </c>
      <c r="BF211" s="146">
        <f>IF(N211="snížená",J211,0)</f>
        <v>0</v>
      </c>
      <c r="BG211" s="146">
        <f>IF(N211="zákl. přenesená",J211,0)</f>
        <v>0</v>
      </c>
      <c r="BH211" s="146">
        <f>IF(N211="sníž. přenesená",J211,0)</f>
        <v>0</v>
      </c>
      <c r="BI211" s="146">
        <f>IF(N211="nulová",J211,0)</f>
        <v>0</v>
      </c>
      <c r="BJ211" s="18" t="s">
        <v>31</v>
      </c>
      <c r="BK211" s="259">
        <f>ROUND(I211*H211,3)</f>
        <v>0</v>
      </c>
      <c r="BL211" s="18" t="s">
        <v>518</v>
      </c>
      <c r="BM211" s="258" t="s">
        <v>2699</v>
      </c>
    </row>
    <row r="212" s="2" customFormat="1" ht="33" customHeight="1">
      <c r="A212" s="41"/>
      <c r="B212" s="42"/>
      <c r="C212" s="247" t="s">
        <v>1199</v>
      </c>
      <c r="D212" s="247" t="s">
        <v>245</v>
      </c>
      <c r="E212" s="248" t="s">
        <v>2700</v>
      </c>
      <c r="F212" s="249" t="s">
        <v>2701</v>
      </c>
      <c r="G212" s="250" t="s">
        <v>478</v>
      </c>
      <c r="H212" s="251">
        <v>114</v>
      </c>
      <c r="I212" s="252"/>
      <c r="J212" s="251">
        <f>ROUND(I212*H212,3)</f>
        <v>0</v>
      </c>
      <c r="K212" s="253"/>
      <c r="L212" s="44"/>
      <c r="M212" s="254" t="s">
        <v>1</v>
      </c>
      <c r="N212" s="255" t="s">
        <v>41</v>
      </c>
      <c r="O212" s="94"/>
      <c r="P212" s="256">
        <f>O212*H212</f>
        <v>0</v>
      </c>
      <c r="Q212" s="256">
        <v>0</v>
      </c>
      <c r="R212" s="256">
        <f>Q212*H212</f>
        <v>0</v>
      </c>
      <c r="S212" s="256">
        <v>0</v>
      </c>
      <c r="T212" s="257">
        <f>S212*H212</f>
        <v>0</v>
      </c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R212" s="258" t="s">
        <v>518</v>
      </c>
      <c r="AT212" s="258" t="s">
        <v>245</v>
      </c>
      <c r="AU212" s="258" t="s">
        <v>85</v>
      </c>
      <c r="AY212" s="18" t="s">
        <v>242</v>
      </c>
      <c r="BE212" s="146">
        <f>IF(N212="základní",J212,0)</f>
        <v>0</v>
      </c>
      <c r="BF212" s="146">
        <f>IF(N212="snížená",J212,0)</f>
        <v>0</v>
      </c>
      <c r="BG212" s="146">
        <f>IF(N212="zákl. přenesená",J212,0)</f>
        <v>0</v>
      </c>
      <c r="BH212" s="146">
        <f>IF(N212="sníž. přenesená",J212,0)</f>
        <v>0</v>
      </c>
      <c r="BI212" s="146">
        <f>IF(N212="nulová",J212,0)</f>
        <v>0</v>
      </c>
      <c r="BJ212" s="18" t="s">
        <v>31</v>
      </c>
      <c r="BK212" s="259">
        <f>ROUND(I212*H212,3)</f>
        <v>0</v>
      </c>
      <c r="BL212" s="18" t="s">
        <v>518</v>
      </c>
      <c r="BM212" s="258" t="s">
        <v>2702</v>
      </c>
    </row>
    <row r="213" s="2" customFormat="1" ht="24.15" customHeight="1">
      <c r="A213" s="41"/>
      <c r="B213" s="42"/>
      <c r="C213" s="304" t="s">
        <v>1205</v>
      </c>
      <c r="D213" s="304" t="s">
        <v>551</v>
      </c>
      <c r="E213" s="305" t="s">
        <v>2703</v>
      </c>
      <c r="F213" s="306" t="s">
        <v>2704</v>
      </c>
      <c r="G213" s="307" t="s">
        <v>478</v>
      </c>
      <c r="H213" s="308">
        <v>114</v>
      </c>
      <c r="I213" s="309"/>
      <c r="J213" s="308">
        <f>ROUND(I213*H213,3)</f>
        <v>0</v>
      </c>
      <c r="K213" s="310"/>
      <c r="L213" s="311"/>
      <c r="M213" s="312" t="s">
        <v>1</v>
      </c>
      <c r="N213" s="313" t="s">
        <v>41</v>
      </c>
      <c r="O213" s="94"/>
      <c r="P213" s="256">
        <f>O213*H213</f>
        <v>0</v>
      </c>
      <c r="Q213" s="256">
        <v>0</v>
      </c>
      <c r="R213" s="256">
        <f>Q213*H213</f>
        <v>0</v>
      </c>
      <c r="S213" s="256">
        <v>0</v>
      </c>
      <c r="T213" s="257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58" t="s">
        <v>1326</v>
      </c>
      <c r="AT213" s="258" t="s">
        <v>551</v>
      </c>
      <c r="AU213" s="258" t="s">
        <v>85</v>
      </c>
      <c r="AY213" s="18" t="s">
        <v>242</v>
      </c>
      <c r="BE213" s="146">
        <f>IF(N213="základní",J213,0)</f>
        <v>0</v>
      </c>
      <c r="BF213" s="146">
        <f>IF(N213="snížená",J213,0)</f>
        <v>0</v>
      </c>
      <c r="BG213" s="146">
        <f>IF(N213="zákl. přenesená",J213,0)</f>
        <v>0</v>
      </c>
      <c r="BH213" s="146">
        <f>IF(N213="sníž. přenesená",J213,0)</f>
        <v>0</v>
      </c>
      <c r="BI213" s="146">
        <f>IF(N213="nulová",J213,0)</f>
        <v>0</v>
      </c>
      <c r="BJ213" s="18" t="s">
        <v>31</v>
      </c>
      <c r="BK213" s="259">
        <f>ROUND(I213*H213,3)</f>
        <v>0</v>
      </c>
      <c r="BL213" s="18" t="s">
        <v>518</v>
      </c>
      <c r="BM213" s="258" t="s">
        <v>2705</v>
      </c>
    </row>
    <row r="214" s="2" customFormat="1" ht="16.5" customHeight="1">
      <c r="A214" s="41"/>
      <c r="B214" s="42"/>
      <c r="C214" s="304" t="s">
        <v>576</v>
      </c>
      <c r="D214" s="304" t="s">
        <v>551</v>
      </c>
      <c r="E214" s="305" t="s">
        <v>2706</v>
      </c>
      <c r="F214" s="306" t="s">
        <v>2661</v>
      </c>
      <c r="G214" s="307" t="s">
        <v>478</v>
      </c>
      <c r="H214" s="308">
        <v>114</v>
      </c>
      <c r="I214" s="309"/>
      <c r="J214" s="308">
        <f>ROUND(I214*H214,3)</f>
        <v>0</v>
      </c>
      <c r="K214" s="310"/>
      <c r="L214" s="311"/>
      <c r="M214" s="312" t="s">
        <v>1</v>
      </c>
      <c r="N214" s="313" t="s">
        <v>41</v>
      </c>
      <c r="O214" s="94"/>
      <c r="P214" s="256">
        <f>O214*H214</f>
        <v>0</v>
      </c>
      <c r="Q214" s="256">
        <v>0</v>
      </c>
      <c r="R214" s="256">
        <f>Q214*H214</f>
        <v>0</v>
      </c>
      <c r="S214" s="256">
        <v>0</v>
      </c>
      <c r="T214" s="257">
        <f>S214*H214</f>
        <v>0</v>
      </c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R214" s="258" t="s">
        <v>1326</v>
      </c>
      <c r="AT214" s="258" t="s">
        <v>551</v>
      </c>
      <c r="AU214" s="258" t="s">
        <v>85</v>
      </c>
      <c r="AY214" s="18" t="s">
        <v>242</v>
      </c>
      <c r="BE214" s="146">
        <f>IF(N214="základní",J214,0)</f>
        <v>0</v>
      </c>
      <c r="BF214" s="146">
        <f>IF(N214="snížená",J214,0)</f>
        <v>0</v>
      </c>
      <c r="BG214" s="146">
        <f>IF(N214="zákl. přenesená",J214,0)</f>
        <v>0</v>
      </c>
      <c r="BH214" s="146">
        <f>IF(N214="sníž. přenesená",J214,0)</f>
        <v>0</v>
      </c>
      <c r="BI214" s="146">
        <f>IF(N214="nulová",J214,0)</f>
        <v>0</v>
      </c>
      <c r="BJ214" s="18" t="s">
        <v>31</v>
      </c>
      <c r="BK214" s="259">
        <f>ROUND(I214*H214,3)</f>
        <v>0</v>
      </c>
      <c r="BL214" s="18" t="s">
        <v>518</v>
      </c>
      <c r="BM214" s="258" t="s">
        <v>2707</v>
      </c>
    </row>
    <row r="215" s="2" customFormat="1" ht="37.8" customHeight="1">
      <c r="A215" s="41"/>
      <c r="B215" s="42"/>
      <c r="C215" s="247" t="s">
        <v>612</v>
      </c>
      <c r="D215" s="247" t="s">
        <v>245</v>
      </c>
      <c r="E215" s="248" t="s">
        <v>2708</v>
      </c>
      <c r="F215" s="249" t="s">
        <v>2709</v>
      </c>
      <c r="G215" s="250" t="s">
        <v>478</v>
      </c>
      <c r="H215" s="251">
        <v>6</v>
      </c>
      <c r="I215" s="252"/>
      <c r="J215" s="251">
        <f>ROUND(I215*H215,3)</f>
        <v>0</v>
      </c>
      <c r="K215" s="253"/>
      <c r="L215" s="44"/>
      <c r="M215" s="254" t="s">
        <v>1</v>
      </c>
      <c r="N215" s="255" t="s">
        <v>41</v>
      </c>
      <c r="O215" s="94"/>
      <c r="P215" s="256">
        <f>O215*H215</f>
        <v>0</v>
      </c>
      <c r="Q215" s="256">
        <v>0</v>
      </c>
      <c r="R215" s="256">
        <f>Q215*H215</f>
        <v>0</v>
      </c>
      <c r="S215" s="256">
        <v>0</v>
      </c>
      <c r="T215" s="257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58" t="s">
        <v>518</v>
      </c>
      <c r="AT215" s="258" t="s">
        <v>245</v>
      </c>
      <c r="AU215" s="258" t="s">
        <v>85</v>
      </c>
      <c r="AY215" s="18" t="s">
        <v>242</v>
      </c>
      <c r="BE215" s="146">
        <f>IF(N215="základní",J215,0)</f>
        <v>0</v>
      </c>
      <c r="BF215" s="146">
        <f>IF(N215="snížená",J215,0)</f>
        <v>0</v>
      </c>
      <c r="BG215" s="146">
        <f>IF(N215="zákl. přenesená",J215,0)</f>
        <v>0</v>
      </c>
      <c r="BH215" s="146">
        <f>IF(N215="sníž. přenesená",J215,0)</f>
        <v>0</v>
      </c>
      <c r="BI215" s="146">
        <f>IF(N215="nulová",J215,0)</f>
        <v>0</v>
      </c>
      <c r="BJ215" s="18" t="s">
        <v>31</v>
      </c>
      <c r="BK215" s="259">
        <f>ROUND(I215*H215,3)</f>
        <v>0</v>
      </c>
      <c r="BL215" s="18" t="s">
        <v>518</v>
      </c>
      <c r="BM215" s="258" t="s">
        <v>2710</v>
      </c>
    </row>
    <row r="216" s="2" customFormat="1" ht="24.15" customHeight="1">
      <c r="A216" s="41"/>
      <c r="B216" s="42"/>
      <c r="C216" s="304" t="s">
        <v>628</v>
      </c>
      <c r="D216" s="304" t="s">
        <v>551</v>
      </c>
      <c r="E216" s="305" t="s">
        <v>2711</v>
      </c>
      <c r="F216" s="306" t="s">
        <v>2712</v>
      </c>
      <c r="G216" s="307" t="s">
        <v>478</v>
      </c>
      <c r="H216" s="308">
        <v>6</v>
      </c>
      <c r="I216" s="309"/>
      <c r="J216" s="308">
        <f>ROUND(I216*H216,3)</f>
        <v>0</v>
      </c>
      <c r="K216" s="310"/>
      <c r="L216" s="311"/>
      <c r="M216" s="312" t="s">
        <v>1</v>
      </c>
      <c r="N216" s="313" t="s">
        <v>41</v>
      </c>
      <c r="O216" s="94"/>
      <c r="P216" s="256">
        <f>O216*H216</f>
        <v>0</v>
      </c>
      <c r="Q216" s="256">
        <v>0</v>
      </c>
      <c r="R216" s="256">
        <f>Q216*H216</f>
        <v>0</v>
      </c>
      <c r="S216" s="256">
        <v>0</v>
      </c>
      <c r="T216" s="257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58" t="s">
        <v>1326</v>
      </c>
      <c r="AT216" s="258" t="s">
        <v>551</v>
      </c>
      <c r="AU216" s="258" t="s">
        <v>85</v>
      </c>
      <c r="AY216" s="18" t="s">
        <v>242</v>
      </c>
      <c r="BE216" s="146">
        <f>IF(N216="základní",J216,0)</f>
        <v>0</v>
      </c>
      <c r="BF216" s="146">
        <f>IF(N216="snížená",J216,0)</f>
        <v>0</v>
      </c>
      <c r="BG216" s="146">
        <f>IF(N216="zákl. přenesená",J216,0)</f>
        <v>0</v>
      </c>
      <c r="BH216" s="146">
        <f>IF(N216="sníž. přenesená",J216,0)</f>
        <v>0</v>
      </c>
      <c r="BI216" s="146">
        <f>IF(N216="nulová",J216,0)</f>
        <v>0</v>
      </c>
      <c r="BJ216" s="18" t="s">
        <v>31</v>
      </c>
      <c r="BK216" s="259">
        <f>ROUND(I216*H216,3)</f>
        <v>0</v>
      </c>
      <c r="BL216" s="18" t="s">
        <v>518</v>
      </c>
      <c r="BM216" s="258" t="s">
        <v>2713</v>
      </c>
    </row>
    <row r="217" s="2" customFormat="1" ht="16.5" customHeight="1">
      <c r="A217" s="41"/>
      <c r="B217" s="42"/>
      <c r="C217" s="304" t="s">
        <v>2416</v>
      </c>
      <c r="D217" s="304" t="s">
        <v>551</v>
      </c>
      <c r="E217" s="305" t="s">
        <v>2714</v>
      </c>
      <c r="F217" s="306" t="s">
        <v>2661</v>
      </c>
      <c r="G217" s="307" t="s">
        <v>478</v>
      </c>
      <c r="H217" s="308">
        <v>6</v>
      </c>
      <c r="I217" s="309"/>
      <c r="J217" s="308">
        <f>ROUND(I217*H217,3)</f>
        <v>0</v>
      </c>
      <c r="K217" s="310"/>
      <c r="L217" s="311"/>
      <c r="M217" s="312" t="s">
        <v>1</v>
      </c>
      <c r="N217" s="313" t="s">
        <v>41</v>
      </c>
      <c r="O217" s="94"/>
      <c r="P217" s="256">
        <f>O217*H217</f>
        <v>0</v>
      </c>
      <c r="Q217" s="256">
        <v>0</v>
      </c>
      <c r="R217" s="256">
        <f>Q217*H217</f>
        <v>0</v>
      </c>
      <c r="S217" s="256">
        <v>0</v>
      </c>
      <c r="T217" s="257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58" t="s">
        <v>1326</v>
      </c>
      <c r="AT217" s="258" t="s">
        <v>551</v>
      </c>
      <c r="AU217" s="258" t="s">
        <v>85</v>
      </c>
      <c r="AY217" s="18" t="s">
        <v>242</v>
      </c>
      <c r="BE217" s="146">
        <f>IF(N217="základní",J217,0)</f>
        <v>0</v>
      </c>
      <c r="BF217" s="146">
        <f>IF(N217="snížená",J217,0)</f>
        <v>0</v>
      </c>
      <c r="BG217" s="146">
        <f>IF(N217="zákl. přenesená",J217,0)</f>
        <v>0</v>
      </c>
      <c r="BH217" s="146">
        <f>IF(N217="sníž. přenesená",J217,0)</f>
        <v>0</v>
      </c>
      <c r="BI217" s="146">
        <f>IF(N217="nulová",J217,0)</f>
        <v>0</v>
      </c>
      <c r="BJ217" s="18" t="s">
        <v>31</v>
      </c>
      <c r="BK217" s="259">
        <f>ROUND(I217*H217,3)</f>
        <v>0</v>
      </c>
      <c r="BL217" s="18" t="s">
        <v>518</v>
      </c>
      <c r="BM217" s="258" t="s">
        <v>2715</v>
      </c>
    </row>
    <row r="218" s="2" customFormat="1" ht="33" customHeight="1">
      <c r="A218" s="41"/>
      <c r="B218" s="42"/>
      <c r="C218" s="247" t="s">
        <v>589</v>
      </c>
      <c r="D218" s="247" t="s">
        <v>245</v>
      </c>
      <c r="E218" s="248" t="s">
        <v>2716</v>
      </c>
      <c r="F218" s="249" t="s">
        <v>2717</v>
      </c>
      <c r="G218" s="250" t="s">
        <v>478</v>
      </c>
      <c r="H218" s="251">
        <v>2</v>
      </c>
      <c r="I218" s="252"/>
      <c r="J218" s="251">
        <f>ROUND(I218*H218,3)</f>
        <v>0</v>
      </c>
      <c r="K218" s="253"/>
      <c r="L218" s="44"/>
      <c r="M218" s="254" t="s">
        <v>1</v>
      </c>
      <c r="N218" s="255" t="s">
        <v>41</v>
      </c>
      <c r="O218" s="94"/>
      <c r="P218" s="256">
        <f>O218*H218</f>
        <v>0</v>
      </c>
      <c r="Q218" s="256">
        <v>0</v>
      </c>
      <c r="R218" s="256">
        <f>Q218*H218</f>
        <v>0</v>
      </c>
      <c r="S218" s="256">
        <v>0</v>
      </c>
      <c r="T218" s="257">
        <f>S218*H218</f>
        <v>0</v>
      </c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R218" s="258" t="s">
        <v>518</v>
      </c>
      <c r="AT218" s="258" t="s">
        <v>245</v>
      </c>
      <c r="AU218" s="258" t="s">
        <v>85</v>
      </c>
      <c r="AY218" s="18" t="s">
        <v>242</v>
      </c>
      <c r="BE218" s="146">
        <f>IF(N218="základní",J218,0)</f>
        <v>0</v>
      </c>
      <c r="BF218" s="146">
        <f>IF(N218="snížená",J218,0)</f>
        <v>0</v>
      </c>
      <c r="BG218" s="146">
        <f>IF(N218="zákl. přenesená",J218,0)</f>
        <v>0</v>
      </c>
      <c r="BH218" s="146">
        <f>IF(N218="sníž. přenesená",J218,0)</f>
        <v>0</v>
      </c>
      <c r="BI218" s="146">
        <f>IF(N218="nulová",J218,0)</f>
        <v>0</v>
      </c>
      <c r="BJ218" s="18" t="s">
        <v>31</v>
      </c>
      <c r="BK218" s="259">
        <f>ROUND(I218*H218,3)</f>
        <v>0</v>
      </c>
      <c r="BL218" s="18" t="s">
        <v>518</v>
      </c>
      <c r="BM218" s="258" t="s">
        <v>2718</v>
      </c>
    </row>
    <row r="219" s="2" customFormat="1" ht="24.15" customHeight="1">
      <c r="A219" s="41"/>
      <c r="B219" s="42"/>
      <c r="C219" s="304" t="s">
        <v>2417</v>
      </c>
      <c r="D219" s="304" t="s">
        <v>551</v>
      </c>
      <c r="E219" s="305" t="s">
        <v>2719</v>
      </c>
      <c r="F219" s="306" t="s">
        <v>2720</v>
      </c>
      <c r="G219" s="307" t="s">
        <v>478</v>
      </c>
      <c r="H219" s="308">
        <v>2</v>
      </c>
      <c r="I219" s="309"/>
      <c r="J219" s="308">
        <f>ROUND(I219*H219,3)</f>
        <v>0</v>
      </c>
      <c r="K219" s="310"/>
      <c r="L219" s="311"/>
      <c r="M219" s="312" t="s">
        <v>1</v>
      </c>
      <c r="N219" s="313" t="s">
        <v>41</v>
      </c>
      <c r="O219" s="94"/>
      <c r="P219" s="256">
        <f>O219*H219</f>
        <v>0</v>
      </c>
      <c r="Q219" s="256">
        <v>0</v>
      </c>
      <c r="R219" s="256">
        <f>Q219*H219</f>
        <v>0</v>
      </c>
      <c r="S219" s="256">
        <v>0</v>
      </c>
      <c r="T219" s="257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58" t="s">
        <v>1326</v>
      </c>
      <c r="AT219" s="258" t="s">
        <v>551</v>
      </c>
      <c r="AU219" s="258" t="s">
        <v>85</v>
      </c>
      <c r="AY219" s="18" t="s">
        <v>242</v>
      </c>
      <c r="BE219" s="146">
        <f>IF(N219="základní",J219,0)</f>
        <v>0</v>
      </c>
      <c r="BF219" s="146">
        <f>IF(N219="snížená",J219,0)</f>
        <v>0</v>
      </c>
      <c r="BG219" s="146">
        <f>IF(N219="zákl. přenesená",J219,0)</f>
        <v>0</v>
      </c>
      <c r="BH219" s="146">
        <f>IF(N219="sníž. přenesená",J219,0)</f>
        <v>0</v>
      </c>
      <c r="BI219" s="146">
        <f>IF(N219="nulová",J219,0)</f>
        <v>0</v>
      </c>
      <c r="BJ219" s="18" t="s">
        <v>31</v>
      </c>
      <c r="BK219" s="259">
        <f>ROUND(I219*H219,3)</f>
        <v>0</v>
      </c>
      <c r="BL219" s="18" t="s">
        <v>518</v>
      </c>
      <c r="BM219" s="258" t="s">
        <v>2721</v>
      </c>
    </row>
    <row r="220" s="2" customFormat="1" ht="16.5" customHeight="1">
      <c r="A220" s="41"/>
      <c r="B220" s="42"/>
      <c r="C220" s="304" t="s">
        <v>431</v>
      </c>
      <c r="D220" s="304" t="s">
        <v>551</v>
      </c>
      <c r="E220" s="305" t="s">
        <v>2722</v>
      </c>
      <c r="F220" s="306" t="s">
        <v>2661</v>
      </c>
      <c r="G220" s="307" t="s">
        <v>478</v>
      </c>
      <c r="H220" s="308">
        <v>2</v>
      </c>
      <c r="I220" s="309"/>
      <c r="J220" s="308">
        <f>ROUND(I220*H220,3)</f>
        <v>0</v>
      </c>
      <c r="K220" s="310"/>
      <c r="L220" s="311"/>
      <c r="M220" s="312" t="s">
        <v>1</v>
      </c>
      <c r="N220" s="313" t="s">
        <v>41</v>
      </c>
      <c r="O220" s="94"/>
      <c r="P220" s="256">
        <f>O220*H220</f>
        <v>0</v>
      </c>
      <c r="Q220" s="256">
        <v>0</v>
      </c>
      <c r="R220" s="256">
        <f>Q220*H220</f>
        <v>0</v>
      </c>
      <c r="S220" s="256">
        <v>0</v>
      </c>
      <c r="T220" s="257">
        <f>S220*H220</f>
        <v>0</v>
      </c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R220" s="258" t="s">
        <v>1326</v>
      </c>
      <c r="AT220" s="258" t="s">
        <v>551</v>
      </c>
      <c r="AU220" s="258" t="s">
        <v>85</v>
      </c>
      <c r="AY220" s="18" t="s">
        <v>242</v>
      </c>
      <c r="BE220" s="146">
        <f>IF(N220="základní",J220,0)</f>
        <v>0</v>
      </c>
      <c r="BF220" s="146">
        <f>IF(N220="snížená",J220,0)</f>
        <v>0</v>
      </c>
      <c r="BG220" s="146">
        <f>IF(N220="zákl. přenesená",J220,0)</f>
        <v>0</v>
      </c>
      <c r="BH220" s="146">
        <f>IF(N220="sníž. přenesená",J220,0)</f>
        <v>0</v>
      </c>
      <c r="BI220" s="146">
        <f>IF(N220="nulová",J220,0)</f>
        <v>0</v>
      </c>
      <c r="BJ220" s="18" t="s">
        <v>31</v>
      </c>
      <c r="BK220" s="259">
        <f>ROUND(I220*H220,3)</f>
        <v>0</v>
      </c>
      <c r="BL220" s="18" t="s">
        <v>518</v>
      </c>
      <c r="BM220" s="258" t="s">
        <v>2723</v>
      </c>
    </row>
    <row r="221" s="2" customFormat="1" ht="24.15" customHeight="1">
      <c r="A221" s="41"/>
      <c r="B221" s="42"/>
      <c r="C221" s="247" t="s">
        <v>422</v>
      </c>
      <c r="D221" s="247" t="s">
        <v>245</v>
      </c>
      <c r="E221" s="248" t="s">
        <v>2724</v>
      </c>
      <c r="F221" s="249" t="s">
        <v>2725</v>
      </c>
      <c r="G221" s="250" t="s">
        <v>478</v>
      </c>
      <c r="H221" s="251">
        <v>6</v>
      </c>
      <c r="I221" s="252"/>
      <c r="J221" s="251">
        <f>ROUND(I221*H221,3)</f>
        <v>0</v>
      </c>
      <c r="K221" s="253"/>
      <c r="L221" s="44"/>
      <c r="M221" s="254" t="s">
        <v>1</v>
      </c>
      <c r="N221" s="255" t="s">
        <v>41</v>
      </c>
      <c r="O221" s="94"/>
      <c r="P221" s="256">
        <f>O221*H221</f>
        <v>0</v>
      </c>
      <c r="Q221" s="256">
        <v>0</v>
      </c>
      <c r="R221" s="256">
        <f>Q221*H221</f>
        <v>0</v>
      </c>
      <c r="S221" s="256">
        <v>0</v>
      </c>
      <c r="T221" s="257">
        <f>S221*H221</f>
        <v>0</v>
      </c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R221" s="258" t="s">
        <v>518</v>
      </c>
      <c r="AT221" s="258" t="s">
        <v>245</v>
      </c>
      <c r="AU221" s="258" t="s">
        <v>85</v>
      </c>
      <c r="AY221" s="18" t="s">
        <v>242</v>
      </c>
      <c r="BE221" s="146">
        <f>IF(N221="základní",J221,0)</f>
        <v>0</v>
      </c>
      <c r="BF221" s="146">
        <f>IF(N221="snížená",J221,0)</f>
        <v>0</v>
      </c>
      <c r="BG221" s="146">
        <f>IF(N221="zákl. přenesená",J221,0)</f>
        <v>0</v>
      </c>
      <c r="BH221" s="146">
        <f>IF(N221="sníž. přenesená",J221,0)</f>
        <v>0</v>
      </c>
      <c r="BI221" s="146">
        <f>IF(N221="nulová",J221,0)</f>
        <v>0</v>
      </c>
      <c r="BJ221" s="18" t="s">
        <v>31</v>
      </c>
      <c r="BK221" s="259">
        <f>ROUND(I221*H221,3)</f>
        <v>0</v>
      </c>
      <c r="BL221" s="18" t="s">
        <v>518</v>
      </c>
      <c r="BM221" s="258" t="s">
        <v>2726</v>
      </c>
    </row>
    <row r="222" s="2" customFormat="1" ht="16.5" customHeight="1">
      <c r="A222" s="41"/>
      <c r="B222" s="42"/>
      <c r="C222" s="304" t="s">
        <v>454</v>
      </c>
      <c r="D222" s="304" t="s">
        <v>551</v>
      </c>
      <c r="E222" s="305" t="s">
        <v>2727</v>
      </c>
      <c r="F222" s="306" t="s">
        <v>2728</v>
      </c>
      <c r="G222" s="307" t="s">
        <v>478</v>
      </c>
      <c r="H222" s="308">
        <v>6</v>
      </c>
      <c r="I222" s="309"/>
      <c r="J222" s="308">
        <f>ROUND(I222*H222,3)</f>
        <v>0</v>
      </c>
      <c r="K222" s="310"/>
      <c r="L222" s="311"/>
      <c r="M222" s="312" t="s">
        <v>1</v>
      </c>
      <c r="N222" s="313" t="s">
        <v>41</v>
      </c>
      <c r="O222" s="94"/>
      <c r="P222" s="256">
        <f>O222*H222</f>
        <v>0</v>
      </c>
      <c r="Q222" s="256">
        <v>0</v>
      </c>
      <c r="R222" s="256">
        <f>Q222*H222</f>
        <v>0</v>
      </c>
      <c r="S222" s="256">
        <v>0</v>
      </c>
      <c r="T222" s="257">
        <f>S222*H222</f>
        <v>0</v>
      </c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R222" s="258" t="s">
        <v>1326</v>
      </c>
      <c r="AT222" s="258" t="s">
        <v>551</v>
      </c>
      <c r="AU222" s="258" t="s">
        <v>85</v>
      </c>
      <c r="AY222" s="18" t="s">
        <v>242</v>
      </c>
      <c r="BE222" s="146">
        <f>IF(N222="základní",J222,0)</f>
        <v>0</v>
      </c>
      <c r="BF222" s="146">
        <f>IF(N222="snížená",J222,0)</f>
        <v>0</v>
      </c>
      <c r="BG222" s="146">
        <f>IF(N222="zákl. přenesená",J222,0)</f>
        <v>0</v>
      </c>
      <c r="BH222" s="146">
        <f>IF(N222="sníž. přenesená",J222,0)</f>
        <v>0</v>
      </c>
      <c r="BI222" s="146">
        <f>IF(N222="nulová",J222,0)</f>
        <v>0</v>
      </c>
      <c r="BJ222" s="18" t="s">
        <v>31</v>
      </c>
      <c r="BK222" s="259">
        <f>ROUND(I222*H222,3)</f>
        <v>0</v>
      </c>
      <c r="BL222" s="18" t="s">
        <v>518</v>
      </c>
      <c r="BM222" s="258" t="s">
        <v>2729</v>
      </c>
    </row>
    <row r="223" s="2" customFormat="1" ht="37.8" customHeight="1">
      <c r="A223" s="41"/>
      <c r="B223" s="42"/>
      <c r="C223" s="247" t="s">
        <v>437</v>
      </c>
      <c r="D223" s="247" t="s">
        <v>245</v>
      </c>
      <c r="E223" s="248" t="s">
        <v>2730</v>
      </c>
      <c r="F223" s="249" t="s">
        <v>2731</v>
      </c>
      <c r="G223" s="250" t="s">
        <v>478</v>
      </c>
      <c r="H223" s="251">
        <v>118</v>
      </c>
      <c r="I223" s="252"/>
      <c r="J223" s="251">
        <f>ROUND(I223*H223,3)</f>
        <v>0</v>
      </c>
      <c r="K223" s="253"/>
      <c r="L223" s="44"/>
      <c r="M223" s="254" t="s">
        <v>1</v>
      </c>
      <c r="N223" s="255" t="s">
        <v>41</v>
      </c>
      <c r="O223" s="94"/>
      <c r="P223" s="256">
        <f>O223*H223</f>
        <v>0</v>
      </c>
      <c r="Q223" s="256">
        <v>0</v>
      </c>
      <c r="R223" s="256">
        <f>Q223*H223</f>
        <v>0</v>
      </c>
      <c r="S223" s="256">
        <v>0</v>
      </c>
      <c r="T223" s="257">
        <f>S223*H223</f>
        <v>0</v>
      </c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R223" s="258" t="s">
        <v>518</v>
      </c>
      <c r="AT223" s="258" t="s">
        <v>245</v>
      </c>
      <c r="AU223" s="258" t="s">
        <v>85</v>
      </c>
      <c r="AY223" s="18" t="s">
        <v>242</v>
      </c>
      <c r="BE223" s="146">
        <f>IF(N223="základní",J223,0)</f>
        <v>0</v>
      </c>
      <c r="BF223" s="146">
        <f>IF(N223="snížená",J223,0)</f>
        <v>0</v>
      </c>
      <c r="BG223" s="146">
        <f>IF(N223="zákl. přenesená",J223,0)</f>
        <v>0</v>
      </c>
      <c r="BH223" s="146">
        <f>IF(N223="sníž. přenesená",J223,0)</f>
        <v>0</v>
      </c>
      <c r="BI223" s="146">
        <f>IF(N223="nulová",J223,0)</f>
        <v>0</v>
      </c>
      <c r="BJ223" s="18" t="s">
        <v>31</v>
      </c>
      <c r="BK223" s="259">
        <f>ROUND(I223*H223,3)</f>
        <v>0</v>
      </c>
      <c r="BL223" s="18" t="s">
        <v>518</v>
      </c>
      <c r="BM223" s="258" t="s">
        <v>2732</v>
      </c>
    </row>
    <row r="224" s="2" customFormat="1" ht="24.15" customHeight="1">
      <c r="A224" s="41"/>
      <c r="B224" s="42"/>
      <c r="C224" s="304" t="s">
        <v>2444</v>
      </c>
      <c r="D224" s="304" t="s">
        <v>551</v>
      </c>
      <c r="E224" s="305" t="s">
        <v>2733</v>
      </c>
      <c r="F224" s="306" t="s">
        <v>2734</v>
      </c>
      <c r="G224" s="307" t="s">
        <v>478</v>
      </c>
      <c r="H224" s="308">
        <v>9</v>
      </c>
      <c r="I224" s="309"/>
      <c r="J224" s="308">
        <f>ROUND(I224*H224,3)</f>
        <v>0</v>
      </c>
      <c r="K224" s="310"/>
      <c r="L224" s="311"/>
      <c r="M224" s="312" t="s">
        <v>1</v>
      </c>
      <c r="N224" s="313" t="s">
        <v>41</v>
      </c>
      <c r="O224" s="94"/>
      <c r="P224" s="256">
        <f>O224*H224</f>
        <v>0</v>
      </c>
      <c r="Q224" s="256">
        <v>0</v>
      </c>
      <c r="R224" s="256">
        <f>Q224*H224</f>
        <v>0</v>
      </c>
      <c r="S224" s="256">
        <v>0</v>
      </c>
      <c r="T224" s="257">
        <f>S224*H224</f>
        <v>0</v>
      </c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R224" s="258" t="s">
        <v>1326</v>
      </c>
      <c r="AT224" s="258" t="s">
        <v>551</v>
      </c>
      <c r="AU224" s="258" t="s">
        <v>85</v>
      </c>
      <c r="AY224" s="18" t="s">
        <v>242</v>
      </c>
      <c r="BE224" s="146">
        <f>IF(N224="základní",J224,0)</f>
        <v>0</v>
      </c>
      <c r="BF224" s="146">
        <f>IF(N224="snížená",J224,0)</f>
        <v>0</v>
      </c>
      <c r="BG224" s="146">
        <f>IF(N224="zákl. přenesená",J224,0)</f>
        <v>0</v>
      </c>
      <c r="BH224" s="146">
        <f>IF(N224="sníž. přenesená",J224,0)</f>
        <v>0</v>
      </c>
      <c r="BI224" s="146">
        <f>IF(N224="nulová",J224,0)</f>
        <v>0</v>
      </c>
      <c r="BJ224" s="18" t="s">
        <v>31</v>
      </c>
      <c r="BK224" s="259">
        <f>ROUND(I224*H224,3)</f>
        <v>0</v>
      </c>
      <c r="BL224" s="18" t="s">
        <v>518</v>
      </c>
      <c r="BM224" s="258" t="s">
        <v>2735</v>
      </c>
    </row>
    <row r="225" s="2" customFormat="1" ht="24.15" customHeight="1">
      <c r="A225" s="41"/>
      <c r="B225" s="42"/>
      <c r="C225" s="304" t="s">
        <v>462</v>
      </c>
      <c r="D225" s="304" t="s">
        <v>551</v>
      </c>
      <c r="E225" s="305" t="s">
        <v>2736</v>
      </c>
      <c r="F225" s="306" t="s">
        <v>2737</v>
      </c>
      <c r="G225" s="307" t="s">
        <v>478</v>
      </c>
      <c r="H225" s="308">
        <v>2</v>
      </c>
      <c r="I225" s="309"/>
      <c r="J225" s="308">
        <f>ROUND(I225*H225,3)</f>
        <v>0</v>
      </c>
      <c r="K225" s="310"/>
      <c r="L225" s="311"/>
      <c r="M225" s="312" t="s">
        <v>1</v>
      </c>
      <c r="N225" s="313" t="s">
        <v>41</v>
      </c>
      <c r="O225" s="94"/>
      <c r="P225" s="256">
        <f>O225*H225</f>
        <v>0</v>
      </c>
      <c r="Q225" s="256">
        <v>0</v>
      </c>
      <c r="R225" s="256">
        <f>Q225*H225</f>
        <v>0</v>
      </c>
      <c r="S225" s="256">
        <v>0</v>
      </c>
      <c r="T225" s="257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58" t="s">
        <v>1326</v>
      </c>
      <c r="AT225" s="258" t="s">
        <v>551</v>
      </c>
      <c r="AU225" s="258" t="s">
        <v>85</v>
      </c>
      <c r="AY225" s="18" t="s">
        <v>242</v>
      </c>
      <c r="BE225" s="146">
        <f>IF(N225="základní",J225,0)</f>
        <v>0</v>
      </c>
      <c r="BF225" s="146">
        <f>IF(N225="snížená",J225,0)</f>
        <v>0</v>
      </c>
      <c r="BG225" s="146">
        <f>IF(N225="zákl. přenesená",J225,0)</f>
        <v>0</v>
      </c>
      <c r="BH225" s="146">
        <f>IF(N225="sníž. přenesená",J225,0)</f>
        <v>0</v>
      </c>
      <c r="BI225" s="146">
        <f>IF(N225="nulová",J225,0)</f>
        <v>0</v>
      </c>
      <c r="BJ225" s="18" t="s">
        <v>31</v>
      </c>
      <c r="BK225" s="259">
        <f>ROUND(I225*H225,3)</f>
        <v>0</v>
      </c>
      <c r="BL225" s="18" t="s">
        <v>518</v>
      </c>
      <c r="BM225" s="258" t="s">
        <v>2738</v>
      </c>
    </row>
    <row r="226" s="2" customFormat="1" ht="24.15" customHeight="1">
      <c r="A226" s="41"/>
      <c r="B226" s="42"/>
      <c r="C226" s="304" t="s">
        <v>2739</v>
      </c>
      <c r="D226" s="304" t="s">
        <v>551</v>
      </c>
      <c r="E226" s="305" t="s">
        <v>2740</v>
      </c>
      <c r="F226" s="306" t="s">
        <v>2741</v>
      </c>
      <c r="G226" s="307" t="s">
        <v>478</v>
      </c>
      <c r="H226" s="308">
        <v>13</v>
      </c>
      <c r="I226" s="309"/>
      <c r="J226" s="308">
        <f>ROUND(I226*H226,3)</f>
        <v>0</v>
      </c>
      <c r="K226" s="310"/>
      <c r="L226" s="311"/>
      <c r="M226" s="312" t="s">
        <v>1</v>
      </c>
      <c r="N226" s="313" t="s">
        <v>41</v>
      </c>
      <c r="O226" s="94"/>
      <c r="P226" s="256">
        <f>O226*H226</f>
        <v>0</v>
      </c>
      <c r="Q226" s="256">
        <v>0</v>
      </c>
      <c r="R226" s="256">
        <f>Q226*H226</f>
        <v>0</v>
      </c>
      <c r="S226" s="256">
        <v>0</v>
      </c>
      <c r="T226" s="257">
        <f>S226*H226</f>
        <v>0</v>
      </c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R226" s="258" t="s">
        <v>1326</v>
      </c>
      <c r="AT226" s="258" t="s">
        <v>551</v>
      </c>
      <c r="AU226" s="258" t="s">
        <v>85</v>
      </c>
      <c r="AY226" s="18" t="s">
        <v>242</v>
      </c>
      <c r="BE226" s="146">
        <f>IF(N226="základní",J226,0)</f>
        <v>0</v>
      </c>
      <c r="BF226" s="146">
        <f>IF(N226="snížená",J226,0)</f>
        <v>0</v>
      </c>
      <c r="BG226" s="146">
        <f>IF(N226="zákl. přenesená",J226,0)</f>
        <v>0</v>
      </c>
      <c r="BH226" s="146">
        <f>IF(N226="sníž. přenesená",J226,0)</f>
        <v>0</v>
      </c>
      <c r="BI226" s="146">
        <f>IF(N226="nulová",J226,0)</f>
        <v>0</v>
      </c>
      <c r="BJ226" s="18" t="s">
        <v>31</v>
      </c>
      <c r="BK226" s="259">
        <f>ROUND(I226*H226,3)</f>
        <v>0</v>
      </c>
      <c r="BL226" s="18" t="s">
        <v>518</v>
      </c>
      <c r="BM226" s="258" t="s">
        <v>2742</v>
      </c>
    </row>
    <row r="227" s="2" customFormat="1" ht="24.15" customHeight="1">
      <c r="A227" s="41"/>
      <c r="B227" s="42"/>
      <c r="C227" s="304" t="s">
        <v>2420</v>
      </c>
      <c r="D227" s="304" t="s">
        <v>551</v>
      </c>
      <c r="E227" s="305" t="s">
        <v>2743</v>
      </c>
      <c r="F227" s="306" t="s">
        <v>2744</v>
      </c>
      <c r="G227" s="307" t="s">
        <v>478</v>
      </c>
      <c r="H227" s="308">
        <v>20</v>
      </c>
      <c r="I227" s="309"/>
      <c r="J227" s="308">
        <f>ROUND(I227*H227,3)</f>
        <v>0</v>
      </c>
      <c r="K227" s="310"/>
      <c r="L227" s="311"/>
      <c r="M227" s="312" t="s">
        <v>1</v>
      </c>
      <c r="N227" s="313" t="s">
        <v>41</v>
      </c>
      <c r="O227" s="94"/>
      <c r="P227" s="256">
        <f>O227*H227</f>
        <v>0</v>
      </c>
      <c r="Q227" s="256">
        <v>0</v>
      </c>
      <c r="R227" s="256">
        <f>Q227*H227</f>
        <v>0</v>
      </c>
      <c r="S227" s="256">
        <v>0</v>
      </c>
      <c r="T227" s="257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58" t="s">
        <v>1326</v>
      </c>
      <c r="AT227" s="258" t="s">
        <v>551</v>
      </c>
      <c r="AU227" s="258" t="s">
        <v>85</v>
      </c>
      <c r="AY227" s="18" t="s">
        <v>242</v>
      </c>
      <c r="BE227" s="146">
        <f>IF(N227="základní",J227,0)</f>
        <v>0</v>
      </c>
      <c r="BF227" s="146">
        <f>IF(N227="snížená",J227,0)</f>
        <v>0</v>
      </c>
      <c r="BG227" s="146">
        <f>IF(N227="zákl. přenesená",J227,0)</f>
        <v>0</v>
      </c>
      <c r="BH227" s="146">
        <f>IF(N227="sníž. přenesená",J227,0)</f>
        <v>0</v>
      </c>
      <c r="BI227" s="146">
        <f>IF(N227="nulová",J227,0)</f>
        <v>0</v>
      </c>
      <c r="BJ227" s="18" t="s">
        <v>31</v>
      </c>
      <c r="BK227" s="259">
        <f>ROUND(I227*H227,3)</f>
        <v>0</v>
      </c>
      <c r="BL227" s="18" t="s">
        <v>518</v>
      </c>
      <c r="BM227" s="258" t="s">
        <v>2745</v>
      </c>
    </row>
    <row r="228" s="2" customFormat="1" ht="24.15" customHeight="1">
      <c r="A228" s="41"/>
      <c r="B228" s="42"/>
      <c r="C228" s="304" t="s">
        <v>603</v>
      </c>
      <c r="D228" s="304" t="s">
        <v>551</v>
      </c>
      <c r="E228" s="305" t="s">
        <v>2746</v>
      </c>
      <c r="F228" s="306" t="s">
        <v>2747</v>
      </c>
      <c r="G228" s="307" t="s">
        <v>478</v>
      </c>
      <c r="H228" s="308">
        <v>66</v>
      </c>
      <c r="I228" s="309"/>
      <c r="J228" s="308">
        <f>ROUND(I228*H228,3)</f>
        <v>0</v>
      </c>
      <c r="K228" s="310"/>
      <c r="L228" s="311"/>
      <c r="M228" s="312" t="s">
        <v>1</v>
      </c>
      <c r="N228" s="313" t="s">
        <v>41</v>
      </c>
      <c r="O228" s="94"/>
      <c r="P228" s="256">
        <f>O228*H228</f>
        <v>0</v>
      </c>
      <c r="Q228" s="256">
        <v>0</v>
      </c>
      <c r="R228" s="256">
        <f>Q228*H228</f>
        <v>0</v>
      </c>
      <c r="S228" s="256">
        <v>0</v>
      </c>
      <c r="T228" s="257">
        <f>S228*H228</f>
        <v>0</v>
      </c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R228" s="258" t="s">
        <v>1326</v>
      </c>
      <c r="AT228" s="258" t="s">
        <v>551</v>
      </c>
      <c r="AU228" s="258" t="s">
        <v>85</v>
      </c>
      <c r="AY228" s="18" t="s">
        <v>242</v>
      </c>
      <c r="BE228" s="146">
        <f>IF(N228="základní",J228,0)</f>
        <v>0</v>
      </c>
      <c r="BF228" s="146">
        <f>IF(N228="snížená",J228,0)</f>
        <v>0</v>
      </c>
      <c r="BG228" s="146">
        <f>IF(N228="zákl. přenesená",J228,0)</f>
        <v>0</v>
      </c>
      <c r="BH228" s="146">
        <f>IF(N228="sníž. přenesená",J228,0)</f>
        <v>0</v>
      </c>
      <c r="BI228" s="146">
        <f>IF(N228="nulová",J228,0)</f>
        <v>0</v>
      </c>
      <c r="BJ228" s="18" t="s">
        <v>31</v>
      </c>
      <c r="BK228" s="259">
        <f>ROUND(I228*H228,3)</f>
        <v>0</v>
      </c>
      <c r="BL228" s="18" t="s">
        <v>518</v>
      </c>
      <c r="BM228" s="258" t="s">
        <v>2748</v>
      </c>
    </row>
    <row r="229" s="2" customFormat="1" ht="16.5" customHeight="1">
      <c r="A229" s="41"/>
      <c r="B229" s="42"/>
      <c r="C229" s="304" t="s">
        <v>1251</v>
      </c>
      <c r="D229" s="304" t="s">
        <v>551</v>
      </c>
      <c r="E229" s="305" t="s">
        <v>2749</v>
      </c>
      <c r="F229" s="306" t="s">
        <v>2750</v>
      </c>
      <c r="G229" s="307" t="s">
        <v>478</v>
      </c>
      <c r="H229" s="308">
        <v>10</v>
      </c>
      <c r="I229" s="309"/>
      <c r="J229" s="308">
        <f>ROUND(I229*H229,3)</f>
        <v>0</v>
      </c>
      <c r="K229" s="310"/>
      <c r="L229" s="311"/>
      <c r="M229" s="312" t="s">
        <v>1</v>
      </c>
      <c r="N229" s="313" t="s">
        <v>41</v>
      </c>
      <c r="O229" s="94"/>
      <c r="P229" s="256">
        <f>O229*H229</f>
        <v>0</v>
      </c>
      <c r="Q229" s="256">
        <v>0</v>
      </c>
      <c r="R229" s="256">
        <f>Q229*H229</f>
        <v>0</v>
      </c>
      <c r="S229" s="256">
        <v>0</v>
      </c>
      <c r="T229" s="257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58" t="s">
        <v>1326</v>
      </c>
      <c r="AT229" s="258" t="s">
        <v>551</v>
      </c>
      <c r="AU229" s="258" t="s">
        <v>85</v>
      </c>
      <c r="AY229" s="18" t="s">
        <v>242</v>
      </c>
      <c r="BE229" s="146">
        <f>IF(N229="základní",J229,0)</f>
        <v>0</v>
      </c>
      <c r="BF229" s="146">
        <f>IF(N229="snížená",J229,0)</f>
        <v>0</v>
      </c>
      <c r="BG229" s="146">
        <f>IF(N229="zákl. přenesená",J229,0)</f>
        <v>0</v>
      </c>
      <c r="BH229" s="146">
        <f>IF(N229="sníž. přenesená",J229,0)</f>
        <v>0</v>
      </c>
      <c r="BI229" s="146">
        <f>IF(N229="nulová",J229,0)</f>
        <v>0</v>
      </c>
      <c r="BJ229" s="18" t="s">
        <v>31</v>
      </c>
      <c r="BK229" s="259">
        <f>ROUND(I229*H229,3)</f>
        <v>0</v>
      </c>
      <c r="BL229" s="18" t="s">
        <v>518</v>
      </c>
      <c r="BM229" s="258" t="s">
        <v>2751</v>
      </c>
    </row>
    <row r="230" s="2" customFormat="1" ht="16.5" customHeight="1">
      <c r="A230" s="41"/>
      <c r="B230" s="42"/>
      <c r="C230" s="304" t="s">
        <v>1100</v>
      </c>
      <c r="D230" s="304" t="s">
        <v>551</v>
      </c>
      <c r="E230" s="305" t="s">
        <v>2752</v>
      </c>
      <c r="F230" s="306" t="s">
        <v>2753</v>
      </c>
      <c r="G230" s="307" t="s">
        <v>478</v>
      </c>
      <c r="H230" s="308">
        <v>4</v>
      </c>
      <c r="I230" s="309"/>
      <c r="J230" s="308">
        <f>ROUND(I230*H230,3)</f>
        <v>0</v>
      </c>
      <c r="K230" s="310"/>
      <c r="L230" s="311"/>
      <c r="M230" s="312" t="s">
        <v>1</v>
      </c>
      <c r="N230" s="313" t="s">
        <v>41</v>
      </c>
      <c r="O230" s="94"/>
      <c r="P230" s="256">
        <f>O230*H230</f>
        <v>0</v>
      </c>
      <c r="Q230" s="256">
        <v>0</v>
      </c>
      <c r="R230" s="256">
        <f>Q230*H230</f>
        <v>0</v>
      </c>
      <c r="S230" s="256">
        <v>0</v>
      </c>
      <c r="T230" s="257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58" t="s">
        <v>1326</v>
      </c>
      <c r="AT230" s="258" t="s">
        <v>551</v>
      </c>
      <c r="AU230" s="258" t="s">
        <v>85</v>
      </c>
      <c r="AY230" s="18" t="s">
        <v>242</v>
      </c>
      <c r="BE230" s="146">
        <f>IF(N230="základní",J230,0)</f>
        <v>0</v>
      </c>
      <c r="BF230" s="146">
        <f>IF(N230="snížená",J230,0)</f>
        <v>0</v>
      </c>
      <c r="BG230" s="146">
        <f>IF(N230="zákl. přenesená",J230,0)</f>
        <v>0</v>
      </c>
      <c r="BH230" s="146">
        <f>IF(N230="sníž. přenesená",J230,0)</f>
        <v>0</v>
      </c>
      <c r="BI230" s="146">
        <f>IF(N230="nulová",J230,0)</f>
        <v>0</v>
      </c>
      <c r="BJ230" s="18" t="s">
        <v>31</v>
      </c>
      <c r="BK230" s="259">
        <f>ROUND(I230*H230,3)</f>
        <v>0</v>
      </c>
      <c r="BL230" s="18" t="s">
        <v>518</v>
      </c>
      <c r="BM230" s="258" t="s">
        <v>2754</v>
      </c>
    </row>
    <row r="231" s="2" customFormat="1" ht="16.5" customHeight="1">
      <c r="A231" s="41"/>
      <c r="B231" s="42"/>
      <c r="C231" s="304" t="s">
        <v>1542</v>
      </c>
      <c r="D231" s="304" t="s">
        <v>551</v>
      </c>
      <c r="E231" s="305" t="s">
        <v>2755</v>
      </c>
      <c r="F231" s="306" t="s">
        <v>2756</v>
      </c>
      <c r="G231" s="307" t="s">
        <v>478</v>
      </c>
      <c r="H231" s="308">
        <v>4</v>
      </c>
      <c r="I231" s="309"/>
      <c r="J231" s="308">
        <f>ROUND(I231*H231,3)</f>
        <v>0</v>
      </c>
      <c r="K231" s="310"/>
      <c r="L231" s="311"/>
      <c r="M231" s="312" t="s">
        <v>1</v>
      </c>
      <c r="N231" s="313" t="s">
        <v>41</v>
      </c>
      <c r="O231" s="94"/>
      <c r="P231" s="256">
        <f>O231*H231</f>
        <v>0</v>
      </c>
      <c r="Q231" s="256">
        <v>0</v>
      </c>
      <c r="R231" s="256">
        <f>Q231*H231</f>
        <v>0</v>
      </c>
      <c r="S231" s="256">
        <v>0</v>
      </c>
      <c r="T231" s="257">
        <f>S231*H231</f>
        <v>0</v>
      </c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R231" s="258" t="s">
        <v>1326</v>
      </c>
      <c r="AT231" s="258" t="s">
        <v>551</v>
      </c>
      <c r="AU231" s="258" t="s">
        <v>85</v>
      </c>
      <c r="AY231" s="18" t="s">
        <v>242</v>
      </c>
      <c r="BE231" s="146">
        <f>IF(N231="základní",J231,0)</f>
        <v>0</v>
      </c>
      <c r="BF231" s="146">
        <f>IF(N231="snížená",J231,0)</f>
        <v>0</v>
      </c>
      <c r="BG231" s="146">
        <f>IF(N231="zákl. přenesená",J231,0)</f>
        <v>0</v>
      </c>
      <c r="BH231" s="146">
        <f>IF(N231="sníž. přenesená",J231,0)</f>
        <v>0</v>
      </c>
      <c r="BI231" s="146">
        <f>IF(N231="nulová",J231,0)</f>
        <v>0</v>
      </c>
      <c r="BJ231" s="18" t="s">
        <v>31</v>
      </c>
      <c r="BK231" s="259">
        <f>ROUND(I231*H231,3)</f>
        <v>0</v>
      </c>
      <c r="BL231" s="18" t="s">
        <v>518</v>
      </c>
      <c r="BM231" s="258" t="s">
        <v>2757</v>
      </c>
    </row>
    <row r="232" s="2" customFormat="1" ht="24.15" customHeight="1">
      <c r="A232" s="41"/>
      <c r="B232" s="42"/>
      <c r="C232" s="247" t="s">
        <v>1547</v>
      </c>
      <c r="D232" s="247" t="s">
        <v>245</v>
      </c>
      <c r="E232" s="248" t="s">
        <v>2758</v>
      </c>
      <c r="F232" s="249" t="s">
        <v>2759</v>
      </c>
      <c r="G232" s="250" t="s">
        <v>478</v>
      </c>
      <c r="H232" s="251">
        <v>11</v>
      </c>
      <c r="I232" s="252"/>
      <c r="J232" s="251">
        <f>ROUND(I232*H232,3)</f>
        <v>0</v>
      </c>
      <c r="K232" s="253"/>
      <c r="L232" s="44"/>
      <c r="M232" s="254" t="s">
        <v>1</v>
      </c>
      <c r="N232" s="255" t="s">
        <v>41</v>
      </c>
      <c r="O232" s="94"/>
      <c r="P232" s="256">
        <f>O232*H232</f>
        <v>0</v>
      </c>
      <c r="Q232" s="256">
        <v>0</v>
      </c>
      <c r="R232" s="256">
        <f>Q232*H232</f>
        <v>0</v>
      </c>
      <c r="S232" s="256">
        <v>0</v>
      </c>
      <c r="T232" s="257">
        <f>S232*H232</f>
        <v>0</v>
      </c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R232" s="258" t="s">
        <v>518</v>
      </c>
      <c r="AT232" s="258" t="s">
        <v>245</v>
      </c>
      <c r="AU232" s="258" t="s">
        <v>85</v>
      </c>
      <c r="AY232" s="18" t="s">
        <v>242</v>
      </c>
      <c r="BE232" s="146">
        <f>IF(N232="základní",J232,0)</f>
        <v>0</v>
      </c>
      <c r="BF232" s="146">
        <f>IF(N232="snížená",J232,0)</f>
        <v>0</v>
      </c>
      <c r="BG232" s="146">
        <f>IF(N232="zákl. přenesená",J232,0)</f>
        <v>0</v>
      </c>
      <c r="BH232" s="146">
        <f>IF(N232="sníž. přenesená",J232,0)</f>
        <v>0</v>
      </c>
      <c r="BI232" s="146">
        <f>IF(N232="nulová",J232,0)</f>
        <v>0</v>
      </c>
      <c r="BJ232" s="18" t="s">
        <v>31</v>
      </c>
      <c r="BK232" s="259">
        <f>ROUND(I232*H232,3)</f>
        <v>0</v>
      </c>
      <c r="BL232" s="18" t="s">
        <v>518</v>
      </c>
      <c r="BM232" s="258" t="s">
        <v>2760</v>
      </c>
    </row>
    <row r="233" s="2" customFormat="1" ht="16.5" customHeight="1">
      <c r="A233" s="41"/>
      <c r="B233" s="42"/>
      <c r="C233" s="304" t="s">
        <v>1347</v>
      </c>
      <c r="D233" s="304" t="s">
        <v>551</v>
      </c>
      <c r="E233" s="305" t="s">
        <v>2761</v>
      </c>
      <c r="F233" s="306" t="s">
        <v>2762</v>
      </c>
      <c r="G233" s="307" t="s">
        <v>478</v>
      </c>
      <c r="H233" s="308">
        <v>11</v>
      </c>
      <c r="I233" s="309"/>
      <c r="J233" s="308">
        <f>ROUND(I233*H233,3)</f>
        <v>0</v>
      </c>
      <c r="K233" s="310"/>
      <c r="L233" s="311"/>
      <c r="M233" s="312" t="s">
        <v>1</v>
      </c>
      <c r="N233" s="313" t="s">
        <v>41</v>
      </c>
      <c r="O233" s="94"/>
      <c r="P233" s="256">
        <f>O233*H233</f>
        <v>0</v>
      </c>
      <c r="Q233" s="256">
        <v>0</v>
      </c>
      <c r="R233" s="256">
        <f>Q233*H233</f>
        <v>0</v>
      </c>
      <c r="S233" s="256">
        <v>0</v>
      </c>
      <c r="T233" s="257">
        <f>S233*H233</f>
        <v>0</v>
      </c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R233" s="258" t="s">
        <v>1326</v>
      </c>
      <c r="AT233" s="258" t="s">
        <v>551</v>
      </c>
      <c r="AU233" s="258" t="s">
        <v>85</v>
      </c>
      <c r="AY233" s="18" t="s">
        <v>242</v>
      </c>
      <c r="BE233" s="146">
        <f>IF(N233="základní",J233,0)</f>
        <v>0</v>
      </c>
      <c r="BF233" s="146">
        <f>IF(N233="snížená",J233,0)</f>
        <v>0</v>
      </c>
      <c r="BG233" s="146">
        <f>IF(N233="zákl. přenesená",J233,0)</f>
        <v>0</v>
      </c>
      <c r="BH233" s="146">
        <f>IF(N233="sníž. přenesená",J233,0)</f>
        <v>0</v>
      </c>
      <c r="BI233" s="146">
        <f>IF(N233="nulová",J233,0)</f>
        <v>0</v>
      </c>
      <c r="BJ233" s="18" t="s">
        <v>31</v>
      </c>
      <c r="BK233" s="259">
        <f>ROUND(I233*H233,3)</f>
        <v>0</v>
      </c>
      <c r="BL233" s="18" t="s">
        <v>518</v>
      </c>
      <c r="BM233" s="258" t="s">
        <v>2763</v>
      </c>
    </row>
    <row r="234" s="2" customFormat="1" ht="24.15" customHeight="1">
      <c r="A234" s="41"/>
      <c r="B234" s="42"/>
      <c r="C234" s="247" t="s">
        <v>1354</v>
      </c>
      <c r="D234" s="247" t="s">
        <v>245</v>
      </c>
      <c r="E234" s="248" t="s">
        <v>2764</v>
      </c>
      <c r="F234" s="249" t="s">
        <v>2765</v>
      </c>
      <c r="G234" s="250" t="s">
        <v>478</v>
      </c>
      <c r="H234" s="251">
        <v>11</v>
      </c>
      <c r="I234" s="252"/>
      <c r="J234" s="251">
        <f>ROUND(I234*H234,3)</f>
        <v>0</v>
      </c>
      <c r="K234" s="253"/>
      <c r="L234" s="44"/>
      <c r="M234" s="254" t="s">
        <v>1</v>
      </c>
      <c r="N234" s="255" t="s">
        <v>41</v>
      </c>
      <c r="O234" s="94"/>
      <c r="P234" s="256">
        <f>O234*H234</f>
        <v>0</v>
      </c>
      <c r="Q234" s="256">
        <v>0</v>
      </c>
      <c r="R234" s="256">
        <f>Q234*H234</f>
        <v>0</v>
      </c>
      <c r="S234" s="256">
        <v>0</v>
      </c>
      <c r="T234" s="257">
        <f>S234*H234</f>
        <v>0</v>
      </c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R234" s="258" t="s">
        <v>518</v>
      </c>
      <c r="AT234" s="258" t="s">
        <v>245</v>
      </c>
      <c r="AU234" s="258" t="s">
        <v>85</v>
      </c>
      <c r="AY234" s="18" t="s">
        <v>242</v>
      </c>
      <c r="BE234" s="146">
        <f>IF(N234="základní",J234,0)</f>
        <v>0</v>
      </c>
      <c r="BF234" s="146">
        <f>IF(N234="snížená",J234,0)</f>
        <v>0</v>
      </c>
      <c r="BG234" s="146">
        <f>IF(N234="zákl. přenesená",J234,0)</f>
        <v>0</v>
      </c>
      <c r="BH234" s="146">
        <f>IF(N234="sníž. přenesená",J234,0)</f>
        <v>0</v>
      </c>
      <c r="BI234" s="146">
        <f>IF(N234="nulová",J234,0)</f>
        <v>0</v>
      </c>
      <c r="BJ234" s="18" t="s">
        <v>31</v>
      </c>
      <c r="BK234" s="259">
        <f>ROUND(I234*H234,3)</f>
        <v>0</v>
      </c>
      <c r="BL234" s="18" t="s">
        <v>518</v>
      </c>
      <c r="BM234" s="258" t="s">
        <v>2766</v>
      </c>
    </row>
    <row r="235" s="2" customFormat="1" ht="21.75" customHeight="1">
      <c r="A235" s="41"/>
      <c r="B235" s="42"/>
      <c r="C235" s="304" t="s">
        <v>2422</v>
      </c>
      <c r="D235" s="304" t="s">
        <v>551</v>
      </c>
      <c r="E235" s="305" t="s">
        <v>2767</v>
      </c>
      <c r="F235" s="306" t="s">
        <v>2768</v>
      </c>
      <c r="G235" s="307" t="s">
        <v>478</v>
      </c>
      <c r="H235" s="308">
        <v>11</v>
      </c>
      <c r="I235" s="309"/>
      <c r="J235" s="308">
        <f>ROUND(I235*H235,3)</f>
        <v>0</v>
      </c>
      <c r="K235" s="310"/>
      <c r="L235" s="311"/>
      <c r="M235" s="312" t="s">
        <v>1</v>
      </c>
      <c r="N235" s="313" t="s">
        <v>41</v>
      </c>
      <c r="O235" s="94"/>
      <c r="P235" s="256">
        <f>O235*H235</f>
        <v>0</v>
      </c>
      <c r="Q235" s="256">
        <v>0</v>
      </c>
      <c r="R235" s="256">
        <f>Q235*H235</f>
        <v>0</v>
      </c>
      <c r="S235" s="256">
        <v>0</v>
      </c>
      <c r="T235" s="257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58" t="s">
        <v>1326</v>
      </c>
      <c r="AT235" s="258" t="s">
        <v>551</v>
      </c>
      <c r="AU235" s="258" t="s">
        <v>85</v>
      </c>
      <c r="AY235" s="18" t="s">
        <v>242</v>
      </c>
      <c r="BE235" s="146">
        <f>IF(N235="základní",J235,0)</f>
        <v>0</v>
      </c>
      <c r="BF235" s="146">
        <f>IF(N235="snížená",J235,0)</f>
        <v>0</v>
      </c>
      <c r="BG235" s="146">
        <f>IF(N235="zákl. přenesená",J235,0)</f>
        <v>0</v>
      </c>
      <c r="BH235" s="146">
        <f>IF(N235="sníž. přenesená",J235,0)</f>
        <v>0</v>
      </c>
      <c r="BI235" s="146">
        <f>IF(N235="nulová",J235,0)</f>
        <v>0</v>
      </c>
      <c r="BJ235" s="18" t="s">
        <v>31</v>
      </c>
      <c r="BK235" s="259">
        <f>ROUND(I235*H235,3)</f>
        <v>0</v>
      </c>
      <c r="BL235" s="18" t="s">
        <v>518</v>
      </c>
      <c r="BM235" s="258" t="s">
        <v>2769</v>
      </c>
    </row>
    <row r="236" s="2" customFormat="1" ht="24.15" customHeight="1">
      <c r="A236" s="41"/>
      <c r="B236" s="42"/>
      <c r="C236" s="247" t="s">
        <v>2770</v>
      </c>
      <c r="D236" s="247" t="s">
        <v>245</v>
      </c>
      <c r="E236" s="248" t="s">
        <v>2771</v>
      </c>
      <c r="F236" s="249" t="s">
        <v>2772</v>
      </c>
      <c r="G236" s="250" t="s">
        <v>465</v>
      </c>
      <c r="H236" s="251">
        <v>50</v>
      </c>
      <c r="I236" s="252"/>
      <c r="J236" s="251">
        <f>ROUND(I236*H236,3)</f>
        <v>0</v>
      </c>
      <c r="K236" s="253"/>
      <c r="L236" s="44"/>
      <c r="M236" s="254" t="s">
        <v>1</v>
      </c>
      <c r="N236" s="255" t="s">
        <v>41</v>
      </c>
      <c r="O236" s="94"/>
      <c r="P236" s="256">
        <f>O236*H236</f>
        <v>0</v>
      </c>
      <c r="Q236" s="256">
        <v>0</v>
      </c>
      <c r="R236" s="256">
        <f>Q236*H236</f>
        <v>0</v>
      </c>
      <c r="S236" s="256">
        <v>0</v>
      </c>
      <c r="T236" s="257">
        <f>S236*H236</f>
        <v>0</v>
      </c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R236" s="258" t="s">
        <v>518</v>
      </c>
      <c r="AT236" s="258" t="s">
        <v>245</v>
      </c>
      <c r="AU236" s="258" t="s">
        <v>85</v>
      </c>
      <c r="AY236" s="18" t="s">
        <v>242</v>
      </c>
      <c r="BE236" s="146">
        <f>IF(N236="základní",J236,0)</f>
        <v>0</v>
      </c>
      <c r="BF236" s="146">
        <f>IF(N236="snížená",J236,0)</f>
        <v>0</v>
      </c>
      <c r="BG236" s="146">
        <f>IF(N236="zákl. přenesená",J236,0)</f>
        <v>0</v>
      </c>
      <c r="BH236" s="146">
        <f>IF(N236="sníž. přenesená",J236,0)</f>
        <v>0</v>
      </c>
      <c r="BI236" s="146">
        <f>IF(N236="nulová",J236,0)</f>
        <v>0</v>
      </c>
      <c r="BJ236" s="18" t="s">
        <v>31</v>
      </c>
      <c r="BK236" s="259">
        <f>ROUND(I236*H236,3)</f>
        <v>0</v>
      </c>
      <c r="BL236" s="18" t="s">
        <v>518</v>
      </c>
      <c r="BM236" s="258" t="s">
        <v>2773</v>
      </c>
    </row>
    <row r="237" s="2" customFormat="1" ht="16.5" customHeight="1">
      <c r="A237" s="41"/>
      <c r="B237" s="42"/>
      <c r="C237" s="304" t="s">
        <v>475</v>
      </c>
      <c r="D237" s="304" t="s">
        <v>551</v>
      </c>
      <c r="E237" s="305" t="s">
        <v>2774</v>
      </c>
      <c r="F237" s="306" t="s">
        <v>2775</v>
      </c>
      <c r="G237" s="307" t="s">
        <v>1863</v>
      </c>
      <c r="H237" s="308">
        <v>10</v>
      </c>
      <c r="I237" s="309"/>
      <c r="J237" s="308">
        <f>ROUND(I237*H237,3)</f>
        <v>0</v>
      </c>
      <c r="K237" s="310"/>
      <c r="L237" s="311"/>
      <c r="M237" s="312" t="s">
        <v>1</v>
      </c>
      <c r="N237" s="313" t="s">
        <v>41</v>
      </c>
      <c r="O237" s="94"/>
      <c r="P237" s="256">
        <f>O237*H237</f>
        <v>0</v>
      </c>
      <c r="Q237" s="256">
        <v>0</v>
      </c>
      <c r="R237" s="256">
        <f>Q237*H237</f>
        <v>0</v>
      </c>
      <c r="S237" s="256">
        <v>0</v>
      </c>
      <c r="T237" s="257">
        <f>S237*H237</f>
        <v>0</v>
      </c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R237" s="258" t="s">
        <v>1326</v>
      </c>
      <c r="AT237" s="258" t="s">
        <v>551</v>
      </c>
      <c r="AU237" s="258" t="s">
        <v>85</v>
      </c>
      <c r="AY237" s="18" t="s">
        <v>242</v>
      </c>
      <c r="BE237" s="146">
        <f>IF(N237="základní",J237,0)</f>
        <v>0</v>
      </c>
      <c r="BF237" s="146">
        <f>IF(N237="snížená",J237,0)</f>
        <v>0</v>
      </c>
      <c r="BG237" s="146">
        <f>IF(N237="zákl. přenesená",J237,0)</f>
        <v>0</v>
      </c>
      <c r="BH237" s="146">
        <f>IF(N237="sníž. přenesená",J237,0)</f>
        <v>0</v>
      </c>
      <c r="BI237" s="146">
        <f>IF(N237="nulová",J237,0)</f>
        <v>0</v>
      </c>
      <c r="BJ237" s="18" t="s">
        <v>31</v>
      </c>
      <c r="BK237" s="259">
        <f>ROUND(I237*H237,3)</f>
        <v>0</v>
      </c>
      <c r="BL237" s="18" t="s">
        <v>518</v>
      </c>
      <c r="BM237" s="258" t="s">
        <v>2776</v>
      </c>
    </row>
    <row r="238" s="2" customFormat="1" ht="24.15" customHeight="1">
      <c r="A238" s="41"/>
      <c r="B238" s="42"/>
      <c r="C238" s="247" t="s">
        <v>483</v>
      </c>
      <c r="D238" s="247" t="s">
        <v>245</v>
      </c>
      <c r="E238" s="248" t="s">
        <v>2777</v>
      </c>
      <c r="F238" s="249" t="s">
        <v>2778</v>
      </c>
      <c r="G238" s="250" t="s">
        <v>465</v>
      </c>
      <c r="H238" s="251">
        <v>152</v>
      </c>
      <c r="I238" s="252"/>
      <c r="J238" s="251">
        <f>ROUND(I238*H238,3)</f>
        <v>0</v>
      </c>
      <c r="K238" s="253"/>
      <c r="L238" s="44"/>
      <c r="M238" s="254" t="s">
        <v>1</v>
      </c>
      <c r="N238" s="255" t="s">
        <v>41</v>
      </c>
      <c r="O238" s="94"/>
      <c r="P238" s="256">
        <f>O238*H238</f>
        <v>0</v>
      </c>
      <c r="Q238" s="256">
        <v>0</v>
      </c>
      <c r="R238" s="256">
        <f>Q238*H238</f>
        <v>0</v>
      </c>
      <c r="S238" s="256">
        <v>0</v>
      </c>
      <c r="T238" s="257">
        <f>S238*H238</f>
        <v>0</v>
      </c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R238" s="258" t="s">
        <v>518</v>
      </c>
      <c r="AT238" s="258" t="s">
        <v>245</v>
      </c>
      <c r="AU238" s="258" t="s">
        <v>85</v>
      </c>
      <c r="AY238" s="18" t="s">
        <v>242</v>
      </c>
      <c r="BE238" s="146">
        <f>IF(N238="základní",J238,0)</f>
        <v>0</v>
      </c>
      <c r="BF238" s="146">
        <f>IF(N238="snížená",J238,0)</f>
        <v>0</v>
      </c>
      <c r="BG238" s="146">
        <f>IF(N238="zákl. přenesená",J238,0)</f>
        <v>0</v>
      </c>
      <c r="BH238" s="146">
        <f>IF(N238="sníž. přenesená",J238,0)</f>
        <v>0</v>
      </c>
      <c r="BI238" s="146">
        <f>IF(N238="nulová",J238,0)</f>
        <v>0</v>
      </c>
      <c r="BJ238" s="18" t="s">
        <v>31</v>
      </c>
      <c r="BK238" s="259">
        <f>ROUND(I238*H238,3)</f>
        <v>0</v>
      </c>
      <c r="BL238" s="18" t="s">
        <v>518</v>
      </c>
      <c r="BM238" s="258" t="s">
        <v>2779</v>
      </c>
    </row>
    <row r="239" s="2" customFormat="1" ht="16.5" customHeight="1">
      <c r="A239" s="41"/>
      <c r="B239" s="42"/>
      <c r="C239" s="304" t="s">
        <v>487</v>
      </c>
      <c r="D239" s="304" t="s">
        <v>551</v>
      </c>
      <c r="E239" s="305" t="s">
        <v>2780</v>
      </c>
      <c r="F239" s="306" t="s">
        <v>2781</v>
      </c>
      <c r="G239" s="307" t="s">
        <v>1863</v>
      </c>
      <c r="H239" s="308">
        <v>31</v>
      </c>
      <c r="I239" s="309"/>
      <c r="J239" s="308">
        <f>ROUND(I239*H239,3)</f>
        <v>0</v>
      </c>
      <c r="K239" s="310"/>
      <c r="L239" s="311"/>
      <c r="M239" s="312" t="s">
        <v>1</v>
      </c>
      <c r="N239" s="313" t="s">
        <v>41</v>
      </c>
      <c r="O239" s="94"/>
      <c r="P239" s="256">
        <f>O239*H239</f>
        <v>0</v>
      </c>
      <c r="Q239" s="256">
        <v>0</v>
      </c>
      <c r="R239" s="256">
        <f>Q239*H239</f>
        <v>0</v>
      </c>
      <c r="S239" s="256">
        <v>0</v>
      </c>
      <c r="T239" s="257">
        <f>S239*H239</f>
        <v>0</v>
      </c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R239" s="258" t="s">
        <v>1326</v>
      </c>
      <c r="AT239" s="258" t="s">
        <v>551</v>
      </c>
      <c r="AU239" s="258" t="s">
        <v>85</v>
      </c>
      <c r="AY239" s="18" t="s">
        <v>242</v>
      </c>
      <c r="BE239" s="146">
        <f>IF(N239="základní",J239,0)</f>
        <v>0</v>
      </c>
      <c r="BF239" s="146">
        <f>IF(N239="snížená",J239,0)</f>
        <v>0</v>
      </c>
      <c r="BG239" s="146">
        <f>IF(N239="zákl. přenesená",J239,0)</f>
        <v>0</v>
      </c>
      <c r="BH239" s="146">
        <f>IF(N239="sníž. přenesená",J239,0)</f>
        <v>0</v>
      </c>
      <c r="BI239" s="146">
        <f>IF(N239="nulová",J239,0)</f>
        <v>0</v>
      </c>
      <c r="BJ239" s="18" t="s">
        <v>31</v>
      </c>
      <c r="BK239" s="259">
        <f>ROUND(I239*H239,3)</f>
        <v>0</v>
      </c>
      <c r="BL239" s="18" t="s">
        <v>518</v>
      </c>
      <c r="BM239" s="258" t="s">
        <v>2782</v>
      </c>
    </row>
    <row r="240" s="2" customFormat="1" ht="16.5" customHeight="1">
      <c r="A240" s="41"/>
      <c r="B240" s="42"/>
      <c r="C240" s="304" t="s">
        <v>2783</v>
      </c>
      <c r="D240" s="304" t="s">
        <v>551</v>
      </c>
      <c r="E240" s="305" t="s">
        <v>2784</v>
      </c>
      <c r="F240" s="306" t="s">
        <v>2785</v>
      </c>
      <c r="G240" s="307" t="s">
        <v>478</v>
      </c>
      <c r="H240" s="308">
        <v>60</v>
      </c>
      <c r="I240" s="309"/>
      <c r="J240" s="308">
        <f>ROUND(I240*H240,3)</f>
        <v>0</v>
      </c>
      <c r="K240" s="310"/>
      <c r="L240" s="311"/>
      <c r="M240" s="312" t="s">
        <v>1</v>
      </c>
      <c r="N240" s="313" t="s">
        <v>41</v>
      </c>
      <c r="O240" s="94"/>
      <c r="P240" s="256">
        <f>O240*H240</f>
        <v>0</v>
      </c>
      <c r="Q240" s="256">
        <v>0</v>
      </c>
      <c r="R240" s="256">
        <f>Q240*H240</f>
        <v>0</v>
      </c>
      <c r="S240" s="256">
        <v>0</v>
      </c>
      <c r="T240" s="257">
        <f>S240*H240</f>
        <v>0</v>
      </c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R240" s="258" t="s">
        <v>1326</v>
      </c>
      <c r="AT240" s="258" t="s">
        <v>551</v>
      </c>
      <c r="AU240" s="258" t="s">
        <v>85</v>
      </c>
      <c r="AY240" s="18" t="s">
        <v>242</v>
      </c>
      <c r="BE240" s="146">
        <f>IF(N240="základní",J240,0)</f>
        <v>0</v>
      </c>
      <c r="BF240" s="146">
        <f>IF(N240="snížená",J240,0)</f>
        <v>0</v>
      </c>
      <c r="BG240" s="146">
        <f>IF(N240="zákl. přenesená",J240,0)</f>
        <v>0</v>
      </c>
      <c r="BH240" s="146">
        <f>IF(N240="sníž. přenesená",J240,0)</f>
        <v>0</v>
      </c>
      <c r="BI240" s="146">
        <f>IF(N240="nulová",J240,0)</f>
        <v>0</v>
      </c>
      <c r="BJ240" s="18" t="s">
        <v>31</v>
      </c>
      <c r="BK240" s="259">
        <f>ROUND(I240*H240,3)</f>
        <v>0</v>
      </c>
      <c r="BL240" s="18" t="s">
        <v>518</v>
      </c>
      <c r="BM240" s="258" t="s">
        <v>2786</v>
      </c>
    </row>
    <row r="241" s="2" customFormat="1" ht="16.5" customHeight="1">
      <c r="A241" s="41"/>
      <c r="B241" s="42"/>
      <c r="C241" s="304" t="s">
        <v>581</v>
      </c>
      <c r="D241" s="304" t="s">
        <v>551</v>
      </c>
      <c r="E241" s="305" t="s">
        <v>2787</v>
      </c>
      <c r="F241" s="306" t="s">
        <v>2788</v>
      </c>
      <c r="G241" s="307" t="s">
        <v>478</v>
      </c>
      <c r="H241" s="308">
        <v>15</v>
      </c>
      <c r="I241" s="309"/>
      <c r="J241" s="308">
        <f>ROUND(I241*H241,3)</f>
        <v>0</v>
      </c>
      <c r="K241" s="310"/>
      <c r="L241" s="311"/>
      <c r="M241" s="312" t="s">
        <v>1</v>
      </c>
      <c r="N241" s="313" t="s">
        <v>41</v>
      </c>
      <c r="O241" s="94"/>
      <c r="P241" s="256">
        <f>O241*H241</f>
        <v>0</v>
      </c>
      <c r="Q241" s="256">
        <v>0</v>
      </c>
      <c r="R241" s="256">
        <f>Q241*H241</f>
        <v>0</v>
      </c>
      <c r="S241" s="256">
        <v>0</v>
      </c>
      <c r="T241" s="257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58" t="s">
        <v>1326</v>
      </c>
      <c r="AT241" s="258" t="s">
        <v>551</v>
      </c>
      <c r="AU241" s="258" t="s">
        <v>85</v>
      </c>
      <c r="AY241" s="18" t="s">
        <v>242</v>
      </c>
      <c r="BE241" s="146">
        <f>IF(N241="základní",J241,0)</f>
        <v>0</v>
      </c>
      <c r="BF241" s="146">
        <f>IF(N241="snížená",J241,0)</f>
        <v>0</v>
      </c>
      <c r="BG241" s="146">
        <f>IF(N241="zákl. přenesená",J241,0)</f>
        <v>0</v>
      </c>
      <c r="BH241" s="146">
        <f>IF(N241="sníž. přenesená",J241,0)</f>
        <v>0</v>
      </c>
      <c r="BI241" s="146">
        <f>IF(N241="nulová",J241,0)</f>
        <v>0</v>
      </c>
      <c r="BJ241" s="18" t="s">
        <v>31</v>
      </c>
      <c r="BK241" s="259">
        <f>ROUND(I241*H241,3)</f>
        <v>0</v>
      </c>
      <c r="BL241" s="18" t="s">
        <v>518</v>
      </c>
      <c r="BM241" s="258" t="s">
        <v>2789</v>
      </c>
    </row>
    <row r="242" s="2" customFormat="1" ht="16.5" customHeight="1">
      <c r="A242" s="41"/>
      <c r="B242" s="42"/>
      <c r="C242" s="304" t="s">
        <v>495</v>
      </c>
      <c r="D242" s="304" t="s">
        <v>551</v>
      </c>
      <c r="E242" s="305" t="s">
        <v>2790</v>
      </c>
      <c r="F242" s="306" t="s">
        <v>2791</v>
      </c>
      <c r="G242" s="307" t="s">
        <v>478</v>
      </c>
      <c r="H242" s="308">
        <v>60</v>
      </c>
      <c r="I242" s="309"/>
      <c r="J242" s="308">
        <f>ROUND(I242*H242,3)</f>
        <v>0</v>
      </c>
      <c r="K242" s="310"/>
      <c r="L242" s="311"/>
      <c r="M242" s="312" t="s">
        <v>1</v>
      </c>
      <c r="N242" s="313" t="s">
        <v>41</v>
      </c>
      <c r="O242" s="94"/>
      <c r="P242" s="256">
        <f>O242*H242</f>
        <v>0</v>
      </c>
      <c r="Q242" s="256">
        <v>0</v>
      </c>
      <c r="R242" s="256">
        <f>Q242*H242</f>
        <v>0</v>
      </c>
      <c r="S242" s="256">
        <v>0</v>
      </c>
      <c r="T242" s="257">
        <f>S242*H242</f>
        <v>0</v>
      </c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R242" s="258" t="s">
        <v>1326</v>
      </c>
      <c r="AT242" s="258" t="s">
        <v>551</v>
      </c>
      <c r="AU242" s="258" t="s">
        <v>85</v>
      </c>
      <c r="AY242" s="18" t="s">
        <v>242</v>
      </c>
      <c r="BE242" s="146">
        <f>IF(N242="základní",J242,0)</f>
        <v>0</v>
      </c>
      <c r="BF242" s="146">
        <f>IF(N242="snížená",J242,0)</f>
        <v>0</v>
      </c>
      <c r="BG242" s="146">
        <f>IF(N242="zákl. přenesená",J242,0)</f>
        <v>0</v>
      </c>
      <c r="BH242" s="146">
        <f>IF(N242="sníž. přenesená",J242,0)</f>
        <v>0</v>
      </c>
      <c r="BI242" s="146">
        <f>IF(N242="nulová",J242,0)</f>
        <v>0</v>
      </c>
      <c r="BJ242" s="18" t="s">
        <v>31</v>
      </c>
      <c r="BK242" s="259">
        <f>ROUND(I242*H242,3)</f>
        <v>0</v>
      </c>
      <c r="BL242" s="18" t="s">
        <v>518</v>
      </c>
      <c r="BM242" s="258" t="s">
        <v>2792</v>
      </c>
    </row>
    <row r="243" s="2" customFormat="1" ht="16.5" customHeight="1">
      <c r="A243" s="41"/>
      <c r="B243" s="42"/>
      <c r="C243" s="247" t="s">
        <v>491</v>
      </c>
      <c r="D243" s="247" t="s">
        <v>245</v>
      </c>
      <c r="E243" s="248" t="s">
        <v>2793</v>
      </c>
      <c r="F243" s="249" t="s">
        <v>2794</v>
      </c>
      <c r="G243" s="250" t="s">
        <v>478</v>
      </c>
      <c r="H243" s="251">
        <v>75</v>
      </c>
      <c r="I243" s="252"/>
      <c r="J243" s="251">
        <f>ROUND(I243*H243,3)</f>
        <v>0</v>
      </c>
      <c r="K243" s="253"/>
      <c r="L243" s="44"/>
      <c r="M243" s="254" t="s">
        <v>1</v>
      </c>
      <c r="N243" s="255" t="s">
        <v>41</v>
      </c>
      <c r="O243" s="94"/>
      <c r="P243" s="256">
        <f>O243*H243</f>
        <v>0</v>
      </c>
      <c r="Q243" s="256">
        <v>0</v>
      </c>
      <c r="R243" s="256">
        <f>Q243*H243</f>
        <v>0</v>
      </c>
      <c r="S243" s="256">
        <v>0</v>
      </c>
      <c r="T243" s="257">
        <f>S243*H243</f>
        <v>0</v>
      </c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R243" s="258" t="s">
        <v>518</v>
      </c>
      <c r="AT243" s="258" t="s">
        <v>245</v>
      </c>
      <c r="AU243" s="258" t="s">
        <v>85</v>
      </c>
      <c r="AY243" s="18" t="s">
        <v>242</v>
      </c>
      <c r="BE243" s="146">
        <f>IF(N243="základní",J243,0)</f>
        <v>0</v>
      </c>
      <c r="BF243" s="146">
        <f>IF(N243="snížená",J243,0)</f>
        <v>0</v>
      </c>
      <c r="BG243" s="146">
        <f>IF(N243="zákl. přenesená",J243,0)</f>
        <v>0</v>
      </c>
      <c r="BH243" s="146">
        <f>IF(N243="sníž. přenesená",J243,0)</f>
        <v>0</v>
      </c>
      <c r="BI243" s="146">
        <f>IF(N243="nulová",J243,0)</f>
        <v>0</v>
      </c>
      <c r="BJ243" s="18" t="s">
        <v>31</v>
      </c>
      <c r="BK243" s="259">
        <f>ROUND(I243*H243,3)</f>
        <v>0</v>
      </c>
      <c r="BL243" s="18" t="s">
        <v>518</v>
      </c>
      <c r="BM243" s="258" t="s">
        <v>2795</v>
      </c>
    </row>
    <row r="244" s="2" customFormat="1" ht="16.5" customHeight="1">
      <c r="A244" s="41"/>
      <c r="B244" s="42"/>
      <c r="C244" s="304" t="s">
        <v>499</v>
      </c>
      <c r="D244" s="304" t="s">
        <v>551</v>
      </c>
      <c r="E244" s="305" t="s">
        <v>2796</v>
      </c>
      <c r="F244" s="306" t="s">
        <v>2797</v>
      </c>
      <c r="G244" s="307" t="s">
        <v>478</v>
      </c>
      <c r="H244" s="308">
        <v>59</v>
      </c>
      <c r="I244" s="309"/>
      <c r="J244" s="308">
        <f>ROUND(I244*H244,3)</f>
        <v>0</v>
      </c>
      <c r="K244" s="310"/>
      <c r="L244" s="311"/>
      <c r="M244" s="312" t="s">
        <v>1</v>
      </c>
      <c r="N244" s="313" t="s">
        <v>41</v>
      </c>
      <c r="O244" s="94"/>
      <c r="P244" s="256">
        <f>O244*H244</f>
        <v>0</v>
      </c>
      <c r="Q244" s="256">
        <v>0</v>
      </c>
      <c r="R244" s="256">
        <f>Q244*H244</f>
        <v>0</v>
      </c>
      <c r="S244" s="256">
        <v>0</v>
      </c>
      <c r="T244" s="257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58" t="s">
        <v>1326</v>
      </c>
      <c r="AT244" s="258" t="s">
        <v>551</v>
      </c>
      <c r="AU244" s="258" t="s">
        <v>85</v>
      </c>
      <c r="AY244" s="18" t="s">
        <v>242</v>
      </c>
      <c r="BE244" s="146">
        <f>IF(N244="základní",J244,0)</f>
        <v>0</v>
      </c>
      <c r="BF244" s="146">
        <f>IF(N244="snížená",J244,0)</f>
        <v>0</v>
      </c>
      <c r="BG244" s="146">
        <f>IF(N244="zákl. přenesená",J244,0)</f>
        <v>0</v>
      </c>
      <c r="BH244" s="146">
        <f>IF(N244="sníž. přenesená",J244,0)</f>
        <v>0</v>
      </c>
      <c r="BI244" s="146">
        <f>IF(N244="nulová",J244,0)</f>
        <v>0</v>
      </c>
      <c r="BJ244" s="18" t="s">
        <v>31</v>
      </c>
      <c r="BK244" s="259">
        <f>ROUND(I244*H244,3)</f>
        <v>0</v>
      </c>
      <c r="BL244" s="18" t="s">
        <v>518</v>
      </c>
      <c r="BM244" s="258" t="s">
        <v>2798</v>
      </c>
    </row>
    <row r="245" s="2" customFormat="1" ht="24.15" customHeight="1">
      <c r="A245" s="41"/>
      <c r="B245" s="42"/>
      <c r="C245" s="304" t="s">
        <v>504</v>
      </c>
      <c r="D245" s="304" t="s">
        <v>551</v>
      </c>
      <c r="E245" s="305" t="s">
        <v>2799</v>
      </c>
      <c r="F245" s="306" t="s">
        <v>2800</v>
      </c>
      <c r="G245" s="307" t="s">
        <v>478</v>
      </c>
      <c r="H245" s="308">
        <v>5</v>
      </c>
      <c r="I245" s="309"/>
      <c r="J245" s="308">
        <f>ROUND(I245*H245,3)</f>
        <v>0</v>
      </c>
      <c r="K245" s="310"/>
      <c r="L245" s="311"/>
      <c r="M245" s="312" t="s">
        <v>1</v>
      </c>
      <c r="N245" s="313" t="s">
        <v>41</v>
      </c>
      <c r="O245" s="94"/>
      <c r="P245" s="256">
        <f>O245*H245</f>
        <v>0</v>
      </c>
      <c r="Q245" s="256">
        <v>0</v>
      </c>
      <c r="R245" s="256">
        <f>Q245*H245</f>
        <v>0</v>
      </c>
      <c r="S245" s="256">
        <v>0</v>
      </c>
      <c r="T245" s="257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58" t="s">
        <v>1326</v>
      </c>
      <c r="AT245" s="258" t="s">
        <v>551</v>
      </c>
      <c r="AU245" s="258" t="s">
        <v>85</v>
      </c>
      <c r="AY245" s="18" t="s">
        <v>242</v>
      </c>
      <c r="BE245" s="146">
        <f>IF(N245="základní",J245,0)</f>
        <v>0</v>
      </c>
      <c r="BF245" s="146">
        <f>IF(N245="snížená",J245,0)</f>
        <v>0</v>
      </c>
      <c r="BG245" s="146">
        <f>IF(N245="zákl. přenesená",J245,0)</f>
        <v>0</v>
      </c>
      <c r="BH245" s="146">
        <f>IF(N245="sníž. přenesená",J245,0)</f>
        <v>0</v>
      </c>
      <c r="BI245" s="146">
        <f>IF(N245="nulová",J245,0)</f>
        <v>0</v>
      </c>
      <c r="BJ245" s="18" t="s">
        <v>31</v>
      </c>
      <c r="BK245" s="259">
        <f>ROUND(I245*H245,3)</f>
        <v>0</v>
      </c>
      <c r="BL245" s="18" t="s">
        <v>518</v>
      </c>
      <c r="BM245" s="258" t="s">
        <v>2801</v>
      </c>
    </row>
    <row r="246" s="2" customFormat="1" ht="16.5" customHeight="1">
      <c r="A246" s="41"/>
      <c r="B246" s="42"/>
      <c r="C246" s="304" t="s">
        <v>564</v>
      </c>
      <c r="D246" s="304" t="s">
        <v>551</v>
      </c>
      <c r="E246" s="305" t="s">
        <v>2802</v>
      </c>
      <c r="F246" s="306" t="s">
        <v>2803</v>
      </c>
      <c r="G246" s="307" t="s">
        <v>478</v>
      </c>
      <c r="H246" s="308">
        <v>5</v>
      </c>
      <c r="I246" s="309"/>
      <c r="J246" s="308">
        <f>ROUND(I246*H246,3)</f>
        <v>0</v>
      </c>
      <c r="K246" s="310"/>
      <c r="L246" s="311"/>
      <c r="M246" s="312" t="s">
        <v>1</v>
      </c>
      <c r="N246" s="313" t="s">
        <v>41</v>
      </c>
      <c r="O246" s="94"/>
      <c r="P246" s="256">
        <f>O246*H246</f>
        <v>0</v>
      </c>
      <c r="Q246" s="256">
        <v>0</v>
      </c>
      <c r="R246" s="256">
        <f>Q246*H246</f>
        <v>0</v>
      </c>
      <c r="S246" s="256">
        <v>0</v>
      </c>
      <c r="T246" s="257">
        <f>S246*H246</f>
        <v>0</v>
      </c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R246" s="258" t="s">
        <v>1326</v>
      </c>
      <c r="AT246" s="258" t="s">
        <v>551</v>
      </c>
      <c r="AU246" s="258" t="s">
        <v>85</v>
      </c>
      <c r="AY246" s="18" t="s">
        <v>242</v>
      </c>
      <c r="BE246" s="146">
        <f>IF(N246="základní",J246,0)</f>
        <v>0</v>
      </c>
      <c r="BF246" s="146">
        <f>IF(N246="snížená",J246,0)</f>
        <v>0</v>
      </c>
      <c r="BG246" s="146">
        <f>IF(N246="zákl. přenesená",J246,0)</f>
        <v>0</v>
      </c>
      <c r="BH246" s="146">
        <f>IF(N246="sníž. přenesená",J246,0)</f>
        <v>0</v>
      </c>
      <c r="BI246" s="146">
        <f>IF(N246="nulová",J246,0)</f>
        <v>0</v>
      </c>
      <c r="BJ246" s="18" t="s">
        <v>31</v>
      </c>
      <c r="BK246" s="259">
        <f>ROUND(I246*H246,3)</f>
        <v>0</v>
      </c>
      <c r="BL246" s="18" t="s">
        <v>518</v>
      </c>
      <c r="BM246" s="258" t="s">
        <v>2804</v>
      </c>
    </row>
    <row r="247" s="2" customFormat="1" ht="24.15" customHeight="1">
      <c r="A247" s="41"/>
      <c r="B247" s="42"/>
      <c r="C247" s="304" t="s">
        <v>511</v>
      </c>
      <c r="D247" s="304" t="s">
        <v>551</v>
      </c>
      <c r="E247" s="305" t="s">
        <v>2805</v>
      </c>
      <c r="F247" s="306" t="s">
        <v>2806</v>
      </c>
      <c r="G247" s="307" t="s">
        <v>478</v>
      </c>
      <c r="H247" s="308">
        <v>6</v>
      </c>
      <c r="I247" s="309"/>
      <c r="J247" s="308">
        <f>ROUND(I247*H247,3)</f>
        <v>0</v>
      </c>
      <c r="K247" s="310"/>
      <c r="L247" s="311"/>
      <c r="M247" s="312" t="s">
        <v>1</v>
      </c>
      <c r="N247" s="313" t="s">
        <v>41</v>
      </c>
      <c r="O247" s="94"/>
      <c r="P247" s="256">
        <f>O247*H247</f>
        <v>0</v>
      </c>
      <c r="Q247" s="256">
        <v>0</v>
      </c>
      <c r="R247" s="256">
        <f>Q247*H247</f>
        <v>0</v>
      </c>
      <c r="S247" s="256">
        <v>0</v>
      </c>
      <c r="T247" s="257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58" t="s">
        <v>1326</v>
      </c>
      <c r="AT247" s="258" t="s">
        <v>551</v>
      </c>
      <c r="AU247" s="258" t="s">
        <v>85</v>
      </c>
      <c r="AY247" s="18" t="s">
        <v>242</v>
      </c>
      <c r="BE247" s="146">
        <f>IF(N247="základní",J247,0)</f>
        <v>0</v>
      </c>
      <c r="BF247" s="146">
        <f>IF(N247="snížená",J247,0)</f>
        <v>0</v>
      </c>
      <c r="BG247" s="146">
        <f>IF(N247="zákl. přenesená",J247,0)</f>
        <v>0</v>
      </c>
      <c r="BH247" s="146">
        <f>IF(N247="sníž. přenesená",J247,0)</f>
        <v>0</v>
      </c>
      <c r="BI247" s="146">
        <f>IF(N247="nulová",J247,0)</f>
        <v>0</v>
      </c>
      <c r="BJ247" s="18" t="s">
        <v>31</v>
      </c>
      <c r="BK247" s="259">
        <f>ROUND(I247*H247,3)</f>
        <v>0</v>
      </c>
      <c r="BL247" s="18" t="s">
        <v>518</v>
      </c>
      <c r="BM247" s="258" t="s">
        <v>2807</v>
      </c>
    </row>
    <row r="248" s="2" customFormat="1" ht="24.15" customHeight="1">
      <c r="A248" s="41"/>
      <c r="B248" s="42"/>
      <c r="C248" s="247" t="s">
        <v>571</v>
      </c>
      <c r="D248" s="247" t="s">
        <v>245</v>
      </c>
      <c r="E248" s="248" t="s">
        <v>2808</v>
      </c>
      <c r="F248" s="249" t="s">
        <v>2809</v>
      </c>
      <c r="G248" s="250" t="s">
        <v>478</v>
      </c>
      <c r="H248" s="251">
        <v>5</v>
      </c>
      <c r="I248" s="252"/>
      <c r="J248" s="251">
        <f>ROUND(I248*H248,3)</f>
        <v>0</v>
      </c>
      <c r="K248" s="253"/>
      <c r="L248" s="44"/>
      <c r="M248" s="254" t="s">
        <v>1</v>
      </c>
      <c r="N248" s="255" t="s">
        <v>41</v>
      </c>
      <c r="O248" s="94"/>
      <c r="P248" s="256">
        <f>O248*H248</f>
        <v>0</v>
      </c>
      <c r="Q248" s="256">
        <v>0</v>
      </c>
      <c r="R248" s="256">
        <f>Q248*H248</f>
        <v>0</v>
      </c>
      <c r="S248" s="256">
        <v>0</v>
      </c>
      <c r="T248" s="257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58" t="s">
        <v>518</v>
      </c>
      <c r="AT248" s="258" t="s">
        <v>245</v>
      </c>
      <c r="AU248" s="258" t="s">
        <v>85</v>
      </c>
      <c r="AY248" s="18" t="s">
        <v>242</v>
      </c>
      <c r="BE248" s="146">
        <f>IF(N248="základní",J248,0)</f>
        <v>0</v>
      </c>
      <c r="BF248" s="146">
        <f>IF(N248="snížená",J248,0)</f>
        <v>0</v>
      </c>
      <c r="BG248" s="146">
        <f>IF(N248="zákl. přenesená",J248,0)</f>
        <v>0</v>
      </c>
      <c r="BH248" s="146">
        <f>IF(N248="sníž. přenesená",J248,0)</f>
        <v>0</v>
      </c>
      <c r="BI248" s="146">
        <f>IF(N248="nulová",J248,0)</f>
        <v>0</v>
      </c>
      <c r="BJ248" s="18" t="s">
        <v>31</v>
      </c>
      <c r="BK248" s="259">
        <f>ROUND(I248*H248,3)</f>
        <v>0</v>
      </c>
      <c r="BL248" s="18" t="s">
        <v>518</v>
      </c>
      <c r="BM248" s="258" t="s">
        <v>2810</v>
      </c>
    </row>
    <row r="249" s="2" customFormat="1" ht="21.75" customHeight="1">
      <c r="A249" s="41"/>
      <c r="B249" s="42"/>
      <c r="C249" s="304" t="s">
        <v>1222</v>
      </c>
      <c r="D249" s="304" t="s">
        <v>551</v>
      </c>
      <c r="E249" s="305" t="s">
        <v>2811</v>
      </c>
      <c r="F249" s="306" t="s">
        <v>2812</v>
      </c>
      <c r="G249" s="307" t="s">
        <v>478</v>
      </c>
      <c r="H249" s="308">
        <v>5</v>
      </c>
      <c r="I249" s="309"/>
      <c r="J249" s="308">
        <f>ROUND(I249*H249,3)</f>
        <v>0</v>
      </c>
      <c r="K249" s="310"/>
      <c r="L249" s="311"/>
      <c r="M249" s="312" t="s">
        <v>1</v>
      </c>
      <c r="N249" s="313" t="s">
        <v>41</v>
      </c>
      <c r="O249" s="94"/>
      <c r="P249" s="256">
        <f>O249*H249</f>
        <v>0</v>
      </c>
      <c r="Q249" s="256">
        <v>0</v>
      </c>
      <c r="R249" s="256">
        <f>Q249*H249</f>
        <v>0</v>
      </c>
      <c r="S249" s="256">
        <v>0</v>
      </c>
      <c r="T249" s="257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58" t="s">
        <v>1326</v>
      </c>
      <c r="AT249" s="258" t="s">
        <v>551</v>
      </c>
      <c r="AU249" s="258" t="s">
        <v>85</v>
      </c>
      <c r="AY249" s="18" t="s">
        <v>242</v>
      </c>
      <c r="BE249" s="146">
        <f>IF(N249="základní",J249,0)</f>
        <v>0</v>
      </c>
      <c r="BF249" s="146">
        <f>IF(N249="snížená",J249,0)</f>
        <v>0</v>
      </c>
      <c r="BG249" s="146">
        <f>IF(N249="zákl. přenesená",J249,0)</f>
        <v>0</v>
      </c>
      <c r="BH249" s="146">
        <f>IF(N249="sníž. přenesená",J249,0)</f>
        <v>0</v>
      </c>
      <c r="BI249" s="146">
        <f>IF(N249="nulová",J249,0)</f>
        <v>0</v>
      </c>
      <c r="BJ249" s="18" t="s">
        <v>31</v>
      </c>
      <c r="BK249" s="259">
        <f>ROUND(I249*H249,3)</f>
        <v>0</v>
      </c>
      <c r="BL249" s="18" t="s">
        <v>518</v>
      </c>
      <c r="BM249" s="258" t="s">
        <v>2813</v>
      </c>
    </row>
    <row r="250" s="2" customFormat="1" ht="16.5" customHeight="1">
      <c r="A250" s="41"/>
      <c r="B250" s="42"/>
      <c r="C250" s="304" t="s">
        <v>535</v>
      </c>
      <c r="D250" s="304" t="s">
        <v>551</v>
      </c>
      <c r="E250" s="305" t="s">
        <v>2814</v>
      </c>
      <c r="F250" s="306" t="s">
        <v>2815</v>
      </c>
      <c r="G250" s="307" t="s">
        <v>478</v>
      </c>
      <c r="H250" s="308">
        <v>10</v>
      </c>
      <c r="I250" s="309"/>
      <c r="J250" s="308">
        <f>ROUND(I250*H250,3)</f>
        <v>0</v>
      </c>
      <c r="K250" s="310"/>
      <c r="L250" s="311"/>
      <c r="M250" s="312" t="s">
        <v>1</v>
      </c>
      <c r="N250" s="313" t="s">
        <v>41</v>
      </c>
      <c r="O250" s="94"/>
      <c r="P250" s="256">
        <f>O250*H250</f>
        <v>0</v>
      </c>
      <c r="Q250" s="256">
        <v>0</v>
      </c>
      <c r="R250" s="256">
        <f>Q250*H250</f>
        <v>0</v>
      </c>
      <c r="S250" s="256">
        <v>0</v>
      </c>
      <c r="T250" s="257">
        <f>S250*H250</f>
        <v>0</v>
      </c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R250" s="258" t="s">
        <v>1326</v>
      </c>
      <c r="AT250" s="258" t="s">
        <v>551</v>
      </c>
      <c r="AU250" s="258" t="s">
        <v>85</v>
      </c>
      <c r="AY250" s="18" t="s">
        <v>242</v>
      </c>
      <c r="BE250" s="146">
        <f>IF(N250="základní",J250,0)</f>
        <v>0</v>
      </c>
      <c r="BF250" s="146">
        <f>IF(N250="snížená",J250,0)</f>
        <v>0</v>
      </c>
      <c r="BG250" s="146">
        <f>IF(N250="zákl. přenesená",J250,0)</f>
        <v>0</v>
      </c>
      <c r="BH250" s="146">
        <f>IF(N250="sníž. přenesená",J250,0)</f>
        <v>0</v>
      </c>
      <c r="BI250" s="146">
        <f>IF(N250="nulová",J250,0)</f>
        <v>0</v>
      </c>
      <c r="BJ250" s="18" t="s">
        <v>31</v>
      </c>
      <c r="BK250" s="259">
        <f>ROUND(I250*H250,3)</f>
        <v>0</v>
      </c>
      <c r="BL250" s="18" t="s">
        <v>518</v>
      </c>
      <c r="BM250" s="258" t="s">
        <v>2816</v>
      </c>
    </row>
    <row r="251" s="2" customFormat="1" ht="16.5" customHeight="1">
      <c r="A251" s="41"/>
      <c r="B251" s="42"/>
      <c r="C251" s="247" t="s">
        <v>1866</v>
      </c>
      <c r="D251" s="247" t="s">
        <v>245</v>
      </c>
      <c r="E251" s="248" t="s">
        <v>2817</v>
      </c>
      <c r="F251" s="249" t="s">
        <v>2818</v>
      </c>
      <c r="G251" s="250" t="s">
        <v>478</v>
      </c>
      <c r="H251" s="251">
        <v>3</v>
      </c>
      <c r="I251" s="252"/>
      <c r="J251" s="251">
        <f>ROUND(I251*H251,3)</f>
        <v>0</v>
      </c>
      <c r="K251" s="253"/>
      <c r="L251" s="44"/>
      <c r="M251" s="254" t="s">
        <v>1</v>
      </c>
      <c r="N251" s="255" t="s">
        <v>41</v>
      </c>
      <c r="O251" s="94"/>
      <c r="P251" s="256">
        <f>O251*H251</f>
        <v>0</v>
      </c>
      <c r="Q251" s="256">
        <v>0</v>
      </c>
      <c r="R251" s="256">
        <f>Q251*H251</f>
        <v>0</v>
      </c>
      <c r="S251" s="256">
        <v>0</v>
      </c>
      <c r="T251" s="257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58" t="s">
        <v>518</v>
      </c>
      <c r="AT251" s="258" t="s">
        <v>245</v>
      </c>
      <c r="AU251" s="258" t="s">
        <v>85</v>
      </c>
      <c r="AY251" s="18" t="s">
        <v>242</v>
      </c>
      <c r="BE251" s="146">
        <f>IF(N251="základní",J251,0)</f>
        <v>0</v>
      </c>
      <c r="BF251" s="146">
        <f>IF(N251="snížená",J251,0)</f>
        <v>0</v>
      </c>
      <c r="BG251" s="146">
        <f>IF(N251="zákl. přenesená",J251,0)</f>
        <v>0</v>
      </c>
      <c r="BH251" s="146">
        <f>IF(N251="sníž. přenesená",J251,0)</f>
        <v>0</v>
      </c>
      <c r="BI251" s="146">
        <f>IF(N251="nulová",J251,0)</f>
        <v>0</v>
      </c>
      <c r="BJ251" s="18" t="s">
        <v>31</v>
      </c>
      <c r="BK251" s="259">
        <f>ROUND(I251*H251,3)</f>
        <v>0</v>
      </c>
      <c r="BL251" s="18" t="s">
        <v>518</v>
      </c>
      <c r="BM251" s="258" t="s">
        <v>2819</v>
      </c>
    </row>
    <row r="252" s="2" customFormat="1" ht="16.5" customHeight="1">
      <c r="A252" s="41"/>
      <c r="B252" s="42"/>
      <c r="C252" s="304" t="s">
        <v>1882</v>
      </c>
      <c r="D252" s="304" t="s">
        <v>551</v>
      </c>
      <c r="E252" s="305" t="s">
        <v>2820</v>
      </c>
      <c r="F252" s="306" t="s">
        <v>2821</v>
      </c>
      <c r="G252" s="307" t="s">
        <v>478</v>
      </c>
      <c r="H252" s="308">
        <v>3</v>
      </c>
      <c r="I252" s="309"/>
      <c r="J252" s="308">
        <f>ROUND(I252*H252,3)</f>
        <v>0</v>
      </c>
      <c r="K252" s="310"/>
      <c r="L252" s="311"/>
      <c r="M252" s="312" t="s">
        <v>1</v>
      </c>
      <c r="N252" s="313" t="s">
        <v>41</v>
      </c>
      <c r="O252" s="94"/>
      <c r="P252" s="256">
        <f>O252*H252</f>
        <v>0</v>
      </c>
      <c r="Q252" s="256">
        <v>0</v>
      </c>
      <c r="R252" s="256">
        <f>Q252*H252</f>
        <v>0</v>
      </c>
      <c r="S252" s="256">
        <v>0</v>
      </c>
      <c r="T252" s="257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58" t="s">
        <v>1326</v>
      </c>
      <c r="AT252" s="258" t="s">
        <v>551</v>
      </c>
      <c r="AU252" s="258" t="s">
        <v>85</v>
      </c>
      <c r="AY252" s="18" t="s">
        <v>242</v>
      </c>
      <c r="BE252" s="146">
        <f>IF(N252="základní",J252,0)</f>
        <v>0</v>
      </c>
      <c r="BF252" s="146">
        <f>IF(N252="snížená",J252,0)</f>
        <v>0</v>
      </c>
      <c r="BG252" s="146">
        <f>IF(N252="zákl. přenesená",J252,0)</f>
        <v>0</v>
      </c>
      <c r="BH252" s="146">
        <f>IF(N252="sníž. přenesená",J252,0)</f>
        <v>0</v>
      </c>
      <c r="BI252" s="146">
        <f>IF(N252="nulová",J252,0)</f>
        <v>0</v>
      </c>
      <c r="BJ252" s="18" t="s">
        <v>31</v>
      </c>
      <c r="BK252" s="259">
        <f>ROUND(I252*H252,3)</f>
        <v>0</v>
      </c>
      <c r="BL252" s="18" t="s">
        <v>518</v>
      </c>
      <c r="BM252" s="258" t="s">
        <v>2822</v>
      </c>
    </row>
    <row r="253" s="2" customFormat="1" ht="24.15" customHeight="1">
      <c r="A253" s="41"/>
      <c r="B253" s="42"/>
      <c r="C253" s="247" t="s">
        <v>946</v>
      </c>
      <c r="D253" s="247" t="s">
        <v>245</v>
      </c>
      <c r="E253" s="248" t="s">
        <v>2823</v>
      </c>
      <c r="F253" s="249" t="s">
        <v>2824</v>
      </c>
      <c r="G253" s="250" t="s">
        <v>478</v>
      </c>
      <c r="H253" s="251">
        <v>1</v>
      </c>
      <c r="I253" s="252"/>
      <c r="J253" s="251">
        <f>ROUND(I253*H253,3)</f>
        <v>0</v>
      </c>
      <c r="K253" s="253"/>
      <c r="L253" s="44"/>
      <c r="M253" s="254" t="s">
        <v>1</v>
      </c>
      <c r="N253" s="255" t="s">
        <v>41</v>
      </c>
      <c r="O253" s="94"/>
      <c r="P253" s="256">
        <f>O253*H253</f>
        <v>0</v>
      </c>
      <c r="Q253" s="256">
        <v>0</v>
      </c>
      <c r="R253" s="256">
        <f>Q253*H253</f>
        <v>0</v>
      </c>
      <c r="S253" s="256">
        <v>0</v>
      </c>
      <c r="T253" s="257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58" t="s">
        <v>518</v>
      </c>
      <c r="AT253" s="258" t="s">
        <v>245</v>
      </c>
      <c r="AU253" s="258" t="s">
        <v>85</v>
      </c>
      <c r="AY253" s="18" t="s">
        <v>242</v>
      </c>
      <c r="BE253" s="146">
        <f>IF(N253="základní",J253,0)</f>
        <v>0</v>
      </c>
      <c r="BF253" s="146">
        <f>IF(N253="snížená",J253,0)</f>
        <v>0</v>
      </c>
      <c r="BG253" s="146">
        <f>IF(N253="zákl. přenesená",J253,0)</f>
        <v>0</v>
      </c>
      <c r="BH253" s="146">
        <f>IF(N253="sníž. přenesená",J253,0)</f>
        <v>0</v>
      </c>
      <c r="BI253" s="146">
        <f>IF(N253="nulová",J253,0)</f>
        <v>0</v>
      </c>
      <c r="BJ253" s="18" t="s">
        <v>31</v>
      </c>
      <c r="BK253" s="259">
        <f>ROUND(I253*H253,3)</f>
        <v>0</v>
      </c>
      <c r="BL253" s="18" t="s">
        <v>518</v>
      </c>
      <c r="BM253" s="258" t="s">
        <v>2825</v>
      </c>
    </row>
    <row r="254" s="2" customFormat="1" ht="33" customHeight="1">
      <c r="A254" s="41"/>
      <c r="B254" s="42"/>
      <c r="C254" s="247" t="s">
        <v>995</v>
      </c>
      <c r="D254" s="247" t="s">
        <v>245</v>
      </c>
      <c r="E254" s="248" t="s">
        <v>2826</v>
      </c>
      <c r="F254" s="249" t="s">
        <v>2827</v>
      </c>
      <c r="G254" s="250" t="s">
        <v>334</v>
      </c>
      <c r="H254" s="251">
        <v>0.83799999999999997</v>
      </c>
      <c r="I254" s="252"/>
      <c r="J254" s="251">
        <f>ROUND(I254*H254,3)</f>
        <v>0</v>
      </c>
      <c r="K254" s="253"/>
      <c r="L254" s="44"/>
      <c r="M254" s="254" t="s">
        <v>1</v>
      </c>
      <c r="N254" s="255" t="s">
        <v>41</v>
      </c>
      <c r="O254" s="94"/>
      <c r="P254" s="256">
        <f>O254*H254</f>
        <v>0</v>
      </c>
      <c r="Q254" s="256">
        <v>0</v>
      </c>
      <c r="R254" s="256">
        <f>Q254*H254</f>
        <v>0</v>
      </c>
      <c r="S254" s="256">
        <v>0</v>
      </c>
      <c r="T254" s="257">
        <f>S254*H254</f>
        <v>0</v>
      </c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R254" s="258" t="s">
        <v>518</v>
      </c>
      <c r="AT254" s="258" t="s">
        <v>245</v>
      </c>
      <c r="AU254" s="258" t="s">
        <v>85</v>
      </c>
      <c r="AY254" s="18" t="s">
        <v>242</v>
      </c>
      <c r="BE254" s="146">
        <f>IF(N254="základní",J254,0)</f>
        <v>0</v>
      </c>
      <c r="BF254" s="146">
        <f>IF(N254="snížená",J254,0)</f>
        <v>0</v>
      </c>
      <c r="BG254" s="146">
        <f>IF(N254="zákl. přenesená",J254,0)</f>
        <v>0</v>
      </c>
      <c r="BH254" s="146">
        <f>IF(N254="sníž. přenesená",J254,0)</f>
        <v>0</v>
      </c>
      <c r="BI254" s="146">
        <f>IF(N254="nulová",J254,0)</f>
        <v>0</v>
      </c>
      <c r="BJ254" s="18" t="s">
        <v>31</v>
      </c>
      <c r="BK254" s="259">
        <f>ROUND(I254*H254,3)</f>
        <v>0</v>
      </c>
      <c r="BL254" s="18" t="s">
        <v>518</v>
      </c>
      <c r="BM254" s="258" t="s">
        <v>2828</v>
      </c>
    </row>
    <row r="255" s="2" customFormat="1" ht="16.5" customHeight="1">
      <c r="A255" s="41"/>
      <c r="B255" s="42"/>
      <c r="C255" s="247" t="s">
        <v>997</v>
      </c>
      <c r="D255" s="247" t="s">
        <v>245</v>
      </c>
      <c r="E255" s="248" t="s">
        <v>2829</v>
      </c>
      <c r="F255" s="249" t="s">
        <v>2830</v>
      </c>
      <c r="G255" s="250" t="s">
        <v>2267</v>
      </c>
      <c r="H255" s="251">
        <v>1</v>
      </c>
      <c r="I255" s="252"/>
      <c r="J255" s="251">
        <f>ROUND(I255*H255,3)</f>
        <v>0</v>
      </c>
      <c r="K255" s="253"/>
      <c r="L255" s="44"/>
      <c r="M255" s="254" t="s">
        <v>1</v>
      </c>
      <c r="N255" s="255" t="s">
        <v>41</v>
      </c>
      <c r="O255" s="94"/>
      <c r="P255" s="256">
        <f>O255*H255</f>
        <v>0</v>
      </c>
      <c r="Q255" s="256">
        <v>0</v>
      </c>
      <c r="R255" s="256">
        <f>Q255*H255</f>
        <v>0</v>
      </c>
      <c r="S255" s="256">
        <v>0</v>
      </c>
      <c r="T255" s="257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58" t="s">
        <v>518</v>
      </c>
      <c r="AT255" s="258" t="s">
        <v>245</v>
      </c>
      <c r="AU255" s="258" t="s">
        <v>85</v>
      </c>
      <c r="AY255" s="18" t="s">
        <v>242</v>
      </c>
      <c r="BE255" s="146">
        <f>IF(N255="základní",J255,0)</f>
        <v>0</v>
      </c>
      <c r="BF255" s="146">
        <f>IF(N255="snížená",J255,0)</f>
        <v>0</v>
      </c>
      <c r="BG255" s="146">
        <f>IF(N255="zákl. přenesená",J255,0)</f>
        <v>0</v>
      </c>
      <c r="BH255" s="146">
        <f>IF(N255="sníž. přenesená",J255,0)</f>
        <v>0</v>
      </c>
      <c r="BI255" s="146">
        <f>IF(N255="nulová",J255,0)</f>
        <v>0</v>
      </c>
      <c r="BJ255" s="18" t="s">
        <v>31</v>
      </c>
      <c r="BK255" s="259">
        <f>ROUND(I255*H255,3)</f>
        <v>0</v>
      </c>
      <c r="BL255" s="18" t="s">
        <v>518</v>
      </c>
      <c r="BM255" s="258" t="s">
        <v>2831</v>
      </c>
    </row>
    <row r="256" s="12" customFormat="1" ht="22.8" customHeight="1">
      <c r="A256" s="12"/>
      <c r="B256" s="231"/>
      <c r="C256" s="232"/>
      <c r="D256" s="233" t="s">
        <v>75</v>
      </c>
      <c r="E256" s="245" t="s">
        <v>2832</v>
      </c>
      <c r="F256" s="245" t="s">
        <v>2833</v>
      </c>
      <c r="G256" s="232"/>
      <c r="H256" s="232"/>
      <c r="I256" s="235"/>
      <c r="J256" s="246">
        <f>BK256</f>
        <v>0</v>
      </c>
      <c r="K256" s="232"/>
      <c r="L256" s="237"/>
      <c r="M256" s="238"/>
      <c r="N256" s="239"/>
      <c r="O256" s="239"/>
      <c r="P256" s="240">
        <f>SUM(P257:P283)</f>
        <v>0</v>
      </c>
      <c r="Q256" s="239"/>
      <c r="R256" s="240">
        <f>SUM(R257:R283)</f>
        <v>0</v>
      </c>
      <c r="S256" s="239"/>
      <c r="T256" s="241">
        <f>SUM(T257:T283)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42" t="s">
        <v>85</v>
      </c>
      <c r="AT256" s="243" t="s">
        <v>75</v>
      </c>
      <c r="AU256" s="243" t="s">
        <v>31</v>
      </c>
      <c r="AY256" s="242" t="s">
        <v>242</v>
      </c>
      <c r="BK256" s="244">
        <f>SUM(BK257:BK283)</f>
        <v>0</v>
      </c>
    </row>
    <row r="257" s="2" customFormat="1" ht="24.15" customHeight="1">
      <c r="A257" s="41"/>
      <c r="B257" s="42"/>
      <c r="C257" s="247" t="s">
        <v>515</v>
      </c>
      <c r="D257" s="247" t="s">
        <v>245</v>
      </c>
      <c r="E257" s="248" t="s">
        <v>2834</v>
      </c>
      <c r="F257" s="249" t="s">
        <v>2835</v>
      </c>
      <c r="G257" s="250" t="s">
        <v>465</v>
      </c>
      <c r="H257" s="251">
        <v>1050</v>
      </c>
      <c r="I257" s="252"/>
      <c r="J257" s="251">
        <f>ROUND(I257*H257,3)</f>
        <v>0</v>
      </c>
      <c r="K257" s="253"/>
      <c r="L257" s="44"/>
      <c r="M257" s="254" t="s">
        <v>1</v>
      </c>
      <c r="N257" s="255" t="s">
        <v>41</v>
      </c>
      <c r="O257" s="94"/>
      <c r="P257" s="256">
        <f>O257*H257</f>
        <v>0</v>
      </c>
      <c r="Q257" s="256">
        <v>0</v>
      </c>
      <c r="R257" s="256">
        <f>Q257*H257</f>
        <v>0</v>
      </c>
      <c r="S257" s="256">
        <v>0</v>
      </c>
      <c r="T257" s="257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58" t="s">
        <v>518</v>
      </c>
      <c r="AT257" s="258" t="s">
        <v>245</v>
      </c>
      <c r="AU257" s="258" t="s">
        <v>85</v>
      </c>
      <c r="AY257" s="18" t="s">
        <v>242</v>
      </c>
      <c r="BE257" s="146">
        <f>IF(N257="základní",J257,0)</f>
        <v>0</v>
      </c>
      <c r="BF257" s="146">
        <f>IF(N257="snížená",J257,0)</f>
        <v>0</v>
      </c>
      <c r="BG257" s="146">
        <f>IF(N257="zákl. přenesená",J257,0)</f>
        <v>0</v>
      </c>
      <c r="BH257" s="146">
        <f>IF(N257="sníž. přenesená",J257,0)</f>
        <v>0</v>
      </c>
      <c r="BI257" s="146">
        <f>IF(N257="nulová",J257,0)</f>
        <v>0</v>
      </c>
      <c r="BJ257" s="18" t="s">
        <v>31</v>
      </c>
      <c r="BK257" s="259">
        <f>ROUND(I257*H257,3)</f>
        <v>0</v>
      </c>
      <c r="BL257" s="18" t="s">
        <v>518</v>
      </c>
      <c r="BM257" s="258" t="s">
        <v>2836</v>
      </c>
    </row>
    <row r="258" s="2" customFormat="1" ht="24.15" customHeight="1">
      <c r="A258" s="41"/>
      <c r="B258" s="42"/>
      <c r="C258" s="304" t="s">
        <v>636</v>
      </c>
      <c r="D258" s="304" t="s">
        <v>551</v>
      </c>
      <c r="E258" s="305" t="s">
        <v>2837</v>
      </c>
      <c r="F258" s="306" t="s">
        <v>2838</v>
      </c>
      <c r="G258" s="307" t="s">
        <v>465</v>
      </c>
      <c r="H258" s="308">
        <v>1260</v>
      </c>
      <c r="I258" s="309"/>
      <c r="J258" s="308">
        <f>ROUND(I258*H258,3)</f>
        <v>0</v>
      </c>
      <c r="K258" s="310"/>
      <c r="L258" s="311"/>
      <c r="M258" s="312" t="s">
        <v>1</v>
      </c>
      <c r="N258" s="313" t="s">
        <v>41</v>
      </c>
      <c r="O258" s="94"/>
      <c r="P258" s="256">
        <f>O258*H258</f>
        <v>0</v>
      </c>
      <c r="Q258" s="256">
        <v>0</v>
      </c>
      <c r="R258" s="256">
        <f>Q258*H258</f>
        <v>0</v>
      </c>
      <c r="S258" s="256">
        <v>0</v>
      </c>
      <c r="T258" s="257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58" t="s">
        <v>1326</v>
      </c>
      <c r="AT258" s="258" t="s">
        <v>551</v>
      </c>
      <c r="AU258" s="258" t="s">
        <v>85</v>
      </c>
      <c r="AY258" s="18" t="s">
        <v>242</v>
      </c>
      <c r="BE258" s="146">
        <f>IF(N258="základní",J258,0)</f>
        <v>0</v>
      </c>
      <c r="BF258" s="146">
        <f>IF(N258="snížená",J258,0)</f>
        <v>0</v>
      </c>
      <c r="BG258" s="146">
        <f>IF(N258="zákl. přenesená",J258,0)</f>
        <v>0</v>
      </c>
      <c r="BH258" s="146">
        <f>IF(N258="sníž. přenesená",J258,0)</f>
        <v>0</v>
      </c>
      <c r="BI258" s="146">
        <f>IF(N258="nulová",J258,0)</f>
        <v>0</v>
      </c>
      <c r="BJ258" s="18" t="s">
        <v>31</v>
      </c>
      <c r="BK258" s="259">
        <f>ROUND(I258*H258,3)</f>
        <v>0</v>
      </c>
      <c r="BL258" s="18" t="s">
        <v>518</v>
      </c>
      <c r="BM258" s="258" t="s">
        <v>2839</v>
      </c>
    </row>
    <row r="259" s="14" customFormat="1">
      <c r="A259" s="14"/>
      <c r="B259" s="271"/>
      <c r="C259" s="272"/>
      <c r="D259" s="262" t="s">
        <v>251</v>
      </c>
      <c r="E259" s="273" t="s">
        <v>1</v>
      </c>
      <c r="F259" s="274" t="s">
        <v>2840</v>
      </c>
      <c r="G259" s="272"/>
      <c r="H259" s="275">
        <v>1260</v>
      </c>
      <c r="I259" s="276"/>
      <c r="J259" s="272"/>
      <c r="K259" s="272"/>
      <c r="L259" s="277"/>
      <c r="M259" s="278"/>
      <c r="N259" s="279"/>
      <c r="O259" s="279"/>
      <c r="P259" s="279"/>
      <c r="Q259" s="279"/>
      <c r="R259" s="279"/>
      <c r="S259" s="279"/>
      <c r="T259" s="280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81" t="s">
        <v>251</v>
      </c>
      <c r="AU259" s="281" t="s">
        <v>85</v>
      </c>
      <c r="AV259" s="14" t="s">
        <v>85</v>
      </c>
      <c r="AW259" s="14" t="s">
        <v>30</v>
      </c>
      <c r="AX259" s="14" t="s">
        <v>76</v>
      </c>
      <c r="AY259" s="281" t="s">
        <v>242</v>
      </c>
    </row>
    <row r="260" s="15" customFormat="1">
      <c r="A260" s="15"/>
      <c r="B260" s="282"/>
      <c r="C260" s="283"/>
      <c r="D260" s="262" t="s">
        <v>251</v>
      </c>
      <c r="E260" s="284" t="s">
        <v>1</v>
      </c>
      <c r="F260" s="285" t="s">
        <v>256</v>
      </c>
      <c r="G260" s="283"/>
      <c r="H260" s="286">
        <v>1260</v>
      </c>
      <c r="I260" s="287"/>
      <c r="J260" s="283"/>
      <c r="K260" s="283"/>
      <c r="L260" s="288"/>
      <c r="M260" s="289"/>
      <c r="N260" s="290"/>
      <c r="O260" s="290"/>
      <c r="P260" s="290"/>
      <c r="Q260" s="290"/>
      <c r="R260" s="290"/>
      <c r="S260" s="290"/>
      <c r="T260" s="291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92" t="s">
        <v>251</v>
      </c>
      <c r="AU260" s="292" t="s">
        <v>85</v>
      </c>
      <c r="AV260" s="15" t="s">
        <v>249</v>
      </c>
      <c r="AW260" s="15" t="s">
        <v>30</v>
      </c>
      <c r="AX260" s="15" t="s">
        <v>31</v>
      </c>
      <c r="AY260" s="292" t="s">
        <v>242</v>
      </c>
    </row>
    <row r="261" s="2" customFormat="1" ht="24.15" customHeight="1">
      <c r="A261" s="41"/>
      <c r="B261" s="42"/>
      <c r="C261" s="247" t="s">
        <v>1007</v>
      </c>
      <c r="D261" s="247" t="s">
        <v>245</v>
      </c>
      <c r="E261" s="248" t="s">
        <v>2841</v>
      </c>
      <c r="F261" s="249" t="s">
        <v>2842</v>
      </c>
      <c r="G261" s="250" t="s">
        <v>478</v>
      </c>
      <c r="H261" s="251">
        <v>40</v>
      </c>
      <c r="I261" s="252"/>
      <c r="J261" s="251">
        <f>ROUND(I261*H261,3)</f>
        <v>0</v>
      </c>
      <c r="K261" s="253"/>
      <c r="L261" s="44"/>
      <c r="M261" s="254" t="s">
        <v>1</v>
      </c>
      <c r="N261" s="255" t="s">
        <v>41</v>
      </c>
      <c r="O261" s="94"/>
      <c r="P261" s="256">
        <f>O261*H261</f>
        <v>0</v>
      </c>
      <c r="Q261" s="256">
        <v>0</v>
      </c>
      <c r="R261" s="256">
        <f>Q261*H261</f>
        <v>0</v>
      </c>
      <c r="S261" s="256">
        <v>0</v>
      </c>
      <c r="T261" s="257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58" t="s">
        <v>518</v>
      </c>
      <c r="AT261" s="258" t="s">
        <v>245</v>
      </c>
      <c r="AU261" s="258" t="s">
        <v>85</v>
      </c>
      <c r="AY261" s="18" t="s">
        <v>242</v>
      </c>
      <c r="BE261" s="146">
        <f>IF(N261="základní",J261,0)</f>
        <v>0</v>
      </c>
      <c r="BF261" s="146">
        <f>IF(N261="snížená",J261,0)</f>
        <v>0</v>
      </c>
      <c r="BG261" s="146">
        <f>IF(N261="zákl. přenesená",J261,0)</f>
        <v>0</v>
      </c>
      <c r="BH261" s="146">
        <f>IF(N261="sníž. přenesená",J261,0)</f>
        <v>0</v>
      </c>
      <c r="BI261" s="146">
        <f>IF(N261="nulová",J261,0)</f>
        <v>0</v>
      </c>
      <c r="BJ261" s="18" t="s">
        <v>31</v>
      </c>
      <c r="BK261" s="259">
        <f>ROUND(I261*H261,3)</f>
        <v>0</v>
      </c>
      <c r="BL261" s="18" t="s">
        <v>518</v>
      </c>
      <c r="BM261" s="258" t="s">
        <v>2843</v>
      </c>
    </row>
    <row r="262" s="2" customFormat="1" ht="24.15" customHeight="1">
      <c r="A262" s="41"/>
      <c r="B262" s="42"/>
      <c r="C262" s="304" t="s">
        <v>1011</v>
      </c>
      <c r="D262" s="304" t="s">
        <v>551</v>
      </c>
      <c r="E262" s="305" t="s">
        <v>2844</v>
      </c>
      <c r="F262" s="306" t="s">
        <v>2845</v>
      </c>
      <c r="G262" s="307" t="s">
        <v>478</v>
      </c>
      <c r="H262" s="308">
        <v>40</v>
      </c>
      <c r="I262" s="309"/>
      <c r="J262" s="308">
        <f>ROUND(I262*H262,3)</f>
        <v>0</v>
      </c>
      <c r="K262" s="310"/>
      <c r="L262" s="311"/>
      <c r="M262" s="312" t="s">
        <v>1</v>
      </c>
      <c r="N262" s="313" t="s">
        <v>41</v>
      </c>
      <c r="O262" s="94"/>
      <c r="P262" s="256">
        <f>O262*H262</f>
        <v>0</v>
      </c>
      <c r="Q262" s="256">
        <v>0</v>
      </c>
      <c r="R262" s="256">
        <f>Q262*H262</f>
        <v>0</v>
      </c>
      <c r="S262" s="256">
        <v>0</v>
      </c>
      <c r="T262" s="257">
        <f>S262*H262</f>
        <v>0</v>
      </c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R262" s="258" t="s">
        <v>1326</v>
      </c>
      <c r="AT262" s="258" t="s">
        <v>551</v>
      </c>
      <c r="AU262" s="258" t="s">
        <v>85</v>
      </c>
      <c r="AY262" s="18" t="s">
        <v>242</v>
      </c>
      <c r="BE262" s="146">
        <f>IF(N262="základní",J262,0)</f>
        <v>0</v>
      </c>
      <c r="BF262" s="146">
        <f>IF(N262="snížená",J262,0)</f>
        <v>0</v>
      </c>
      <c r="BG262" s="146">
        <f>IF(N262="zákl. přenesená",J262,0)</f>
        <v>0</v>
      </c>
      <c r="BH262" s="146">
        <f>IF(N262="sníž. přenesená",J262,0)</f>
        <v>0</v>
      </c>
      <c r="BI262" s="146">
        <f>IF(N262="nulová",J262,0)</f>
        <v>0</v>
      </c>
      <c r="BJ262" s="18" t="s">
        <v>31</v>
      </c>
      <c r="BK262" s="259">
        <f>ROUND(I262*H262,3)</f>
        <v>0</v>
      </c>
      <c r="BL262" s="18" t="s">
        <v>518</v>
      </c>
      <c r="BM262" s="258" t="s">
        <v>2846</v>
      </c>
    </row>
    <row r="263" s="2" customFormat="1" ht="24.15" customHeight="1">
      <c r="A263" s="41"/>
      <c r="B263" s="42"/>
      <c r="C263" s="247" t="s">
        <v>2094</v>
      </c>
      <c r="D263" s="247" t="s">
        <v>245</v>
      </c>
      <c r="E263" s="248" t="s">
        <v>2847</v>
      </c>
      <c r="F263" s="249" t="s">
        <v>2848</v>
      </c>
      <c r="G263" s="250" t="s">
        <v>478</v>
      </c>
      <c r="H263" s="251">
        <v>20</v>
      </c>
      <c r="I263" s="252"/>
      <c r="J263" s="251">
        <f>ROUND(I263*H263,3)</f>
        <v>0</v>
      </c>
      <c r="K263" s="253"/>
      <c r="L263" s="44"/>
      <c r="M263" s="254" t="s">
        <v>1</v>
      </c>
      <c r="N263" s="255" t="s">
        <v>41</v>
      </c>
      <c r="O263" s="94"/>
      <c r="P263" s="256">
        <f>O263*H263</f>
        <v>0</v>
      </c>
      <c r="Q263" s="256">
        <v>0</v>
      </c>
      <c r="R263" s="256">
        <f>Q263*H263</f>
        <v>0</v>
      </c>
      <c r="S263" s="256">
        <v>0</v>
      </c>
      <c r="T263" s="25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58" t="s">
        <v>518</v>
      </c>
      <c r="AT263" s="258" t="s">
        <v>245</v>
      </c>
      <c r="AU263" s="258" t="s">
        <v>85</v>
      </c>
      <c r="AY263" s="18" t="s">
        <v>242</v>
      </c>
      <c r="BE263" s="146">
        <f>IF(N263="základní",J263,0)</f>
        <v>0</v>
      </c>
      <c r="BF263" s="146">
        <f>IF(N263="snížená",J263,0)</f>
        <v>0</v>
      </c>
      <c r="BG263" s="146">
        <f>IF(N263="zákl. přenesená",J263,0)</f>
        <v>0</v>
      </c>
      <c r="BH263" s="146">
        <f>IF(N263="sníž. přenesená",J263,0)</f>
        <v>0</v>
      </c>
      <c r="BI263" s="146">
        <f>IF(N263="nulová",J263,0)</f>
        <v>0</v>
      </c>
      <c r="BJ263" s="18" t="s">
        <v>31</v>
      </c>
      <c r="BK263" s="259">
        <f>ROUND(I263*H263,3)</f>
        <v>0</v>
      </c>
      <c r="BL263" s="18" t="s">
        <v>518</v>
      </c>
      <c r="BM263" s="258" t="s">
        <v>2849</v>
      </c>
    </row>
    <row r="264" s="2" customFormat="1" ht="16.5" customHeight="1">
      <c r="A264" s="41"/>
      <c r="B264" s="42"/>
      <c r="C264" s="304" t="s">
        <v>1015</v>
      </c>
      <c r="D264" s="304" t="s">
        <v>551</v>
      </c>
      <c r="E264" s="305" t="s">
        <v>2850</v>
      </c>
      <c r="F264" s="306" t="s">
        <v>2851</v>
      </c>
      <c r="G264" s="307" t="s">
        <v>478</v>
      </c>
      <c r="H264" s="308">
        <v>20</v>
      </c>
      <c r="I264" s="309"/>
      <c r="J264" s="308">
        <f>ROUND(I264*H264,3)</f>
        <v>0</v>
      </c>
      <c r="K264" s="310"/>
      <c r="L264" s="311"/>
      <c r="M264" s="312" t="s">
        <v>1</v>
      </c>
      <c r="N264" s="313" t="s">
        <v>41</v>
      </c>
      <c r="O264" s="94"/>
      <c r="P264" s="256">
        <f>O264*H264</f>
        <v>0</v>
      </c>
      <c r="Q264" s="256">
        <v>0</v>
      </c>
      <c r="R264" s="256">
        <f>Q264*H264</f>
        <v>0</v>
      </c>
      <c r="S264" s="256">
        <v>0</v>
      </c>
      <c r="T264" s="257">
        <f>S264*H264</f>
        <v>0</v>
      </c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R264" s="258" t="s">
        <v>1326</v>
      </c>
      <c r="AT264" s="258" t="s">
        <v>551</v>
      </c>
      <c r="AU264" s="258" t="s">
        <v>85</v>
      </c>
      <c r="AY264" s="18" t="s">
        <v>242</v>
      </c>
      <c r="BE264" s="146">
        <f>IF(N264="základní",J264,0)</f>
        <v>0</v>
      </c>
      <c r="BF264" s="146">
        <f>IF(N264="snížená",J264,0)</f>
        <v>0</v>
      </c>
      <c r="BG264" s="146">
        <f>IF(N264="zákl. přenesená",J264,0)</f>
        <v>0</v>
      </c>
      <c r="BH264" s="146">
        <f>IF(N264="sníž. přenesená",J264,0)</f>
        <v>0</v>
      </c>
      <c r="BI264" s="146">
        <f>IF(N264="nulová",J264,0)</f>
        <v>0</v>
      </c>
      <c r="BJ264" s="18" t="s">
        <v>31</v>
      </c>
      <c r="BK264" s="259">
        <f>ROUND(I264*H264,3)</f>
        <v>0</v>
      </c>
      <c r="BL264" s="18" t="s">
        <v>518</v>
      </c>
      <c r="BM264" s="258" t="s">
        <v>2852</v>
      </c>
    </row>
    <row r="265" s="2" customFormat="1" ht="24.15" customHeight="1">
      <c r="A265" s="41"/>
      <c r="B265" s="42"/>
      <c r="C265" s="247" t="s">
        <v>1903</v>
      </c>
      <c r="D265" s="247" t="s">
        <v>245</v>
      </c>
      <c r="E265" s="248" t="s">
        <v>2853</v>
      </c>
      <c r="F265" s="249" t="s">
        <v>2854</v>
      </c>
      <c r="G265" s="250" t="s">
        <v>478</v>
      </c>
      <c r="H265" s="251">
        <v>1</v>
      </c>
      <c r="I265" s="252"/>
      <c r="J265" s="251">
        <f>ROUND(I265*H265,3)</f>
        <v>0</v>
      </c>
      <c r="K265" s="253"/>
      <c r="L265" s="44"/>
      <c r="M265" s="254" t="s">
        <v>1</v>
      </c>
      <c r="N265" s="255" t="s">
        <v>41</v>
      </c>
      <c r="O265" s="94"/>
      <c r="P265" s="256">
        <f>O265*H265</f>
        <v>0</v>
      </c>
      <c r="Q265" s="256">
        <v>0</v>
      </c>
      <c r="R265" s="256">
        <f>Q265*H265</f>
        <v>0</v>
      </c>
      <c r="S265" s="256">
        <v>0</v>
      </c>
      <c r="T265" s="257">
        <f>S265*H265</f>
        <v>0</v>
      </c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R265" s="258" t="s">
        <v>518</v>
      </c>
      <c r="AT265" s="258" t="s">
        <v>245</v>
      </c>
      <c r="AU265" s="258" t="s">
        <v>85</v>
      </c>
      <c r="AY265" s="18" t="s">
        <v>242</v>
      </c>
      <c r="BE265" s="146">
        <f>IF(N265="základní",J265,0)</f>
        <v>0</v>
      </c>
      <c r="BF265" s="146">
        <f>IF(N265="snížená",J265,0)</f>
        <v>0</v>
      </c>
      <c r="BG265" s="146">
        <f>IF(N265="zákl. přenesená",J265,0)</f>
        <v>0</v>
      </c>
      <c r="BH265" s="146">
        <f>IF(N265="sníž. přenesená",J265,0)</f>
        <v>0</v>
      </c>
      <c r="BI265" s="146">
        <f>IF(N265="nulová",J265,0)</f>
        <v>0</v>
      </c>
      <c r="BJ265" s="18" t="s">
        <v>31</v>
      </c>
      <c r="BK265" s="259">
        <f>ROUND(I265*H265,3)</f>
        <v>0</v>
      </c>
      <c r="BL265" s="18" t="s">
        <v>518</v>
      </c>
      <c r="BM265" s="258" t="s">
        <v>2855</v>
      </c>
    </row>
    <row r="266" s="2" customFormat="1" ht="16.5" customHeight="1">
      <c r="A266" s="41"/>
      <c r="B266" s="42"/>
      <c r="C266" s="304" t="s">
        <v>2856</v>
      </c>
      <c r="D266" s="304" t="s">
        <v>551</v>
      </c>
      <c r="E266" s="305" t="s">
        <v>2857</v>
      </c>
      <c r="F266" s="306" t="s">
        <v>2858</v>
      </c>
      <c r="G266" s="307" t="s">
        <v>478</v>
      </c>
      <c r="H266" s="308">
        <v>1</v>
      </c>
      <c r="I266" s="309"/>
      <c r="J266" s="308">
        <f>ROUND(I266*H266,3)</f>
        <v>0</v>
      </c>
      <c r="K266" s="310"/>
      <c r="L266" s="311"/>
      <c r="M266" s="312" t="s">
        <v>1</v>
      </c>
      <c r="N266" s="313" t="s">
        <v>41</v>
      </c>
      <c r="O266" s="94"/>
      <c r="P266" s="256">
        <f>O266*H266</f>
        <v>0</v>
      </c>
      <c r="Q266" s="256">
        <v>0</v>
      </c>
      <c r="R266" s="256">
        <f>Q266*H266</f>
        <v>0</v>
      </c>
      <c r="S266" s="256">
        <v>0</v>
      </c>
      <c r="T266" s="257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58" t="s">
        <v>1326</v>
      </c>
      <c r="AT266" s="258" t="s">
        <v>551</v>
      </c>
      <c r="AU266" s="258" t="s">
        <v>85</v>
      </c>
      <c r="AY266" s="18" t="s">
        <v>242</v>
      </c>
      <c r="BE266" s="146">
        <f>IF(N266="základní",J266,0)</f>
        <v>0</v>
      </c>
      <c r="BF266" s="146">
        <f>IF(N266="snížená",J266,0)</f>
        <v>0</v>
      </c>
      <c r="BG266" s="146">
        <f>IF(N266="zákl. přenesená",J266,0)</f>
        <v>0</v>
      </c>
      <c r="BH266" s="146">
        <f>IF(N266="sníž. přenesená",J266,0)</f>
        <v>0</v>
      </c>
      <c r="BI266" s="146">
        <f>IF(N266="nulová",J266,0)</f>
        <v>0</v>
      </c>
      <c r="BJ266" s="18" t="s">
        <v>31</v>
      </c>
      <c r="BK266" s="259">
        <f>ROUND(I266*H266,3)</f>
        <v>0</v>
      </c>
      <c r="BL266" s="18" t="s">
        <v>518</v>
      </c>
      <c r="BM266" s="258" t="s">
        <v>2859</v>
      </c>
    </row>
    <row r="267" s="2" customFormat="1" ht="21.75" customHeight="1">
      <c r="A267" s="41"/>
      <c r="B267" s="42"/>
      <c r="C267" s="247" t="s">
        <v>2860</v>
      </c>
      <c r="D267" s="247" t="s">
        <v>245</v>
      </c>
      <c r="E267" s="248" t="s">
        <v>2861</v>
      </c>
      <c r="F267" s="249" t="s">
        <v>2862</v>
      </c>
      <c r="G267" s="250" t="s">
        <v>478</v>
      </c>
      <c r="H267" s="251">
        <v>1</v>
      </c>
      <c r="I267" s="252"/>
      <c r="J267" s="251">
        <f>ROUND(I267*H267,3)</f>
        <v>0</v>
      </c>
      <c r="K267" s="253"/>
      <c r="L267" s="44"/>
      <c r="M267" s="254" t="s">
        <v>1</v>
      </c>
      <c r="N267" s="255" t="s">
        <v>41</v>
      </c>
      <c r="O267" s="94"/>
      <c r="P267" s="256">
        <f>O267*H267</f>
        <v>0</v>
      </c>
      <c r="Q267" s="256">
        <v>0</v>
      </c>
      <c r="R267" s="256">
        <f>Q267*H267</f>
        <v>0</v>
      </c>
      <c r="S267" s="256">
        <v>0</v>
      </c>
      <c r="T267" s="257">
        <f>S267*H267</f>
        <v>0</v>
      </c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R267" s="258" t="s">
        <v>518</v>
      </c>
      <c r="AT267" s="258" t="s">
        <v>245</v>
      </c>
      <c r="AU267" s="258" t="s">
        <v>85</v>
      </c>
      <c r="AY267" s="18" t="s">
        <v>242</v>
      </c>
      <c r="BE267" s="146">
        <f>IF(N267="základní",J267,0)</f>
        <v>0</v>
      </c>
      <c r="BF267" s="146">
        <f>IF(N267="snížená",J267,0)</f>
        <v>0</v>
      </c>
      <c r="BG267" s="146">
        <f>IF(N267="zákl. přenesená",J267,0)</f>
        <v>0</v>
      </c>
      <c r="BH267" s="146">
        <f>IF(N267="sníž. přenesená",J267,0)</f>
        <v>0</v>
      </c>
      <c r="BI267" s="146">
        <f>IF(N267="nulová",J267,0)</f>
        <v>0</v>
      </c>
      <c r="BJ267" s="18" t="s">
        <v>31</v>
      </c>
      <c r="BK267" s="259">
        <f>ROUND(I267*H267,3)</f>
        <v>0</v>
      </c>
      <c r="BL267" s="18" t="s">
        <v>518</v>
      </c>
      <c r="BM267" s="258" t="s">
        <v>2863</v>
      </c>
    </row>
    <row r="268" s="2" customFormat="1" ht="24.15" customHeight="1">
      <c r="A268" s="41"/>
      <c r="B268" s="42"/>
      <c r="C268" s="304" t="s">
        <v>1282</v>
      </c>
      <c r="D268" s="304" t="s">
        <v>551</v>
      </c>
      <c r="E268" s="305" t="s">
        <v>2864</v>
      </c>
      <c r="F268" s="306" t="s">
        <v>2865</v>
      </c>
      <c r="G268" s="307" t="s">
        <v>478</v>
      </c>
      <c r="H268" s="308">
        <v>1</v>
      </c>
      <c r="I268" s="309"/>
      <c r="J268" s="308">
        <f>ROUND(I268*H268,3)</f>
        <v>0</v>
      </c>
      <c r="K268" s="310"/>
      <c r="L268" s="311"/>
      <c r="M268" s="312" t="s">
        <v>1</v>
      </c>
      <c r="N268" s="313" t="s">
        <v>41</v>
      </c>
      <c r="O268" s="94"/>
      <c r="P268" s="256">
        <f>O268*H268</f>
        <v>0</v>
      </c>
      <c r="Q268" s="256">
        <v>0</v>
      </c>
      <c r="R268" s="256">
        <f>Q268*H268</f>
        <v>0</v>
      </c>
      <c r="S268" s="256">
        <v>0</v>
      </c>
      <c r="T268" s="257">
        <f>S268*H268</f>
        <v>0</v>
      </c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R268" s="258" t="s">
        <v>1326</v>
      </c>
      <c r="AT268" s="258" t="s">
        <v>551</v>
      </c>
      <c r="AU268" s="258" t="s">
        <v>85</v>
      </c>
      <c r="AY268" s="18" t="s">
        <v>242</v>
      </c>
      <c r="BE268" s="146">
        <f>IF(N268="základní",J268,0)</f>
        <v>0</v>
      </c>
      <c r="BF268" s="146">
        <f>IF(N268="snížená",J268,0)</f>
        <v>0</v>
      </c>
      <c r="BG268" s="146">
        <f>IF(N268="zákl. přenesená",J268,0)</f>
        <v>0</v>
      </c>
      <c r="BH268" s="146">
        <f>IF(N268="sníž. přenesená",J268,0)</f>
        <v>0</v>
      </c>
      <c r="BI268" s="146">
        <f>IF(N268="nulová",J268,0)</f>
        <v>0</v>
      </c>
      <c r="BJ268" s="18" t="s">
        <v>31</v>
      </c>
      <c r="BK268" s="259">
        <f>ROUND(I268*H268,3)</f>
        <v>0</v>
      </c>
      <c r="BL268" s="18" t="s">
        <v>518</v>
      </c>
      <c r="BM268" s="258" t="s">
        <v>2866</v>
      </c>
    </row>
    <row r="269" s="2" customFormat="1" ht="21.75" customHeight="1">
      <c r="A269" s="41"/>
      <c r="B269" s="42"/>
      <c r="C269" s="247" t="s">
        <v>1286</v>
      </c>
      <c r="D269" s="247" t="s">
        <v>245</v>
      </c>
      <c r="E269" s="248" t="s">
        <v>2867</v>
      </c>
      <c r="F269" s="249" t="s">
        <v>2868</v>
      </c>
      <c r="G269" s="250" t="s">
        <v>478</v>
      </c>
      <c r="H269" s="251">
        <v>3</v>
      </c>
      <c r="I269" s="252"/>
      <c r="J269" s="251">
        <f>ROUND(I269*H269,3)</f>
        <v>0</v>
      </c>
      <c r="K269" s="253"/>
      <c r="L269" s="44"/>
      <c r="M269" s="254" t="s">
        <v>1</v>
      </c>
      <c r="N269" s="255" t="s">
        <v>41</v>
      </c>
      <c r="O269" s="94"/>
      <c r="P269" s="256">
        <f>O269*H269</f>
        <v>0</v>
      </c>
      <c r="Q269" s="256">
        <v>0</v>
      </c>
      <c r="R269" s="256">
        <f>Q269*H269</f>
        <v>0</v>
      </c>
      <c r="S269" s="256">
        <v>0</v>
      </c>
      <c r="T269" s="257">
        <f>S269*H269</f>
        <v>0</v>
      </c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R269" s="258" t="s">
        <v>518</v>
      </c>
      <c r="AT269" s="258" t="s">
        <v>245</v>
      </c>
      <c r="AU269" s="258" t="s">
        <v>85</v>
      </c>
      <c r="AY269" s="18" t="s">
        <v>242</v>
      </c>
      <c r="BE269" s="146">
        <f>IF(N269="základní",J269,0)</f>
        <v>0</v>
      </c>
      <c r="BF269" s="146">
        <f>IF(N269="snížená",J269,0)</f>
        <v>0</v>
      </c>
      <c r="BG269" s="146">
        <f>IF(N269="zákl. přenesená",J269,0)</f>
        <v>0</v>
      </c>
      <c r="BH269" s="146">
        <f>IF(N269="sníž. přenesená",J269,0)</f>
        <v>0</v>
      </c>
      <c r="BI269" s="146">
        <f>IF(N269="nulová",J269,0)</f>
        <v>0</v>
      </c>
      <c r="BJ269" s="18" t="s">
        <v>31</v>
      </c>
      <c r="BK269" s="259">
        <f>ROUND(I269*H269,3)</f>
        <v>0</v>
      </c>
      <c r="BL269" s="18" t="s">
        <v>518</v>
      </c>
      <c r="BM269" s="258" t="s">
        <v>2869</v>
      </c>
    </row>
    <row r="270" s="2" customFormat="1" ht="16.5" customHeight="1">
      <c r="A270" s="41"/>
      <c r="B270" s="42"/>
      <c r="C270" s="304" t="s">
        <v>1278</v>
      </c>
      <c r="D270" s="304" t="s">
        <v>551</v>
      </c>
      <c r="E270" s="305" t="s">
        <v>2870</v>
      </c>
      <c r="F270" s="306" t="s">
        <v>2871</v>
      </c>
      <c r="G270" s="307" t="s">
        <v>478</v>
      </c>
      <c r="H270" s="308">
        <v>3</v>
      </c>
      <c r="I270" s="309"/>
      <c r="J270" s="308">
        <f>ROUND(I270*H270,3)</f>
        <v>0</v>
      </c>
      <c r="K270" s="310"/>
      <c r="L270" s="311"/>
      <c r="M270" s="312" t="s">
        <v>1</v>
      </c>
      <c r="N270" s="313" t="s">
        <v>41</v>
      </c>
      <c r="O270" s="94"/>
      <c r="P270" s="256">
        <f>O270*H270</f>
        <v>0</v>
      </c>
      <c r="Q270" s="256">
        <v>0</v>
      </c>
      <c r="R270" s="256">
        <f>Q270*H270</f>
        <v>0</v>
      </c>
      <c r="S270" s="256">
        <v>0</v>
      </c>
      <c r="T270" s="257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58" t="s">
        <v>1326</v>
      </c>
      <c r="AT270" s="258" t="s">
        <v>551</v>
      </c>
      <c r="AU270" s="258" t="s">
        <v>85</v>
      </c>
      <c r="AY270" s="18" t="s">
        <v>242</v>
      </c>
      <c r="BE270" s="146">
        <f>IF(N270="základní",J270,0)</f>
        <v>0</v>
      </c>
      <c r="BF270" s="146">
        <f>IF(N270="snížená",J270,0)</f>
        <v>0</v>
      </c>
      <c r="BG270" s="146">
        <f>IF(N270="zákl. přenesená",J270,0)</f>
        <v>0</v>
      </c>
      <c r="BH270" s="146">
        <f>IF(N270="sníž. přenesená",J270,0)</f>
        <v>0</v>
      </c>
      <c r="BI270" s="146">
        <f>IF(N270="nulová",J270,0)</f>
        <v>0</v>
      </c>
      <c r="BJ270" s="18" t="s">
        <v>31</v>
      </c>
      <c r="BK270" s="259">
        <f>ROUND(I270*H270,3)</f>
        <v>0</v>
      </c>
      <c r="BL270" s="18" t="s">
        <v>518</v>
      </c>
      <c r="BM270" s="258" t="s">
        <v>2872</v>
      </c>
    </row>
    <row r="271" s="2" customFormat="1" ht="24.15" customHeight="1">
      <c r="A271" s="41"/>
      <c r="B271" s="42"/>
      <c r="C271" s="247" t="s">
        <v>1291</v>
      </c>
      <c r="D271" s="247" t="s">
        <v>245</v>
      </c>
      <c r="E271" s="248" t="s">
        <v>2873</v>
      </c>
      <c r="F271" s="249" t="s">
        <v>2874</v>
      </c>
      <c r="G271" s="250" t="s">
        <v>478</v>
      </c>
      <c r="H271" s="251">
        <v>2</v>
      </c>
      <c r="I271" s="252"/>
      <c r="J271" s="251">
        <f>ROUND(I271*H271,3)</f>
        <v>0</v>
      </c>
      <c r="K271" s="253"/>
      <c r="L271" s="44"/>
      <c r="M271" s="254" t="s">
        <v>1</v>
      </c>
      <c r="N271" s="255" t="s">
        <v>41</v>
      </c>
      <c r="O271" s="94"/>
      <c r="P271" s="256">
        <f>O271*H271</f>
        <v>0</v>
      </c>
      <c r="Q271" s="256">
        <v>0</v>
      </c>
      <c r="R271" s="256">
        <f>Q271*H271</f>
        <v>0</v>
      </c>
      <c r="S271" s="256">
        <v>0</v>
      </c>
      <c r="T271" s="257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58" t="s">
        <v>518</v>
      </c>
      <c r="AT271" s="258" t="s">
        <v>245</v>
      </c>
      <c r="AU271" s="258" t="s">
        <v>85</v>
      </c>
      <c r="AY271" s="18" t="s">
        <v>242</v>
      </c>
      <c r="BE271" s="146">
        <f>IF(N271="základní",J271,0)</f>
        <v>0</v>
      </c>
      <c r="BF271" s="146">
        <f>IF(N271="snížená",J271,0)</f>
        <v>0</v>
      </c>
      <c r="BG271" s="146">
        <f>IF(N271="zákl. přenesená",J271,0)</f>
        <v>0</v>
      </c>
      <c r="BH271" s="146">
        <f>IF(N271="sníž. přenesená",J271,0)</f>
        <v>0</v>
      </c>
      <c r="BI271" s="146">
        <f>IF(N271="nulová",J271,0)</f>
        <v>0</v>
      </c>
      <c r="BJ271" s="18" t="s">
        <v>31</v>
      </c>
      <c r="BK271" s="259">
        <f>ROUND(I271*H271,3)</f>
        <v>0</v>
      </c>
      <c r="BL271" s="18" t="s">
        <v>518</v>
      </c>
      <c r="BM271" s="258" t="s">
        <v>2875</v>
      </c>
    </row>
    <row r="272" s="2" customFormat="1" ht="16.5" customHeight="1">
      <c r="A272" s="41"/>
      <c r="B272" s="42"/>
      <c r="C272" s="304" t="s">
        <v>1295</v>
      </c>
      <c r="D272" s="304" t="s">
        <v>551</v>
      </c>
      <c r="E272" s="305" t="s">
        <v>2876</v>
      </c>
      <c r="F272" s="306" t="s">
        <v>2877</v>
      </c>
      <c r="G272" s="307" t="s">
        <v>478</v>
      </c>
      <c r="H272" s="308">
        <v>2</v>
      </c>
      <c r="I272" s="309"/>
      <c r="J272" s="308">
        <f>ROUND(I272*H272,3)</f>
        <v>0</v>
      </c>
      <c r="K272" s="310"/>
      <c r="L272" s="311"/>
      <c r="M272" s="312" t="s">
        <v>1</v>
      </c>
      <c r="N272" s="313" t="s">
        <v>41</v>
      </c>
      <c r="O272" s="94"/>
      <c r="P272" s="256">
        <f>O272*H272</f>
        <v>0</v>
      </c>
      <c r="Q272" s="256">
        <v>0</v>
      </c>
      <c r="R272" s="256">
        <f>Q272*H272</f>
        <v>0</v>
      </c>
      <c r="S272" s="256">
        <v>0</v>
      </c>
      <c r="T272" s="257">
        <f>S272*H272</f>
        <v>0</v>
      </c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R272" s="258" t="s">
        <v>1326</v>
      </c>
      <c r="AT272" s="258" t="s">
        <v>551</v>
      </c>
      <c r="AU272" s="258" t="s">
        <v>85</v>
      </c>
      <c r="AY272" s="18" t="s">
        <v>242</v>
      </c>
      <c r="BE272" s="146">
        <f>IF(N272="základní",J272,0)</f>
        <v>0</v>
      </c>
      <c r="BF272" s="146">
        <f>IF(N272="snížená",J272,0)</f>
        <v>0</v>
      </c>
      <c r="BG272" s="146">
        <f>IF(N272="zákl. přenesená",J272,0)</f>
        <v>0</v>
      </c>
      <c r="BH272" s="146">
        <f>IF(N272="sníž. přenesená",J272,0)</f>
        <v>0</v>
      </c>
      <c r="BI272" s="146">
        <f>IF(N272="nulová",J272,0)</f>
        <v>0</v>
      </c>
      <c r="BJ272" s="18" t="s">
        <v>31</v>
      </c>
      <c r="BK272" s="259">
        <f>ROUND(I272*H272,3)</f>
        <v>0</v>
      </c>
      <c r="BL272" s="18" t="s">
        <v>518</v>
      </c>
      <c r="BM272" s="258" t="s">
        <v>2878</v>
      </c>
    </row>
    <row r="273" s="2" customFormat="1" ht="16.5" customHeight="1">
      <c r="A273" s="41"/>
      <c r="B273" s="42"/>
      <c r="C273" s="247" t="s">
        <v>1304</v>
      </c>
      <c r="D273" s="247" t="s">
        <v>245</v>
      </c>
      <c r="E273" s="248" t="s">
        <v>2879</v>
      </c>
      <c r="F273" s="249" t="s">
        <v>2880</v>
      </c>
      <c r="G273" s="250" t="s">
        <v>478</v>
      </c>
      <c r="H273" s="251">
        <v>11</v>
      </c>
      <c r="I273" s="252"/>
      <c r="J273" s="251">
        <f>ROUND(I273*H273,3)</f>
        <v>0</v>
      </c>
      <c r="K273" s="253"/>
      <c r="L273" s="44"/>
      <c r="M273" s="254" t="s">
        <v>1</v>
      </c>
      <c r="N273" s="255" t="s">
        <v>41</v>
      </c>
      <c r="O273" s="94"/>
      <c r="P273" s="256">
        <f>O273*H273</f>
        <v>0</v>
      </c>
      <c r="Q273" s="256">
        <v>0</v>
      </c>
      <c r="R273" s="256">
        <f>Q273*H273</f>
        <v>0</v>
      </c>
      <c r="S273" s="256">
        <v>0</v>
      </c>
      <c r="T273" s="257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58" t="s">
        <v>518</v>
      </c>
      <c r="AT273" s="258" t="s">
        <v>245</v>
      </c>
      <c r="AU273" s="258" t="s">
        <v>85</v>
      </c>
      <c r="AY273" s="18" t="s">
        <v>242</v>
      </c>
      <c r="BE273" s="146">
        <f>IF(N273="základní",J273,0)</f>
        <v>0</v>
      </c>
      <c r="BF273" s="146">
        <f>IF(N273="snížená",J273,0)</f>
        <v>0</v>
      </c>
      <c r="BG273" s="146">
        <f>IF(N273="zákl. přenesená",J273,0)</f>
        <v>0</v>
      </c>
      <c r="BH273" s="146">
        <f>IF(N273="sníž. přenesená",J273,0)</f>
        <v>0</v>
      </c>
      <c r="BI273" s="146">
        <f>IF(N273="nulová",J273,0)</f>
        <v>0</v>
      </c>
      <c r="BJ273" s="18" t="s">
        <v>31</v>
      </c>
      <c r="BK273" s="259">
        <f>ROUND(I273*H273,3)</f>
        <v>0</v>
      </c>
      <c r="BL273" s="18" t="s">
        <v>518</v>
      </c>
      <c r="BM273" s="258" t="s">
        <v>2881</v>
      </c>
    </row>
    <row r="274" s="2" customFormat="1" ht="24.15" customHeight="1">
      <c r="A274" s="41"/>
      <c r="B274" s="42"/>
      <c r="C274" s="304" t="s">
        <v>2882</v>
      </c>
      <c r="D274" s="304" t="s">
        <v>551</v>
      </c>
      <c r="E274" s="305" t="s">
        <v>2883</v>
      </c>
      <c r="F274" s="306" t="s">
        <v>2884</v>
      </c>
      <c r="G274" s="307" t="s">
        <v>478</v>
      </c>
      <c r="H274" s="308">
        <v>11</v>
      </c>
      <c r="I274" s="309"/>
      <c r="J274" s="308">
        <f>ROUND(I274*H274,3)</f>
        <v>0</v>
      </c>
      <c r="K274" s="310"/>
      <c r="L274" s="311"/>
      <c r="M274" s="312" t="s">
        <v>1</v>
      </c>
      <c r="N274" s="313" t="s">
        <v>41</v>
      </c>
      <c r="O274" s="94"/>
      <c r="P274" s="256">
        <f>O274*H274</f>
        <v>0</v>
      </c>
      <c r="Q274" s="256">
        <v>0</v>
      </c>
      <c r="R274" s="256">
        <f>Q274*H274</f>
        <v>0</v>
      </c>
      <c r="S274" s="256">
        <v>0</v>
      </c>
      <c r="T274" s="257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58" t="s">
        <v>1326</v>
      </c>
      <c r="AT274" s="258" t="s">
        <v>551</v>
      </c>
      <c r="AU274" s="258" t="s">
        <v>85</v>
      </c>
      <c r="AY274" s="18" t="s">
        <v>242</v>
      </c>
      <c r="BE274" s="146">
        <f>IF(N274="základní",J274,0)</f>
        <v>0</v>
      </c>
      <c r="BF274" s="146">
        <f>IF(N274="snížená",J274,0)</f>
        <v>0</v>
      </c>
      <c r="BG274" s="146">
        <f>IF(N274="zákl. přenesená",J274,0)</f>
        <v>0</v>
      </c>
      <c r="BH274" s="146">
        <f>IF(N274="sníž. přenesená",J274,0)</f>
        <v>0</v>
      </c>
      <c r="BI274" s="146">
        <f>IF(N274="nulová",J274,0)</f>
        <v>0</v>
      </c>
      <c r="BJ274" s="18" t="s">
        <v>31</v>
      </c>
      <c r="BK274" s="259">
        <f>ROUND(I274*H274,3)</f>
        <v>0</v>
      </c>
      <c r="BL274" s="18" t="s">
        <v>518</v>
      </c>
      <c r="BM274" s="258" t="s">
        <v>2885</v>
      </c>
    </row>
    <row r="275" s="2" customFormat="1" ht="16.5" customHeight="1">
      <c r="A275" s="41"/>
      <c r="B275" s="42"/>
      <c r="C275" s="304" t="s">
        <v>662</v>
      </c>
      <c r="D275" s="304" t="s">
        <v>551</v>
      </c>
      <c r="E275" s="305" t="s">
        <v>2886</v>
      </c>
      <c r="F275" s="306" t="s">
        <v>2887</v>
      </c>
      <c r="G275" s="307" t="s">
        <v>478</v>
      </c>
      <c r="H275" s="308">
        <v>11</v>
      </c>
      <c r="I275" s="309"/>
      <c r="J275" s="308">
        <f>ROUND(I275*H275,3)</f>
        <v>0</v>
      </c>
      <c r="K275" s="310"/>
      <c r="L275" s="311"/>
      <c r="M275" s="312" t="s">
        <v>1</v>
      </c>
      <c r="N275" s="313" t="s">
        <v>41</v>
      </c>
      <c r="O275" s="94"/>
      <c r="P275" s="256">
        <f>O275*H275</f>
        <v>0</v>
      </c>
      <c r="Q275" s="256">
        <v>0</v>
      </c>
      <c r="R275" s="256">
        <f>Q275*H275</f>
        <v>0</v>
      </c>
      <c r="S275" s="256">
        <v>0</v>
      </c>
      <c r="T275" s="257">
        <f>S275*H275</f>
        <v>0</v>
      </c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R275" s="258" t="s">
        <v>1326</v>
      </c>
      <c r="AT275" s="258" t="s">
        <v>551</v>
      </c>
      <c r="AU275" s="258" t="s">
        <v>85</v>
      </c>
      <c r="AY275" s="18" t="s">
        <v>242</v>
      </c>
      <c r="BE275" s="146">
        <f>IF(N275="základní",J275,0)</f>
        <v>0</v>
      </c>
      <c r="BF275" s="146">
        <f>IF(N275="snížená",J275,0)</f>
        <v>0</v>
      </c>
      <c r="BG275" s="146">
        <f>IF(N275="zákl. přenesená",J275,0)</f>
        <v>0</v>
      </c>
      <c r="BH275" s="146">
        <f>IF(N275="sníž. přenesená",J275,0)</f>
        <v>0</v>
      </c>
      <c r="BI275" s="146">
        <f>IF(N275="nulová",J275,0)</f>
        <v>0</v>
      </c>
      <c r="BJ275" s="18" t="s">
        <v>31</v>
      </c>
      <c r="BK275" s="259">
        <f>ROUND(I275*H275,3)</f>
        <v>0</v>
      </c>
      <c r="BL275" s="18" t="s">
        <v>518</v>
      </c>
      <c r="BM275" s="258" t="s">
        <v>2888</v>
      </c>
    </row>
    <row r="276" s="2" customFormat="1" ht="21.75" customHeight="1">
      <c r="A276" s="41"/>
      <c r="B276" s="42"/>
      <c r="C276" s="304" t="s">
        <v>670</v>
      </c>
      <c r="D276" s="304" t="s">
        <v>551</v>
      </c>
      <c r="E276" s="305" t="s">
        <v>2889</v>
      </c>
      <c r="F276" s="306" t="s">
        <v>2890</v>
      </c>
      <c r="G276" s="307" t="s">
        <v>478</v>
      </c>
      <c r="H276" s="308">
        <v>11</v>
      </c>
      <c r="I276" s="309"/>
      <c r="J276" s="308">
        <f>ROUND(I276*H276,3)</f>
        <v>0</v>
      </c>
      <c r="K276" s="310"/>
      <c r="L276" s="311"/>
      <c r="M276" s="312" t="s">
        <v>1</v>
      </c>
      <c r="N276" s="313" t="s">
        <v>41</v>
      </c>
      <c r="O276" s="94"/>
      <c r="P276" s="256">
        <f>O276*H276</f>
        <v>0</v>
      </c>
      <c r="Q276" s="256">
        <v>0</v>
      </c>
      <c r="R276" s="256">
        <f>Q276*H276</f>
        <v>0</v>
      </c>
      <c r="S276" s="256">
        <v>0</v>
      </c>
      <c r="T276" s="257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58" t="s">
        <v>1326</v>
      </c>
      <c r="AT276" s="258" t="s">
        <v>551</v>
      </c>
      <c r="AU276" s="258" t="s">
        <v>85</v>
      </c>
      <c r="AY276" s="18" t="s">
        <v>242</v>
      </c>
      <c r="BE276" s="146">
        <f>IF(N276="základní",J276,0)</f>
        <v>0</v>
      </c>
      <c r="BF276" s="146">
        <f>IF(N276="snížená",J276,0)</f>
        <v>0</v>
      </c>
      <c r="BG276" s="146">
        <f>IF(N276="zákl. přenesená",J276,0)</f>
        <v>0</v>
      </c>
      <c r="BH276" s="146">
        <f>IF(N276="sníž. přenesená",J276,0)</f>
        <v>0</v>
      </c>
      <c r="BI276" s="146">
        <f>IF(N276="nulová",J276,0)</f>
        <v>0</v>
      </c>
      <c r="BJ276" s="18" t="s">
        <v>31</v>
      </c>
      <c r="BK276" s="259">
        <f>ROUND(I276*H276,3)</f>
        <v>0</v>
      </c>
      <c r="BL276" s="18" t="s">
        <v>518</v>
      </c>
      <c r="BM276" s="258" t="s">
        <v>2891</v>
      </c>
    </row>
    <row r="277" s="2" customFormat="1" ht="16.5" customHeight="1">
      <c r="A277" s="41"/>
      <c r="B277" s="42"/>
      <c r="C277" s="304" t="s">
        <v>550</v>
      </c>
      <c r="D277" s="304" t="s">
        <v>551</v>
      </c>
      <c r="E277" s="305" t="s">
        <v>2892</v>
      </c>
      <c r="F277" s="306" t="s">
        <v>2893</v>
      </c>
      <c r="G277" s="307" t="s">
        <v>478</v>
      </c>
      <c r="H277" s="308">
        <v>11</v>
      </c>
      <c r="I277" s="309"/>
      <c r="J277" s="308">
        <f>ROUND(I277*H277,3)</f>
        <v>0</v>
      </c>
      <c r="K277" s="310"/>
      <c r="L277" s="311"/>
      <c r="M277" s="312" t="s">
        <v>1</v>
      </c>
      <c r="N277" s="313" t="s">
        <v>41</v>
      </c>
      <c r="O277" s="94"/>
      <c r="P277" s="256">
        <f>O277*H277</f>
        <v>0</v>
      </c>
      <c r="Q277" s="256">
        <v>0</v>
      </c>
      <c r="R277" s="256">
        <f>Q277*H277</f>
        <v>0</v>
      </c>
      <c r="S277" s="256">
        <v>0</v>
      </c>
      <c r="T277" s="257">
        <f>S277*H277</f>
        <v>0</v>
      </c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R277" s="258" t="s">
        <v>1326</v>
      </c>
      <c r="AT277" s="258" t="s">
        <v>551</v>
      </c>
      <c r="AU277" s="258" t="s">
        <v>85</v>
      </c>
      <c r="AY277" s="18" t="s">
        <v>242</v>
      </c>
      <c r="BE277" s="146">
        <f>IF(N277="základní",J277,0)</f>
        <v>0</v>
      </c>
      <c r="BF277" s="146">
        <f>IF(N277="snížená",J277,0)</f>
        <v>0</v>
      </c>
      <c r="BG277" s="146">
        <f>IF(N277="zákl. přenesená",J277,0)</f>
        <v>0</v>
      </c>
      <c r="BH277" s="146">
        <f>IF(N277="sníž. přenesená",J277,0)</f>
        <v>0</v>
      </c>
      <c r="BI277" s="146">
        <f>IF(N277="nulová",J277,0)</f>
        <v>0</v>
      </c>
      <c r="BJ277" s="18" t="s">
        <v>31</v>
      </c>
      <c r="BK277" s="259">
        <f>ROUND(I277*H277,3)</f>
        <v>0</v>
      </c>
      <c r="BL277" s="18" t="s">
        <v>518</v>
      </c>
      <c r="BM277" s="258" t="s">
        <v>2894</v>
      </c>
    </row>
    <row r="278" s="2" customFormat="1" ht="16.5" customHeight="1">
      <c r="A278" s="41"/>
      <c r="B278" s="42"/>
      <c r="C278" s="247" t="s">
        <v>556</v>
      </c>
      <c r="D278" s="247" t="s">
        <v>245</v>
      </c>
      <c r="E278" s="248" t="s">
        <v>2895</v>
      </c>
      <c r="F278" s="249" t="s">
        <v>2896</v>
      </c>
      <c r="G278" s="250" t="s">
        <v>478</v>
      </c>
      <c r="H278" s="251">
        <v>22</v>
      </c>
      <c r="I278" s="252"/>
      <c r="J278" s="251">
        <f>ROUND(I278*H278,3)</f>
        <v>0</v>
      </c>
      <c r="K278" s="253"/>
      <c r="L278" s="44"/>
      <c r="M278" s="254" t="s">
        <v>1</v>
      </c>
      <c r="N278" s="255" t="s">
        <v>41</v>
      </c>
      <c r="O278" s="94"/>
      <c r="P278" s="256">
        <f>O278*H278</f>
        <v>0</v>
      </c>
      <c r="Q278" s="256">
        <v>0</v>
      </c>
      <c r="R278" s="256">
        <f>Q278*H278</f>
        <v>0</v>
      </c>
      <c r="S278" s="256">
        <v>0</v>
      </c>
      <c r="T278" s="257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58" t="s">
        <v>518</v>
      </c>
      <c r="AT278" s="258" t="s">
        <v>245</v>
      </c>
      <c r="AU278" s="258" t="s">
        <v>85</v>
      </c>
      <c r="AY278" s="18" t="s">
        <v>242</v>
      </c>
      <c r="BE278" s="146">
        <f>IF(N278="základní",J278,0)</f>
        <v>0</v>
      </c>
      <c r="BF278" s="146">
        <f>IF(N278="snížená",J278,0)</f>
        <v>0</v>
      </c>
      <c r="BG278" s="146">
        <f>IF(N278="zákl. přenesená",J278,0)</f>
        <v>0</v>
      </c>
      <c r="BH278" s="146">
        <f>IF(N278="sníž. přenesená",J278,0)</f>
        <v>0</v>
      </c>
      <c r="BI278" s="146">
        <f>IF(N278="nulová",J278,0)</f>
        <v>0</v>
      </c>
      <c r="BJ278" s="18" t="s">
        <v>31</v>
      </c>
      <c r="BK278" s="259">
        <f>ROUND(I278*H278,3)</f>
        <v>0</v>
      </c>
      <c r="BL278" s="18" t="s">
        <v>518</v>
      </c>
      <c r="BM278" s="258" t="s">
        <v>2897</v>
      </c>
    </row>
    <row r="279" s="2" customFormat="1" ht="16.5" customHeight="1">
      <c r="A279" s="41"/>
      <c r="B279" s="42"/>
      <c r="C279" s="247" t="s">
        <v>749</v>
      </c>
      <c r="D279" s="247" t="s">
        <v>245</v>
      </c>
      <c r="E279" s="248" t="s">
        <v>2898</v>
      </c>
      <c r="F279" s="249" t="s">
        <v>2899</v>
      </c>
      <c r="G279" s="250" t="s">
        <v>478</v>
      </c>
      <c r="H279" s="251">
        <v>22</v>
      </c>
      <c r="I279" s="252"/>
      <c r="J279" s="251">
        <f>ROUND(I279*H279,3)</f>
        <v>0</v>
      </c>
      <c r="K279" s="253"/>
      <c r="L279" s="44"/>
      <c r="M279" s="254" t="s">
        <v>1</v>
      </c>
      <c r="N279" s="255" t="s">
        <v>41</v>
      </c>
      <c r="O279" s="94"/>
      <c r="P279" s="256">
        <f>O279*H279</f>
        <v>0</v>
      </c>
      <c r="Q279" s="256">
        <v>0</v>
      </c>
      <c r="R279" s="256">
        <f>Q279*H279</f>
        <v>0</v>
      </c>
      <c r="S279" s="256">
        <v>0</v>
      </c>
      <c r="T279" s="257">
        <f>S279*H279</f>
        <v>0</v>
      </c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R279" s="258" t="s">
        <v>518</v>
      </c>
      <c r="AT279" s="258" t="s">
        <v>245</v>
      </c>
      <c r="AU279" s="258" t="s">
        <v>85</v>
      </c>
      <c r="AY279" s="18" t="s">
        <v>242</v>
      </c>
      <c r="BE279" s="146">
        <f>IF(N279="základní",J279,0)</f>
        <v>0</v>
      </c>
      <c r="BF279" s="146">
        <f>IF(N279="snížená",J279,0)</f>
        <v>0</v>
      </c>
      <c r="BG279" s="146">
        <f>IF(N279="zákl. přenesená",J279,0)</f>
        <v>0</v>
      </c>
      <c r="BH279" s="146">
        <f>IF(N279="sníž. přenesená",J279,0)</f>
        <v>0</v>
      </c>
      <c r="BI279" s="146">
        <f>IF(N279="nulová",J279,0)</f>
        <v>0</v>
      </c>
      <c r="BJ279" s="18" t="s">
        <v>31</v>
      </c>
      <c r="BK279" s="259">
        <f>ROUND(I279*H279,3)</f>
        <v>0</v>
      </c>
      <c r="BL279" s="18" t="s">
        <v>518</v>
      </c>
      <c r="BM279" s="258" t="s">
        <v>2900</v>
      </c>
    </row>
    <row r="280" s="2" customFormat="1" ht="16.5" customHeight="1">
      <c r="A280" s="41"/>
      <c r="B280" s="42"/>
      <c r="C280" s="247" t="s">
        <v>2901</v>
      </c>
      <c r="D280" s="247" t="s">
        <v>245</v>
      </c>
      <c r="E280" s="248" t="s">
        <v>2902</v>
      </c>
      <c r="F280" s="249" t="s">
        <v>2903</v>
      </c>
      <c r="G280" s="250" t="s">
        <v>478</v>
      </c>
      <c r="H280" s="251">
        <v>4</v>
      </c>
      <c r="I280" s="252"/>
      <c r="J280" s="251">
        <f>ROUND(I280*H280,3)</f>
        <v>0</v>
      </c>
      <c r="K280" s="253"/>
      <c r="L280" s="44"/>
      <c r="M280" s="254" t="s">
        <v>1</v>
      </c>
      <c r="N280" s="255" t="s">
        <v>41</v>
      </c>
      <c r="O280" s="94"/>
      <c r="P280" s="256">
        <f>O280*H280</f>
        <v>0</v>
      </c>
      <c r="Q280" s="256">
        <v>0</v>
      </c>
      <c r="R280" s="256">
        <f>Q280*H280</f>
        <v>0</v>
      </c>
      <c r="S280" s="256">
        <v>0</v>
      </c>
      <c r="T280" s="257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58" t="s">
        <v>518</v>
      </c>
      <c r="AT280" s="258" t="s">
        <v>245</v>
      </c>
      <c r="AU280" s="258" t="s">
        <v>85</v>
      </c>
      <c r="AY280" s="18" t="s">
        <v>242</v>
      </c>
      <c r="BE280" s="146">
        <f>IF(N280="základní",J280,0)</f>
        <v>0</v>
      </c>
      <c r="BF280" s="146">
        <f>IF(N280="snížená",J280,0)</f>
        <v>0</v>
      </c>
      <c r="BG280" s="146">
        <f>IF(N280="zákl. přenesená",J280,0)</f>
        <v>0</v>
      </c>
      <c r="BH280" s="146">
        <f>IF(N280="sníž. přenesená",J280,0)</f>
        <v>0</v>
      </c>
      <c r="BI280" s="146">
        <f>IF(N280="nulová",J280,0)</f>
        <v>0</v>
      </c>
      <c r="BJ280" s="18" t="s">
        <v>31</v>
      </c>
      <c r="BK280" s="259">
        <f>ROUND(I280*H280,3)</f>
        <v>0</v>
      </c>
      <c r="BL280" s="18" t="s">
        <v>518</v>
      </c>
      <c r="BM280" s="258" t="s">
        <v>2904</v>
      </c>
    </row>
    <row r="281" s="2" customFormat="1" ht="16.5" customHeight="1">
      <c r="A281" s="41"/>
      <c r="B281" s="42"/>
      <c r="C281" s="304" t="s">
        <v>978</v>
      </c>
      <c r="D281" s="304" t="s">
        <v>551</v>
      </c>
      <c r="E281" s="305" t="s">
        <v>2905</v>
      </c>
      <c r="F281" s="306" t="s">
        <v>2906</v>
      </c>
      <c r="G281" s="307" t="s">
        <v>478</v>
      </c>
      <c r="H281" s="308">
        <v>4</v>
      </c>
      <c r="I281" s="309"/>
      <c r="J281" s="308">
        <f>ROUND(I281*H281,3)</f>
        <v>0</v>
      </c>
      <c r="K281" s="310"/>
      <c r="L281" s="311"/>
      <c r="M281" s="312" t="s">
        <v>1</v>
      </c>
      <c r="N281" s="313" t="s">
        <v>41</v>
      </c>
      <c r="O281" s="94"/>
      <c r="P281" s="256">
        <f>O281*H281</f>
        <v>0</v>
      </c>
      <c r="Q281" s="256">
        <v>0</v>
      </c>
      <c r="R281" s="256">
        <f>Q281*H281</f>
        <v>0</v>
      </c>
      <c r="S281" s="256">
        <v>0</v>
      </c>
      <c r="T281" s="257">
        <f>S281*H281</f>
        <v>0</v>
      </c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R281" s="258" t="s">
        <v>1326</v>
      </c>
      <c r="AT281" s="258" t="s">
        <v>551</v>
      </c>
      <c r="AU281" s="258" t="s">
        <v>85</v>
      </c>
      <c r="AY281" s="18" t="s">
        <v>242</v>
      </c>
      <c r="BE281" s="146">
        <f>IF(N281="základní",J281,0)</f>
        <v>0</v>
      </c>
      <c r="BF281" s="146">
        <f>IF(N281="snížená",J281,0)</f>
        <v>0</v>
      </c>
      <c r="BG281" s="146">
        <f>IF(N281="zákl. přenesená",J281,0)</f>
        <v>0</v>
      </c>
      <c r="BH281" s="146">
        <f>IF(N281="sníž. přenesená",J281,0)</f>
        <v>0</v>
      </c>
      <c r="BI281" s="146">
        <f>IF(N281="nulová",J281,0)</f>
        <v>0</v>
      </c>
      <c r="BJ281" s="18" t="s">
        <v>31</v>
      </c>
      <c r="BK281" s="259">
        <f>ROUND(I281*H281,3)</f>
        <v>0</v>
      </c>
      <c r="BL281" s="18" t="s">
        <v>518</v>
      </c>
      <c r="BM281" s="258" t="s">
        <v>2907</v>
      </c>
    </row>
    <row r="282" s="2" customFormat="1" ht="24.15" customHeight="1">
      <c r="A282" s="41"/>
      <c r="B282" s="42"/>
      <c r="C282" s="247" t="s">
        <v>560</v>
      </c>
      <c r="D282" s="247" t="s">
        <v>245</v>
      </c>
      <c r="E282" s="248" t="s">
        <v>2908</v>
      </c>
      <c r="F282" s="249" t="s">
        <v>2909</v>
      </c>
      <c r="G282" s="250" t="s">
        <v>478</v>
      </c>
      <c r="H282" s="251">
        <v>5</v>
      </c>
      <c r="I282" s="252"/>
      <c r="J282" s="251">
        <f>ROUND(I282*H282,3)</f>
        <v>0</v>
      </c>
      <c r="K282" s="253"/>
      <c r="L282" s="44"/>
      <c r="M282" s="254" t="s">
        <v>1</v>
      </c>
      <c r="N282" s="255" t="s">
        <v>41</v>
      </c>
      <c r="O282" s="94"/>
      <c r="P282" s="256">
        <f>O282*H282</f>
        <v>0</v>
      </c>
      <c r="Q282" s="256">
        <v>0</v>
      </c>
      <c r="R282" s="256">
        <f>Q282*H282</f>
        <v>0</v>
      </c>
      <c r="S282" s="256">
        <v>0</v>
      </c>
      <c r="T282" s="257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58" t="s">
        <v>518</v>
      </c>
      <c r="AT282" s="258" t="s">
        <v>245</v>
      </c>
      <c r="AU282" s="258" t="s">
        <v>85</v>
      </c>
      <c r="AY282" s="18" t="s">
        <v>242</v>
      </c>
      <c r="BE282" s="146">
        <f>IF(N282="základní",J282,0)</f>
        <v>0</v>
      </c>
      <c r="BF282" s="146">
        <f>IF(N282="snížená",J282,0)</f>
        <v>0</v>
      </c>
      <c r="BG282" s="146">
        <f>IF(N282="zákl. přenesená",J282,0)</f>
        <v>0</v>
      </c>
      <c r="BH282" s="146">
        <f>IF(N282="sníž. přenesená",J282,0)</f>
        <v>0</v>
      </c>
      <c r="BI282" s="146">
        <f>IF(N282="nulová",J282,0)</f>
        <v>0</v>
      </c>
      <c r="BJ282" s="18" t="s">
        <v>31</v>
      </c>
      <c r="BK282" s="259">
        <f>ROUND(I282*H282,3)</f>
        <v>0</v>
      </c>
      <c r="BL282" s="18" t="s">
        <v>518</v>
      </c>
      <c r="BM282" s="258" t="s">
        <v>2910</v>
      </c>
    </row>
    <row r="283" s="2" customFormat="1" ht="24.15" customHeight="1">
      <c r="A283" s="41"/>
      <c r="B283" s="42"/>
      <c r="C283" s="304" t="s">
        <v>764</v>
      </c>
      <c r="D283" s="304" t="s">
        <v>551</v>
      </c>
      <c r="E283" s="305" t="s">
        <v>2911</v>
      </c>
      <c r="F283" s="306" t="s">
        <v>2912</v>
      </c>
      <c r="G283" s="307" t="s">
        <v>478</v>
      </c>
      <c r="H283" s="308">
        <v>5</v>
      </c>
      <c r="I283" s="309"/>
      <c r="J283" s="308">
        <f>ROUND(I283*H283,3)</f>
        <v>0</v>
      </c>
      <c r="K283" s="310"/>
      <c r="L283" s="311"/>
      <c r="M283" s="320" t="s">
        <v>1</v>
      </c>
      <c r="N283" s="321" t="s">
        <v>41</v>
      </c>
      <c r="O283" s="317"/>
      <c r="P283" s="318">
        <f>O283*H283</f>
        <v>0</v>
      </c>
      <c r="Q283" s="318">
        <v>0</v>
      </c>
      <c r="R283" s="318">
        <f>Q283*H283</f>
        <v>0</v>
      </c>
      <c r="S283" s="318">
        <v>0</v>
      </c>
      <c r="T283" s="319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58" t="s">
        <v>1326</v>
      </c>
      <c r="AT283" s="258" t="s">
        <v>551</v>
      </c>
      <c r="AU283" s="258" t="s">
        <v>85</v>
      </c>
      <c r="AY283" s="18" t="s">
        <v>242</v>
      </c>
      <c r="BE283" s="146">
        <f>IF(N283="základní",J283,0)</f>
        <v>0</v>
      </c>
      <c r="BF283" s="146">
        <f>IF(N283="snížená",J283,0)</f>
        <v>0</v>
      </c>
      <c r="BG283" s="146">
        <f>IF(N283="zákl. přenesená",J283,0)</f>
        <v>0</v>
      </c>
      <c r="BH283" s="146">
        <f>IF(N283="sníž. přenesená",J283,0)</f>
        <v>0</v>
      </c>
      <c r="BI283" s="146">
        <f>IF(N283="nulová",J283,0)</f>
        <v>0</v>
      </c>
      <c r="BJ283" s="18" t="s">
        <v>31</v>
      </c>
      <c r="BK283" s="259">
        <f>ROUND(I283*H283,3)</f>
        <v>0</v>
      </c>
      <c r="BL283" s="18" t="s">
        <v>518</v>
      </c>
      <c r="BM283" s="258" t="s">
        <v>2913</v>
      </c>
    </row>
    <row r="284" s="2" customFormat="1" ht="6.96" customHeight="1">
      <c r="A284" s="41"/>
      <c r="B284" s="69"/>
      <c r="C284" s="70"/>
      <c r="D284" s="70"/>
      <c r="E284" s="70"/>
      <c r="F284" s="70"/>
      <c r="G284" s="70"/>
      <c r="H284" s="70"/>
      <c r="I284" s="70"/>
      <c r="J284" s="70"/>
      <c r="K284" s="70"/>
      <c r="L284" s="44"/>
      <c r="M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</row>
  </sheetData>
  <sheetProtection sheet="1" autoFilter="0" formatColumns="0" formatRows="0" objects="1" scenarios="1" spinCount="100000" saltValue="7XNi6E+Zo5EowbLq6/EdBTzjSPL1odvYDTpRQYiy5hR/BCCy159FjU2iBL4KPMXBPzsPfzUljwn7qKgNMB1Yyg==" hashValue="PKtjHVpZCurrpLWOPNBzj0Ywzi28QUxHNs/aIuiKK8Ea3rpgxVwbBGh4P8KbTyR9n+/1rMeyKL2FDh1yKmg6HQ==" algorithmName="SHA-512" password="CC35"/>
  <autoFilter ref="C128:K283"/>
  <mergeCells count="14">
    <mergeCell ref="E7:H7"/>
    <mergeCell ref="E9:H9"/>
    <mergeCell ref="E18:H18"/>
    <mergeCell ref="E27:H27"/>
    <mergeCell ref="E85:H85"/>
    <mergeCell ref="E87:H87"/>
    <mergeCell ref="D103:F103"/>
    <mergeCell ref="D104:F104"/>
    <mergeCell ref="D105:F105"/>
    <mergeCell ref="D106:F106"/>
    <mergeCell ref="D107:F10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55"/>
      <c r="C3" s="156"/>
      <c r="D3" s="156"/>
      <c r="E3" s="156"/>
      <c r="F3" s="156"/>
      <c r="G3" s="156"/>
      <c r="H3" s="21"/>
    </row>
    <row r="4" s="1" customFormat="1" ht="24.96" customHeight="1">
      <c r="B4" s="21"/>
      <c r="C4" s="157" t="s">
        <v>2914</v>
      </c>
      <c r="H4" s="21"/>
    </row>
    <row r="5" s="1" customFormat="1" ht="12" customHeight="1">
      <c r="B5" s="21"/>
      <c r="C5" s="322" t="s">
        <v>13</v>
      </c>
      <c r="D5" s="166" t="s">
        <v>14</v>
      </c>
      <c r="E5" s="1"/>
      <c r="F5" s="1"/>
      <c r="H5" s="21"/>
    </row>
    <row r="6" s="1" customFormat="1" ht="36.96" customHeight="1">
      <c r="B6" s="21"/>
      <c r="C6" s="323" t="s">
        <v>16</v>
      </c>
      <c r="D6" s="324" t="s">
        <v>17</v>
      </c>
      <c r="E6" s="1"/>
      <c r="F6" s="1"/>
      <c r="H6" s="21"/>
    </row>
    <row r="7" s="1" customFormat="1" ht="16.5" customHeight="1">
      <c r="B7" s="21"/>
      <c r="C7" s="159" t="s">
        <v>22</v>
      </c>
      <c r="D7" s="163" t="str">
        <f>'Rekapitulace stavby'!AN8</f>
        <v>30. 3. 2026</v>
      </c>
      <c r="H7" s="21"/>
    </row>
    <row r="8" s="2" customFormat="1" ht="10.8" customHeight="1">
      <c r="A8" s="41"/>
      <c r="B8" s="44"/>
      <c r="C8" s="41"/>
      <c r="D8" s="41"/>
      <c r="E8" s="41"/>
      <c r="F8" s="41"/>
      <c r="G8" s="41"/>
      <c r="H8" s="44"/>
    </row>
    <row r="9" s="11" customFormat="1" ht="29.28" customHeight="1">
      <c r="A9" s="219"/>
      <c r="B9" s="325"/>
      <c r="C9" s="326" t="s">
        <v>57</v>
      </c>
      <c r="D9" s="327" t="s">
        <v>58</v>
      </c>
      <c r="E9" s="327" t="s">
        <v>229</v>
      </c>
      <c r="F9" s="328" t="s">
        <v>2915</v>
      </c>
      <c r="G9" s="219"/>
      <c r="H9" s="325"/>
    </row>
    <row r="10" s="2" customFormat="1" ht="26.4" customHeight="1">
      <c r="A10" s="41"/>
      <c r="B10" s="44"/>
      <c r="C10" s="329" t="s">
        <v>81</v>
      </c>
      <c r="D10" s="329" t="s">
        <v>82</v>
      </c>
      <c r="E10" s="41"/>
      <c r="F10" s="41"/>
      <c r="G10" s="41"/>
      <c r="H10" s="44"/>
    </row>
    <row r="11" s="2" customFormat="1" ht="16.8" customHeight="1">
      <c r="A11" s="41"/>
      <c r="B11" s="44"/>
      <c r="C11" s="330" t="s">
        <v>110</v>
      </c>
      <c r="D11" s="331" t="s">
        <v>111</v>
      </c>
      <c r="E11" s="332" t="s">
        <v>1</v>
      </c>
      <c r="F11" s="333">
        <v>414.221</v>
      </c>
      <c r="G11" s="41"/>
      <c r="H11" s="44"/>
    </row>
    <row r="12" s="2" customFormat="1" ht="16.8" customHeight="1">
      <c r="A12" s="41"/>
      <c r="B12" s="44"/>
      <c r="C12" s="334" t="s">
        <v>1</v>
      </c>
      <c r="D12" s="334" t="s">
        <v>112</v>
      </c>
      <c r="E12" s="18" t="s">
        <v>1</v>
      </c>
      <c r="F12" s="259">
        <v>414.221</v>
      </c>
      <c r="G12" s="41"/>
      <c r="H12" s="44"/>
    </row>
    <row r="13" s="2" customFormat="1" ht="16.8" customHeight="1">
      <c r="A13" s="41"/>
      <c r="B13" s="44"/>
      <c r="C13" s="334" t="s">
        <v>1</v>
      </c>
      <c r="D13" s="334" t="s">
        <v>256</v>
      </c>
      <c r="E13" s="18" t="s">
        <v>1</v>
      </c>
      <c r="F13" s="259">
        <v>414.221</v>
      </c>
      <c r="G13" s="41"/>
      <c r="H13" s="44"/>
    </row>
    <row r="14" s="2" customFormat="1" ht="16.8" customHeight="1">
      <c r="A14" s="41"/>
      <c r="B14" s="44"/>
      <c r="C14" s="335" t="s">
        <v>2916</v>
      </c>
      <c r="D14" s="41"/>
      <c r="E14" s="41"/>
      <c r="F14" s="41"/>
      <c r="G14" s="41"/>
      <c r="H14" s="44"/>
    </row>
    <row r="15" s="2" customFormat="1" ht="16.8" customHeight="1">
      <c r="A15" s="41"/>
      <c r="B15" s="44"/>
      <c r="C15" s="334" t="s">
        <v>1073</v>
      </c>
      <c r="D15" s="334" t="s">
        <v>1074</v>
      </c>
      <c r="E15" s="18" t="s">
        <v>353</v>
      </c>
      <c r="F15" s="259">
        <v>414.221</v>
      </c>
      <c r="G15" s="41"/>
      <c r="H15" s="44"/>
    </row>
    <row r="16" s="2" customFormat="1" ht="16.8" customHeight="1">
      <c r="A16" s="41"/>
      <c r="B16" s="44"/>
      <c r="C16" s="330" t="s">
        <v>114</v>
      </c>
      <c r="D16" s="331" t="s">
        <v>115</v>
      </c>
      <c r="E16" s="332" t="s">
        <v>1</v>
      </c>
      <c r="F16" s="333">
        <v>22.169</v>
      </c>
      <c r="G16" s="41"/>
      <c r="H16" s="44"/>
    </row>
    <row r="17" s="2" customFormat="1" ht="16.8" customHeight="1">
      <c r="A17" s="41"/>
      <c r="B17" s="44"/>
      <c r="C17" s="334" t="s">
        <v>1</v>
      </c>
      <c r="D17" s="334" t="s">
        <v>116</v>
      </c>
      <c r="E17" s="18" t="s">
        <v>1</v>
      </c>
      <c r="F17" s="259">
        <v>22.169</v>
      </c>
      <c r="G17" s="41"/>
      <c r="H17" s="44"/>
    </row>
    <row r="18" s="2" customFormat="1" ht="16.8" customHeight="1">
      <c r="A18" s="41"/>
      <c r="B18" s="44"/>
      <c r="C18" s="334" t="s">
        <v>1</v>
      </c>
      <c r="D18" s="334" t="s">
        <v>256</v>
      </c>
      <c r="E18" s="18" t="s">
        <v>1</v>
      </c>
      <c r="F18" s="259">
        <v>22.169</v>
      </c>
      <c r="G18" s="41"/>
      <c r="H18" s="44"/>
    </row>
    <row r="19" s="2" customFormat="1" ht="16.8" customHeight="1">
      <c r="A19" s="41"/>
      <c r="B19" s="44"/>
      <c r="C19" s="335" t="s">
        <v>2916</v>
      </c>
      <c r="D19" s="41"/>
      <c r="E19" s="41"/>
      <c r="F19" s="41"/>
      <c r="G19" s="41"/>
      <c r="H19" s="44"/>
    </row>
    <row r="20" s="2" customFormat="1" ht="16.8" customHeight="1">
      <c r="A20" s="41"/>
      <c r="B20" s="44"/>
      <c r="C20" s="334" t="s">
        <v>923</v>
      </c>
      <c r="D20" s="334" t="s">
        <v>924</v>
      </c>
      <c r="E20" s="18" t="s">
        <v>248</v>
      </c>
      <c r="F20" s="259">
        <v>22.169</v>
      </c>
      <c r="G20" s="41"/>
      <c r="H20" s="44"/>
    </row>
    <row r="21" s="2" customFormat="1" ht="16.8" customHeight="1">
      <c r="A21" s="41"/>
      <c r="B21" s="44"/>
      <c r="C21" s="330" t="s">
        <v>118</v>
      </c>
      <c r="D21" s="331" t="s">
        <v>119</v>
      </c>
      <c r="E21" s="332" t="s">
        <v>1</v>
      </c>
      <c r="F21" s="333">
        <v>27.282</v>
      </c>
      <c r="G21" s="41"/>
      <c r="H21" s="44"/>
    </row>
    <row r="22" s="2" customFormat="1" ht="16.8" customHeight="1">
      <c r="A22" s="41"/>
      <c r="B22" s="44"/>
      <c r="C22" s="334" t="s">
        <v>1</v>
      </c>
      <c r="D22" s="334" t="s">
        <v>120</v>
      </c>
      <c r="E22" s="18" t="s">
        <v>1</v>
      </c>
      <c r="F22" s="259">
        <v>27.282</v>
      </c>
      <c r="G22" s="41"/>
      <c r="H22" s="44"/>
    </row>
    <row r="23" s="2" customFormat="1" ht="16.8" customHeight="1">
      <c r="A23" s="41"/>
      <c r="B23" s="44"/>
      <c r="C23" s="334" t="s">
        <v>1</v>
      </c>
      <c r="D23" s="334" t="s">
        <v>256</v>
      </c>
      <c r="E23" s="18" t="s">
        <v>1</v>
      </c>
      <c r="F23" s="259">
        <v>27.282</v>
      </c>
      <c r="G23" s="41"/>
      <c r="H23" s="44"/>
    </row>
    <row r="24" s="2" customFormat="1" ht="16.8" customHeight="1">
      <c r="A24" s="41"/>
      <c r="B24" s="44"/>
      <c r="C24" s="335" t="s">
        <v>2916</v>
      </c>
      <c r="D24" s="41"/>
      <c r="E24" s="41"/>
      <c r="F24" s="41"/>
      <c r="G24" s="41"/>
      <c r="H24" s="44"/>
    </row>
    <row r="25" s="2" customFormat="1" ht="16.8" customHeight="1">
      <c r="A25" s="41"/>
      <c r="B25" s="44"/>
      <c r="C25" s="334" t="s">
        <v>1086</v>
      </c>
      <c r="D25" s="334" t="s">
        <v>1087</v>
      </c>
      <c r="E25" s="18" t="s">
        <v>248</v>
      </c>
      <c r="F25" s="259">
        <v>27.282</v>
      </c>
      <c r="G25" s="41"/>
      <c r="H25" s="44"/>
    </row>
    <row r="26" s="2" customFormat="1" ht="16.8" customHeight="1">
      <c r="A26" s="41"/>
      <c r="B26" s="44"/>
      <c r="C26" s="330" t="s">
        <v>2917</v>
      </c>
      <c r="D26" s="331" t="s">
        <v>2918</v>
      </c>
      <c r="E26" s="332" t="s">
        <v>1</v>
      </c>
      <c r="F26" s="333">
        <v>19.074000000000002</v>
      </c>
      <c r="G26" s="41"/>
      <c r="H26" s="44"/>
    </row>
    <row r="27" s="2" customFormat="1" ht="16.8" customHeight="1">
      <c r="A27" s="41"/>
      <c r="B27" s="44"/>
      <c r="C27" s="334" t="s">
        <v>1</v>
      </c>
      <c r="D27" s="334" t="s">
        <v>2919</v>
      </c>
      <c r="E27" s="18" t="s">
        <v>1</v>
      </c>
      <c r="F27" s="259">
        <v>19.074000000000002</v>
      </c>
      <c r="G27" s="41"/>
      <c r="H27" s="44"/>
    </row>
    <row r="28" s="2" customFormat="1" ht="16.8" customHeight="1">
      <c r="A28" s="41"/>
      <c r="B28" s="44"/>
      <c r="C28" s="334" t="s">
        <v>1</v>
      </c>
      <c r="D28" s="334" t="s">
        <v>256</v>
      </c>
      <c r="E28" s="18" t="s">
        <v>1</v>
      </c>
      <c r="F28" s="259">
        <v>19.074000000000002</v>
      </c>
      <c r="G28" s="41"/>
      <c r="H28" s="44"/>
    </row>
    <row r="29" s="2" customFormat="1" ht="16.8" customHeight="1">
      <c r="A29" s="41"/>
      <c r="B29" s="44"/>
      <c r="C29" s="330" t="s">
        <v>121</v>
      </c>
      <c r="D29" s="331" t="s">
        <v>122</v>
      </c>
      <c r="E29" s="332" t="s">
        <v>1</v>
      </c>
      <c r="F29" s="333">
        <v>22.109999999999999</v>
      </c>
      <c r="G29" s="41"/>
      <c r="H29" s="44"/>
    </row>
    <row r="30" s="2" customFormat="1" ht="16.8" customHeight="1">
      <c r="A30" s="41"/>
      <c r="B30" s="44"/>
      <c r="C30" s="334" t="s">
        <v>1</v>
      </c>
      <c r="D30" s="334" t="s">
        <v>2920</v>
      </c>
      <c r="E30" s="18" t="s">
        <v>1</v>
      </c>
      <c r="F30" s="259">
        <v>22.109999999999999</v>
      </c>
      <c r="G30" s="41"/>
      <c r="H30" s="44"/>
    </row>
    <row r="31" s="2" customFormat="1" ht="16.8" customHeight="1">
      <c r="A31" s="41"/>
      <c r="B31" s="44"/>
      <c r="C31" s="334" t="s">
        <v>1</v>
      </c>
      <c r="D31" s="334" t="s">
        <v>256</v>
      </c>
      <c r="E31" s="18" t="s">
        <v>1</v>
      </c>
      <c r="F31" s="259">
        <v>22.109999999999999</v>
      </c>
      <c r="G31" s="41"/>
      <c r="H31" s="44"/>
    </row>
    <row r="32" s="2" customFormat="1" ht="16.8" customHeight="1">
      <c r="A32" s="41"/>
      <c r="B32" s="44"/>
      <c r="C32" s="335" t="s">
        <v>2916</v>
      </c>
      <c r="D32" s="41"/>
      <c r="E32" s="41"/>
      <c r="F32" s="41"/>
      <c r="G32" s="41"/>
      <c r="H32" s="44"/>
    </row>
    <row r="33" s="2" customFormat="1" ht="16.8" customHeight="1">
      <c r="A33" s="41"/>
      <c r="B33" s="44"/>
      <c r="C33" s="334" t="s">
        <v>793</v>
      </c>
      <c r="D33" s="334" t="s">
        <v>794</v>
      </c>
      <c r="E33" s="18" t="s">
        <v>353</v>
      </c>
      <c r="F33" s="259">
        <v>22.109999999999999</v>
      </c>
      <c r="G33" s="41"/>
      <c r="H33" s="44"/>
    </row>
    <row r="34" s="2" customFormat="1" ht="16.8" customHeight="1">
      <c r="A34" s="41"/>
      <c r="B34" s="44"/>
      <c r="C34" s="330" t="s">
        <v>124</v>
      </c>
      <c r="D34" s="331" t="s">
        <v>125</v>
      </c>
      <c r="E34" s="332" t="s">
        <v>1</v>
      </c>
      <c r="F34" s="333">
        <v>1244.193</v>
      </c>
      <c r="G34" s="41"/>
      <c r="H34" s="44"/>
    </row>
    <row r="35" s="2" customFormat="1" ht="16.8" customHeight="1">
      <c r="A35" s="41"/>
      <c r="B35" s="44"/>
      <c r="C35" s="334" t="s">
        <v>1</v>
      </c>
      <c r="D35" s="334" t="s">
        <v>126</v>
      </c>
      <c r="E35" s="18" t="s">
        <v>1</v>
      </c>
      <c r="F35" s="259">
        <v>1244.193</v>
      </c>
      <c r="G35" s="41"/>
      <c r="H35" s="44"/>
    </row>
    <row r="36" s="2" customFormat="1" ht="16.8" customHeight="1">
      <c r="A36" s="41"/>
      <c r="B36" s="44"/>
      <c r="C36" s="334" t="s">
        <v>1</v>
      </c>
      <c r="D36" s="334" t="s">
        <v>256</v>
      </c>
      <c r="E36" s="18" t="s">
        <v>1</v>
      </c>
      <c r="F36" s="259">
        <v>1244.193</v>
      </c>
      <c r="G36" s="41"/>
      <c r="H36" s="44"/>
    </row>
    <row r="37" s="2" customFormat="1" ht="16.8" customHeight="1">
      <c r="A37" s="41"/>
      <c r="B37" s="44"/>
      <c r="C37" s="335" t="s">
        <v>2916</v>
      </c>
      <c r="D37" s="41"/>
      <c r="E37" s="41"/>
      <c r="F37" s="41"/>
      <c r="G37" s="41"/>
      <c r="H37" s="44"/>
    </row>
    <row r="38" s="2" customFormat="1">
      <c r="A38" s="41"/>
      <c r="B38" s="44"/>
      <c r="C38" s="334" t="s">
        <v>815</v>
      </c>
      <c r="D38" s="334" t="s">
        <v>816</v>
      </c>
      <c r="E38" s="18" t="s">
        <v>353</v>
      </c>
      <c r="F38" s="259">
        <v>1244.193</v>
      </c>
      <c r="G38" s="41"/>
      <c r="H38" s="44"/>
    </row>
    <row r="39" s="2" customFormat="1" ht="16.8" customHeight="1">
      <c r="A39" s="41"/>
      <c r="B39" s="44"/>
      <c r="C39" s="334" t="s">
        <v>2209</v>
      </c>
      <c r="D39" s="334" t="s">
        <v>2210</v>
      </c>
      <c r="E39" s="18" t="s">
        <v>353</v>
      </c>
      <c r="F39" s="259">
        <v>1739.223</v>
      </c>
      <c r="G39" s="41"/>
      <c r="H39" s="44"/>
    </row>
    <row r="40" s="2" customFormat="1" ht="16.8" customHeight="1">
      <c r="A40" s="41"/>
      <c r="B40" s="44"/>
      <c r="C40" s="334" t="s">
        <v>2250</v>
      </c>
      <c r="D40" s="334" t="s">
        <v>2251</v>
      </c>
      <c r="E40" s="18" t="s">
        <v>353</v>
      </c>
      <c r="F40" s="259">
        <v>2415.444</v>
      </c>
      <c r="G40" s="41"/>
      <c r="H40" s="44"/>
    </row>
    <row r="41" s="2" customFormat="1" ht="16.8" customHeight="1">
      <c r="A41" s="41"/>
      <c r="B41" s="44"/>
      <c r="C41" s="330" t="s">
        <v>127</v>
      </c>
      <c r="D41" s="331" t="s">
        <v>128</v>
      </c>
      <c r="E41" s="332" t="s">
        <v>1</v>
      </c>
      <c r="F41" s="333">
        <v>10.371</v>
      </c>
      <c r="G41" s="41"/>
      <c r="H41" s="44"/>
    </row>
    <row r="42" s="2" customFormat="1" ht="16.8" customHeight="1">
      <c r="A42" s="41"/>
      <c r="B42" s="44"/>
      <c r="C42" s="334" t="s">
        <v>1</v>
      </c>
      <c r="D42" s="334" t="s">
        <v>129</v>
      </c>
      <c r="E42" s="18" t="s">
        <v>1</v>
      </c>
      <c r="F42" s="259">
        <v>10.371</v>
      </c>
      <c r="G42" s="41"/>
      <c r="H42" s="44"/>
    </row>
    <row r="43" s="2" customFormat="1" ht="16.8" customHeight="1">
      <c r="A43" s="41"/>
      <c r="B43" s="44"/>
      <c r="C43" s="334" t="s">
        <v>1</v>
      </c>
      <c r="D43" s="334" t="s">
        <v>256</v>
      </c>
      <c r="E43" s="18" t="s">
        <v>1</v>
      </c>
      <c r="F43" s="259">
        <v>10.371</v>
      </c>
      <c r="G43" s="41"/>
      <c r="H43" s="44"/>
    </row>
    <row r="44" s="2" customFormat="1" ht="16.8" customHeight="1">
      <c r="A44" s="41"/>
      <c r="B44" s="44"/>
      <c r="C44" s="335" t="s">
        <v>2916</v>
      </c>
      <c r="D44" s="41"/>
      <c r="E44" s="41"/>
      <c r="F44" s="41"/>
      <c r="G44" s="41"/>
      <c r="H44" s="44"/>
    </row>
    <row r="45" s="2" customFormat="1" ht="16.8" customHeight="1">
      <c r="A45" s="41"/>
      <c r="B45" s="44"/>
      <c r="C45" s="334" t="s">
        <v>769</v>
      </c>
      <c r="D45" s="334" t="s">
        <v>770</v>
      </c>
      <c r="E45" s="18" t="s">
        <v>353</v>
      </c>
      <c r="F45" s="259">
        <v>10.371</v>
      </c>
      <c r="G45" s="41"/>
      <c r="H45" s="44"/>
    </row>
    <row r="46" s="2" customFormat="1" ht="16.8" customHeight="1">
      <c r="A46" s="41"/>
      <c r="B46" s="44"/>
      <c r="C46" s="330" t="s">
        <v>2921</v>
      </c>
      <c r="D46" s="331" t="s">
        <v>2922</v>
      </c>
      <c r="E46" s="332" t="s">
        <v>1</v>
      </c>
      <c r="F46" s="333">
        <v>41.850000000000001</v>
      </c>
      <c r="G46" s="41"/>
      <c r="H46" s="44"/>
    </row>
    <row r="47" s="2" customFormat="1" ht="16.8" customHeight="1">
      <c r="A47" s="41"/>
      <c r="B47" s="44"/>
      <c r="C47" s="334" t="s">
        <v>1</v>
      </c>
      <c r="D47" s="334" t="s">
        <v>2923</v>
      </c>
      <c r="E47" s="18" t="s">
        <v>1</v>
      </c>
      <c r="F47" s="259">
        <v>41.850000000000001</v>
      </c>
      <c r="G47" s="41"/>
      <c r="H47" s="44"/>
    </row>
    <row r="48" s="2" customFormat="1" ht="16.8" customHeight="1">
      <c r="A48" s="41"/>
      <c r="B48" s="44"/>
      <c r="C48" s="334" t="s">
        <v>1</v>
      </c>
      <c r="D48" s="334" t="s">
        <v>256</v>
      </c>
      <c r="E48" s="18" t="s">
        <v>1</v>
      </c>
      <c r="F48" s="259">
        <v>41.850000000000001</v>
      </c>
      <c r="G48" s="41"/>
      <c r="H48" s="44"/>
    </row>
    <row r="49" s="2" customFormat="1" ht="16.8" customHeight="1">
      <c r="A49" s="41"/>
      <c r="B49" s="44"/>
      <c r="C49" s="330" t="s">
        <v>2924</v>
      </c>
      <c r="D49" s="331" t="s">
        <v>2922</v>
      </c>
      <c r="E49" s="332" t="s">
        <v>1</v>
      </c>
      <c r="F49" s="333">
        <v>80.911000000000001</v>
      </c>
      <c r="G49" s="41"/>
      <c r="H49" s="44"/>
    </row>
    <row r="50" s="2" customFormat="1" ht="16.8" customHeight="1">
      <c r="A50" s="41"/>
      <c r="B50" s="44"/>
      <c r="C50" s="334" t="s">
        <v>1</v>
      </c>
      <c r="D50" s="334" t="s">
        <v>2925</v>
      </c>
      <c r="E50" s="18" t="s">
        <v>1</v>
      </c>
      <c r="F50" s="259">
        <v>80.911000000000001</v>
      </c>
      <c r="G50" s="41"/>
      <c r="H50" s="44"/>
    </row>
    <row r="51" s="2" customFormat="1" ht="16.8" customHeight="1">
      <c r="A51" s="41"/>
      <c r="B51" s="44"/>
      <c r="C51" s="334" t="s">
        <v>1</v>
      </c>
      <c r="D51" s="334" t="s">
        <v>256</v>
      </c>
      <c r="E51" s="18" t="s">
        <v>1</v>
      </c>
      <c r="F51" s="259">
        <v>80.911000000000001</v>
      </c>
      <c r="G51" s="41"/>
      <c r="H51" s="44"/>
    </row>
    <row r="52" s="2" customFormat="1" ht="16.8" customHeight="1">
      <c r="A52" s="41"/>
      <c r="B52" s="44"/>
      <c r="C52" s="330" t="s">
        <v>131</v>
      </c>
      <c r="D52" s="331" t="s">
        <v>132</v>
      </c>
      <c r="E52" s="332" t="s">
        <v>1</v>
      </c>
      <c r="F52" s="333">
        <v>129.465</v>
      </c>
      <c r="G52" s="41"/>
      <c r="H52" s="44"/>
    </row>
    <row r="53" s="2" customFormat="1" ht="16.8" customHeight="1">
      <c r="A53" s="41"/>
      <c r="B53" s="44"/>
      <c r="C53" s="334" t="s">
        <v>1</v>
      </c>
      <c r="D53" s="334" t="s">
        <v>133</v>
      </c>
      <c r="E53" s="18" t="s">
        <v>1</v>
      </c>
      <c r="F53" s="259">
        <v>129.465</v>
      </c>
      <c r="G53" s="41"/>
      <c r="H53" s="44"/>
    </row>
    <row r="54" s="2" customFormat="1" ht="16.8" customHeight="1">
      <c r="A54" s="41"/>
      <c r="B54" s="44"/>
      <c r="C54" s="334" t="s">
        <v>1</v>
      </c>
      <c r="D54" s="334" t="s">
        <v>256</v>
      </c>
      <c r="E54" s="18" t="s">
        <v>1</v>
      </c>
      <c r="F54" s="259">
        <v>129.465</v>
      </c>
      <c r="G54" s="41"/>
      <c r="H54" s="44"/>
    </row>
    <row r="55" s="2" customFormat="1" ht="16.8" customHeight="1">
      <c r="A55" s="41"/>
      <c r="B55" s="44"/>
      <c r="C55" s="335" t="s">
        <v>2916</v>
      </c>
      <c r="D55" s="41"/>
      <c r="E55" s="41"/>
      <c r="F55" s="41"/>
      <c r="G55" s="41"/>
      <c r="H55" s="44"/>
    </row>
    <row r="56" s="2" customFormat="1" ht="16.8" customHeight="1">
      <c r="A56" s="41"/>
      <c r="B56" s="44"/>
      <c r="C56" s="334" t="s">
        <v>590</v>
      </c>
      <c r="D56" s="334" t="s">
        <v>591</v>
      </c>
      <c r="E56" s="18" t="s">
        <v>353</v>
      </c>
      <c r="F56" s="259">
        <v>129.465</v>
      </c>
      <c r="G56" s="41"/>
      <c r="H56" s="44"/>
    </row>
    <row r="57" s="2" customFormat="1" ht="16.8" customHeight="1">
      <c r="A57" s="41"/>
      <c r="B57" s="44"/>
      <c r="C57" s="330" t="s">
        <v>135</v>
      </c>
      <c r="D57" s="331" t="s">
        <v>136</v>
      </c>
      <c r="E57" s="332" t="s">
        <v>1</v>
      </c>
      <c r="F57" s="333">
        <v>47.405000000000001</v>
      </c>
      <c r="G57" s="41"/>
      <c r="H57" s="44"/>
    </row>
    <row r="58" s="2" customFormat="1" ht="16.8" customHeight="1">
      <c r="A58" s="41"/>
      <c r="B58" s="44"/>
      <c r="C58" s="334" t="s">
        <v>1</v>
      </c>
      <c r="D58" s="334" t="s">
        <v>137</v>
      </c>
      <c r="E58" s="18" t="s">
        <v>1</v>
      </c>
      <c r="F58" s="259">
        <v>47.405000000000001</v>
      </c>
      <c r="G58" s="41"/>
      <c r="H58" s="44"/>
    </row>
    <row r="59" s="2" customFormat="1" ht="16.8" customHeight="1">
      <c r="A59" s="41"/>
      <c r="B59" s="44"/>
      <c r="C59" s="334" t="s">
        <v>1</v>
      </c>
      <c r="D59" s="334" t="s">
        <v>256</v>
      </c>
      <c r="E59" s="18" t="s">
        <v>1</v>
      </c>
      <c r="F59" s="259">
        <v>47.405000000000001</v>
      </c>
      <c r="G59" s="41"/>
      <c r="H59" s="44"/>
    </row>
    <row r="60" s="2" customFormat="1" ht="16.8" customHeight="1">
      <c r="A60" s="41"/>
      <c r="B60" s="44"/>
      <c r="C60" s="335" t="s">
        <v>2916</v>
      </c>
      <c r="D60" s="41"/>
      <c r="E60" s="41"/>
      <c r="F60" s="41"/>
      <c r="G60" s="41"/>
      <c r="H60" s="44"/>
    </row>
    <row r="61" s="2" customFormat="1" ht="16.8" customHeight="1">
      <c r="A61" s="41"/>
      <c r="B61" s="44"/>
      <c r="C61" s="334" t="s">
        <v>604</v>
      </c>
      <c r="D61" s="334" t="s">
        <v>605</v>
      </c>
      <c r="E61" s="18" t="s">
        <v>353</v>
      </c>
      <c r="F61" s="259">
        <v>47.405000000000001</v>
      </c>
      <c r="G61" s="41"/>
      <c r="H61" s="44"/>
    </row>
    <row r="62" s="2" customFormat="1" ht="16.8" customHeight="1">
      <c r="A62" s="41"/>
      <c r="B62" s="44"/>
      <c r="C62" s="330" t="s">
        <v>138</v>
      </c>
      <c r="D62" s="331" t="s">
        <v>139</v>
      </c>
      <c r="E62" s="332" t="s">
        <v>1</v>
      </c>
      <c r="F62" s="333">
        <v>257.55000000000001</v>
      </c>
      <c r="G62" s="41"/>
      <c r="H62" s="44"/>
    </row>
    <row r="63" s="2" customFormat="1" ht="16.8" customHeight="1">
      <c r="A63" s="41"/>
      <c r="B63" s="44"/>
      <c r="C63" s="334" t="s">
        <v>1</v>
      </c>
      <c r="D63" s="334" t="s">
        <v>2926</v>
      </c>
      <c r="E63" s="18" t="s">
        <v>1</v>
      </c>
      <c r="F63" s="259">
        <v>257.55000000000001</v>
      </c>
      <c r="G63" s="41"/>
      <c r="H63" s="44"/>
    </row>
    <row r="64" s="2" customFormat="1" ht="16.8" customHeight="1">
      <c r="A64" s="41"/>
      <c r="B64" s="44"/>
      <c r="C64" s="334" t="s">
        <v>1</v>
      </c>
      <c r="D64" s="334" t="s">
        <v>256</v>
      </c>
      <c r="E64" s="18" t="s">
        <v>1</v>
      </c>
      <c r="F64" s="259">
        <v>257.55000000000001</v>
      </c>
      <c r="G64" s="41"/>
      <c r="H64" s="44"/>
    </row>
    <row r="65" s="2" customFormat="1" ht="16.8" customHeight="1">
      <c r="A65" s="41"/>
      <c r="B65" s="44"/>
      <c r="C65" s="335" t="s">
        <v>2916</v>
      </c>
      <c r="D65" s="41"/>
      <c r="E65" s="41"/>
      <c r="F65" s="41"/>
      <c r="G65" s="41"/>
      <c r="H65" s="44"/>
    </row>
    <row r="66" s="2" customFormat="1" ht="16.8" customHeight="1">
      <c r="A66" s="41"/>
      <c r="B66" s="44"/>
      <c r="C66" s="334" t="s">
        <v>1252</v>
      </c>
      <c r="D66" s="334" t="s">
        <v>1253</v>
      </c>
      <c r="E66" s="18" t="s">
        <v>465</v>
      </c>
      <c r="F66" s="259">
        <v>257.55000000000001</v>
      </c>
      <c r="G66" s="41"/>
      <c r="H66" s="44"/>
    </row>
    <row r="67" s="2" customFormat="1" ht="16.8" customHeight="1">
      <c r="A67" s="41"/>
      <c r="B67" s="44"/>
      <c r="C67" s="330" t="s">
        <v>141</v>
      </c>
      <c r="D67" s="331" t="s">
        <v>142</v>
      </c>
      <c r="E67" s="332" t="s">
        <v>1</v>
      </c>
      <c r="F67" s="333">
        <v>125.365</v>
      </c>
      <c r="G67" s="41"/>
      <c r="H67" s="44"/>
    </row>
    <row r="68" s="2" customFormat="1" ht="16.8" customHeight="1">
      <c r="A68" s="41"/>
      <c r="B68" s="44"/>
      <c r="C68" s="334" t="s">
        <v>1</v>
      </c>
      <c r="D68" s="334" t="s">
        <v>143</v>
      </c>
      <c r="E68" s="18" t="s">
        <v>1</v>
      </c>
      <c r="F68" s="259">
        <v>125.365</v>
      </c>
      <c r="G68" s="41"/>
      <c r="H68" s="44"/>
    </row>
    <row r="69" s="2" customFormat="1" ht="16.8" customHeight="1">
      <c r="A69" s="41"/>
      <c r="B69" s="44"/>
      <c r="C69" s="334" t="s">
        <v>1</v>
      </c>
      <c r="D69" s="334" t="s">
        <v>256</v>
      </c>
      <c r="E69" s="18" t="s">
        <v>1</v>
      </c>
      <c r="F69" s="259">
        <v>125.365</v>
      </c>
      <c r="G69" s="41"/>
      <c r="H69" s="44"/>
    </row>
    <row r="70" s="2" customFormat="1" ht="16.8" customHeight="1">
      <c r="A70" s="41"/>
      <c r="B70" s="44"/>
      <c r="C70" s="335" t="s">
        <v>2916</v>
      </c>
      <c r="D70" s="41"/>
      <c r="E70" s="41"/>
      <c r="F70" s="41"/>
      <c r="G70" s="41"/>
      <c r="H70" s="44"/>
    </row>
    <row r="71" s="2" customFormat="1" ht="16.8" customHeight="1">
      <c r="A71" s="41"/>
      <c r="B71" s="44"/>
      <c r="C71" s="334" t="s">
        <v>613</v>
      </c>
      <c r="D71" s="334" t="s">
        <v>614</v>
      </c>
      <c r="E71" s="18" t="s">
        <v>465</v>
      </c>
      <c r="F71" s="259">
        <v>125.365</v>
      </c>
      <c r="G71" s="41"/>
      <c r="H71" s="44"/>
    </row>
    <row r="72" s="2" customFormat="1" ht="16.8" customHeight="1">
      <c r="A72" s="41"/>
      <c r="B72" s="44"/>
      <c r="C72" s="330" t="s">
        <v>144</v>
      </c>
      <c r="D72" s="331" t="s">
        <v>145</v>
      </c>
      <c r="E72" s="332" t="s">
        <v>1</v>
      </c>
      <c r="F72" s="333">
        <v>46.802999999999997</v>
      </c>
      <c r="G72" s="41"/>
      <c r="H72" s="44"/>
    </row>
    <row r="73" s="2" customFormat="1" ht="16.8" customHeight="1">
      <c r="A73" s="41"/>
      <c r="B73" s="44"/>
      <c r="C73" s="334" t="s">
        <v>1</v>
      </c>
      <c r="D73" s="334" t="s">
        <v>146</v>
      </c>
      <c r="E73" s="18" t="s">
        <v>1</v>
      </c>
      <c r="F73" s="259">
        <v>46.802999999999997</v>
      </c>
      <c r="G73" s="41"/>
      <c r="H73" s="44"/>
    </row>
    <row r="74" s="2" customFormat="1" ht="16.8" customHeight="1">
      <c r="A74" s="41"/>
      <c r="B74" s="44"/>
      <c r="C74" s="334" t="s">
        <v>1</v>
      </c>
      <c r="D74" s="334" t="s">
        <v>256</v>
      </c>
      <c r="E74" s="18" t="s">
        <v>1</v>
      </c>
      <c r="F74" s="259">
        <v>46.802999999999997</v>
      </c>
      <c r="G74" s="41"/>
      <c r="H74" s="44"/>
    </row>
    <row r="75" s="2" customFormat="1" ht="16.8" customHeight="1">
      <c r="A75" s="41"/>
      <c r="B75" s="44"/>
      <c r="C75" s="335" t="s">
        <v>2916</v>
      </c>
      <c r="D75" s="41"/>
      <c r="E75" s="41"/>
      <c r="F75" s="41"/>
      <c r="G75" s="41"/>
      <c r="H75" s="44"/>
    </row>
    <row r="76" s="2" customFormat="1" ht="16.8" customHeight="1">
      <c r="A76" s="41"/>
      <c r="B76" s="44"/>
      <c r="C76" s="334" t="s">
        <v>582</v>
      </c>
      <c r="D76" s="334" t="s">
        <v>583</v>
      </c>
      <c r="E76" s="18" t="s">
        <v>353</v>
      </c>
      <c r="F76" s="259">
        <v>46.802999999999997</v>
      </c>
      <c r="G76" s="41"/>
      <c r="H76" s="44"/>
    </row>
    <row r="77" s="2" customFormat="1" ht="16.8" customHeight="1">
      <c r="A77" s="41"/>
      <c r="B77" s="44"/>
      <c r="C77" s="330" t="s">
        <v>147</v>
      </c>
      <c r="D77" s="331" t="s">
        <v>148</v>
      </c>
      <c r="E77" s="332" t="s">
        <v>1</v>
      </c>
      <c r="F77" s="333">
        <v>495.02999999999997</v>
      </c>
      <c r="G77" s="41"/>
      <c r="H77" s="44"/>
    </row>
    <row r="78" s="2" customFormat="1" ht="16.8" customHeight="1">
      <c r="A78" s="41"/>
      <c r="B78" s="44"/>
      <c r="C78" s="334" t="s">
        <v>1</v>
      </c>
      <c r="D78" s="334" t="s">
        <v>2927</v>
      </c>
      <c r="E78" s="18" t="s">
        <v>1</v>
      </c>
      <c r="F78" s="259">
        <v>495.02999999999997</v>
      </c>
      <c r="G78" s="41"/>
      <c r="H78" s="44"/>
    </row>
    <row r="79" s="2" customFormat="1" ht="16.8" customHeight="1">
      <c r="A79" s="41"/>
      <c r="B79" s="44"/>
      <c r="C79" s="334" t="s">
        <v>1</v>
      </c>
      <c r="D79" s="334" t="s">
        <v>256</v>
      </c>
      <c r="E79" s="18" t="s">
        <v>1</v>
      </c>
      <c r="F79" s="259">
        <v>495.02999999999997</v>
      </c>
      <c r="G79" s="41"/>
      <c r="H79" s="44"/>
    </row>
    <row r="80" s="2" customFormat="1" ht="16.8" customHeight="1">
      <c r="A80" s="41"/>
      <c r="B80" s="44"/>
      <c r="C80" s="335" t="s">
        <v>2916</v>
      </c>
      <c r="D80" s="41"/>
      <c r="E80" s="41"/>
      <c r="F80" s="41"/>
      <c r="G80" s="41"/>
      <c r="H80" s="44"/>
    </row>
    <row r="81" s="2" customFormat="1">
      <c r="A81" s="41"/>
      <c r="B81" s="44"/>
      <c r="C81" s="334" t="s">
        <v>800</v>
      </c>
      <c r="D81" s="334" t="s">
        <v>801</v>
      </c>
      <c r="E81" s="18" t="s">
        <v>353</v>
      </c>
      <c r="F81" s="259">
        <v>495.02999999999997</v>
      </c>
      <c r="G81" s="41"/>
      <c r="H81" s="44"/>
    </row>
    <row r="82" s="2" customFormat="1" ht="16.8" customHeight="1">
      <c r="A82" s="41"/>
      <c r="B82" s="44"/>
      <c r="C82" s="334" t="s">
        <v>2209</v>
      </c>
      <c r="D82" s="334" t="s">
        <v>2210</v>
      </c>
      <c r="E82" s="18" t="s">
        <v>353</v>
      </c>
      <c r="F82" s="259">
        <v>1739.223</v>
      </c>
      <c r="G82" s="41"/>
      <c r="H82" s="44"/>
    </row>
    <row r="83" s="2" customFormat="1" ht="16.8" customHeight="1">
      <c r="A83" s="41"/>
      <c r="B83" s="44"/>
      <c r="C83" s="334" t="s">
        <v>2250</v>
      </c>
      <c r="D83" s="334" t="s">
        <v>2251</v>
      </c>
      <c r="E83" s="18" t="s">
        <v>353</v>
      </c>
      <c r="F83" s="259">
        <v>2415.444</v>
      </c>
      <c r="G83" s="41"/>
      <c r="H83" s="44"/>
    </row>
    <row r="84" s="2" customFormat="1" ht="16.8" customHeight="1">
      <c r="A84" s="41"/>
      <c r="B84" s="44"/>
      <c r="C84" s="330" t="s">
        <v>150</v>
      </c>
      <c r="D84" s="331" t="s">
        <v>151</v>
      </c>
      <c r="E84" s="332" t="s">
        <v>1</v>
      </c>
      <c r="F84" s="333">
        <v>473.26999999999998</v>
      </c>
      <c r="G84" s="41"/>
      <c r="H84" s="44"/>
    </row>
    <row r="85" s="2" customFormat="1" ht="16.8" customHeight="1">
      <c r="A85" s="41"/>
      <c r="B85" s="44"/>
      <c r="C85" s="334" t="s">
        <v>1</v>
      </c>
      <c r="D85" s="334" t="s">
        <v>2928</v>
      </c>
      <c r="E85" s="18" t="s">
        <v>1</v>
      </c>
      <c r="F85" s="259">
        <v>473.26999999999998</v>
      </c>
      <c r="G85" s="41"/>
      <c r="H85" s="44"/>
    </row>
    <row r="86" s="2" customFormat="1" ht="16.8" customHeight="1">
      <c r="A86" s="41"/>
      <c r="B86" s="44"/>
      <c r="C86" s="334" t="s">
        <v>1</v>
      </c>
      <c r="D86" s="334" t="s">
        <v>256</v>
      </c>
      <c r="E86" s="18" t="s">
        <v>1</v>
      </c>
      <c r="F86" s="259">
        <v>473.26999999999998</v>
      </c>
      <c r="G86" s="41"/>
      <c r="H86" s="44"/>
    </row>
    <row r="87" s="2" customFormat="1" ht="16.8" customHeight="1">
      <c r="A87" s="41"/>
      <c r="B87" s="44"/>
      <c r="C87" s="335" t="s">
        <v>2916</v>
      </c>
      <c r="D87" s="41"/>
      <c r="E87" s="41"/>
      <c r="F87" s="41"/>
      <c r="G87" s="41"/>
      <c r="H87" s="44"/>
    </row>
    <row r="88" s="2" customFormat="1" ht="16.8" customHeight="1">
      <c r="A88" s="41"/>
      <c r="B88" s="44"/>
      <c r="C88" s="334" t="s">
        <v>1934</v>
      </c>
      <c r="D88" s="334" t="s">
        <v>1935</v>
      </c>
      <c r="E88" s="18" t="s">
        <v>353</v>
      </c>
      <c r="F88" s="259">
        <v>473.26999999999998</v>
      </c>
      <c r="G88" s="41"/>
      <c r="H88" s="44"/>
    </row>
    <row r="89" s="2" customFormat="1" ht="16.8" customHeight="1">
      <c r="A89" s="41"/>
      <c r="B89" s="44"/>
      <c r="C89" s="330" t="s">
        <v>153</v>
      </c>
      <c r="D89" s="331" t="s">
        <v>154</v>
      </c>
      <c r="E89" s="332" t="s">
        <v>1</v>
      </c>
      <c r="F89" s="333">
        <v>272.25200000000001</v>
      </c>
      <c r="G89" s="41"/>
      <c r="H89" s="44"/>
    </row>
    <row r="90" s="2" customFormat="1" ht="16.8" customHeight="1">
      <c r="A90" s="41"/>
      <c r="B90" s="44"/>
      <c r="C90" s="334" t="s">
        <v>1</v>
      </c>
      <c r="D90" s="334" t="s">
        <v>155</v>
      </c>
      <c r="E90" s="18" t="s">
        <v>1</v>
      </c>
      <c r="F90" s="259">
        <v>272.25200000000001</v>
      </c>
      <c r="G90" s="41"/>
      <c r="H90" s="44"/>
    </row>
    <row r="91" s="2" customFormat="1" ht="16.8" customHeight="1">
      <c r="A91" s="41"/>
      <c r="B91" s="44"/>
      <c r="C91" s="334" t="s">
        <v>1</v>
      </c>
      <c r="D91" s="334" t="s">
        <v>256</v>
      </c>
      <c r="E91" s="18" t="s">
        <v>1</v>
      </c>
      <c r="F91" s="259">
        <v>272.25200000000001</v>
      </c>
      <c r="G91" s="41"/>
      <c r="H91" s="44"/>
    </row>
    <row r="92" s="2" customFormat="1" ht="16.8" customHeight="1">
      <c r="A92" s="41"/>
      <c r="B92" s="44"/>
      <c r="C92" s="335" t="s">
        <v>2916</v>
      </c>
      <c r="D92" s="41"/>
      <c r="E92" s="41"/>
      <c r="F92" s="41"/>
      <c r="G92" s="41"/>
      <c r="H92" s="44"/>
    </row>
    <row r="93" s="2" customFormat="1">
      <c r="A93" s="41"/>
      <c r="B93" s="44"/>
      <c r="C93" s="334" t="s">
        <v>2016</v>
      </c>
      <c r="D93" s="334" t="s">
        <v>2017</v>
      </c>
      <c r="E93" s="18" t="s">
        <v>465</v>
      </c>
      <c r="F93" s="259">
        <v>272.25200000000001</v>
      </c>
      <c r="G93" s="41"/>
      <c r="H93" s="44"/>
    </row>
    <row r="94" s="2" customFormat="1" ht="16.8" customHeight="1">
      <c r="A94" s="41"/>
      <c r="B94" s="44"/>
      <c r="C94" s="330" t="s">
        <v>2929</v>
      </c>
      <c r="D94" s="331" t="s">
        <v>2930</v>
      </c>
      <c r="E94" s="332" t="s">
        <v>1</v>
      </c>
      <c r="F94" s="333">
        <v>94.280000000000001</v>
      </c>
      <c r="G94" s="41"/>
      <c r="H94" s="44"/>
    </row>
    <row r="95" s="2" customFormat="1" ht="16.8" customHeight="1">
      <c r="A95" s="41"/>
      <c r="B95" s="44"/>
      <c r="C95" s="334" t="s">
        <v>1</v>
      </c>
      <c r="D95" s="334" t="s">
        <v>2931</v>
      </c>
      <c r="E95" s="18" t="s">
        <v>1</v>
      </c>
      <c r="F95" s="259">
        <v>94.280000000000001</v>
      </c>
      <c r="G95" s="41"/>
      <c r="H95" s="44"/>
    </row>
    <row r="96" s="2" customFormat="1" ht="16.8" customHeight="1">
      <c r="A96" s="41"/>
      <c r="B96" s="44"/>
      <c r="C96" s="334" t="s">
        <v>1</v>
      </c>
      <c r="D96" s="334" t="s">
        <v>256</v>
      </c>
      <c r="E96" s="18" t="s">
        <v>1</v>
      </c>
      <c r="F96" s="259">
        <v>94.280000000000001</v>
      </c>
      <c r="G96" s="41"/>
      <c r="H96" s="44"/>
    </row>
    <row r="97" s="2" customFormat="1" ht="16.8" customHeight="1">
      <c r="A97" s="41"/>
      <c r="B97" s="44"/>
      <c r="C97" s="330" t="s">
        <v>2932</v>
      </c>
      <c r="D97" s="331" t="s">
        <v>2933</v>
      </c>
      <c r="E97" s="332" t="s">
        <v>1</v>
      </c>
      <c r="F97" s="333">
        <v>146.09100000000001</v>
      </c>
      <c r="G97" s="41"/>
      <c r="H97" s="44"/>
    </row>
    <row r="98" s="2" customFormat="1" ht="16.8" customHeight="1">
      <c r="A98" s="41"/>
      <c r="B98" s="44"/>
      <c r="C98" s="334" t="s">
        <v>1</v>
      </c>
      <c r="D98" s="334" t="s">
        <v>2934</v>
      </c>
      <c r="E98" s="18" t="s">
        <v>1</v>
      </c>
      <c r="F98" s="259">
        <v>146.09100000000001</v>
      </c>
      <c r="G98" s="41"/>
      <c r="H98" s="44"/>
    </row>
    <row r="99" s="2" customFormat="1" ht="16.8" customHeight="1">
      <c r="A99" s="41"/>
      <c r="B99" s="44"/>
      <c r="C99" s="334" t="s">
        <v>1</v>
      </c>
      <c r="D99" s="334" t="s">
        <v>256</v>
      </c>
      <c r="E99" s="18" t="s">
        <v>1</v>
      </c>
      <c r="F99" s="259">
        <v>146.09100000000001</v>
      </c>
      <c r="G99" s="41"/>
      <c r="H99" s="44"/>
    </row>
    <row r="100" s="2" customFormat="1" ht="16.8" customHeight="1">
      <c r="A100" s="41"/>
      <c r="B100" s="44"/>
      <c r="C100" s="330" t="s">
        <v>156</v>
      </c>
      <c r="D100" s="331" t="s">
        <v>157</v>
      </c>
      <c r="E100" s="332" t="s">
        <v>1</v>
      </c>
      <c r="F100" s="333">
        <v>355.72000000000003</v>
      </c>
      <c r="G100" s="41"/>
      <c r="H100" s="44"/>
    </row>
    <row r="101" s="2" customFormat="1" ht="16.8" customHeight="1">
      <c r="A101" s="41"/>
      <c r="B101" s="44"/>
      <c r="C101" s="334" t="s">
        <v>1</v>
      </c>
      <c r="D101" s="334" t="s">
        <v>945</v>
      </c>
      <c r="E101" s="18" t="s">
        <v>1</v>
      </c>
      <c r="F101" s="259">
        <v>355.72000000000003</v>
      </c>
      <c r="G101" s="41"/>
      <c r="H101" s="44"/>
    </row>
    <row r="102" s="2" customFormat="1" ht="16.8" customHeight="1">
      <c r="A102" s="41"/>
      <c r="B102" s="44"/>
      <c r="C102" s="334" t="s">
        <v>1</v>
      </c>
      <c r="D102" s="334" t="s">
        <v>256</v>
      </c>
      <c r="E102" s="18" t="s">
        <v>1</v>
      </c>
      <c r="F102" s="259">
        <v>355.72000000000003</v>
      </c>
      <c r="G102" s="41"/>
      <c r="H102" s="44"/>
    </row>
    <row r="103" s="2" customFormat="1" ht="16.8" customHeight="1">
      <c r="A103" s="41"/>
      <c r="B103" s="44"/>
      <c r="C103" s="335" t="s">
        <v>2916</v>
      </c>
      <c r="D103" s="41"/>
      <c r="E103" s="41"/>
      <c r="F103" s="41"/>
      <c r="G103" s="41"/>
      <c r="H103" s="44"/>
    </row>
    <row r="104" s="2" customFormat="1" ht="16.8" customHeight="1">
      <c r="A104" s="41"/>
      <c r="B104" s="44"/>
      <c r="C104" s="334" t="s">
        <v>2104</v>
      </c>
      <c r="D104" s="334" t="s">
        <v>2105</v>
      </c>
      <c r="E104" s="18" t="s">
        <v>353</v>
      </c>
      <c r="F104" s="259">
        <v>355.72000000000003</v>
      </c>
      <c r="G104" s="41"/>
      <c r="H104" s="44"/>
    </row>
    <row r="105" s="2" customFormat="1" ht="16.8" customHeight="1">
      <c r="A105" s="41"/>
      <c r="B105" s="44"/>
      <c r="C105" s="330" t="s">
        <v>159</v>
      </c>
      <c r="D105" s="331" t="s">
        <v>160</v>
      </c>
      <c r="E105" s="332" t="s">
        <v>1</v>
      </c>
      <c r="F105" s="333">
        <v>224.46199999999999</v>
      </c>
      <c r="G105" s="41"/>
      <c r="H105" s="44"/>
    </row>
    <row r="106" s="2" customFormat="1" ht="16.8" customHeight="1">
      <c r="A106" s="41"/>
      <c r="B106" s="44"/>
      <c r="C106" s="334" t="s">
        <v>1</v>
      </c>
      <c r="D106" s="334" t="s">
        <v>161</v>
      </c>
      <c r="E106" s="18" t="s">
        <v>1</v>
      </c>
      <c r="F106" s="259">
        <v>224.46199999999999</v>
      </c>
      <c r="G106" s="41"/>
      <c r="H106" s="44"/>
    </row>
    <row r="107" s="2" customFormat="1" ht="16.8" customHeight="1">
      <c r="A107" s="41"/>
      <c r="B107" s="44"/>
      <c r="C107" s="334" t="s">
        <v>1</v>
      </c>
      <c r="D107" s="334" t="s">
        <v>256</v>
      </c>
      <c r="E107" s="18" t="s">
        <v>1</v>
      </c>
      <c r="F107" s="259">
        <v>224.46199999999999</v>
      </c>
      <c r="G107" s="41"/>
      <c r="H107" s="44"/>
    </row>
    <row r="108" s="2" customFormat="1" ht="16.8" customHeight="1">
      <c r="A108" s="41"/>
      <c r="B108" s="44"/>
      <c r="C108" s="335" t="s">
        <v>2916</v>
      </c>
      <c r="D108" s="41"/>
      <c r="E108" s="41"/>
      <c r="F108" s="41"/>
      <c r="G108" s="41"/>
      <c r="H108" s="44"/>
    </row>
    <row r="109" s="2" customFormat="1" ht="16.8" customHeight="1">
      <c r="A109" s="41"/>
      <c r="B109" s="44"/>
      <c r="C109" s="334" t="s">
        <v>2128</v>
      </c>
      <c r="D109" s="334" t="s">
        <v>2129</v>
      </c>
      <c r="E109" s="18" t="s">
        <v>465</v>
      </c>
      <c r="F109" s="259">
        <v>224.46199999999999</v>
      </c>
      <c r="G109" s="41"/>
      <c r="H109" s="44"/>
    </row>
    <row r="110" s="2" customFormat="1" ht="16.8" customHeight="1">
      <c r="A110" s="41"/>
      <c r="B110" s="44"/>
      <c r="C110" s="330" t="s">
        <v>162</v>
      </c>
      <c r="D110" s="331" t="s">
        <v>163</v>
      </c>
      <c r="E110" s="332" t="s">
        <v>1</v>
      </c>
      <c r="F110" s="333">
        <v>243.76499999999999</v>
      </c>
      <c r="G110" s="41"/>
      <c r="H110" s="44"/>
    </row>
    <row r="111" s="2" customFormat="1" ht="16.8" customHeight="1">
      <c r="A111" s="41"/>
      <c r="B111" s="44"/>
      <c r="C111" s="334" t="s">
        <v>1</v>
      </c>
      <c r="D111" s="334" t="s">
        <v>164</v>
      </c>
      <c r="E111" s="18" t="s">
        <v>1</v>
      </c>
      <c r="F111" s="259">
        <v>243.76499999999999</v>
      </c>
      <c r="G111" s="41"/>
      <c r="H111" s="44"/>
    </row>
    <row r="112" s="2" customFormat="1" ht="16.8" customHeight="1">
      <c r="A112" s="41"/>
      <c r="B112" s="44"/>
      <c r="C112" s="334" t="s">
        <v>1</v>
      </c>
      <c r="D112" s="334" t="s">
        <v>256</v>
      </c>
      <c r="E112" s="18" t="s">
        <v>1</v>
      </c>
      <c r="F112" s="259">
        <v>243.76499999999999</v>
      </c>
      <c r="G112" s="41"/>
      <c r="H112" s="44"/>
    </row>
    <row r="113" s="2" customFormat="1" ht="16.8" customHeight="1">
      <c r="A113" s="41"/>
      <c r="B113" s="44"/>
      <c r="C113" s="335" t="s">
        <v>2916</v>
      </c>
      <c r="D113" s="41"/>
      <c r="E113" s="41"/>
      <c r="F113" s="41"/>
      <c r="G113" s="41"/>
      <c r="H113" s="44"/>
    </row>
    <row r="114" s="2" customFormat="1" ht="16.8" customHeight="1">
      <c r="A114" s="41"/>
      <c r="B114" s="44"/>
      <c r="C114" s="334" t="s">
        <v>2149</v>
      </c>
      <c r="D114" s="334" t="s">
        <v>2150</v>
      </c>
      <c r="E114" s="18" t="s">
        <v>353</v>
      </c>
      <c r="F114" s="259">
        <v>243.76499999999999</v>
      </c>
      <c r="G114" s="41"/>
      <c r="H114" s="44"/>
    </row>
    <row r="115" s="2" customFormat="1" ht="16.8" customHeight="1">
      <c r="A115" s="41"/>
      <c r="B115" s="44"/>
      <c r="C115" s="330" t="s">
        <v>165</v>
      </c>
      <c r="D115" s="331" t="s">
        <v>166</v>
      </c>
      <c r="E115" s="332" t="s">
        <v>1</v>
      </c>
      <c r="F115" s="333">
        <v>366.47800000000001</v>
      </c>
      <c r="G115" s="41"/>
      <c r="H115" s="44"/>
    </row>
    <row r="116" s="2" customFormat="1" ht="16.8" customHeight="1">
      <c r="A116" s="41"/>
      <c r="B116" s="44"/>
      <c r="C116" s="334" t="s">
        <v>1</v>
      </c>
      <c r="D116" s="334" t="s">
        <v>167</v>
      </c>
      <c r="E116" s="18" t="s">
        <v>1</v>
      </c>
      <c r="F116" s="259">
        <v>366.47800000000001</v>
      </c>
      <c r="G116" s="41"/>
      <c r="H116" s="44"/>
    </row>
    <row r="117" s="2" customFormat="1" ht="16.8" customHeight="1">
      <c r="A117" s="41"/>
      <c r="B117" s="44"/>
      <c r="C117" s="334" t="s">
        <v>1</v>
      </c>
      <c r="D117" s="334" t="s">
        <v>256</v>
      </c>
      <c r="E117" s="18" t="s">
        <v>1</v>
      </c>
      <c r="F117" s="259">
        <v>366.47800000000001</v>
      </c>
      <c r="G117" s="41"/>
      <c r="H117" s="44"/>
    </row>
    <row r="118" s="2" customFormat="1" ht="16.8" customHeight="1">
      <c r="A118" s="41"/>
      <c r="B118" s="44"/>
      <c r="C118" s="335" t="s">
        <v>2916</v>
      </c>
      <c r="D118" s="41"/>
      <c r="E118" s="41"/>
      <c r="F118" s="41"/>
      <c r="G118" s="41"/>
      <c r="H118" s="44"/>
    </row>
    <row r="119" s="2" customFormat="1" ht="16.8" customHeight="1">
      <c r="A119" s="41"/>
      <c r="B119" s="44"/>
      <c r="C119" s="334" t="s">
        <v>2000</v>
      </c>
      <c r="D119" s="334" t="s">
        <v>2001</v>
      </c>
      <c r="E119" s="18" t="s">
        <v>465</v>
      </c>
      <c r="F119" s="259">
        <v>366.47800000000001</v>
      </c>
      <c r="G119" s="41"/>
      <c r="H119" s="44"/>
    </row>
    <row r="120" s="2" customFormat="1" ht="7.44" customHeight="1">
      <c r="A120" s="41"/>
      <c r="B120" s="191"/>
      <c r="C120" s="192"/>
      <c r="D120" s="192"/>
      <c r="E120" s="192"/>
      <c r="F120" s="192"/>
      <c r="G120" s="192"/>
      <c r="H120" s="44"/>
    </row>
    <row r="121" s="2" customFormat="1">
      <c r="A121" s="41"/>
      <c r="B121" s="41"/>
      <c r="C121" s="41"/>
      <c r="D121" s="41"/>
      <c r="E121" s="41"/>
      <c r="F121" s="41"/>
      <c r="G121" s="41"/>
      <c r="H121" s="41"/>
    </row>
  </sheetData>
  <sheetProtection sheet="1" formatColumns="0" formatRows="0" objects="1" scenarios="1" spinCount="100000" saltValue="Rw8yaERNwpJMwCKVoddZgLKGgOcQdu3q++9Gf3AE0fpOjfvyR5ypQHLR+5VrhkTwjHNBLlct7PqXoNQLu0LjPw==" hashValue="a5UxPbJk9opHyL68fyJYY7GCo+tBR06Agb1ySaxU8Pfs8w43BA39tr5by4KU5Teg4KVaF83gjDy8tmmXMB+QgA==" algorithmName="SHA-512" password="CC35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Jiří Dufek</dc:creator>
  <cp:lastModifiedBy>Jiří Dufek</cp:lastModifiedBy>
  <dcterms:created xsi:type="dcterms:W3CDTF">2026-06-15T06:11:53Z</dcterms:created>
  <dcterms:modified xsi:type="dcterms:W3CDTF">2026-06-15T06:11:59Z</dcterms:modified>
</cp:coreProperties>
</file>