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DS720\datadisk\Zakazky\1672_Jana_Babaka_Knytl\Rozpočet\"/>
    </mc:Choice>
  </mc:AlternateContent>
  <bookViews>
    <workbookView xWindow="0" yWindow="0" windowWidth="0" windowHeight="0"/>
  </bookViews>
  <sheets>
    <sheet name="Rekapitulace stavby" sheetId="1" r:id="rId1"/>
    <sheet name="D-04-07 - Rozpočet násled..." sheetId="2" r:id="rId2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'D-04-07 - Rozpočet násled...'!$C$122:$K$235</definedName>
    <definedName name="_xlnm.Print_Area" localSheetId="1">'D-04-07 - Rozpočet násled...'!$C$4:$J$76,'D-04-07 - Rozpočet násled...'!$C$82:$J$102,'D-04-07 - Rozpočet násled...'!$C$108:$K$235</definedName>
    <definedName name="_xlnm.Print_Titles" localSheetId="1">'D-04-07 - Rozpočet násled...'!$122:$122</definedName>
  </definedNames>
  <calcPr/>
</workbook>
</file>

<file path=xl/calcChain.xml><?xml version="1.0" encoding="utf-8"?>
<calcChain xmlns="http://schemas.openxmlformats.org/spreadsheetml/2006/main">
  <c i="2" l="1" r="J39"/>
  <c r="J38"/>
  <c i="1" r="AY96"/>
  <c i="2" r="J37"/>
  <c i="1" r="AX96"/>
  <c i="2" r="BI235"/>
  <c r="BH235"/>
  <c r="BG235"/>
  <c r="BF235"/>
  <c r="T235"/>
  <c r="T234"/>
  <c r="R235"/>
  <c r="R234"/>
  <c r="P235"/>
  <c r="P234"/>
  <c r="BI227"/>
  <c r="BH227"/>
  <c r="BG227"/>
  <c r="BF227"/>
  <c r="T227"/>
  <c r="R227"/>
  <c r="P227"/>
  <c r="BI220"/>
  <c r="BH220"/>
  <c r="BG220"/>
  <c r="BF220"/>
  <c r="T220"/>
  <c r="R220"/>
  <c r="P220"/>
  <c r="BI214"/>
  <c r="BH214"/>
  <c r="BG214"/>
  <c r="BF214"/>
  <c r="T214"/>
  <c r="R214"/>
  <c r="P214"/>
  <c r="BI209"/>
  <c r="BH209"/>
  <c r="BG209"/>
  <c r="BF209"/>
  <c r="T209"/>
  <c r="R209"/>
  <c r="P209"/>
  <c r="BI202"/>
  <c r="BH202"/>
  <c r="BG202"/>
  <c r="BF202"/>
  <c r="T202"/>
  <c r="R202"/>
  <c r="P202"/>
  <c r="BI190"/>
  <c r="BH190"/>
  <c r="BG190"/>
  <c r="BF190"/>
  <c r="T190"/>
  <c r="R190"/>
  <c r="P190"/>
  <c r="BI183"/>
  <c r="BH183"/>
  <c r="BG183"/>
  <c r="BF183"/>
  <c r="T183"/>
  <c r="R183"/>
  <c r="P183"/>
  <c r="BI176"/>
  <c r="BH176"/>
  <c r="BG176"/>
  <c r="BF176"/>
  <c r="T176"/>
  <c r="R176"/>
  <c r="P176"/>
  <c r="BI169"/>
  <c r="BH169"/>
  <c r="BG169"/>
  <c r="BF169"/>
  <c r="T169"/>
  <c r="R169"/>
  <c r="P169"/>
  <c r="BI162"/>
  <c r="BH162"/>
  <c r="BG162"/>
  <c r="BF162"/>
  <c r="T162"/>
  <c r="R162"/>
  <c r="P162"/>
  <c r="BI154"/>
  <c r="BH154"/>
  <c r="BG154"/>
  <c r="BF154"/>
  <c r="T154"/>
  <c r="R154"/>
  <c r="P154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111"/>
  <c i="1" r="L90"/>
  <c r="AM90"/>
  <c r="AM89"/>
  <c r="L89"/>
  <c r="AM87"/>
  <c r="L87"/>
  <c r="L85"/>
  <c r="L84"/>
  <c i="2" r="J214"/>
  <c r="J190"/>
  <c r="BK176"/>
  <c r="J154"/>
  <c r="BK140"/>
  <c r="J137"/>
  <c r="J133"/>
  <c r="J126"/>
  <c r="BK202"/>
  <c r="J176"/>
  <c r="J235"/>
  <c r="BK169"/>
  <c r="BK154"/>
  <c r="J143"/>
  <c r="J135"/>
  <c r="J129"/>
  <c r="BK209"/>
  <c r="J209"/>
  <c r="BK235"/>
  <c r="BK227"/>
  <c r="J162"/>
  <c r="BK143"/>
  <c r="BK135"/>
  <c r="BK131"/>
  <c r="BK126"/>
  <c r="BK220"/>
  <c r="J227"/>
  <c r="BK183"/>
  <c r="J169"/>
  <c r="J146"/>
  <c r="BK137"/>
  <c r="J131"/>
  <c r="J202"/>
  <c r="BK214"/>
  <c r="J220"/>
  <c r="J183"/>
  <c r="BK162"/>
  <c r="BK146"/>
  <c r="J140"/>
  <c r="BK133"/>
  <c r="BK129"/>
  <c i="1" r="AS95"/>
  <c i="2" r="BK190"/>
  <c l="1" r="P125"/>
  <c r="P124"/>
  <c r="P123"/>
  <c i="1" r="AU96"/>
  <c i="2" r="BK125"/>
  <c r="J125"/>
  <c r="J100"/>
  <c r="R125"/>
  <c r="R124"/>
  <c r="R123"/>
  <c r="T125"/>
  <c r="T124"/>
  <c r="T123"/>
  <c r="BK234"/>
  <c r="J234"/>
  <c r="J101"/>
  <c r="BE190"/>
  <c r="BE235"/>
  <c r="E85"/>
  <c r="J91"/>
  <c r="F94"/>
  <c r="BE126"/>
  <c r="BE129"/>
  <c r="BE131"/>
  <c r="BE133"/>
  <c r="BE135"/>
  <c r="BE137"/>
  <c r="BE140"/>
  <c r="BE143"/>
  <c r="BE146"/>
  <c r="BE154"/>
  <c r="BE162"/>
  <c r="BE169"/>
  <c r="BE183"/>
  <c r="BE220"/>
  <c r="BE227"/>
  <c r="BE176"/>
  <c r="BE202"/>
  <c r="BE209"/>
  <c r="BE214"/>
  <c i="1" r="AU95"/>
  <c i="2" r="F36"/>
  <c i="1" r="BA96"/>
  <c r="BA95"/>
  <c r="AW95"/>
  <c i="2" r="F38"/>
  <c i="1" r="BC96"/>
  <c r="BC95"/>
  <c r="AY95"/>
  <c i="2" r="F37"/>
  <c i="1" r="BB96"/>
  <c r="BB95"/>
  <c r="AX95"/>
  <c i="2" r="J36"/>
  <c i="1" r="AW96"/>
  <c i="2" r="F39"/>
  <c i="1" r="BD96"/>
  <c r="BD95"/>
  <c r="BD94"/>
  <c r="W33"/>
  <c r="AS94"/>
  <c i="2" l="1" r="BK124"/>
  <c r="J124"/>
  <c r="J99"/>
  <c i="1" r="AU94"/>
  <c r="BA94"/>
  <c r="W30"/>
  <c r="BB94"/>
  <c r="W31"/>
  <c i="2" r="J35"/>
  <c i="1" r="AV96"/>
  <c r="AT96"/>
  <c r="BC94"/>
  <c r="W32"/>
  <c i="2" r="F35"/>
  <c i="1" r="AZ96"/>
  <c r="AZ95"/>
  <c r="AV95"/>
  <c r="AT95"/>
  <c i="2" l="1" r="BK123"/>
  <c r="J123"/>
  <c r="J98"/>
  <c i="1" r="AX94"/>
  <c r="AZ94"/>
  <c r="W29"/>
  <c r="AW94"/>
  <c r="AK30"/>
  <c r="AY94"/>
  <c i="2" l="1" r="J32"/>
  <c i="1" r="AG96"/>
  <c r="AG95"/>
  <c r="AG94"/>
  <c r="AK26"/>
  <c r="AV94"/>
  <c r="AK29"/>
  <c r="AK35"/>
  <c i="2" l="1" r="J41"/>
  <c i="1" r="AN96"/>
  <c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<sst xmlns="http://schemas.openxmlformats.org/spreadsheetml/2006/main">
  <si>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</si>
  <si>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</si>
  <si>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</si>
  <si>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</si>
  <si>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</si>
  <si>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{d6c650ab-3248-419e-9fe7-61bddaf501f2}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</si>
  <si>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</si>
  <si>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</si>
  <si>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</si>
  <si>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</si>
  <si>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</si>
  <si>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</si>
  <si>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</si>
  <si>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</si>
  <si>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1672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</si>
  <si>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</si>
  <si>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</si>
  <si>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parkové plochy u ZŠ Jana Babáka</t>
  </si>
  <si>
    <t>KSO:</t>
  </si>
  <si>
    <t>CC-CZ:</t>
  </si>
  <si>
    <t>Místo:</t>
  </si>
  <si>
    <t>Předprostor - parková plocha ZŠ Jana Babáka</t>
  </si>
  <si>
    <t>Datum:</t>
  </si>
  <si>
    <t>22. 5. 2023</t>
  </si>
  <si>
    <t>Zadavatel:</t>
  </si>
  <si>
    <t>IČ:</t>
  </si>
  <si>
    <t>MĆ Brno-Žabovřesky, Horova 28, 616 00 Brno</t>
  </si>
  <si>
    <t>DIČ:</t>
  </si>
  <si>
    <t>Uchazeč:</t>
  </si>
  <si>
    <t>Vyplň údaj</t>
  </si>
  <si>
    <t>Projektant:</t>
  </si>
  <si>
    <t>Ing,. Jana Janíkov, Ing. Denisa Hrubanová, Ph.D.</t>
  </si>
  <si>
    <t>True</t>
  </si>
  <si>
    <t>Zpracovatel:</t>
  </si>
  <si>
    <t>46344535</t>
  </si>
  <si>
    <t>ZaKT s.r.o, Ponávka 185/2, 602 00 Brno</t>
  </si>
  <si>
    <t>CZ46344535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</si>
  <si>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</si>
  <si>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</si>
  <si>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</si>
  <si>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</si>
  <si>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</si>
  <si>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</si>
  <si>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</si>
  <si>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</si>
  <si>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</si>
  <si>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</si>
  <si>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</si>
  <si>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</si>
  <si>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</si>
  <si>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</si>
  <si>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</si>
  <si>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</si>
  <si>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</si>
  <si>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</si>
  <si>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</si>
  <si>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</si>
  <si>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</si>
  <si>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</si>
  <si>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</si>
  <si>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</si>
  <si>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</si>
  <si>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</si>
  <si>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</si>
  <si>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</si>
  <si>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</si>
  <si>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</si>
  <si>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</si>
  <si>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</si>
  <si>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</si>
  <si>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</si>
  <si>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</si>
  <si>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</si>
  <si>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</si>
  <si>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</si>
  <si>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</si>
  <si>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</si>
  <si>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</si>
  <si>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</si>
  <si>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</si>
  <si>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</si>
  <si>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</si>
  <si>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 xml:space="preserve"> SO-04</t>
  </si>
  <si>
    <t xml:space="preserve"> Sadové úpravy</t>
  </si>
  <si>
    <t>STA</t>
  </si>
  <si>
    <t>1</t>
  </si>
  <si>
    <t>{10d40023-a828-4912-ae5d-8bad6b5863c7}</t>
  </si>
  <si>
    <t>2</t>
  </si>
  <si>
    <t>/</t>
  </si>
  <si>
    <t>D-04-07</t>
  </si>
  <si>
    <t>Rozpočet následné péče</t>
  </si>
  <si>
    <t>Soupis</t>
  </si>
  <si>
    <t>{7b4f97ee-3f23-452c-9675-847ccca6b2e9}</t>
  </si>
  <si>
    <t>KRYCÍ LIST SOUPISU PRACÍ</t>
  </si>
  <si>
    <t>Objekt:</t>
  </si>
  <si>
    <t xml:space="preserve"> SO-04 -  Sadové úpravy</t>
  </si>
  <si>
    <t>Soupis:</t>
  </si>
  <si>
    <t>D-04-07 - Rozpočet následné péče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</si>
  <si>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</si>
  <si>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</si>
  <si>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</si>
  <si>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</si>
  <si>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</si>
  <si>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</si>
  <si>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</si>
  <si>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</si>
  <si>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</si>
  <si>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</si>
  <si>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</si>
  <si>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</si>
  <si>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</si>
  <si>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</si>
  <si>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</si>
  <si>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</si>
  <si>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</si>
  <si>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</si>
  <si>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</si>
  <si>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</si>
  <si>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</si>
  <si>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</si>
  <si>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</si>
  <si>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</si>
  <si>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</si>
  <si>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</si>
  <si>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184215113</t>
  </si>
  <si>
    <t>Ukotvení dřeviny kůly v rovině nebo na svahu do 1:5 jedním kůlem, délky přes 2 do 3 m</t>
  </si>
  <si>
    <t>kus</t>
  </si>
  <si>
    <t>CS ÚRS 2023 01</t>
  </si>
  <si>
    <t>4</t>
  </si>
  <si>
    <t>1876230382</t>
  </si>
  <si>
    <t>P</t>
  </si>
  <si>
    <t>Poznámka k položce:_x000d_
předpoklad u 30% vysazených dřevin, po 5 let po výsadbě, celkem pro 14 ks stromů, 3 jsou vícekmeny bez kotvení</t>
  </si>
  <si>
    <t>VV</t>
  </si>
  <si>
    <t>5+5+5+5+5</t>
  </si>
  <si>
    <t>M</t>
  </si>
  <si>
    <t>60591257</t>
  </si>
  <si>
    <t>kůl vyvazovací dřevěný impregnovaný D 8cm dl 3m</t>
  </si>
  <si>
    <t>8</t>
  </si>
  <si>
    <t>-234555771</t>
  </si>
  <si>
    <t>3</t>
  </si>
  <si>
    <t>184911111</t>
  </si>
  <si>
    <t>Znovuuvázání dřeviny jedním úvazkem ke stávajícímu kůlu</t>
  </si>
  <si>
    <t>696873139</t>
  </si>
  <si>
    <t>M1</t>
  </si>
  <si>
    <t>příčka z půlené frézované kulatiny průměru 80 mm délky 50 cm</t>
  </si>
  <si>
    <t>1188456264</t>
  </si>
  <si>
    <t>5</t>
  </si>
  <si>
    <t>M2</t>
  </si>
  <si>
    <t>vyvazovací páska šířky 40 mm, délka úvazku 70 cm</t>
  </si>
  <si>
    <t>m</t>
  </si>
  <si>
    <t>-271710009</t>
  </si>
  <si>
    <t>5*0,7+5*0,7+5*0,7+5*0,7+5*0,7</t>
  </si>
  <si>
    <t>6</t>
  </si>
  <si>
    <t>184852322</t>
  </si>
  <si>
    <t>Řez stromů prováděný lezeckou technikou výchovný (S-RV) alejové stromy, výšky přes 4 do 6 m</t>
  </si>
  <si>
    <t>1351999731</t>
  </si>
  <si>
    <t>Poznámka k položce:_x000d_
výchovný řez u všech stromů</t>
  </si>
  <si>
    <t>17+17+17+17+17</t>
  </si>
  <si>
    <t>7</t>
  </si>
  <si>
    <t>185804213</t>
  </si>
  <si>
    <t>Vypletí v rovině nebo na svahu do 1:5 dřevin solitérních</t>
  </si>
  <si>
    <t>m2</t>
  </si>
  <si>
    <t>506178617</t>
  </si>
  <si>
    <t>Poznámka k položce:_x000d_
solitérní stromy a keře</t>
  </si>
  <si>
    <t>(17+7)+(17+7)+(17+7)+(17+7)+(17+7)</t>
  </si>
  <si>
    <t>185804214</t>
  </si>
  <si>
    <t>Vypletí v rovině nebo na svahu do 1:5 dřevin ve skupinách</t>
  </si>
  <si>
    <t>968578307</t>
  </si>
  <si>
    <t>Poznámka k položce:_x000d_
vypletí 3 roky po výsadbě, následně se keře zapojí</t>
  </si>
  <si>
    <t>357,9+357,9+357,9</t>
  </si>
  <si>
    <t>9</t>
  </si>
  <si>
    <t>184803111</t>
  </si>
  <si>
    <t>Řez a tvarování živých plotů a stěn přímých, výšky do 0,8 m, šířky do 0,8 m</t>
  </si>
  <si>
    <t>-610662430</t>
  </si>
  <si>
    <t>Poznámka k položce:_x000d_
tvarování ŽP při komunikaci Tábor 2 x ročně po dobu 5 let</t>
  </si>
  <si>
    <t>2*69</t>
  </si>
  <si>
    <t>Součet</t>
  </si>
  <si>
    <t>10</t>
  </si>
  <si>
    <t>184803113</t>
  </si>
  <si>
    <t>Řez a tvarování živých plotů a stěn přímých, výšky přes 1,5 do 3,0 m, pro jakoukoliv šířku</t>
  </si>
  <si>
    <t>-290231108</t>
  </si>
  <si>
    <t>Poznámka k položce:_x000d_
redukce keřů Spiraea japonica při komunikaci Hradecké 1 x ročně po dobu 5 let</t>
  </si>
  <si>
    <t>1*58,8</t>
  </si>
  <si>
    <t>12</t>
  </si>
  <si>
    <t>185804252</t>
  </si>
  <si>
    <t>Odstranění odkvetlých a odumřelých částí rostlin ze záhonů trvalek</t>
  </si>
  <si>
    <t>-1999184798</t>
  </si>
  <si>
    <t>845,1*1</t>
  </si>
  <si>
    <t>11</t>
  </si>
  <si>
    <t>185804211</t>
  </si>
  <si>
    <t>Vypletí v rovině nebo na svahu do 1:5 záhonu květin</t>
  </si>
  <si>
    <t>-2139348168</t>
  </si>
  <si>
    <t>845,1*2</t>
  </si>
  <si>
    <t>13</t>
  </si>
  <si>
    <t>185804311</t>
  </si>
  <si>
    <t>Zalití rostlin vodou plochy záhonů jednotlivě do 20 m2</t>
  </si>
  <si>
    <t>m3</t>
  </si>
  <si>
    <t>1242943726</t>
  </si>
  <si>
    <t>17*14*60/1000+7*14*20/1000</t>
  </si>
  <si>
    <t>17*12*60/1000+7*12*20/1000</t>
  </si>
  <si>
    <t>17*10*60/1000+7*10*20/1000</t>
  </si>
  <si>
    <t>17*8*60/1000+7*8*20/1000</t>
  </si>
  <si>
    <t>14</t>
  </si>
  <si>
    <t>185804312</t>
  </si>
  <si>
    <t>Zalití rostlin vodou plochy záhonů jednotlivě přes 20 m2</t>
  </si>
  <si>
    <t>-340590512</t>
  </si>
  <si>
    <t>357,9*14*40/1000+845,1*14*20/1000</t>
  </si>
  <si>
    <t>357,9*12*40/1000+845,1*12*20/1000</t>
  </si>
  <si>
    <t>357,9*10*40/1000+845,1*10*20/1000</t>
  </si>
  <si>
    <t>357,9*8*40/1000+845,1*8*20/1000</t>
  </si>
  <si>
    <t>M3</t>
  </si>
  <si>
    <t>voda pro zálivku</t>
  </si>
  <si>
    <t>-607236680</t>
  </si>
  <si>
    <t>16</t>
  </si>
  <si>
    <t>111151221</t>
  </si>
  <si>
    <t>Pokosení trávníku při souvislé ploše přes 1000 do 10000 m2 parkového v rovině nebo svahu do 1:5</t>
  </si>
  <si>
    <t>-817168897</t>
  </si>
  <si>
    <t>3293,5*8+87,9*2</t>
  </si>
  <si>
    <t>17</t>
  </si>
  <si>
    <t>185802113</t>
  </si>
  <si>
    <t>Hnojení půdy nebo trávníku v rovině nebo na svahu do 1:5 umělým hnojivem na široko</t>
  </si>
  <si>
    <t>t</t>
  </si>
  <si>
    <t>-731247673</t>
  </si>
  <si>
    <t>3293,5*0,035/1000</t>
  </si>
  <si>
    <t>18</t>
  </si>
  <si>
    <t>M4</t>
  </si>
  <si>
    <t>podzimní hnojivo pro trávník s regulovaným uvolňováním živin, 0,035 kg/m2</t>
  </si>
  <si>
    <t>kg</t>
  </si>
  <si>
    <t>-1137945051</t>
  </si>
  <si>
    <t>Poznámka k položce:_x000d_
poměr živin N–P–K (13–5–5) + 2% MgO + 0,5% Fe_x000d_
účinné látky:_x000d_
fluroxypyr: 1,3 - 2,0 g / kg t.j. 4-amino-3,5-dichlor-6-fluor-2-pyridyloxyoctová kyselina_x000d_
clopyralid: 0,2- 0,5 g / kg t.j. 3,6-dichlorpyridin-2-karboxylová kyselina</t>
  </si>
  <si>
    <t>3293,5*0,030</t>
  </si>
  <si>
    <t>19</t>
  </si>
  <si>
    <t>185851212</t>
  </si>
  <si>
    <t>Shrabání listí ručně nebo strojně souvislé plochy přes 1000 do 10000 m2 bez pokryvných rostlin v rovině nebo na svahu do 1:5, ve vrstvě přes 50 do 100 mm</t>
  </si>
  <si>
    <t>-1887982462</t>
  </si>
  <si>
    <t>3293,5+87,9</t>
  </si>
  <si>
    <t>20</t>
  </si>
  <si>
    <t>185811221</t>
  </si>
  <si>
    <t>Vyhrabání trávníku souvislé plochy přes 1000 do 10000 m2 v rovině nebo na svahu do 1:5</t>
  </si>
  <si>
    <t>254113043</t>
  </si>
  <si>
    <t>998</t>
  </si>
  <si>
    <t>Přesun hmot</t>
  </si>
  <si>
    <t>998231411</t>
  </si>
  <si>
    <t>Přesun hmot pro sadovnické a krajinářské úpravy - ručně bez užití mechanizace vodorovná dopravní vzdálenost do 100 m</t>
  </si>
  <si>
    <t>-1462304266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</si>
</sst>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34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36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52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53</v>
      </c>
      <c r="AI60" s="41"/>
      <c r="AJ60" s="41"/>
      <c r="AK60" s="41"/>
      <c r="AL60" s="41"/>
      <c r="AM60" s="63" t="s">
        <v>54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56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53</v>
      </c>
      <c r="AI75" s="41"/>
      <c r="AJ75" s="41"/>
      <c r="AK75" s="41"/>
      <c r="AL75" s="41"/>
      <c r="AM75" s="63" t="s">
        <v>54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57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1672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Rekonstrukce parkové plochy u ZŠ Jana Babáka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Předprostor - parková plocha ZŠ Jana Babáka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22. 5. 2023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MĆ Brno-Žabovřesky, Horova 28, 616 00 Brno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Ing,. Jana Janíkov, Ing. Denisa Hrubanová, Ph.D.</v>
      </c>
      <c r="AN89" s="70"/>
      <c r="AO89" s="70"/>
      <c r="AP89" s="70"/>
      <c r="AQ89" s="39"/>
      <c r="AR89" s="43"/>
      <c r="AS89" s="80" t="s">
        <v>58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25.6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ZaKT s.r.o, Ponávka 185/2, 602 00 Brno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59</v>
      </c>
      <c r="D92" s="93"/>
      <c r="E92" s="93"/>
      <c r="F92" s="93"/>
      <c r="G92" s="93"/>
      <c r="H92" s="94"/>
      <c r="I92" s="95" t="s">
        <v>60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61</v>
      </c>
      <c r="AH92" s="93"/>
      <c r="AI92" s="93"/>
      <c r="AJ92" s="93"/>
      <c r="AK92" s="93"/>
      <c r="AL92" s="93"/>
      <c r="AM92" s="93"/>
      <c r="AN92" s="95" t="s">
        <v>62</v>
      </c>
      <c r="AO92" s="93"/>
      <c r="AP92" s="97"/>
      <c r="AQ92" s="98" t="s">
        <v>63</v>
      </c>
      <c r="AR92" s="43"/>
      <c r="AS92" s="99" t="s">
        <v>64</v>
      </c>
      <c r="AT92" s="100" t="s">
        <v>65</v>
      </c>
      <c r="AU92" s="100" t="s">
        <v>66</v>
      </c>
      <c r="AV92" s="100" t="s">
        <v>67</v>
      </c>
      <c r="AW92" s="100" t="s">
        <v>68</v>
      </c>
      <c r="AX92" s="100" t="s">
        <v>69</v>
      </c>
      <c r="AY92" s="100" t="s">
        <v>70</v>
      </c>
      <c r="AZ92" s="100" t="s">
        <v>71</v>
      </c>
      <c r="BA92" s="100" t="s">
        <v>72</v>
      </c>
      <c r="BB92" s="100" t="s">
        <v>73</v>
      </c>
      <c r="BC92" s="100" t="s">
        <v>74</v>
      </c>
      <c r="BD92" s="101" t="s">
        <v>75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76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77</v>
      </c>
      <c r="BT94" s="116" t="s">
        <v>78</v>
      </c>
      <c r="BU94" s="117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16.5" customHeight="1">
      <c r="A95" s="7"/>
      <c r="B95" s="118"/>
      <c r="C95" s="119"/>
      <c r="D95" s="120" t="s">
        <v>82</v>
      </c>
      <c r="E95" s="120"/>
      <c r="F95" s="120"/>
      <c r="G95" s="120"/>
      <c r="H95" s="120"/>
      <c r="I95" s="121"/>
      <c r="J95" s="120" t="s">
        <v>83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ROUND(AG96,2)</f>
        <v>0</v>
      </c>
      <c r="AH95" s="121"/>
      <c r="AI95" s="121"/>
      <c r="AJ95" s="121"/>
      <c r="AK95" s="121"/>
      <c r="AL95" s="121"/>
      <c r="AM95" s="121"/>
      <c r="AN95" s="123">
        <f>SUM(AG95,AT95)</f>
        <v>0</v>
      </c>
      <c r="AO95" s="121"/>
      <c r="AP95" s="121"/>
      <c r="AQ95" s="124" t="s">
        <v>84</v>
      </c>
      <c r="AR95" s="125"/>
      <c r="AS95" s="126">
        <f>ROUND(AS96,2)</f>
        <v>0</v>
      </c>
      <c r="AT95" s="127">
        <f>ROUND(SUM(AV95:AW95),2)</f>
        <v>0</v>
      </c>
      <c r="AU95" s="128">
        <f>ROUND(AU96,5)</f>
        <v>0</v>
      </c>
      <c r="AV95" s="127">
        <f>ROUND(AZ95*L29,2)</f>
        <v>0</v>
      </c>
      <c r="AW95" s="127">
        <f>ROUND(BA95*L30,2)</f>
        <v>0</v>
      </c>
      <c r="AX95" s="127">
        <f>ROUND(BB95*L29,2)</f>
        <v>0</v>
      </c>
      <c r="AY95" s="127">
        <f>ROUND(BC95*L30,2)</f>
        <v>0</v>
      </c>
      <c r="AZ95" s="127">
        <f>ROUND(AZ96,2)</f>
        <v>0</v>
      </c>
      <c r="BA95" s="127">
        <f>ROUND(BA96,2)</f>
        <v>0</v>
      </c>
      <c r="BB95" s="127">
        <f>ROUND(BB96,2)</f>
        <v>0</v>
      </c>
      <c r="BC95" s="127">
        <f>ROUND(BC96,2)</f>
        <v>0</v>
      </c>
      <c r="BD95" s="129">
        <f>ROUND(BD96,2)</f>
        <v>0</v>
      </c>
      <c r="BE95" s="7"/>
      <c r="BS95" s="130" t="s">
        <v>77</v>
      </c>
      <c r="BT95" s="130" t="s">
        <v>85</v>
      </c>
      <c r="BU95" s="130" t="s">
        <v>79</v>
      </c>
      <c r="BV95" s="130" t="s">
        <v>80</v>
      </c>
      <c r="BW95" s="130" t="s">
        <v>86</v>
      </c>
      <c r="BX95" s="130" t="s">
        <v>5</v>
      </c>
      <c r="CL95" s="130" t="s">
        <v>1</v>
      </c>
      <c r="CM95" s="130" t="s">
        <v>87</v>
      </c>
    </row>
    <row r="96" s="4" customFormat="1" ht="16.5" customHeight="1">
      <c r="A96" s="131" t="s">
        <v>88</v>
      </c>
      <c r="B96" s="69"/>
      <c r="C96" s="132"/>
      <c r="D96" s="132"/>
      <c r="E96" s="133" t="s">
        <v>89</v>
      </c>
      <c r="F96" s="133"/>
      <c r="G96" s="133"/>
      <c r="H96" s="133"/>
      <c r="I96" s="133"/>
      <c r="J96" s="132"/>
      <c r="K96" s="133" t="s">
        <v>90</v>
      </c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4">
        <f>'D-04-07 - Rozpočet násled...'!J32</f>
        <v>0</v>
      </c>
      <c r="AH96" s="132"/>
      <c r="AI96" s="132"/>
      <c r="AJ96" s="132"/>
      <c r="AK96" s="132"/>
      <c r="AL96" s="132"/>
      <c r="AM96" s="132"/>
      <c r="AN96" s="134">
        <f>SUM(AG96,AT96)</f>
        <v>0</v>
      </c>
      <c r="AO96" s="132"/>
      <c r="AP96" s="132"/>
      <c r="AQ96" s="135" t="s">
        <v>91</v>
      </c>
      <c r="AR96" s="71"/>
      <c r="AS96" s="136">
        <v>0</v>
      </c>
      <c r="AT96" s="137">
        <f>ROUND(SUM(AV96:AW96),2)</f>
        <v>0</v>
      </c>
      <c r="AU96" s="138">
        <f>'D-04-07 - Rozpočet násled...'!P123</f>
        <v>0</v>
      </c>
      <c r="AV96" s="137">
        <f>'D-04-07 - Rozpočet násled...'!J35</f>
        <v>0</v>
      </c>
      <c r="AW96" s="137">
        <f>'D-04-07 - Rozpočet násled...'!J36</f>
        <v>0</v>
      </c>
      <c r="AX96" s="137">
        <f>'D-04-07 - Rozpočet násled...'!J37</f>
        <v>0</v>
      </c>
      <c r="AY96" s="137">
        <f>'D-04-07 - Rozpočet násled...'!J38</f>
        <v>0</v>
      </c>
      <c r="AZ96" s="137">
        <f>'D-04-07 - Rozpočet násled...'!F35</f>
        <v>0</v>
      </c>
      <c r="BA96" s="137">
        <f>'D-04-07 - Rozpočet násled...'!F36</f>
        <v>0</v>
      </c>
      <c r="BB96" s="137">
        <f>'D-04-07 - Rozpočet násled...'!F37</f>
        <v>0</v>
      </c>
      <c r="BC96" s="137">
        <f>'D-04-07 - Rozpočet násled...'!F38</f>
        <v>0</v>
      </c>
      <c r="BD96" s="139">
        <f>'D-04-07 - Rozpočet násled...'!F39</f>
        <v>0</v>
      </c>
      <c r="BE96" s="4"/>
      <c r="BT96" s="140" t="s">
        <v>87</v>
      </c>
      <c r="BV96" s="140" t="s">
        <v>80</v>
      </c>
      <c r="BW96" s="140" t="s">
        <v>92</v>
      </c>
      <c r="BX96" s="140" t="s">
        <v>86</v>
      </c>
      <c r="CL96" s="140" t="s">
        <v>1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xqK2NTn0lX/15Fh1jn1AQRRdC+OqnSHNeifYcD5cheORxuhtUu0XmJEDKcMCLsxxgbmcOa2dQ6J24zI8dlNJ7A==" hashValue="Y+kR39C7jjsoYFHFdlECQB+vYRdr6UJ9GzCpm78xf3eTN5UIAx4LvsTyjqSHC53mrklokUzRjGwF8zhW1r6jqA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G94:AM94"/>
    <mergeCell ref="AN94:AP94"/>
    <mergeCell ref="AR2:BE2"/>
  </mergeCells>
  <hyperlinks>
    <hyperlink ref="A96" location="'D-04-07 - Rozpočet násled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19"/>
      <c r="AT3" s="16" t="s">
        <v>87</v>
      </c>
    </row>
    <row r="4" s="1" customFormat="1" ht="24.96" customHeight="1">
      <c r="B4" s="19"/>
      <c r="D4" s="143" t="s">
        <v>93</v>
      </c>
      <c r="L4" s="19"/>
      <c r="M4" s="14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5" t="s">
        <v>16</v>
      </c>
      <c r="L6" s="19"/>
    </row>
    <row r="7" s="1" customFormat="1" ht="16.5" customHeight="1">
      <c r="B7" s="19"/>
      <c r="E7" s="146" t="str">
        <f>'Rekapitulace stavby'!K6</f>
        <v>Rekonstrukce parkové plochy u ZŠ Jana Babáka</v>
      </c>
      <c r="F7" s="145"/>
      <c r="G7" s="145"/>
      <c r="H7" s="145"/>
      <c r="L7" s="19"/>
    </row>
    <row r="8" s="1" customFormat="1" ht="12" customHeight="1">
      <c r="B8" s="19"/>
      <c r="D8" s="145" t="s">
        <v>94</v>
      </c>
      <c r="L8" s="19"/>
    </row>
    <row r="9" s="2" customFormat="1" ht="16.5" customHeight="1">
      <c r="A9" s="37"/>
      <c r="B9" s="43"/>
      <c r="C9" s="37"/>
      <c r="D9" s="37"/>
      <c r="E9" s="146" t="s">
        <v>95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5" t="s">
        <v>96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47" t="s">
        <v>97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5" t="s">
        <v>18</v>
      </c>
      <c r="E13" s="37"/>
      <c r="F13" s="140" t="s">
        <v>1</v>
      </c>
      <c r="G13" s="37"/>
      <c r="H13" s="37"/>
      <c r="I13" s="145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5" t="s">
        <v>20</v>
      </c>
      <c r="E14" s="37"/>
      <c r="F14" s="140" t="s">
        <v>21</v>
      </c>
      <c r="G14" s="37"/>
      <c r="H14" s="37"/>
      <c r="I14" s="145" t="s">
        <v>22</v>
      </c>
      <c r="J14" s="148" t="str">
        <f>'Rekapitulace stavby'!AN8</f>
        <v>22. 5. 2023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5" t="s">
        <v>24</v>
      </c>
      <c r="E16" s="37"/>
      <c r="F16" s="37"/>
      <c r="G16" s="37"/>
      <c r="H16" s="37"/>
      <c r="I16" s="145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5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5" t="s">
        <v>28</v>
      </c>
      <c r="E19" s="37"/>
      <c r="F19" s="37"/>
      <c r="G19" s="37"/>
      <c r="H19" s="37"/>
      <c r="I19" s="145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5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5" t="s">
        <v>30</v>
      </c>
      <c r="E22" s="37"/>
      <c r="F22" s="37"/>
      <c r="G22" s="37"/>
      <c r="H22" s="37"/>
      <c r="I22" s="145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5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5" t="s">
        <v>33</v>
      </c>
      <c r="E25" s="37"/>
      <c r="F25" s="37"/>
      <c r="G25" s="37"/>
      <c r="H25" s="37"/>
      <c r="I25" s="145" t="s">
        <v>25</v>
      </c>
      <c r="J25" s="140" t="s">
        <v>34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">
        <v>35</v>
      </c>
      <c r="F26" s="37"/>
      <c r="G26" s="37"/>
      <c r="H26" s="37"/>
      <c r="I26" s="145" t="s">
        <v>27</v>
      </c>
      <c r="J26" s="140" t="s">
        <v>36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5" t="s">
        <v>37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49"/>
      <c r="B29" s="150"/>
      <c r="C29" s="149"/>
      <c r="D29" s="149"/>
      <c r="E29" s="151" t="s">
        <v>1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3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4" t="s">
        <v>38</v>
      </c>
      <c r="E32" s="37"/>
      <c r="F32" s="37"/>
      <c r="G32" s="37"/>
      <c r="H32" s="37"/>
      <c r="I32" s="37"/>
      <c r="J32" s="155">
        <f>ROUND(J123,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3"/>
      <c r="E33" s="153"/>
      <c r="F33" s="153"/>
      <c r="G33" s="153"/>
      <c r="H33" s="153"/>
      <c r="I33" s="153"/>
      <c r="J33" s="153"/>
      <c r="K33" s="15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6" t="s">
        <v>40</v>
      </c>
      <c r="G34" s="37"/>
      <c r="H34" s="37"/>
      <c r="I34" s="156" t="s">
        <v>39</v>
      </c>
      <c r="J34" s="156" t="s">
        <v>41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57" t="s">
        <v>42</v>
      </c>
      <c r="E35" s="145" t="s">
        <v>43</v>
      </c>
      <c r="F35" s="158">
        <f>ROUND((SUM(BE123:BE235)),  2)</f>
        <v>0</v>
      </c>
      <c r="G35" s="37"/>
      <c r="H35" s="37"/>
      <c r="I35" s="159">
        <v>0.20999999999999999</v>
      </c>
      <c r="J35" s="158">
        <f>ROUND(((SUM(BE123:BE235))*I35),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5" t="s">
        <v>44</v>
      </c>
      <c r="F36" s="158">
        <f>ROUND((SUM(BF123:BF235)),  2)</f>
        <v>0</v>
      </c>
      <c r="G36" s="37"/>
      <c r="H36" s="37"/>
      <c r="I36" s="159">
        <v>0.14999999999999999</v>
      </c>
      <c r="J36" s="158">
        <f>ROUND(((SUM(BF123:BF235))*I36),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5" t="s">
        <v>45</v>
      </c>
      <c r="F37" s="158">
        <f>ROUND((SUM(BG123:BG235)),  2)</f>
        <v>0</v>
      </c>
      <c r="G37" s="37"/>
      <c r="H37" s="37"/>
      <c r="I37" s="159">
        <v>0.20999999999999999</v>
      </c>
      <c r="J37" s="15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5" t="s">
        <v>46</v>
      </c>
      <c r="F38" s="158">
        <f>ROUND((SUM(BH123:BH235)),  2)</f>
        <v>0</v>
      </c>
      <c r="G38" s="37"/>
      <c r="H38" s="37"/>
      <c r="I38" s="159">
        <v>0.14999999999999999</v>
      </c>
      <c r="J38" s="158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5" t="s">
        <v>47</v>
      </c>
      <c r="F39" s="158">
        <f>ROUND((SUM(BI123:BI235)),  2)</f>
        <v>0</v>
      </c>
      <c r="G39" s="37"/>
      <c r="H39" s="37"/>
      <c r="I39" s="159">
        <v>0</v>
      </c>
      <c r="J39" s="158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7" t="s">
        <v>51</v>
      </c>
      <c r="E50" s="168"/>
      <c r="F50" s="168"/>
      <c r="G50" s="167" t="s">
        <v>52</v>
      </c>
      <c r="H50" s="168"/>
      <c r="I50" s="168"/>
      <c r="J50" s="168"/>
      <c r="K50" s="168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9" t="s">
        <v>53</v>
      </c>
      <c r="E61" s="170"/>
      <c r="F61" s="171" t="s">
        <v>54</v>
      </c>
      <c r="G61" s="169" t="s">
        <v>53</v>
      </c>
      <c r="H61" s="170"/>
      <c r="I61" s="170"/>
      <c r="J61" s="172" t="s">
        <v>54</v>
      </c>
      <c r="K61" s="17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7" t="s">
        <v>55</v>
      </c>
      <c r="E65" s="173"/>
      <c r="F65" s="173"/>
      <c r="G65" s="167" t="s">
        <v>56</v>
      </c>
      <c r="H65" s="173"/>
      <c r="I65" s="173"/>
      <c r="J65" s="173"/>
      <c r="K65" s="17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9" t="s">
        <v>53</v>
      </c>
      <c r="E76" s="170"/>
      <c r="F76" s="171" t="s">
        <v>54</v>
      </c>
      <c r="G76" s="169" t="s">
        <v>53</v>
      </c>
      <c r="H76" s="170"/>
      <c r="I76" s="170"/>
      <c r="J76" s="172" t="s">
        <v>54</v>
      </c>
      <c r="K76" s="17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4"/>
      <c r="C77" s="175"/>
      <c r="D77" s="175"/>
      <c r="E77" s="175"/>
      <c r="F77" s="175"/>
      <c r="G77" s="175"/>
      <c r="H77" s="175"/>
      <c r="I77" s="175"/>
      <c r="J77" s="175"/>
      <c r="K77" s="17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6"/>
      <c r="C81" s="177"/>
      <c r="D81" s="177"/>
      <c r="E81" s="177"/>
      <c r="F81" s="177"/>
      <c r="G81" s="177"/>
      <c r="H81" s="177"/>
      <c r="I81" s="177"/>
      <c r="J81" s="177"/>
      <c r="K81" s="17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8" t="str">
        <f>E7</f>
        <v>Rekonstrukce parkové plochy u ZŠ Jana Babáka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94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78" t="s">
        <v>95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96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D-04-07 - Rozpočet následné péče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Předprostor - parková plocha ZŠ Jana Babáka</v>
      </c>
      <c r="G91" s="39"/>
      <c r="H91" s="39"/>
      <c r="I91" s="31" t="s">
        <v>22</v>
      </c>
      <c r="J91" s="78" t="str">
        <f>IF(J14="","",J14)</f>
        <v>22. 5. 2023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05" customHeight="1">
      <c r="A93" s="37"/>
      <c r="B93" s="38"/>
      <c r="C93" s="31" t="s">
        <v>24</v>
      </c>
      <c r="D93" s="39"/>
      <c r="E93" s="39"/>
      <c r="F93" s="26" t="str">
        <f>E17</f>
        <v>MĆ Brno-Žabovřesky, Horova 28, 616 00 Brno</v>
      </c>
      <c r="G93" s="39"/>
      <c r="H93" s="39"/>
      <c r="I93" s="31" t="s">
        <v>30</v>
      </c>
      <c r="J93" s="35" t="str">
        <f>E23</f>
        <v>Ing,. Jana Janíkov, Ing. Denisa Hrubanová, Ph.D.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5.6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>ZaKT s.r.o, Ponávka 185/2, 602 00 Brno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79" t="s">
        <v>99</v>
      </c>
      <c r="D96" s="180"/>
      <c r="E96" s="180"/>
      <c r="F96" s="180"/>
      <c r="G96" s="180"/>
      <c r="H96" s="180"/>
      <c r="I96" s="180"/>
      <c r="J96" s="181" t="s">
        <v>100</v>
      </c>
      <c r="K96" s="180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2" t="s">
        <v>101</v>
      </c>
      <c r="D98" s="39"/>
      <c r="E98" s="39"/>
      <c r="F98" s="39"/>
      <c r="G98" s="39"/>
      <c r="H98" s="39"/>
      <c r="I98" s="39"/>
      <c r="J98" s="109">
        <f>J123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102</v>
      </c>
    </row>
    <row r="99" s="9" customFormat="1" ht="24.96" customHeight="1">
      <c r="A99" s="9"/>
      <c r="B99" s="183"/>
      <c r="C99" s="184"/>
      <c r="D99" s="185" t="s">
        <v>103</v>
      </c>
      <c r="E99" s="186"/>
      <c r="F99" s="186"/>
      <c r="G99" s="186"/>
      <c r="H99" s="186"/>
      <c r="I99" s="186"/>
      <c r="J99" s="187">
        <f>J124</f>
        <v>0</v>
      </c>
      <c r="K99" s="184"/>
      <c r="L99" s="18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9"/>
      <c r="C100" s="132"/>
      <c r="D100" s="190" t="s">
        <v>104</v>
      </c>
      <c r="E100" s="191"/>
      <c r="F100" s="191"/>
      <c r="G100" s="191"/>
      <c r="H100" s="191"/>
      <c r="I100" s="191"/>
      <c r="J100" s="192">
        <f>J125</f>
        <v>0</v>
      </c>
      <c r="K100" s="132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9"/>
      <c r="C101" s="132"/>
      <c r="D101" s="190" t="s">
        <v>105</v>
      </c>
      <c r="E101" s="191"/>
      <c r="F101" s="191"/>
      <c r="G101" s="191"/>
      <c r="H101" s="191"/>
      <c r="I101" s="191"/>
      <c r="J101" s="192">
        <f>J234</f>
        <v>0</v>
      </c>
      <c r="K101" s="132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8" t="str">
        <f>E7</f>
        <v>Rekonstrukce parkové plochy u ZŠ Jana Babáka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0"/>
      <c r="C112" s="31" t="s">
        <v>94</v>
      </c>
      <c r="D112" s="21"/>
      <c r="E112" s="21"/>
      <c r="F112" s="21"/>
      <c r="G112" s="21"/>
      <c r="H112" s="21"/>
      <c r="I112" s="21"/>
      <c r="J112" s="21"/>
      <c r="K112" s="21"/>
      <c r="L112" s="19"/>
    </row>
    <row r="113" s="2" customFormat="1" ht="16.5" customHeight="1">
      <c r="A113" s="37"/>
      <c r="B113" s="38"/>
      <c r="C113" s="39"/>
      <c r="D113" s="39"/>
      <c r="E113" s="178" t="s">
        <v>95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96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E11</f>
        <v>D-04-07 - Rozpočet následné péče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F14</f>
        <v>Předprostor - parková plocha ZŠ Jana Babáka</v>
      </c>
      <c r="G117" s="39"/>
      <c r="H117" s="39"/>
      <c r="I117" s="31" t="s">
        <v>22</v>
      </c>
      <c r="J117" s="78" t="str">
        <f>IF(J14="","",J14)</f>
        <v>22. 5. 2023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40.05" customHeight="1">
      <c r="A119" s="37"/>
      <c r="B119" s="38"/>
      <c r="C119" s="31" t="s">
        <v>24</v>
      </c>
      <c r="D119" s="39"/>
      <c r="E119" s="39"/>
      <c r="F119" s="26" t="str">
        <f>E17</f>
        <v>MĆ Brno-Žabovřesky, Horova 28, 616 00 Brno</v>
      </c>
      <c r="G119" s="39"/>
      <c r="H119" s="39"/>
      <c r="I119" s="31" t="s">
        <v>30</v>
      </c>
      <c r="J119" s="35" t="str">
        <f>E23</f>
        <v>Ing,. Jana Janíkov, Ing. Denisa Hrubanová, Ph.D.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28</v>
      </c>
      <c r="D120" s="39"/>
      <c r="E120" s="39"/>
      <c r="F120" s="26" t="str">
        <f>IF(E20="","",E20)</f>
        <v>Vyplň údaj</v>
      </c>
      <c r="G120" s="39"/>
      <c r="H120" s="39"/>
      <c r="I120" s="31" t="s">
        <v>33</v>
      </c>
      <c r="J120" s="35" t="str">
        <f>E26</f>
        <v>ZaKT s.r.o, Ponávka 185/2, 602 00 Brno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4"/>
      <c r="B122" s="195"/>
      <c r="C122" s="196" t="s">
        <v>107</v>
      </c>
      <c r="D122" s="197" t="s">
        <v>63</v>
      </c>
      <c r="E122" s="197" t="s">
        <v>59</v>
      </c>
      <c r="F122" s="197" t="s">
        <v>60</v>
      </c>
      <c r="G122" s="197" t="s">
        <v>108</v>
      </c>
      <c r="H122" s="197" t="s">
        <v>109</v>
      </c>
      <c r="I122" s="197" t="s">
        <v>110</v>
      </c>
      <c r="J122" s="197" t="s">
        <v>100</v>
      </c>
      <c r="K122" s="198" t="s">
        <v>111</v>
      </c>
      <c r="L122" s="199"/>
      <c r="M122" s="99" t="s">
        <v>1</v>
      </c>
      <c r="N122" s="100" t="s">
        <v>42</v>
      </c>
      <c r="O122" s="100" t="s">
        <v>112</v>
      </c>
      <c r="P122" s="100" t="s">
        <v>113</v>
      </c>
      <c r="Q122" s="100" t="s">
        <v>114</v>
      </c>
      <c r="R122" s="100" t="s">
        <v>115</v>
      </c>
      <c r="S122" s="100" t="s">
        <v>116</v>
      </c>
      <c r="T122" s="101" t="s">
        <v>117</v>
      </c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</row>
    <row r="123" s="2" customFormat="1" ht="22.8" customHeight="1">
      <c r="A123" s="37"/>
      <c r="B123" s="38"/>
      <c r="C123" s="106" t="s">
        <v>118</v>
      </c>
      <c r="D123" s="39"/>
      <c r="E123" s="39"/>
      <c r="F123" s="39"/>
      <c r="G123" s="39"/>
      <c r="H123" s="39"/>
      <c r="I123" s="39"/>
      <c r="J123" s="200">
        <f>BK123</f>
        <v>0</v>
      </c>
      <c r="K123" s="39"/>
      <c r="L123" s="43"/>
      <c r="M123" s="102"/>
      <c r="N123" s="201"/>
      <c r="O123" s="103"/>
      <c r="P123" s="202">
        <f>P124</f>
        <v>0</v>
      </c>
      <c r="Q123" s="103"/>
      <c r="R123" s="202">
        <f>R124</f>
        <v>0.52716499999999999</v>
      </c>
      <c r="S123" s="103"/>
      <c r="T123" s="203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77</v>
      </c>
      <c r="AU123" s="16" t="s">
        <v>102</v>
      </c>
      <c r="BK123" s="204">
        <f>BK124</f>
        <v>0</v>
      </c>
    </row>
    <row r="124" s="12" customFormat="1" ht="25.92" customHeight="1">
      <c r="A124" s="12"/>
      <c r="B124" s="205"/>
      <c r="C124" s="206"/>
      <c r="D124" s="207" t="s">
        <v>77</v>
      </c>
      <c r="E124" s="208" t="s">
        <v>119</v>
      </c>
      <c r="F124" s="208" t="s">
        <v>120</v>
      </c>
      <c r="G124" s="206"/>
      <c r="H124" s="206"/>
      <c r="I124" s="209"/>
      <c r="J124" s="210">
        <f>BK124</f>
        <v>0</v>
      </c>
      <c r="K124" s="206"/>
      <c r="L124" s="211"/>
      <c r="M124" s="212"/>
      <c r="N124" s="213"/>
      <c r="O124" s="213"/>
      <c r="P124" s="214">
        <f>P125+P234</f>
        <v>0</v>
      </c>
      <c r="Q124" s="213"/>
      <c r="R124" s="214">
        <f>R125+R234</f>
        <v>0.52716499999999999</v>
      </c>
      <c r="S124" s="213"/>
      <c r="T124" s="215">
        <f>T125+T234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6" t="s">
        <v>85</v>
      </c>
      <c r="AT124" s="217" t="s">
        <v>77</v>
      </c>
      <c r="AU124" s="217" t="s">
        <v>78</v>
      </c>
      <c r="AY124" s="216" t="s">
        <v>121</v>
      </c>
      <c r="BK124" s="218">
        <f>BK125+BK234</f>
        <v>0</v>
      </c>
    </row>
    <row r="125" s="12" customFormat="1" ht="22.8" customHeight="1">
      <c r="A125" s="12"/>
      <c r="B125" s="205"/>
      <c r="C125" s="206"/>
      <c r="D125" s="207" t="s">
        <v>77</v>
      </c>
      <c r="E125" s="219" t="s">
        <v>85</v>
      </c>
      <c r="F125" s="219" t="s">
        <v>122</v>
      </c>
      <c r="G125" s="206"/>
      <c r="H125" s="206"/>
      <c r="I125" s="209"/>
      <c r="J125" s="220">
        <f>BK125</f>
        <v>0</v>
      </c>
      <c r="K125" s="206"/>
      <c r="L125" s="211"/>
      <c r="M125" s="212"/>
      <c r="N125" s="213"/>
      <c r="O125" s="213"/>
      <c r="P125" s="214">
        <f>SUM(P126:P233)</f>
        <v>0</v>
      </c>
      <c r="Q125" s="213"/>
      <c r="R125" s="214">
        <f>SUM(R126:R233)</f>
        <v>0.52716499999999999</v>
      </c>
      <c r="S125" s="213"/>
      <c r="T125" s="215">
        <f>SUM(T126:T233)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6" t="s">
        <v>85</v>
      </c>
      <c r="AT125" s="217" t="s">
        <v>77</v>
      </c>
      <c r="AU125" s="217" t="s">
        <v>85</v>
      </c>
      <c r="AY125" s="216" t="s">
        <v>121</v>
      </c>
      <c r="BK125" s="218">
        <f>SUM(BK126:BK233)</f>
        <v>0</v>
      </c>
    </row>
    <row r="126" s="2" customFormat="1" ht="24.15" customHeight="1">
      <c r="A126" s="37"/>
      <c r="B126" s="38"/>
      <c r="C126" s="221" t="s">
        <v>85</v>
      </c>
      <c r="D126" s="221" t="s">
        <v>123</v>
      </c>
      <c r="E126" s="222" t="s">
        <v>124</v>
      </c>
      <c r="F126" s="223" t="s">
        <v>125</v>
      </c>
      <c r="G126" s="224" t="s">
        <v>126</v>
      </c>
      <c r="H126" s="225">
        <v>25</v>
      </c>
      <c r="I126" s="226"/>
      <c r="J126" s="227">
        <f>ROUND(I126*H126,2)</f>
        <v>0</v>
      </c>
      <c r="K126" s="223" t="s">
        <v>127</v>
      </c>
      <c r="L126" s="43"/>
      <c r="M126" s="228" t="s">
        <v>1</v>
      </c>
      <c r="N126" s="229" t="s">
        <v>43</v>
      </c>
      <c r="O126" s="90"/>
      <c r="P126" s="230">
        <f>O126*H126</f>
        <v>0</v>
      </c>
      <c r="Q126" s="230">
        <v>5.0000000000000002E-05</v>
      </c>
      <c r="R126" s="230">
        <f>Q126*H126</f>
        <v>0.00125</v>
      </c>
      <c r="S126" s="230">
        <v>0</v>
      </c>
      <c r="T126" s="23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2" t="s">
        <v>128</v>
      </c>
      <c r="AT126" s="232" t="s">
        <v>123</v>
      </c>
      <c r="AU126" s="232" t="s">
        <v>87</v>
      </c>
      <c r="AY126" s="16" t="s">
        <v>121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6" t="s">
        <v>85</v>
      </c>
      <c r="BK126" s="233">
        <f>ROUND(I126*H126,2)</f>
        <v>0</v>
      </c>
      <c r="BL126" s="16" t="s">
        <v>128</v>
      </c>
      <c r="BM126" s="232" t="s">
        <v>129</v>
      </c>
    </row>
    <row r="127" s="2" customFormat="1">
      <c r="A127" s="37"/>
      <c r="B127" s="38"/>
      <c r="C127" s="39"/>
      <c r="D127" s="234" t="s">
        <v>130</v>
      </c>
      <c r="E127" s="39"/>
      <c r="F127" s="235" t="s">
        <v>131</v>
      </c>
      <c r="G127" s="39"/>
      <c r="H127" s="39"/>
      <c r="I127" s="236"/>
      <c r="J127" s="39"/>
      <c r="K127" s="39"/>
      <c r="L127" s="43"/>
      <c r="M127" s="237"/>
      <c r="N127" s="238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130</v>
      </c>
      <c r="AU127" s="16" t="s">
        <v>87</v>
      </c>
    </row>
    <row r="128" s="13" customFormat="1">
      <c r="A128" s="13"/>
      <c r="B128" s="239"/>
      <c r="C128" s="240"/>
      <c r="D128" s="234" t="s">
        <v>132</v>
      </c>
      <c r="E128" s="241" t="s">
        <v>1</v>
      </c>
      <c r="F128" s="242" t="s">
        <v>133</v>
      </c>
      <c r="G128" s="240"/>
      <c r="H128" s="243">
        <v>25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9" t="s">
        <v>132</v>
      </c>
      <c r="AU128" s="249" t="s">
        <v>87</v>
      </c>
      <c r="AV128" s="13" t="s">
        <v>87</v>
      </c>
      <c r="AW128" s="13" t="s">
        <v>32</v>
      </c>
      <c r="AX128" s="13" t="s">
        <v>85</v>
      </c>
      <c r="AY128" s="249" t="s">
        <v>121</v>
      </c>
    </row>
    <row r="129" s="2" customFormat="1" ht="21.75" customHeight="1">
      <c r="A129" s="37"/>
      <c r="B129" s="38"/>
      <c r="C129" s="250" t="s">
        <v>87</v>
      </c>
      <c r="D129" s="250" t="s">
        <v>134</v>
      </c>
      <c r="E129" s="251" t="s">
        <v>135</v>
      </c>
      <c r="F129" s="252" t="s">
        <v>136</v>
      </c>
      <c r="G129" s="253" t="s">
        <v>126</v>
      </c>
      <c r="H129" s="254">
        <v>25</v>
      </c>
      <c r="I129" s="255"/>
      <c r="J129" s="256">
        <f>ROUND(I129*H129,2)</f>
        <v>0</v>
      </c>
      <c r="K129" s="252" t="s">
        <v>127</v>
      </c>
      <c r="L129" s="257"/>
      <c r="M129" s="258" t="s">
        <v>1</v>
      </c>
      <c r="N129" s="259" t="s">
        <v>43</v>
      </c>
      <c r="O129" s="90"/>
      <c r="P129" s="230">
        <f>O129*H129</f>
        <v>0</v>
      </c>
      <c r="Q129" s="230">
        <v>0.0070899999999999999</v>
      </c>
      <c r="R129" s="230">
        <f>Q129*H129</f>
        <v>0.17724999999999999</v>
      </c>
      <c r="S129" s="230">
        <v>0</v>
      </c>
      <c r="T129" s="23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2" t="s">
        <v>137</v>
      </c>
      <c r="AT129" s="232" t="s">
        <v>134</v>
      </c>
      <c r="AU129" s="232" t="s">
        <v>87</v>
      </c>
      <c r="AY129" s="16" t="s">
        <v>121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6" t="s">
        <v>85</v>
      </c>
      <c r="BK129" s="233">
        <f>ROUND(I129*H129,2)</f>
        <v>0</v>
      </c>
      <c r="BL129" s="16" t="s">
        <v>128</v>
      </c>
      <c r="BM129" s="232" t="s">
        <v>138</v>
      </c>
    </row>
    <row r="130" s="13" customFormat="1">
      <c r="A130" s="13"/>
      <c r="B130" s="239"/>
      <c r="C130" s="240"/>
      <c r="D130" s="234" t="s">
        <v>132</v>
      </c>
      <c r="E130" s="241" t="s">
        <v>1</v>
      </c>
      <c r="F130" s="242" t="s">
        <v>133</v>
      </c>
      <c r="G130" s="240"/>
      <c r="H130" s="243">
        <v>25</v>
      </c>
      <c r="I130" s="244"/>
      <c r="J130" s="240"/>
      <c r="K130" s="240"/>
      <c r="L130" s="245"/>
      <c r="M130" s="246"/>
      <c r="N130" s="247"/>
      <c r="O130" s="247"/>
      <c r="P130" s="247"/>
      <c r="Q130" s="247"/>
      <c r="R130" s="247"/>
      <c r="S130" s="247"/>
      <c r="T130" s="24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9" t="s">
        <v>132</v>
      </c>
      <c r="AU130" s="249" t="s">
        <v>87</v>
      </c>
      <c r="AV130" s="13" t="s">
        <v>87</v>
      </c>
      <c r="AW130" s="13" t="s">
        <v>32</v>
      </c>
      <c r="AX130" s="13" t="s">
        <v>85</v>
      </c>
      <c r="AY130" s="249" t="s">
        <v>121</v>
      </c>
    </row>
    <row r="131" s="2" customFormat="1" ht="24.15" customHeight="1">
      <c r="A131" s="37"/>
      <c r="B131" s="38"/>
      <c r="C131" s="221" t="s">
        <v>139</v>
      </c>
      <c r="D131" s="221" t="s">
        <v>123</v>
      </c>
      <c r="E131" s="222" t="s">
        <v>140</v>
      </c>
      <c r="F131" s="223" t="s">
        <v>141</v>
      </c>
      <c r="G131" s="224" t="s">
        <v>126</v>
      </c>
      <c r="H131" s="225">
        <v>25</v>
      </c>
      <c r="I131" s="226"/>
      <c r="J131" s="227">
        <f>ROUND(I131*H131,2)</f>
        <v>0</v>
      </c>
      <c r="K131" s="223" t="s">
        <v>127</v>
      </c>
      <c r="L131" s="43"/>
      <c r="M131" s="228" t="s">
        <v>1</v>
      </c>
      <c r="N131" s="229" t="s">
        <v>43</v>
      </c>
      <c r="O131" s="90"/>
      <c r="P131" s="230">
        <f>O131*H131</f>
        <v>0</v>
      </c>
      <c r="Q131" s="230">
        <v>2.0000000000000002E-05</v>
      </c>
      <c r="R131" s="230">
        <f>Q131*H131</f>
        <v>0.00050000000000000001</v>
      </c>
      <c r="S131" s="230">
        <v>0</v>
      </c>
      <c r="T131" s="23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2" t="s">
        <v>128</v>
      </c>
      <c r="AT131" s="232" t="s">
        <v>123</v>
      </c>
      <c r="AU131" s="232" t="s">
        <v>87</v>
      </c>
      <c r="AY131" s="16" t="s">
        <v>121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6" t="s">
        <v>85</v>
      </c>
      <c r="BK131" s="233">
        <f>ROUND(I131*H131,2)</f>
        <v>0</v>
      </c>
      <c r="BL131" s="16" t="s">
        <v>128</v>
      </c>
      <c r="BM131" s="232" t="s">
        <v>142</v>
      </c>
    </row>
    <row r="132" s="13" customFormat="1">
      <c r="A132" s="13"/>
      <c r="B132" s="239"/>
      <c r="C132" s="240"/>
      <c r="D132" s="234" t="s">
        <v>132</v>
      </c>
      <c r="E132" s="241" t="s">
        <v>1</v>
      </c>
      <c r="F132" s="242" t="s">
        <v>133</v>
      </c>
      <c r="G132" s="240"/>
      <c r="H132" s="243">
        <v>25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132</v>
      </c>
      <c r="AU132" s="249" t="s">
        <v>87</v>
      </c>
      <c r="AV132" s="13" t="s">
        <v>87</v>
      </c>
      <c r="AW132" s="13" t="s">
        <v>32</v>
      </c>
      <c r="AX132" s="13" t="s">
        <v>85</v>
      </c>
      <c r="AY132" s="249" t="s">
        <v>121</v>
      </c>
    </row>
    <row r="133" s="2" customFormat="1" ht="24.15" customHeight="1">
      <c r="A133" s="37"/>
      <c r="B133" s="38"/>
      <c r="C133" s="250" t="s">
        <v>128</v>
      </c>
      <c r="D133" s="250" t="s">
        <v>134</v>
      </c>
      <c r="E133" s="251" t="s">
        <v>143</v>
      </c>
      <c r="F133" s="252" t="s">
        <v>144</v>
      </c>
      <c r="G133" s="253" t="s">
        <v>126</v>
      </c>
      <c r="H133" s="254">
        <v>25</v>
      </c>
      <c r="I133" s="255"/>
      <c r="J133" s="256">
        <f>ROUND(I133*H133,2)</f>
        <v>0</v>
      </c>
      <c r="K133" s="252" t="s">
        <v>1</v>
      </c>
      <c r="L133" s="257"/>
      <c r="M133" s="258" t="s">
        <v>1</v>
      </c>
      <c r="N133" s="259" t="s">
        <v>43</v>
      </c>
      <c r="O133" s="90"/>
      <c r="P133" s="230">
        <f>O133*H133</f>
        <v>0</v>
      </c>
      <c r="Q133" s="230">
        <v>0.002</v>
      </c>
      <c r="R133" s="230">
        <f>Q133*H133</f>
        <v>0.050000000000000003</v>
      </c>
      <c r="S133" s="230">
        <v>0</v>
      </c>
      <c r="T133" s="23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2" t="s">
        <v>137</v>
      </c>
      <c r="AT133" s="232" t="s">
        <v>134</v>
      </c>
      <c r="AU133" s="232" t="s">
        <v>87</v>
      </c>
      <c r="AY133" s="16" t="s">
        <v>121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6" t="s">
        <v>85</v>
      </c>
      <c r="BK133" s="233">
        <f>ROUND(I133*H133,2)</f>
        <v>0</v>
      </c>
      <c r="BL133" s="16" t="s">
        <v>128</v>
      </c>
      <c r="BM133" s="232" t="s">
        <v>145</v>
      </c>
    </row>
    <row r="134" s="13" customFormat="1">
      <c r="A134" s="13"/>
      <c r="B134" s="239"/>
      <c r="C134" s="240"/>
      <c r="D134" s="234" t="s">
        <v>132</v>
      </c>
      <c r="E134" s="241" t="s">
        <v>1</v>
      </c>
      <c r="F134" s="242" t="s">
        <v>133</v>
      </c>
      <c r="G134" s="240"/>
      <c r="H134" s="243">
        <v>25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132</v>
      </c>
      <c r="AU134" s="249" t="s">
        <v>87</v>
      </c>
      <c r="AV134" s="13" t="s">
        <v>87</v>
      </c>
      <c r="AW134" s="13" t="s">
        <v>32</v>
      </c>
      <c r="AX134" s="13" t="s">
        <v>85</v>
      </c>
      <c r="AY134" s="249" t="s">
        <v>121</v>
      </c>
    </row>
    <row r="135" s="2" customFormat="1" ht="21.75" customHeight="1">
      <c r="A135" s="37"/>
      <c r="B135" s="38"/>
      <c r="C135" s="250" t="s">
        <v>146</v>
      </c>
      <c r="D135" s="250" t="s">
        <v>134</v>
      </c>
      <c r="E135" s="251" t="s">
        <v>147</v>
      </c>
      <c r="F135" s="252" t="s">
        <v>148</v>
      </c>
      <c r="G135" s="253" t="s">
        <v>149</v>
      </c>
      <c r="H135" s="254">
        <v>17.5</v>
      </c>
      <c r="I135" s="255"/>
      <c r="J135" s="256">
        <f>ROUND(I135*H135,2)</f>
        <v>0</v>
      </c>
      <c r="K135" s="252" t="s">
        <v>1</v>
      </c>
      <c r="L135" s="257"/>
      <c r="M135" s="258" t="s">
        <v>1</v>
      </c>
      <c r="N135" s="259" t="s">
        <v>43</v>
      </c>
      <c r="O135" s="90"/>
      <c r="P135" s="230">
        <f>O135*H135</f>
        <v>0</v>
      </c>
      <c r="Q135" s="230">
        <v>0.00010000000000000001</v>
      </c>
      <c r="R135" s="230">
        <f>Q135*H135</f>
        <v>0.00175</v>
      </c>
      <c r="S135" s="230">
        <v>0</v>
      </c>
      <c r="T135" s="23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2" t="s">
        <v>137</v>
      </c>
      <c r="AT135" s="232" t="s">
        <v>134</v>
      </c>
      <c r="AU135" s="232" t="s">
        <v>87</v>
      </c>
      <c r="AY135" s="16" t="s">
        <v>121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6" t="s">
        <v>85</v>
      </c>
      <c r="BK135" s="233">
        <f>ROUND(I135*H135,2)</f>
        <v>0</v>
      </c>
      <c r="BL135" s="16" t="s">
        <v>128</v>
      </c>
      <c r="BM135" s="232" t="s">
        <v>150</v>
      </c>
    </row>
    <row r="136" s="13" customFormat="1">
      <c r="A136" s="13"/>
      <c r="B136" s="239"/>
      <c r="C136" s="240"/>
      <c r="D136" s="234" t="s">
        <v>132</v>
      </c>
      <c r="E136" s="241" t="s">
        <v>1</v>
      </c>
      <c r="F136" s="242" t="s">
        <v>151</v>
      </c>
      <c r="G136" s="240"/>
      <c r="H136" s="243">
        <v>17.5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132</v>
      </c>
      <c r="AU136" s="249" t="s">
        <v>87</v>
      </c>
      <c r="AV136" s="13" t="s">
        <v>87</v>
      </c>
      <c r="AW136" s="13" t="s">
        <v>32</v>
      </c>
      <c r="AX136" s="13" t="s">
        <v>85</v>
      </c>
      <c r="AY136" s="249" t="s">
        <v>121</v>
      </c>
    </row>
    <row r="137" s="2" customFormat="1" ht="33" customHeight="1">
      <c r="A137" s="37"/>
      <c r="B137" s="38"/>
      <c r="C137" s="221" t="s">
        <v>152</v>
      </c>
      <c r="D137" s="221" t="s">
        <v>123</v>
      </c>
      <c r="E137" s="222" t="s">
        <v>153</v>
      </c>
      <c r="F137" s="223" t="s">
        <v>154</v>
      </c>
      <c r="G137" s="224" t="s">
        <v>126</v>
      </c>
      <c r="H137" s="225">
        <v>85</v>
      </c>
      <c r="I137" s="226"/>
      <c r="J137" s="227">
        <f>ROUND(I137*H137,2)</f>
        <v>0</v>
      </c>
      <c r="K137" s="223" t="s">
        <v>127</v>
      </c>
      <c r="L137" s="43"/>
      <c r="M137" s="228" t="s">
        <v>1</v>
      </c>
      <c r="N137" s="229" t="s">
        <v>43</v>
      </c>
      <c r="O137" s="90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2" t="s">
        <v>128</v>
      </c>
      <c r="AT137" s="232" t="s">
        <v>123</v>
      </c>
      <c r="AU137" s="232" t="s">
        <v>87</v>
      </c>
      <c r="AY137" s="16" t="s">
        <v>121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6" t="s">
        <v>85</v>
      </c>
      <c r="BK137" s="233">
        <f>ROUND(I137*H137,2)</f>
        <v>0</v>
      </c>
      <c r="BL137" s="16" t="s">
        <v>128</v>
      </c>
      <c r="BM137" s="232" t="s">
        <v>155</v>
      </c>
    </row>
    <row r="138" s="2" customFormat="1">
      <c r="A138" s="37"/>
      <c r="B138" s="38"/>
      <c r="C138" s="39"/>
      <c r="D138" s="234" t="s">
        <v>130</v>
      </c>
      <c r="E138" s="39"/>
      <c r="F138" s="235" t="s">
        <v>156</v>
      </c>
      <c r="G138" s="39"/>
      <c r="H138" s="39"/>
      <c r="I138" s="236"/>
      <c r="J138" s="39"/>
      <c r="K138" s="39"/>
      <c r="L138" s="43"/>
      <c r="M138" s="237"/>
      <c r="N138" s="238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130</v>
      </c>
      <c r="AU138" s="16" t="s">
        <v>87</v>
      </c>
    </row>
    <row r="139" s="13" customFormat="1">
      <c r="A139" s="13"/>
      <c r="B139" s="239"/>
      <c r="C139" s="240"/>
      <c r="D139" s="234" t="s">
        <v>132</v>
      </c>
      <c r="E139" s="241" t="s">
        <v>1</v>
      </c>
      <c r="F139" s="242" t="s">
        <v>157</v>
      </c>
      <c r="G139" s="240"/>
      <c r="H139" s="243">
        <v>85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132</v>
      </c>
      <c r="AU139" s="249" t="s">
        <v>87</v>
      </c>
      <c r="AV139" s="13" t="s">
        <v>87</v>
      </c>
      <c r="AW139" s="13" t="s">
        <v>32</v>
      </c>
      <c r="AX139" s="13" t="s">
        <v>85</v>
      </c>
      <c r="AY139" s="249" t="s">
        <v>121</v>
      </c>
    </row>
    <row r="140" s="2" customFormat="1" ht="21.75" customHeight="1">
      <c r="A140" s="37"/>
      <c r="B140" s="38"/>
      <c r="C140" s="221" t="s">
        <v>158</v>
      </c>
      <c r="D140" s="221" t="s">
        <v>123</v>
      </c>
      <c r="E140" s="222" t="s">
        <v>159</v>
      </c>
      <c r="F140" s="223" t="s">
        <v>160</v>
      </c>
      <c r="G140" s="224" t="s">
        <v>161</v>
      </c>
      <c r="H140" s="225">
        <v>120</v>
      </c>
      <c r="I140" s="226"/>
      <c r="J140" s="227">
        <f>ROUND(I140*H140,2)</f>
        <v>0</v>
      </c>
      <c r="K140" s="223" t="s">
        <v>127</v>
      </c>
      <c r="L140" s="43"/>
      <c r="M140" s="228" t="s">
        <v>1</v>
      </c>
      <c r="N140" s="229" t="s">
        <v>43</v>
      </c>
      <c r="O140" s="90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2" t="s">
        <v>128</v>
      </c>
      <c r="AT140" s="232" t="s">
        <v>123</v>
      </c>
      <c r="AU140" s="232" t="s">
        <v>87</v>
      </c>
      <c r="AY140" s="16" t="s">
        <v>121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6" t="s">
        <v>85</v>
      </c>
      <c r="BK140" s="233">
        <f>ROUND(I140*H140,2)</f>
        <v>0</v>
      </c>
      <c r="BL140" s="16" t="s">
        <v>128</v>
      </c>
      <c r="BM140" s="232" t="s">
        <v>162</v>
      </c>
    </row>
    <row r="141" s="2" customFormat="1">
      <c r="A141" s="37"/>
      <c r="B141" s="38"/>
      <c r="C141" s="39"/>
      <c r="D141" s="234" t="s">
        <v>130</v>
      </c>
      <c r="E141" s="39"/>
      <c r="F141" s="235" t="s">
        <v>163</v>
      </c>
      <c r="G141" s="39"/>
      <c r="H141" s="39"/>
      <c r="I141" s="236"/>
      <c r="J141" s="39"/>
      <c r="K141" s="39"/>
      <c r="L141" s="43"/>
      <c r="M141" s="237"/>
      <c r="N141" s="238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130</v>
      </c>
      <c r="AU141" s="16" t="s">
        <v>87</v>
      </c>
    </row>
    <row r="142" s="13" customFormat="1">
      <c r="A142" s="13"/>
      <c r="B142" s="239"/>
      <c r="C142" s="240"/>
      <c r="D142" s="234" t="s">
        <v>132</v>
      </c>
      <c r="E142" s="241" t="s">
        <v>1</v>
      </c>
      <c r="F142" s="242" t="s">
        <v>164</v>
      </c>
      <c r="G142" s="240"/>
      <c r="H142" s="243">
        <v>120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132</v>
      </c>
      <c r="AU142" s="249" t="s">
        <v>87</v>
      </c>
      <c r="AV142" s="13" t="s">
        <v>87</v>
      </c>
      <c r="AW142" s="13" t="s">
        <v>32</v>
      </c>
      <c r="AX142" s="13" t="s">
        <v>85</v>
      </c>
      <c r="AY142" s="249" t="s">
        <v>121</v>
      </c>
    </row>
    <row r="143" s="2" customFormat="1" ht="24.15" customHeight="1">
      <c r="A143" s="37"/>
      <c r="B143" s="38"/>
      <c r="C143" s="221" t="s">
        <v>137</v>
      </c>
      <c r="D143" s="221" t="s">
        <v>123</v>
      </c>
      <c r="E143" s="222" t="s">
        <v>165</v>
      </c>
      <c r="F143" s="223" t="s">
        <v>166</v>
      </c>
      <c r="G143" s="224" t="s">
        <v>161</v>
      </c>
      <c r="H143" s="225">
        <v>1073.7000000000001</v>
      </c>
      <c r="I143" s="226"/>
      <c r="J143" s="227">
        <f>ROUND(I143*H143,2)</f>
        <v>0</v>
      </c>
      <c r="K143" s="223" t="s">
        <v>127</v>
      </c>
      <c r="L143" s="43"/>
      <c r="M143" s="228" t="s">
        <v>1</v>
      </c>
      <c r="N143" s="229" t="s">
        <v>43</v>
      </c>
      <c r="O143" s="90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2" t="s">
        <v>128</v>
      </c>
      <c r="AT143" s="232" t="s">
        <v>123</v>
      </c>
      <c r="AU143" s="232" t="s">
        <v>87</v>
      </c>
      <c r="AY143" s="16" t="s">
        <v>121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6" t="s">
        <v>85</v>
      </c>
      <c r="BK143" s="233">
        <f>ROUND(I143*H143,2)</f>
        <v>0</v>
      </c>
      <c r="BL143" s="16" t="s">
        <v>128</v>
      </c>
      <c r="BM143" s="232" t="s">
        <v>167</v>
      </c>
    </row>
    <row r="144" s="2" customFormat="1">
      <c r="A144" s="37"/>
      <c r="B144" s="38"/>
      <c r="C144" s="39"/>
      <c r="D144" s="234" t="s">
        <v>130</v>
      </c>
      <c r="E144" s="39"/>
      <c r="F144" s="235" t="s">
        <v>168</v>
      </c>
      <c r="G144" s="39"/>
      <c r="H144" s="39"/>
      <c r="I144" s="236"/>
      <c r="J144" s="39"/>
      <c r="K144" s="39"/>
      <c r="L144" s="43"/>
      <c r="M144" s="237"/>
      <c r="N144" s="238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130</v>
      </c>
      <c r="AU144" s="16" t="s">
        <v>87</v>
      </c>
    </row>
    <row r="145" s="13" customFormat="1">
      <c r="A145" s="13"/>
      <c r="B145" s="239"/>
      <c r="C145" s="240"/>
      <c r="D145" s="234" t="s">
        <v>132</v>
      </c>
      <c r="E145" s="241" t="s">
        <v>1</v>
      </c>
      <c r="F145" s="242" t="s">
        <v>169</v>
      </c>
      <c r="G145" s="240"/>
      <c r="H145" s="243">
        <v>1073.7000000000001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132</v>
      </c>
      <c r="AU145" s="249" t="s">
        <v>87</v>
      </c>
      <c r="AV145" s="13" t="s">
        <v>87</v>
      </c>
      <c r="AW145" s="13" t="s">
        <v>32</v>
      </c>
      <c r="AX145" s="13" t="s">
        <v>85</v>
      </c>
      <c r="AY145" s="249" t="s">
        <v>121</v>
      </c>
    </row>
    <row r="146" s="2" customFormat="1" ht="24.15" customHeight="1">
      <c r="A146" s="37"/>
      <c r="B146" s="38"/>
      <c r="C146" s="221" t="s">
        <v>170</v>
      </c>
      <c r="D146" s="221" t="s">
        <v>123</v>
      </c>
      <c r="E146" s="222" t="s">
        <v>171</v>
      </c>
      <c r="F146" s="223" t="s">
        <v>172</v>
      </c>
      <c r="G146" s="224" t="s">
        <v>161</v>
      </c>
      <c r="H146" s="225">
        <v>690</v>
      </c>
      <c r="I146" s="226"/>
      <c r="J146" s="227">
        <f>ROUND(I146*H146,2)</f>
        <v>0</v>
      </c>
      <c r="K146" s="223" t="s">
        <v>127</v>
      </c>
      <c r="L146" s="43"/>
      <c r="M146" s="228" t="s">
        <v>1</v>
      </c>
      <c r="N146" s="229" t="s">
        <v>43</v>
      </c>
      <c r="O146" s="90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2" t="s">
        <v>128</v>
      </c>
      <c r="AT146" s="232" t="s">
        <v>123</v>
      </c>
      <c r="AU146" s="232" t="s">
        <v>87</v>
      </c>
      <c r="AY146" s="16" t="s">
        <v>121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6" t="s">
        <v>85</v>
      </c>
      <c r="BK146" s="233">
        <f>ROUND(I146*H146,2)</f>
        <v>0</v>
      </c>
      <c r="BL146" s="16" t="s">
        <v>128</v>
      </c>
      <c r="BM146" s="232" t="s">
        <v>173</v>
      </c>
    </row>
    <row r="147" s="2" customFormat="1">
      <c r="A147" s="37"/>
      <c r="B147" s="38"/>
      <c r="C147" s="39"/>
      <c r="D147" s="234" t="s">
        <v>130</v>
      </c>
      <c r="E147" s="39"/>
      <c r="F147" s="235" t="s">
        <v>174</v>
      </c>
      <c r="G147" s="39"/>
      <c r="H147" s="39"/>
      <c r="I147" s="236"/>
      <c r="J147" s="39"/>
      <c r="K147" s="39"/>
      <c r="L147" s="43"/>
      <c r="M147" s="237"/>
      <c r="N147" s="238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130</v>
      </c>
      <c r="AU147" s="16" t="s">
        <v>87</v>
      </c>
    </row>
    <row r="148" s="13" customFormat="1">
      <c r="A148" s="13"/>
      <c r="B148" s="239"/>
      <c r="C148" s="240"/>
      <c r="D148" s="234" t="s">
        <v>132</v>
      </c>
      <c r="E148" s="241" t="s">
        <v>1</v>
      </c>
      <c r="F148" s="242" t="s">
        <v>175</v>
      </c>
      <c r="G148" s="240"/>
      <c r="H148" s="243">
        <v>138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132</v>
      </c>
      <c r="AU148" s="249" t="s">
        <v>87</v>
      </c>
      <c r="AV148" s="13" t="s">
        <v>87</v>
      </c>
      <c r="AW148" s="13" t="s">
        <v>32</v>
      </c>
      <c r="AX148" s="13" t="s">
        <v>78</v>
      </c>
      <c r="AY148" s="249" t="s">
        <v>121</v>
      </c>
    </row>
    <row r="149" s="13" customFormat="1">
      <c r="A149" s="13"/>
      <c r="B149" s="239"/>
      <c r="C149" s="240"/>
      <c r="D149" s="234" t="s">
        <v>132</v>
      </c>
      <c r="E149" s="241" t="s">
        <v>1</v>
      </c>
      <c r="F149" s="242" t="s">
        <v>175</v>
      </c>
      <c r="G149" s="240"/>
      <c r="H149" s="243">
        <v>138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132</v>
      </c>
      <c r="AU149" s="249" t="s">
        <v>87</v>
      </c>
      <c r="AV149" s="13" t="s">
        <v>87</v>
      </c>
      <c r="AW149" s="13" t="s">
        <v>32</v>
      </c>
      <c r="AX149" s="13" t="s">
        <v>78</v>
      </c>
      <c r="AY149" s="249" t="s">
        <v>121</v>
      </c>
    </row>
    <row r="150" s="13" customFormat="1">
      <c r="A150" s="13"/>
      <c r="B150" s="239"/>
      <c r="C150" s="240"/>
      <c r="D150" s="234" t="s">
        <v>132</v>
      </c>
      <c r="E150" s="241" t="s">
        <v>1</v>
      </c>
      <c r="F150" s="242" t="s">
        <v>175</v>
      </c>
      <c r="G150" s="240"/>
      <c r="H150" s="243">
        <v>138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132</v>
      </c>
      <c r="AU150" s="249" t="s">
        <v>87</v>
      </c>
      <c r="AV150" s="13" t="s">
        <v>87</v>
      </c>
      <c r="AW150" s="13" t="s">
        <v>32</v>
      </c>
      <c r="AX150" s="13" t="s">
        <v>78</v>
      </c>
      <c r="AY150" s="249" t="s">
        <v>121</v>
      </c>
    </row>
    <row r="151" s="13" customFormat="1">
      <c r="A151" s="13"/>
      <c r="B151" s="239"/>
      <c r="C151" s="240"/>
      <c r="D151" s="234" t="s">
        <v>132</v>
      </c>
      <c r="E151" s="241" t="s">
        <v>1</v>
      </c>
      <c r="F151" s="242" t="s">
        <v>175</v>
      </c>
      <c r="G151" s="240"/>
      <c r="H151" s="243">
        <v>138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132</v>
      </c>
      <c r="AU151" s="249" t="s">
        <v>87</v>
      </c>
      <c r="AV151" s="13" t="s">
        <v>87</v>
      </c>
      <c r="AW151" s="13" t="s">
        <v>32</v>
      </c>
      <c r="AX151" s="13" t="s">
        <v>78</v>
      </c>
      <c r="AY151" s="249" t="s">
        <v>121</v>
      </c>
    </row>
    <row r="152" s="13" customFormat="1">
      <c r="A152" s="13"/>
      <c r="B152" s="239"/>
      <c r="C152" s="240"/>
      <c r="D152" s="234" t="s">
        <v>132</v>
      </c>
      <c r="E152" s="241" t="s">
        <v>1</v>
      </c>
      <c r="F152" s="242" t="s">
        <v>175</v>
      </c>
      <c r="G152" s="240"/>
      <c r="H152" s="243">
        <v>138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9" t="s">
        <v>132</v>
      </c>
      <c r="AU152" s="249" t="s">
        <v>87</v>
      </c>
      <c r="AV152" s="13" t="s">
        <v>87</v>
      </c>
      <c r="AW152" s="13" t="s">
        <v>32</v>
      </c>
      <c r="AX152" s="13" t="s">
        <v>78</v>
      </c>
      <c r="AY152" s="249" t="s">
        <v>121</v>
      </c>
    </row>
    <row r="153" s="14" customFormat="1">
      <c r="A153" s="14"/>
      <c r="B153" s="260"/>
      <c r="C153" s="261"/>
      <c r="D153" s="234" t="s">
        <v>132</v>
      </c>
      <c r="E153" s="262" t="s">
        <v>1</v>
      </c>
      <c r="F153" s="263" t="s">
        <v>176</v>
      </c>
      <c r="G153" s="261"/>
      <c r="H153" s="264">
        <v>690</v>
      </c>
      <c r="I153" s="265"/>
      <c r="J153" s="261"/>
      <c r="K153" s="261"/>
      <c r="L153" s="266"/>
      <c r="M153" s="267"/>
      <c r="N153" s="268"/>
      <c r="O153" s="268"/>
      <c r="P153" s="268"/>
      <c r="Q153" s="268"/>
      <c r="R153" s="268"/>
      <c r="S153" s="268"/>
      <c r="T153" s="26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0" t="s">
        <v>132</v>
      </c>
      <c r="AU153" s="270" t="s">
        <v>87</v>
      </c>
      <c r="AV153" s="14" t="s">
        <v>128</v>
      </c>
      <c r="AW153" s="14" t="s">
        <v>32</v>
      </c>
      <c r="AX153" s="14" t="s">
        <v>85</v>
      </c>
      <c r="AY153" s="270" t="s">
        <v>121</v>
      </c>
    </row>
    <row r="154" s="2" customFormat="1" ht="24.15" customHeight="1">
      <c r="A154" s="37"/>
      <c r="B154" s="38"/>
      <c r="C154" s="221" t="s">
        <v>177</v>
      </c>
      <c r="D154" s="221" t="s">
        <v>123</v>
      </c>
      <c r="E154" s="222" t="s">
        <v>178</v>
      </c>
      <c r="F154" s="223" t="s">
        <v>179</v>
      </c>
      <c r="G154" s="224" t="s">
        <v>161</v>
      </c>
      <c r="H154" s="225">
        <v>294</v>
      </c>
      <c r="I154" s="226"/>
      <c r="J154" s="227">
        <f>ROUND(I154*H154,2)</f>
        <v>0</v>
      </c>
      <c r="K154" s="223" t="s">
        <v>127</v>
      </c>
      <c r="L154" s="43"/>
      <c r="M154" s="228" t="s">
        <v>1</v>
      </c>
      <c r="N154" s="229" t="s">
        <v>43</v>
      </c>
      <c r="O154" s="90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2" t="s">
        <v>128</v>
      </c>
      <c r="AT154" s="232" t="s">
        <v>123</v>
      </c>
      <c r="AU154" s="232" t="s">
        <v>87</v>
      </c>
      <c r="AY154" s="16" t="s">
        <v>121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6" t="s">
        <v>85</v>
      </c>
      <c r="BK154" s="233">
        <f>ROUND(I154*H154,2)</f>
        <v>0</v>
      </c>
      <c r="BL154" s="16" t="s">
        <v>128</v>
      </c>
      <c r="BM154" s="232" t="s">
        <v>180</v>
      </c>
    </row>
    <row r="155" s="2" customFormat="1">
      <c r="A155" s="37"/>
      <c r="B155" s="38"/>
      <c r="C155" s="39"/>
      <c r="D155" s="234" t="s">
        <v>130</v>
      </c>
      <c r="E155" s="39"/>
      <c r="F155" s="235" t="s">
        <v>181</v>
      </c>
      <c r="G155" s="39"/>
      <c r="H155" s="39"/>
      <c r="I155" s="236"/>
      <c r="J155" s="39"/>
      <c r="K155" s="39"/>
      <c r="L155" s="43"/>
      <c r="M155" s="237"/>
      <c r="N155" s="238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130</v>
      </c>
      <c r="AU155" s="16" t="s">
        <v>87</v>
      </c>
    </row>
    <row r="156" s="13" customFormat="1">
      <c r="A156" s="13"/>
      <c r="B156" s="239"/>
      <c r="C156" s="240"/>
      <c r="D156" s="234" t="s">
        <v>132</v>
      </c>
      <c r="E156" s="241" t="s">
        <v>1</v>
      </c>
      <c r="F156" s="242" t="s">
        <v>182</v>
      </c>
      <c r="G156" s="240"/>
      <c r="H156" s="243">
        <v>58.799999999999997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9" t="s">
        <v>132</v>
      </c>
      <c r="AU156" s="249" t="s">
        <v>87</v>
      </c>
      <c r="AV156" s="13" t="s">
        <v>87</v>
      </c>
      <c r="AW156" s="13" t="s">
        <v>32</v>
      </c>
      <c r="AX156" s="13" t="s">
        <v>78</v>
      </c>
      <c r="AY156" s="249" t="s">
        <v>121</v>
      </c>
    </row>
    <row r="157" s="13" customFormat="1">
      <c r="A157" s="13"/>
      <c r="B157" s="239"/>
      <c r="C157" s="240"/>
      <c r="D157" s="234" t="s">
        <v>132</v>
      </c>
      <c r="E157" s="241" t="s">
        <v>1</v>
      </c>
      <c r="F157" s="242" t="s">
        <v>182</v>
      </c>
      <c r="G157" s="240"/>
      <c r="H157" s="243">
        <v>58.799999999999997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132</v>
      </c>
      <c r="AU157" s="249" t="s">
        <v>87</v>
      </c>
      <c r="AV157" s="13" t="s">
        <v>87</v>
      </c>
      <c r="AW157" s="13" t="s">
        <v>32</v>
      </c>
      <c r="AX157" s="13" t="s">
        <v>78</v>
      </c>
      <c r="AY157" s="249" t="s">
        <v>121</v>
      </c>
    </row>
    <row r="158" s="13" customFormat="1">
      <c r="A158" s="13"/>
      <c r="B158" s="239"/>
      <c r="C158" s="240"/>
      <c r="D158" s="234" t="s">
        <v>132</v>
      </c>
      <c r="E158" s="241" t="s">
        <v>1</v>
      </c>
      <c r="F158" s="242" t="s">
        <v>182</v>
      </c>
      <c r="G158" s="240"/>
      <c r="H158" s="243">
        <v>58.799999999999997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132</v>
      </c>
      <c r="AU158" s="249" t="s">
        <v>87</v>
      </c>
      <c r="AV158" s="13" t="s">
        <v>87</v>
      </c>
      <c r="AW158" s="13" t="s">
        <v>32</v>
      </c>
      <c r="AX158" s="13" t="s">
        <v>78</v>
      </c>
      <c r="AY158" s="249" t="s">
        <v>121</v>
      </c>
    </row>
    <row r="159" s="13" customFormat="1">
      <c r="A159" s="13"/>
      <c r="B159" s="239"/>
      <c r="C159" s="240"/>
      <c r="D159" s="234" t="s">
        <v>132</v>
      </c>
      <c r="E159" s="241" t="s">
        <v>1</v>
      </c>
      <c r="F159" s="242" t="s">
        <v>182</v>
      </c>
      <c r="G159" s="240"/>
      <c r="H159" s="243">
        <v>58.799999999999997</v>
      </c>
      <c r="I159" s="244"/>
      <c r="J159" s="240"/>
      <c r="K159" s="240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132</v>
      </c>
      <c r="AU159" s="249" t="s">
        <v>87</v>
      </c>
      <c r="AV159" s="13" t="s">
        <v>87</v>
      </c>
      <c r="AW159" s="13" t="s">
        <v>32</v>
      </c>
      <c r="AX159" s="13" t="s">
        <v>78</v>
      </c>
      <c r="AY159" s="249" t="s">
        <v>121</v>
      </c>
    </row>
    <row r="160" s="13" customFormat="1">
      <c r="A160" s="13"/>
      <c r="B160" s="239"/>
      <c r="C160" s="240"/>
      <c r="D160" s="234" t="s">
        <v>132</v>
      </c>
      <c r="E160" s="241" t="s">
        <v>1</v>
      </c>
      <c r="F160" s="242" t="s">
        <v>182</v>
      </c>
      <c r="G160" s="240"/>
      <c r="H160" s="243">
        <v>58.799999999999997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9" t="s">
        <v>132</v>
      </c>
      <c r="AU160" s="249" t="s">
        <v>87</v>
      </c>
      <c r="AV160" s="13" t="s">
        <v>87</v>
      </c>
      <c r="AW160" s="13" t="s">
        <v>32</v>
      </c>
      <c r="AX160" s="13" t="s">
        <v>78</v>
      </c>
      <c r="AY160" s="249" t="s">
        <v>121</v>
      </c>
    </row>
    <row r="161" s="14" customFormat="1">
      <c r="A161" s="14"/>
      <c r="B161" s="260"/>
      <c r="C161" s="261"/>
      <c r="D161" s="234" t="s">
        <v>132</v>
      </c>
      <c r="E161" s="262" t="s">
        <v>1</v>
      </c>
      <c r="F161" s="263" t="s">
        <v>176</v>
      </c>
      <c r="G161" s="261"/>
      <c r="H161" s="264">
        <v>294</v>
      </c>
      <c r="I161" s="265"/>
      <c r="J161" s="261"/>
      <c r="K161" s="261"/>
      <c r="L161" s="266"/>
      <c r="M161" s="267"/>
      <c r="N161" s="268"/>
      <c r="O161" s="268"/>
      <c r="P161" s="268"/>
      <c r="Q161" s="268"/>
      <c r="R161" s="268"/>
      <c r="S161" s="268"/>
      <c r="T161" s="26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0" t="s">
        <v>132</v>
      </c>
      <c r="AU161" s="270" t="s">
        <v>87</v>
      </c>
      <c r="AV161" s="14" t="s">
        <v>128</v>
      </c>
      <c r="AW161" s="14" t="s">
        <v>32</v>
      </c>
      <c r="AX161" s="14" t="s">
        <v>85</v>
      </c>
      <c r="AY161" s="270" t="s">
        <v>121</v>
      </c>
    </row>
    <row r="162" s="2" customFormat="1" ht="24.15" customHeight="1">
      <c r="A162" s="37"/>
      <c r="B162" s="38"/>
      <c r="C162" s="221" t="s">
        <v>183</v>
      </c>
      <c r="D162" s="221" t="s">
        <v>123</v>
      </c>
      <c r="E162" s="222" t="s">
        <v>184</v>
      </c>
      <c r="F162" s="223" t="s">
        <v>185</v>
      </c>
      <c r="G162" s="224" t="s">
        <v>161</v>
      </c>
      <c r="H162" s="225">
        <v>4225.5</v>
      </c>
      <c r="I162" s="226"/>
      <c r="J162" s="227">
        <f>ROUND(I162*H162,2)</f>
        <v>0</v>
      </c>
      <c r="K162" s="223" t="s">
        <v>127</v>
      </c>
      <c r="L162" s="43"/>
      <c r="M162" s="228" t="s">
        <v>1</v>
      </c>
      <c r="N162" s="229" t="s">
        <v>43</v>
      </c>
      <c r="O162" s="90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2" t="s">
        <v>128</v>
      </c>
      <c r="AT162" s="232" t="s">
        <v>123</v>
      </c>
      <c r="AU162" s="232" t="s">
        <v>87</v>
      </c>
      <c r="AY162" s="16" t="s">
        <v>121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6" t="s">
        <v>85</v>
      </c>
      <c r="BK162" s="233">
        <f>ROUND(I162*H162,2)</f>
        <v>0</v>
      </c>
      <c r="BL162" s="16" t="s">
        <v>128</v>
      </c>
      <c r="BM162" s="232" t="s">
        <v>186</v>
      </c>
    </row>
    <row r="163" s="13" customFormat="1">
      <c r="A163" s="13"/>
      <c r="B163" s="239"/>
      <c r="C163" s="240"/>
      <c r="D163" s="234" t="s">
        <v>132</v>
      </c>
      <c r="E163" s="241" t="s">
        <v>1</v>
      </c>
      <c r="F163" s="242" t="s">
        <v>187</v>
      </c>
      <c r="G163" s="240"/>
      <c r="H163" s="243">
        <v>845.10000000000002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132</v>
      </c>
      <c r="AU163" s="249" t="s">
        <v>87</v>
      </c>
      <c r="AV163" s="13" t="s">
        <v>87</v>
      </c>
      <c r="AW163" s="13" t="s">
        <v>32</v>
      </c>
      <c r="AX163" s="13" t="s">
        <v>78</v>
      </c>
      <c r="AY163" s="249" t="s">
        <v>121</v>
      </c>
    </row>
    <row r="164" s="13" customFormat="1">
      <c r="A164" s="13"/>
      <c r="B164" s="239"/>
      <c r="C164" s="240"/>
      <c r="D164" s="234" t="s">
        <v>132</v>
      </c>
      <c r="E164" s="241" t="s">
        <v>1</v>
      </c>
      <c r="F164" s="242" t="s">
        <v>187</v>
      </c>
      <c r="G164" s="240"/>
      <c r="H164" s="243">
        <v>845.10000000000002</v>
      </c>
      <c r="I164" s="244"/>
      <c r="J164" s="240"/>
      <c r="K164" s="240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132</v>
      </c>
      <c r="AU164" s="249" t="s">
        <v>87</v>
      </c>
      <c r="AV164" s="13" t="s">
        <v>87</v>
      </c>
      <c r="AW164" s="13" t="s">
        <v>32</v>
      </c>
      <c r="AX164" s="13" t="s">
        <v>78</v>
      </c>
      <c r="AY164" s="249" t="s">
        <v>121</v>
      </c>
    </row>
    <row r="165" s="13" customFormat="1">
      <c r="A165" s="13"/>
      <c r="B165" s="239"/>
      <c r="C165" s="240"/>
      <c r="D165" s="234" t="s">
        <v>132</v>
      </c>
      <c r="E165" s="241" t="s">
        <v>1</v>
      </c>
      <c r="F165" s="242" t="s">
        <v>187</v>
      </c>
      <c r="G165" s="240"/>
      <c r="H165" s="243">
        <v>845.10000000000002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9" t="s">
        <v>132</v>
      </c>
      <c r="AU165" s="249" t="s">
        <v>87</v>
      </c>
      <c r="AV165" s="13" t="s">
        <v>87</v>
      </c>
      <c r="AW165" s="13" t="s">
        <v>32</v>
      </c>
      <c r="AX165" s="13" t="s">
        <v>78</v>
      </c>
      <c r="AY165" s="249" t="s">
        <v>121</v>
      </c>
    </row>
    <row r="166" s="13" customFormat="1">
      <c r="A166" s="13"/>
      <c r="B166" s="239"/>
      <c r="C166" s="240"/>
      <c r="D166" s="234" t="s">
        <v>132</v>
      </c>
      <c r="E166" s="241" t="s">
        <v>1</v>
      </c>
      <c r="F166" s="242" t="s">
        <v>187</v>
      </c>
      <c r="G166" s="240"/>
      <c r="H166" s="243">
        <v>845.10000000000002</v>
      </c>
      <c r="I166" s="244"/>
      <c r="J166" s="240"/>
      <c r="K166" s="240"/>
      <c r="L166" s="245"/>
      <c r="M166" s="246"/>
      <c r="N166" s="247"/>
      <c r="O166" s="247"/>
      <c r="P166" s="247"/>
      <c r="Q166" s="247"/>
      <c r="R166" s="247"/>
      <c r="S166" s="247"/>
      <c r="T166" s="24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9" t="s">
        <v>132</v>
      </c>
      <c r="AU166" s="249" t="s">
        <v>87</v>
      </c>
      <c r="AV166" s="13" t="s">
        <v>87</v>
      </c>
      <c r="AW166" s="13" t="s">
        <v>32</v>
      </c>
      <c r="AX166" s="13" t="s">
        <v>78</v>
      </c>
      <c r="AY166" s="249" t="s">
        <v>121</v>
      </c>
    </row>
    <row r="167" s="13" customFormat="1">
      <c r="A167" s="13"/>
      <c r="B167" s="239"/>
      <c r="C167" s="240"/>
      <c r="D167" s="234" t="s">
        <v>132</v>
      </c>
      <c r="E167" s="241" t="s">
        <v>1</v>
      </c>
      <c r="F167" s="242" t="s">
        <v>187</v>
      </c>
      <c r="G167" s="240"/>
      <c r="H167" s="243">
        <v>845.10000000000002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132</v>
      </c>
      <c r="AU167" s="249" t="s">
        <v>87</v>
      </c>
      <c r="AV167" s="13" t="s">
        <v>87</v>
      </c>
      <c r="AW167" s="13" t="s">
        <v>32</v>
      </c>
      <c r="AX167" s="13" t="s">
        <v>78</v>
      </c>
      <c r="AY167" s="249" t="s">
        <v>121</v>
      </c>
    </row>
    <row r="168" s="14" customFormat="1">
      <c r="A168" s="14"/>
      <c r="B168" s="260"/>
      <c r="C168" s="261"/>
      <c r="D168" s="234" t="s">
        <v>132</v>
      </c>
      <c r="E168" s="262" t="s">
        <v>1</v>
      </c>
      <c r="F168" s="263" t="s">
        <v>176</v>
      </c>
      <c r="G168" s="261"/>
      <c r="H168" s="264">
        <v>4225.5</v>
      </c>
      <c r="I168" s="265"/>
      <c r="J168" s="261"/>
      <c r="K168" s="261"/>
      <c r="L168" s="266"/>
      <c r="M168" s="267"/>
      <c r="N168" s="268"/>
      <c r="O168" s="268"/>
      <c r="P168" s="268"/>
      <c r="Q168" s="268"/>
      <c r="R168" s="268"/>
      <c r="S168" s="268"/>
      <c r="T168" s="26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0" t="s">
        <v>132</v>
      </c>
      <c r="AU168" s="270" t="s">
        <v>87</v>
      </c>
      <c r="AV168" s="14" t="s">
        <v>128</v>
      </c>
      <c r="AW168" s="14" t="s">
        <v>32</v>
      </c>
      <c r="AX168" s="14" t="s">
        <v>85</v>
      </c>
      <c r="AY168" s="270" t="s">
        <v>121</v>
      </c>
    </row>
    <row r="169" s="2" customFormat="1" ht="21.75" customHeight="1">
      <c r="A169" s="37"/>
      <c r="B169" s="38"/>
      <c r="C169" s="221" t="s">
        <v>188</v>
      </c>
      <c r="D169" s="221" t="s">
        <v>123</v>
      </c>
      <c r="E169" s="222" t="s">
        <v>189</v>
      </c>
      <c r="F169" s="223" t="s">
        <v>190</v>
      </c>
      <c r="G169" s="224" t="s">
        <v>161</v>
      </c>
      <c r="H169" s="225">
        <v>6760.8000000000002</v>
      </c>
      <c r="I169" s="226"/>
      <c r="J169" s="227">
        <f>ROUND(I169*H169,2)</f>
        <v>0</v>
      </c>
      <c r="K169" s="223" t="s">
        <v>127</v>
      </c>
      <c r="L169" s="43"/>
      <c r="M169" s="228" t="s">
        <v>1</v>
      </c>
      <c r="N169" s="229" t="s">
        <v>43</v>
      </c>
      <c r="O169" s="90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2" t="s">
        <v>128</v>
      </c>
      <c r="AT169" s="232" t="s">
        <v>123</v>
      </c>
      <c r="AU169" s="232" t="s">
        <v>87</v>
      </c>
      <c r="AY169" s="16" t="s">
        <v>121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6" t="s">
        <v>85</v>
      </c>
      <c r="BK169" s="233">
        <f>ROUND(I169*H169,2)</f>
        <v>0</v>
      </c>
      <c r="BL169" s="16" t="s">
        <v>128</v>
      </c>
      <c r="BM169" s="232" t="s">
        <v>191</v>
      </c>
    </row>
    <row r="170" s="13" customFormat="1">
      <c r="A170" s="13"/>
      <c r="B170" s="239"/>
      <c r="C170" s="240"/>
      <c r="D170" s="234" t="s">
        <v>132</v>
      </c>
      <c r="E170" s="241" t="s">
        <v>1</v>
      </c>
      <c r="F170" s="242" t="s">
        <v>192</v>
      </c>
      <c r="G170" s="240"/>
      <c r="H170" s="243">
        <v>1690.2000000000001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132</v>
      </c>
      <c r="AU170" s="249" t="s">
        <v>87</v>
      </c>
      <c r="AV170" s="13" t="s">
        <v>87</v>
      </c>
      <c r="AW170" s="13" t="s">
        <v>32</v>
      </c>
      <c r="AX170" s="13" t="s">
        <v>78</v>
      </c>
      <c r="AY170" s="249" t="s">
        <v>121</v>
      </c>
    </row>
    <row r="171" s="13" customFormat="1">
      <c r="A171" s="13"/>
      <c r="B171" s="239"/>
      <c r="C171" s="240"/>
      <c r="D171" s="234" t="s">
        <v>132</v>
      </c>
      <c r="E171" s="241" t="s">
        <v>1</v>
      </c>
      <c r="F171" s="242" t="s">
        <v>192</v>
      </c>
      <c r="G171" s="240"/>
      <c r="H171" s="243">
        <v>1690.2000000000001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132</v>
      </c>
      <c r="AU171" s="249" t="s">
        <v>87</v>
      </c>
      <c r="AV171" s="13" t="s">
        <v>87</v>
      </c>
      <c r="AW171" s="13" t="s">
        <v>32</v>
      </c>
      <c r="AX171" s="13" t="s">
        <v>78</v>
      </c>
      <c r="AY171" s="249" t="s">
        <v>121</v>
      </c>
    </row>
    <row r="172" s="13" customFormat="1">
      <c r="A172" s="13"/>
      <c r="B172" s="239"/>
      <c r="C172" s="240"/>
      <c r="D172" s="234" t="s">
        <v>132</v>
      </c>
      <c r="E172" s="241" t="s">
        <v>1</v>
      </c>
      <c r="F172" s="242" t="s">
        <v>192</v>
      </c>
      <c r="G172" s="240"/>
      <c r="H172" s="243">
        <v>1690.2000000000001</v>
      </c>
      <c r="I172" s="244"/>
      <c r="J172" s="240"/>
      <c r="K172" s="240"/>
      <c r="L172" s="245"/>
      <c r="M172" s="246"/>
      <c r="N172" s="247"/>
      <c r="O172" s="247"/>
      <c r="P172" s="247"/>
      <c r="Q172" s="247"/>
      <c r="R172" s="247"/>
      <c r="S172" s="247"/>
      <c r="T172" s="24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9" t="s">
        <v>132</v>
      </c>
      <c r="AU172" s="249" t="s">
        <v>87</v>
      </c>
      <c r="AV172" s="13" t="s">
        <v>87</v>
      </c>
      <c r="AW172" s="13" t="s">
        <v>32</v>
      </c>
      <c r="AX172" s="13" t="s">
        <v>78</v>
      </c>
      <c r="AY172" s="249" t="s">
        <v>121</v>
      </c>
    </row>
    <row r="173" s="13" customFormat="1">
      <c r="A173" s="13"/>
      <c r="B173" s="239"/>
      <c r="C173" s="240"/>
      <c r="D173" s="234" t="s">
        <v>132</v>
      </c>
      <c r="E173" s="241" t="s">
        <v>1</v>
      </c>
      <c r="F173" s="242" t="s">
        <v>187</v>
      </c>
      <c r="G173" s="240"/>
      <c r="H173" s="243">
        <v>845.10000000000002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132</v>
      </c>
      <c r="AU173" s="249" t="s">
        <v>87</v>
      </c>
      <c r="AV173" s="13" t="s">
        <v>87</v>
      </c>
      <c r="AW173" s="13" t="s">
        <v>32</v>
      </c>
      <c r="AX173" s="13" t="s">
        <v>78</v>
      </c>
      <c r="AY173" s="249" t="s">
        <v>121</v>
      </c>
    </row>
    <row r="174" s="13" customFormat="1">
      <c r="A174" s="13"/>
      <c r="B174" s="239"/>
      <c r="C174" s="240"/>
      <c r="D174" s="234" t="s">
        <v>132</v>
      </c>
      <c r="E174" s="241" t="s">
        <v>1</v>
      </c>
      <c r="F174" s="242" t="s">
        <v>187</v>
      </c>
      <c r="G174" s="240"/>
      <c r="H174" s="243">
        <v>845.10000000000002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132</v>
      </c>
      <c r="AU174" s="249" t="s">
        <v>87</v>
      </c>
      <c r="AV174" s="13" t="s">
        <v>87</v>
      </c>
      <c r="AW174" s="13" t="s">
        <v>32</v>
      </c>
      <c r="AX174" s="13" t="s">
        <v>78</v>
      </c>
      <c r="AY174" s="249" t="s">
        <v>121</v>
      </c>
    </row>
    <row r="175" s="14" customFormat="1">
      <c r="A175" s="14"/>
      <c r="B175" s="260"/>
      <c r="C175" s="261"/>
      <c r="D175" s="234" t="s">
        <v>132</v>
      </c>
      <c r="E175" s="262" t="s">
        <v>1</v>
      </c>
      <c r="F175" s="263" t="s">
        <v>176</v>
      </c>
      <c r="G175" s="261"/>
      <c r="H175" s="264">
        <v>6760.8000000000011</v>
      </c>
      <c r="I175" s="265"/>
      <c r="J175" s="261"/>
      <c r="K175" s="261"/>
      <c r="L175" s="266"/>
      <c r="M175" s="267"/>
      <c r="N175" s="268"/>
      <c r="O175" s="268"/>
      <c r="P175" s="268"/>
      <c r="Q175" s="268"/>
      <c r="R175" s="268"/>
      <c r="S175" s="268"/>
      <c r="T175" s="26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70" t="s">
        <v>132</v>
      </c>
      <c r="AU175" s="270" t="s">
        <v>87</v>
      </c>
      <c r="AV175" s="14" t="s">
        <v>128</v>
      </c>
      <c r="AW175" s="14" t="s">
        <v>32</v>
      </c>
      <c r="AX175" s="14" t="s">
        <v>85</v>
      </c>
      <c r="AY175" s="270" t="s">
        <v>121</v>
      </c>
    </row>
    <row r="176" s="2" customFormat="1" ht="21.75" customHeight="1">
      <c r="A176" s="37"/>
      <c r="B176" s="38"/>
      <c r="C176" s="221" t="s">
        <v>193</v>
      </c>
      <c r="D176" s="221" t="s">
        <v>123</v>
      </c>
      <c r="E176" s="222" t="s">
        <v>194</v>
      </c>
      <c r="F176" s="223" t="s">
        <v>195</v>
      </c>
      <c r="G176" s="224" t="s">
        <v>196</v>
      </c>
      <c r="H176" s="225">
        <v>60.32</v>
      </c>
      <c r="I176" s="226"/>
      <c r="J176" s="227">
        <f>ROUND(I176*H176,2)</f>
        <v>0</v>
      </c>
      <c r="K176" s="223" t="s">
        <v>127</v>
      </c>
      <c r="L176" s="43"/>
      <c r="M176" s="228" t="s">
        <v>1</v>
      </c>
      <c r="N176" s="229" t="s">
        <v>43</v>
      </c>
      <c r="O176" s="90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2" t="s">
        <v>128</v>
      </c>
      <c r="AT176" s="232" t="s">
        <v>123</v>
      </c>
      <c r="AU176" s="232" t="s">
        <v>87</v>
      </c>
      <c r="AY176" s="16" t="s">
        <v>121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6" t="s">
        <v>85</v>
      </c>
      <c r="BK176" s="233">
        <f>ROUND(I176*H176,2)</f>
        <v>0</v>
      </c>
      <c r="BL176" s="16" t="s">
        <v>128</v>
      </c>
      <c r="BM176" s="232" t="s">
        <v>197</v>
      </c>
    </row>
    <row r="177" s="13" customFormat="1">
      <c r="A177" s="13"/>
      <c r="B177" s="239"/>
      <c r="C177" s="240"/>
      <c r="D177" s="234" t="s">
        <v>132</v>
      </c>
      <c r="E177" s="241" t="s">
        <v>1</v>
      </c>
      <c r="F177" s="242" t="s">
        <v>198</v>
      </c>
      <c r="G177" s="240"/>
      <c r="H177" s="243">
        <v>16.239999999999998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132</v>
      </c>
      <c r="AU177" s="249" t="s">
        <v>87</v>
      </c>
      <c r="AV177" s="13" t="s">
        <v>87</v>
      </c>
      <c r="AW177" s="13" t="s">
        <v>32</v>
      </c>
      <c r="AX177" s="13" t="s">
        <v>78</v>
      </c>
      <c r="AY177" s="249" t="s">
        <v>121</v>
      </c>
    </row>
    <row r="178" s="13" customFormat="1">
      <c r="A178" s="13"/>
      <c r="B178" s="239"/>
      <c r="C178" s="240"/>
      <c r="D178" s="234" t="s">
        <v>132</v>
      </c>
      <c r="E178" s="241" t="s">
        <v>1</v>
      </c>
      <c r="F178" s="242" t="s">
        <v>199</v>
      </c>
      <c r="G178" s="240"/>
      <c r="H178" s="243">
        <v>13.92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132</v>
      </c>
      <c r="AU178" s="249" t="s">
        <v>87</v>
      </c>
      <c r="AV178" s="13" t="s">
        <v>87</v>
      </c>
      <c r="AW178" s="13" t="s">
        <v>32</v>
      </c>
      <c r="AX178" s="13" t="s">
        <v>78</v>
      </c>
      <c r="AY178" s="249" t="s">
        <v>121</v>
      </c>
    </row>
    <row r="179" s="13" customFormat="1">
      <c r="A179" s="13"/>
      <c r="B179" s="239"/>
      <c r="C179" s="240"/>
      <c r="D179" s="234" t="s">
        <v>132</v>
      </c>
      <c r="E179" s="241" t="s">
        <v>1</v>
      </c>
      <c r="F179" s="242" t="s">
        <v>200</v>
      </c>
      <c r="G179" s="240"/>
      <c r="H179" s="243">
        <v>11.6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132</v>
      </c>
      <c r="AU179" s="249" t="s">
        <v>87</v>
      </c>
      <c r="AV179" s="13" t="s">
        <v>87</v>
      </c>
      <c r="AW179" s="13" t="s">
        <v>32</v>
      </c>
      <c r="AX179" s="13" t="s">
        <v>78</v>
      </c>
      <c r="AY179" s="249" t="s">
        <v>121</v>
      </c>
    </row>
    <row r="180" s="13" customFormat="1">
      <c r="A180" s="13"/>
      <c r="B180" s="239"/>
      <c r="C180" s="240"/>
      <c r="D180" s="234" t="s">
        <v>132</v>
      </c>
      <c r="E180" s="241" t="s">
        <v>1</v>
      </c>
      <c r="F180" s="242" t="s">
        <v>201</v>
      </c>
      <c r="G180" s="240"/>
      <c r="H180" s="243">
        <v>9.2799999999999994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132</v>
      </c>
      <c r="AU180" s="249" t="s">
        <v>87</v>
      </c>
      <c r="AV180" s="13" t="s">
        <v>87</v>
      </c>
      <c r="AW180" s="13" t="s">
        <v>32</v>
      </c>
      <c r="AX180" s="13" t="s">
        <v>78</v>
      </c>
      <c r="AY180" s="249" t="s">
        <v>121</v>
      </c>
    </row>
    <row r="181" s="13" customFormat="1">
      <c r="A181" s="13"/>
      <c r="B181" s="239"/>
      <c r="C181" s="240"/>
      <c r="D181" s="234" t="s">
        <v>132</v>
      </c>
      <c r="E181" s="241" t="s">
        <v>1</v>
      </c>
      <c r="F181" s="242" t="s">
        <v>201</v>
      </c>
      <c r="G181" s="240"/>
      <c r="H181" s="243">
        <v>9.2799999999999994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9" t="s">
        <v>132</v>
      </c>
      <c r="AU181" s="249" t="s">
        <v>87</v>
      </c>
      <c r="AV181" s="13" t="s">
        <v>87</v>
      </c>
      <c r="AW181" s="13" t="s">
        <v>32</v>
      </c>
      <c r="AX181" s="13" t="s">
        <v>78</v>
      </c>
      <c r="AY181" s="249" t="s">
        <v>121</v>
      </c>
    </row>
    <row r="182" s="14" customFormat="1">
      <c r="A182" s="14"/>
      <c r="B182" s="260"/>
      <c r="C182" s="261"/>
      <c r="D182" s="234" t="s">
        <v>132</v>
      </c>
      <c r="E182" s="262" t="s">
        <v>1</v>
      </c>
      <c r="F182" s="263" t="s">
        <v>176</v>
      </c>
      <c r="G182" s="261"/>
      <c r="H182" s="264">
        <v>60.32</v>
      </c>
      <c r="I182" s="265"/>
      <c r="J182" s="261"/>
      <c r="K182" s="261"/>
      <c r="L182" s="266"/>
      <c r="M182" s="267"/>
      <c r="N182" s="268"/>
      <c r="O182" s="268"/>
      <c r="P182" s="268"/>
      <c r="Q182" s="268"/>
      <c r="R182" s="268"/>
      <c r="S182" s="268"/>
      <c r="T182" s="26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70" t="s">
        <v>132</v>
      </c>
      <c r="AU182" s="270" t="s">
        <v>87</v>
      </c>
      <c r="AV182" s="14" t="s">
        <v>128</v>
      </c>
      <c r="AW182" s="14" t="s">
        <v>32</v>
      </c>
      <c r="AX182" s="14" t="s">
        <v>85</v>
      </c>
      <c r="AY182" s="270" t="s">
        <v>121</v>
      </c>
    </row>
    <row r="183" s="2" customFormat="1" ht="21.75" customHeight="1">
      <c r="A183" s="37"/>
      <c r="B183" s="38"/>
      <c r="C183" s="221" t="s">
        <v>202</v>
      </c>
      <c r="D183" s="221" t="s">
        <v>123</v>
      </c>
      <c r="E183" s="222" t="s">
        <v>203</v>
      </c>
      <c r="F183" s="223" t="s">
        <v>204</v>
      </c>
      <c r="G183" s="224" t="s">
        <v>196</v>
      </c>
      <c r="H183" s="225">
        <v>1623.336</v>
      </c>
      <c r="I183" s="226"/>
      <c r="J183" s="227">
        <f>ROUND(I183*H183,2)</f>
        <v>0</v>
      </c>
      <c r="K183" s="223" t="s">
        <v>127</v>
      </c>
      <c r="L183" s="43"/>
      <c r="M183" s="228" t="s">
        <v>1</v>
      </c>
      <c r="N183" s="229" t="s">
        <v>43</v>
      </c>
      <c r="O183" s="90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2" t="s">
        <v>128</v>
      </c>
      <c r="AT183" s="232" t="s">
        <v>123</v>
      </c>
      <c r="AU183" s="232" t="s">
        <v>87</v>
      </c>
      <c r="AY183" s="16" t="s">
        <v>121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6" t="s">
        <v>85</v>
      </c>
      <c r="BK183" s="233">
        <f>ROUND(I183*H183,2)</f>
        <v>0</v>
      </c>
      <c r="BL183" s="16" t="s">
        <v>128</v>
      </c>
      <c r="BM183" s="232" t="s">
        <v>205</v>
      </c>
    </row>
    <row r="184" s="13" customFormat="1">
      <c r="A184" s="13"/>
      <c r="B184" s="239"/>
      <c r="C184" s="240"/>
      <c r="D184" s="234" t="s">
        <v>132</v>
      </c>
      <c r="E184" s="241" t="s">
        <v>1</v>
      </c>
      <c r="F184" s="242" t="s">
        <v>206</v>
      </c>
      <c r="G184" s="240"/>
      <c r="H184" s="243">
        <v>437.05200000000002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9" t="s">
        <v>132</v>
      </c>
      <c r="AU184" s="249" t="s">
        <v>87</v>
      </c>
      <c r="AV184" s="13" t="s">
        <v>87</v>
      </c>
      <c r="AW184" s="13" t="s">
        <v>32</v>
      </c>
      <c r="AX184" s="13" t="s">
        <v>78</v>
      </c>
      <c r="AY184" s="249" t="s">
        <v>121</v>
      </c>
    </row>
    <row r="185" s="13" customFormat="1">
      <c r="A185" s="13"/>
      <c r="B185" s="239"/>
      <c r="C185" s="240"/>
      <c r="D185" s="234" t="s">
        <v>132</v>
      </c>
      <c r="E185" s="241" t="s">
        <v>1</v>
      </c>
      <c r="F185" s="242" t="s">
        <v>207</v>
      </c>
      <c r="G185" s="240"/>
      <c r="H185" s="243">
        <v>374.61599999999999</v>
      </c>
      <c r="I185" s="244"/>
      <c r="J185" s="240"/>
      <c r="K185" s="240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132</v>
      </c>
      <c r="AU185" s="249" t="s">
        <v>87</v>
      </c>
      <c r="AV185" s="13" t="s">
        <v>87</v>
      </c>
      <c r="AW185" s="13" t="s">
        <v>32</v>
      </c>
      <c r="AX185" s="13" t="s">
        <v>78</v>
      </c>
      <c r="AY185" s="249" t="s">
        <v>121</v>
      </c>
    </row>
    <row r="186" s="13" customFormat="1">
      <c r="A186" s="13"/>
      <c r="B186" s="239"/>
      <c r="C186" s="240"/>
      <c r="D186" s="234" t="s">
        <v>132</v>
      </c>
      <c r="E186" s="241" t="s">
        <v>1</v>
      </c>
      <c r="F186" s="242" t="s">
        <v>208</v>
      </c>
      <c r="G186" s="240"/>
      <c r="H186" s="243">
        <v>312.18000000000001</v>
      </c>
      <c r="I186" s="244"/>
      <c r="J186" s="240"/>
      <c r="K186" s="240"/>
      <c r="L186" s="245"/>
      <c r="M186" s="246"/>
      <c r="N186" s="247"/>
      <c r="O186" s="247"/>
      <c r="P186" s="247"/>
      <c r="Q186" s="247"/>
      <c r="R186" s="247"/>
      <c r="S186" s="247"/>
      <c r="T186" s="24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9" t="s">
        <v>132</v>
      </c>
      <c r="AU186" s="249" t="s">
        <v>87</v>
      </c>
      <c r="AV186" s="13" t="s">
        <v>87</v>
      </c>
      <c r="AW186" s="13" t="s">
        <v>32</v>
      </c>
      <c r="AX186" s="13" t="s">
        <v>78</v>
      </c>
      <c r="AY186" s="249" t="s">
        <v>121</v>
      </c>
    </row>
    <row r="187" s="13" customFormat="1">
      <c r="A187" s="13"/>
      <c r="B187" s="239"/>
      <c r="C187" s="240"/>
      <c r="D187" s="234" t="s">
        <v>132</v>
      </c>
      <c r="E187" s="241" t="s">
        <v>1</v>
      </c>
      <c r="F187" s="242" t="s">
        <v>209</v>
      </c>
      <c r="G187" s="240"/>
      <c r="H187" s="243">
        <v>249.744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132</v>
      </c>
      <c r="AU187" s="249" t="s">
        <v>87</v>
      </c>
      <c r="AV187" s="13" t="s">
        <v>87</v>
      </c>
      <c r="AW187" s="13" t="s">
        <v>32</v>
      </c>
      <c r="AX187" s="13" t="s">
        <v>78</v>
      </c>
      <c r="AY187" s="249" t="s">
        <v>121</v>
      </c>
    </row>
    <row r="188" s="13" customFormat="1">
      <c r="A188" s="13"/>
      <c r="B188" s="239"/>
      <c r="C188" s="240"/>
      <c r="D188" s="234" t="s">
        <v>132</v>
      </c>
      <c r="E188" s="241" t="s">
        <v>1</v>
      </c>
      <c r="F188" s="242" t="s">
        <v>209</v>
      </c>
      <c r="G188" s="240"/>
      <c r="H188" s="243">
        <v>249.744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132</v>
      </c>
      <c r="AU188" s="249" t="s">
        <v>87</v>
      </c>
      <c r="AV188" s="13" t="s">
        <v>87</v>
      </c>
      <c r="AW188" s="13" t="s">
        <v>32</v>
      </c>
      <c r="AX188" s="13" t="s">
        <v>78</v>
      </c>
      <c r="AY188" s="249" t="s">
        <v>121</v>
      </c>
    </row>
    <row r="189" s="14" customFormat="1">
      <c r="A189" s="14"/>
      <c r="B189" s="260"/>
      <c r="C189" s="261"/>
      <c r="D189" s="234" t="s">
        <v>132</v>
      </c>
      <c r="E189" s="262" t="s">
        <v>1</v>
      </c>
      <c r="F189" s="263" t="s">
        <v>176</v>
      </c>
      <c r="G189" s="261"/>
      <c r="H189" s="264">
        <v>1623.3359999999998</v>
      </c>
      <c r="I189" s="265"/>
      <c r="J189" s="261"/>
      <c r="K189" s="261"/>
      <c r="L189" s="266"/>
      <c r="M189" s="267"/>
      <c r="N189" s="268"/>
      <c r="O189" s="268"/>
      <c r="P189" s="268"/>
      <c r="Q189" s="268"/>
      <c r="R189" s="268"/>
      <c r="S189" s="268"/>
      <c r="T189" s="26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70" t="s">
        <v>132</v>
      </c>
      <c r="AU189" s="270" t="s">
        <v>87</v>
      </c>
      <c r="AV189" s="14" t="s">
        <v>128</v>
      </c>
      <c r="AW189" s="14" t="s">
        <v>32</v>
      </c>
      <c r="AX189" s="14" t="s">
        <v>85</v>
      </c>
      <c r="AY189" s="270" t="s">
        <v>121</v>
      </c>
    </row>
    <row r="190" s="2" customFormat="1" ht="16.5" customHeight="1">
      <c r="A190" s="37"/>
      <c r="B190" s="38"/>
      <c r="C190" s="250" t="s">
        <v>8</v>
      </c>
      <c r="D190" s="250" t="s">
        <v>134</v>
      </c>
      <c r="E190" s="251" t="s">
        <v>210</v>
      </c>
      <c r="F190" s="252" t="s">
        <v>211</v>
      </c>
      <c r="G190" s="253" t="s">
        <v>1</v>
      </c>
      <c r="H190" s="254">
        <v>1683.656</v>
      </c>
      <c r="I190" s="255"/>
      <c r="J190" s="256">
        <f>ROUND(I190*H190,2)</f>
        <v>0</v>
      </c>
      <c r="K190" s="252" t="s">
        <v>1</v>
      </c>
      <c r="L190" s="257"/>
      <c r="M190" s="258" t="s">
        <v>1</v>
      </c>
      <c r="N190" s="259" t="s">
        <v>43</v>
      </c>
      <c r="O190" s="90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2" t="s">
        <v>137</v>
      </c>
      <c r="AT190" s="232" t="s">
        <v>134</v>
      </c>
      <c r="AU190" s="232" t="s">
        <v>87</v>
      </c>
      <c r="AY190" s="16" t="s">
        <v>121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6" t="s">
        <v>85</v>
      </c>
      <c r="BK190" s="233">
        <f>ROUND(I190*H190,2)</f>
        <v>0</v>
      </c>
      <c r="BL190" s="16" t="s">
        <v>128</v>
      </c>
      <c r="BM190" s="232" t="s">
        <v>212</v>
      </c>
    </row>
    <row r="191" s="13" customFormat="1">
      <c r="A191" s="13"/>
      <c r="B191" s="239"/>
      <c r="C191" s="240"/>
      <c r="D191" s="234" t="s">
        <v>132</v>
      </c>
      <c r="E191" s="241" t="s">
        <v>1</v>
      </c>
      <c r="F191" s="242" t="s">
        <v>198</v>
      </c>
      <c r="G191" s="240"/>
      <c r="H191" s="243">
        <v>16.239999999999998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132</v>
      </c>
      <c r="AU191" s="249" t="s">
        <v>87</v>
      </c>
      <c r="AV191" s="13" t="s">
        <v>87</v>
      </c>
      <c r="AW191" s="13" t="s">
        <v>32</v>
      </c>
      <c r="AX191" s="13" t="s">
        <v>78</v>
      </c>
      <c r="AY191" s="249" t="s">
        <v>121</v>
      </c>
    </row>
    <row r="192" s="13" customFormat="1">
      <c r="A192" s="13"/>
      <c r="B192" s="239"/>
      <c r="C192" s="240"/>
      <c r="D192" s="234" t="s">
        <v>132</v>
      </c>
      <c r="E192" s="241" t="s">
        <v>1</v>
      </c>
      <c r="F192" s="242" t="s">
        <v>199</v>
      </c>
      <c r="G192" s="240"/>
      <c r="H192" s="243">
        <v>13.92</v>
      </c>
      <c r="I192" s="244"/>
      <c r="J192" s="240"/>
      <c r="K192" s="240"/>
      <c r="L192" s="245"/>
      <c r="M192" s="246"/>
      <c r="N192" s="247"/>
      <c r="O192" s="247"/>
      <c r="P192" s="247"/>
      <c r="Q192" s="247"/>
      <c r="R192" s="247"/>
      <c r="S192" s="247"/>
      <c r="T192" s="24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9" t="s">
        <v>132</v>
      </c>
      <c r="AU192" s="249" t="s">
        <v>87</v>
      </c>
      <c r="AV192" s="13" t="s">
        <v>87</v>
      </c>
      <c r="AW192" s="13" t="s">
        <v>32</v>
      </c>
      <c r="AX192" s="13" t="s">
        <v>78</v>
      </c>
      <c r="AY192" s="249" t="s">
        <v>121</v>
      </c>
    </row>
    <row r="193" s="13" customFormat="1">
      <c r="A193" s="13"/>
      <c r="B193" s="239"/>
      <c r="C193" s="240"/>
      <c r="D193" s="234" t="s">
        <v>132</v>
      </c>
      <c r="E193" s="241" t="s">
        <v>1</v>
      </c>
      <c r="F193" s="242" t="s">
        <v>200</v>
      </c>
      <c r="G193" s="240"/>
      <c r="H193" s="243">
        <v>11.6</v>
      </c>
      <c r="I193" s="244"/>
      <c r="J193" s="240"/>
      <c r="K193" s="240"/>
      <c r="L193" s="245"/>
      <c r="M193" s="246"/>
      <c r="N193" s="247"/>
      <c r="O193" s="247"/>
      <c r="P193" s="247"/>
      <c r="Q193" s="247"/>
      <c r="R193" s="247"/>
      <c r="S193" s="247"/>
      <c r="T193" s="24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9" t="s">
        <v>132</v>
      </c>
      <c r="AU193" s="249" t="s">
        <v>87</v>
      </c>
      <c r="AV193" s="13" t="s">
        <v>87</v>
      </c>
      <c r="AW193" s="13" t="s">
        <v>32</v>
      </c>
      <c r="AX193" s="13" t="s">
        <v>78</v>
      </c>
      <c r="AY193" s="249" t="s">
        <v>121</v>
      </c>
    </row>
    <row r="194" s="13" customFormat="1">
      <c r="A194" s="13"/>
      <c r="B194" s="239"/>
      <c r="C194" s="240"/>
      <c r="D194" s="234" t="s">
        <v>132</v>
      </c>
      <c r="E194" s="241" t="s">
        <v>1</v>
      </c>
      <c r="F194" s="242" t="s">
        <v>201</v>
      </c>
      <c r="G194" s="240"/>
      <c r="H194" s="243">
        <v>9.2799999999999994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9" t="s">
        <v>132</v>
      </c>
      <c r="AU194" s="249" t="s">
        <v>87</v>
      </c>
      <c r="AV194" s="13" t="s">
        <v>87</v>
      </c>
      <c r="AW194" s="13" t="s">
        <v>32</v>
      </c>
      <c r="AX194" s="13" t="s">
        <v>78</v>
      </c>
      <c r="AY194" s="249" t="s">
        <v>121</v>
      </c>
    </row>
    <row r="195" s="13" customFormat="1">
      <c r="A195" s="13"/>
      <c r="B195" s="239"/>
      <c r="C195" s="240"/>
      <c r="D195" s="234" t="s">
        <v>132</v>
      </c>
      <c r="E195" s="241" t="s">
        <v>1</v>
      </c>
      <c r="F195" s="242" t="s">
        <v>201</v>
      </c>
      <c r="G195" s="240"/>
      <c r="H195" s="243">
        <v>9.2799999999999994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132</v>
      </c>
      <c r="AU195" s="249" t="s">
        <v>87</v>
      </c>
      <c r="AV195" s="13" t="s">
        <v>87</v>
      </c>
      <c r="AW195" s="13" t="s">
        <v>32</v>
      </c>
      <c r="AX195" s="13" t="s">
        <v>78</v>
      </c>
      <c r="AY195" s="249" t="s">
        <v>121</v>
      </c>
    </row>
    <row r="196" s="13" customFormat="1">
      <c r="A196" s="13"/>
      <c r="B196" s="239"/>
      <c r="C196" s="240"/>
      <c r="D196" s="234" t="s">
        <v>132</v>
      </c>
      <c r="E196" s="241" t="s">
        <v>1</v>
      </c>
      <c r="F196" s="242" t="s">
        <v>206</v>
      </c>
      <c r="G196" s="240"/>
      <c r="H196" s="243">
        <v>437.05200000000002</v>
      </c>
      <c r="I196" s="244"/>
      <c r="J196" s="240"/>
      <c r="K196" s="240"/>
      <c r="L196" s="245"/>
      <c r="M196" s="246"/>
      <c r="N196" s="247"/>
      <c r="O196" s="247"/>
      <c r="P196" s="247"/>
      <c r="Q196" s="247"/>
      <c r="R196" s="247"/>
      <c r="S196" s="247"/>
      <c r="T196" s="24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9" t="s">
        <v>132</v>
      </c>
      <c r="AU196" s="249" t="s">
        <v>87</v>
      </c>
      <c r="AV196" s="13" t="s">
        <v>87</v>
      </c>
      <c r="AW196" s="13" t="s">
        <v>32</v>
      </c>
      <c r="AX196" s="13" t="s">
        <v>78</v>
      </c>
      <c r="AY196" s="249" t="s">
        <v>121</v>
      </c>
    </row>
    <row r="197" s="13" customFormat="1">
      <c r="A197" s="13"/>
      <c r="B197" s="239"/>
      <c r="C197" s="240"/>
      <c r="D197" s="234" t="s">
        <v>132</v>
      </c>
      <c r="E197" s="241" t="s">
        <v>1</v>
      </c>
      <c r="F197" s="242" t="s">
        <v>207</v>
      </c>
      <c r="G197" s="240"/>
      <c r="H197" s="243">
        <v>374.61599999999999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9" t="s">
        <v>132</v>
      </c>
      <c r="AU197" s="249" t="s">
        <v>87</v>
      </c>
      <c r="AV197" s="13" t="s">
        <v>87</v>
      </c>
      <c r="AW197" s="13" t="s">
        <v>32</v>
      </c>
      <c r="AX197" s="13" t="s">
        <v>78</v>
      </c>
      <c r="AY197" s="249" t="s">
        <v>121</v>
      </c>
    </row>
    <row r="198" s="13" customFormat="1">
      <c r="A198" s="13"/>
      <c r="B198" s="239"/>
      <c r="C198" s="240"/>
      <c r="D198" s="234" t="s">
        <v>132</v>
      </c>
      <c r="E198" s="241" t="s">
        <v>1</v>
      </c>
      <c r="F198" s="242" t="s">
        <v>208</v>
      </c>
      <c r="G198" s="240"/>
      <c r="H198" s="243">
        <v>312.18000000000001</v>
      </c>
      <c r="I198" s="244"/>
      <c r="J198" s="240"/>
      <c r="K198" s="240"/>
      <c r="L198" s="245"/>
      <c r="M198" s="246"/>
      <c r="N198" s="247"/>
      <c r="O198" s="247"/>
      <c r="P198" s="247"/>
      <c r="Q198" s="247"/>
      <c r="R198" s="247"/>
      <c r="S198" s="247"/>
      <c r="T198" s="24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9" t="s">
        <v>132</v>
      </c>
      <c r="AU198" s="249" t="s">
        <v>87</v>
      </c>
      <c r="AV198" s="13" t="s">
        <v>87</v>
      </c>
      <c r="AW198" s="13" t="s">
        <v>32</v>
      </c>
      <c r="AX198" s="13" t="s">
        <v>78</v>
      </c>
      <c r="AY198" s="249" t="s">
        <v>121</v>
      </c>
    </row>
    <row r="199" s="13" customFormat="1">
      <c r="A199" s="13"/>
      <c r="B199" s="239"/>
      <c r="C199" s="240"/>
      <c r="D199" s="234" t="s">
        <v>132</v>
      </c>
      <c r="E199" s="241" t="s">
        <v>1</v>
      </c>
      <c r="F199" s="242" t="s">
        <v>209</v>
      </c>
      <c r="G199" s="240"/>
      <c r="H199" s="243">
        <v>249.744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132</v>
      </c>
      <c r="AU199" s="249" t="s">
        <v>87</v>
      </c>
      <c r="AV199" s="13" t="s">
        <v>87</v>
      </c>
      <c r="AW199" s="13" t="s">
        <v>32</v>
      </c>
      <c r="AX199" s="13" t="s">
        <v>78</v>
      </c>
      <c r="AY199" s="249" t="s">
        <v>121</v>
      </c>
    </row>
    <row r="200" s="13" customFormat="1">
      <c r="A200" s="13"/>
      <c r="B200" s="239"/>
      <c r="C200" s="240"/>
      <c r="D200" s="234" t="s">
        <v>132</v>
      </c>
      <c r="E200" s="241" t="s">
        <v>1</v>
      </c>
      <c r="F200" s="242" t="s">
        <v>209</v>
      </c>
      <c r="G200" s="240"/>
      <c r="H200" s="243">
        <v>249.744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132</v>
      </c>
      <c r="AU200" s="249" t="s">
        <v>87</v>
      </c>
      <c r="AV200" s="13" t="s">
        <v>87</v>
      </c>
      <c r="AW200" s="13" t="s">
        <v>32</v>
      </c>
      <c r="AX200" s="13" t="s">
        <v>78</v>
      </c>
      <c r="AY200" s="249" t="s">
        <v>121</v>
      </c>
    </row>
    <row r="201" s="14" customFormat="1">
      <c r="A201" s="14"/>
      <c r="B201" s="260"/>
      <c r="C201" s="261"/>
      <c r="D201" s="234" t="s">
        <v>132</v>
      </c>
      <c r="E201" s="262" t="s">
        <v>1</v>
      </c>
      <c r="F201" s="263" t="s">
        <v>176</v>
      </c>
      <c r="G201" s="261"/>
      <c r="H201" s="264">
        <v>1683.656</v>
      </c>
      <c r="I201" s="265"/>
      <c r="J201" s="261"/>
      <c r="K201" s="261"/>
      <c r="L201" s="266"/>
      <c r="M201" s="267"/>
      <c r="N201" s="268"/>
      <c r="O201" s="268"/>
      <c r="P201" s="268"/>
      <c r="Q201" s="268"/>
      <c r="R201" s="268"/>
      <c r="S201" s="268"/>
      <c r="T201" s="26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70" t="s">
        <v>132</v>
      </c>
      <c r="AU201" s="270" t="s">
        <v>87</v>
      </c>
      <c r="AV201" s="14" t="s">
        <v>128</v>
      </c>
      <c r="AW201" s="14" t="s">
        <v>32</v>
      </c>
      <c r="AX201" s="14" t="s">
        <v>85</v>
      </c>
      <c r="AY201" s="270" t="s">
        <v>121</v>
      </c>
    </row>
    <row r="202" s="2" customFormat="1" ht="33" customHeight="1">
      <c r="A202" s="37"/>
      <c r="B202" s="38"/>
      <c r="C202" s="221" t="s">
        <v>213</v>
      </c>
      <c r="D202" s="221" t="s">
        <v>123</v>
      </c>
      <c r="E202" s="222" t="s">
        <v>214</v>
      </c>
      <c r="F202" s="223" t="s">
        <v>215</v>
      </c>
      <c r="G202" s="224" t="s">
        <v>161</v>
      </c>
      <c r="H202" s="225">
        <v>132619</v>
      </c>
      <c r="I202" s="226"/>
      <c r="J202" s="227">
        <f>ROUND(I202*H202,2)</f>
        <v>0</v>
      </c>
      <c r="K202" s="223" t="s">
        <v>127</v>
      </c>
      <c r="L202" s="43"/>
      <c r="M202" s="228" t="s">
        <v>1</v>
      </c>
      <c r="N202" s="229" t="s">
        <v>43</v>
      </c>
      <c r="O202" s="90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2" t="s">
        <v>128</v>
      </c>
      <c r="AT202" s="232" t="s">
        <v>123</v>
      </c>
      <c r="AU202" s="232" t="s">
        <v>87</v>
      </c>
      <c r="AY202" s="16" t="s">
        <v>121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6" t="s">
        <v>85</v>
      </c>
      <c r="BK202" s="233">
        <f>ROUND(I202*H202,2)</f>
        <v>0</v>
      </c>
      <c r="BL202" s="16" t="s">
        <v>128</v>
      </c>
      <c r="BM202" s="232" t="s">
        <v>216</v>
      </c>
    </row>
    <row r="203" s="13" customFormat="1">
      <c r="A203" s="13"/>
      <c r="B203" s="239"/>
      <c r="C203" s="240"/>
      <c r="D203" s="234" t="s">
        <v>132</v>
      </c>
      <c r="E203" s="241" t="s">
        <v>1</v>
      </c>
      <c r="F203" s="242" t="s">
        <v>217</v>
      </c>
      <c r="G203" s="240"/>
      <c r="H203" s="243">
        <v>26523.799999999999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132</v>
      </c>
      <c r="AU203" s="249" t="s">
        <v>87</v>
      </c>
      <c r="AV203" s="13" t="s">
        <v>87</v>
      </c>
      <c r="AW203" s="13" t="s">
        <v>32</v>
      </c>
      <c r="AX203" s="13" t="s">
        <v>78</v>
      </c>
      <c r="AY203" s="249" t="s">
        <v>121</v>
      </c>
    </row>
    <row r="204" s="13" customFormat="1">
      <c r="A204" s="13"/>
      <c r="B204" s="239"/>
      <c r="C204" s="240"/>
      <c r="D204" s="234" t="s">
        <v>132</v>
      </c>
      <c r="E204" s="241" t="s">
        <v>1</v>
      </c>
      <c r="F204" s="242" t="s">
        <v>217</v>
      </c>
      <c r="G204" s="240"/>
      <c r="H204" s="243">
        <v>26523.799999999999</v>
      </c>
      <c r="I204" s="244"/>
      <c r="J204" s="240"/>
      <c r="K204" s="240"/>
      <c r="L204" s="245"/>
      <c r="M204" s="246"/>
      <c r="N204" s="247"/>
      <c r="O204" s="247"/>
      <c r="P204" s="247"/>
      <c r="Q204" s="247"/>
      <c r="R204" s="247"/>
      <c r="S204" s="247"/>
      <c r="T204" s="24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9" t="s">
        <v>132</v>
      </c>
      <c r="AU204" s="249" t="s">
        <v>87</v>
      </c>
      <c r="AV204" s="13" t="s">
        <v>87</v>
      </c>
      <c r="AW204" s="13" t="s">
        <v>32</v>
      </c>
      <c r="AX204" s="13" t="s">
        <v>78</v>
      </c>
      <c r="AY204" s="249" t="s">
        <v>121</v>
      </c>
    </row>
    <row r="205" s="13" customFormat="1">
      <c r="A205" s="13"/>
      <c r="B205" s="239"/>
      <c r="C205" s="240"/>
      <c r="D205" s="234" t="s">
        <v>132</v>
      </c>
      <c r="E205" s="241" t="s">
        <v>1</v>
      </c>
      <c r="F205" s="242" t="s">
        <v>217</v>
      </c>
      <c r="G205" s="240"/>
      <c r="H205" s="243">
        <v>26523.799999999999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9" t="s">
        <v>132</v>
      </c>
      <c r="AU205" s="249" t="s">
        <v>87</v>
      </c>
      <c r="AV205" s="13" t="s">
        <v>87</v>
      </c>
      <c r="AW205" s="13" t="s">
        <v>32</v>
      </c>
      <c r="AX205" s="13" t="s">
        <v>78</v>
      </c>
      <c r="AY205" s="249" t="s">
        <v>121</v>
      </c>
    </row>
    <row r="206" s="13" customFormat="1">
      <c r="A206" s="13"/>
      <c r="B206" s="239"/>
      <c r="C206" s="240"/>
      <c r="D206" s="234" t="s">
        <v>132</v>
      </c>
      <c r="E206" s="241" t="s">
        <v>1</v>
      </c>
      <c r="F206" s="242" t="s">
        <v>217</v>
      </c>
      <c r="G206" s="240"/>
      <c r="H206" s="243">
        <v>26523.799999999999</v>
      </c>
      <c r="I206" s="244"/>
      <c r="J206" s="240"/>
      <c r="K206" s="240"/>
      <c r="L206" s="245"/>
      <c r="M206" s="246"/>
      <c r="N206" s="247"/>
      <c r="O206" s="247"/>
      <c r="P206" s="247"/>
      <c r="Q206" s="247"/>
      <c r="R206" s="247"/>
      <c r="S206" s="247"/>
      <c r="T206" s="24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9" t="s">
        <v>132</v>
      </c>
      <c r="AU206" s="249" t="s">
        <v>87</v>
      </c>
      <c r="AV206" s="13" t="s">
        <v>87</v>
      </c>
      <c r="AW206" s="13" t="s">
        <v>32</v>
      </c>
      <c r="AX206" s="13" t="s">
        <v>78</v>
      </c>
      <c r="AY206" s="249" t="s">
        <v>121</v>
      </c>
    </row>
    <row r="207" s="13" customFormat="1">
      <c r="A207" s="13"/>
      <c r="B207" s="239"/>
      <c r="C207" s="240"/>
      <c r="D207" s="234" t="s">
        <v>132</v>
      </c>
      <c r="E207" s="241" t="s">
        <v>1</v>
      </c>
      <c r="F207" s="242" t="s">
        <v>217</v>
      </c>
      <c r="G207" s="240"/>
      <c r="H207" s="243">
        <v>26523.799999999999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132</v>
      </c>
      <c r="AU207" s="249" t="s">
        <v>87</v>
      </c>
      <c r="AV207" s="13" t="s">
        <v>87</v>
      </c>
      <c r="AW207" s="13" t="s">
        <v>32</v>
      </c>
      <c r="AX207" s="13" t="s">
        <v>78</v>
      </c>
      <c r="AY207" s="249" t="s">
        <v>121</v>
      </c>
    </row>
    <row r="208" s="14" customFormat="1">
      <c r="A208" s="14"/>
      <c r="B208" s="260"/>
      <c r="C208" s="261"/>
      <c r="D208" s="234" t="s">
        <v>132</v>
      </c>
      <c r="E208" s="262" t="s">
        <v>1</v>
      </c>
      <c r="F208" s="263" t="s">
        <v>176</v>
      </c>
      <c r="G208" s="261"/>
      <c r="H208" s="264">
        <v>132619</v>
      </c>
      <c r="I208" s="265"/>
      <c r="J208" s="261"/>
      <c r="K208" s="261"/>
      <c r="L208" s="266"/>
      <c r="M208" s="267"/>
      <c r="N208" s="268"/>
      <c r="O208" s="268"/>
      <c r="P208" s="268"/>
      <c r="Q208" s="268"/>
      <c r="R208" s="268"/>
      <c r="S208" s="268"/>
      <c r="T208" s="26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70" t="s">
        <v>132</v>
      </c>
      <c r="AU208" s="270" t="s">
        <v>87</v>
      </c>
      <c r="AV208" s="14" t="s">
        <v>128</v>
      </c>
      <c r="AW208" s="14" t="s">
        <v>32</v>
      </c>
      <c r="AX208" s="14" t="s">
        <v>85</v>
      </c>
      <c r="AY208" s="270" t="s">
        <v>121</v>
      </c>
    </row>
    <row r="209" s="2" customFormat="1" ht="24.15" customHeight="1">
      <c r="A209" s="37"/>
      <c r="B209" s="38"/>
      <c r="C209" s="221" t="s">
        <v>218</v>
      </c>
      <c r="D209" s="221" t="s">
        <v>123</v>
      </c>
      <c r="E209" s="222" t="s">
        <v>219</v>
      </c>
      <c r="F209" s="223" t="s">
        <v>220</v>
      </c>
      <c r="G209" s="224" t="s">
        <v>221</v>
      </c>
      <c r="H209" s="225">
        <v>0.34499999999999997</v>
      </c>
      <c r="I209" s="226"/>
      <c r="J209" s="227">
        <f>ROUND(I209*H209,2)</f>
        <v>0</v>
      </c>
      <c r="K209" s="223" t="s">
        <v>127</v>
      </c>
      <c r="L209" s="43"/>
      <c r="M209" s="228" t="s">
        <v>1</v>
      </c>
      <c r="N209" s="229" t="s">
        <v>43</v>
      </c>
      <c r="O209" s="90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2" t="s">
        <v>128</v>
      </c>
      <c r="AT209" s="232" t="s">
        <v>123</v>
      </c>
      <c r="AU209" s="232" t="s">
        <v>87</v>
      </c>
      <c r="AY209" s="16" t="s">
        <v>121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6" t="s">
        <v>85</v>
      </c>
      <c r="BK209" s="233">
        <f>ROUND(I209*H209,2)</f>
        <v>0</v>
      </c>
      <c r="BL209" s="16" t="s">
        <v>128</v>
      </c>
      <c r="BM209" s="232" t="s">
        <v>222</v>
      </c>
    </row>
    <row r="210" s="13" customFormat="1">
      <c r="A210" s="13"/>
      <c r="B210" s="239"/>
      <c r="C210" s="240"/>
      <c r="D210" s="234" t="s">
        <v>132</v>
      </c>
      <c r="E210" s="241" t="s">
        <v>1</v>
      </c>
      <c r="F210" s="242" t="s">
        <v>223</v>
      </c>
      <c r="G210" s="240"/>
      <c r="H210" s="243">
        <v>0.11500000000000001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9" t="s">
        <v>132</v>
      </c>
      <c r="AU210" s="249" t="s">
        <v>87</v>
      </c>
      <c r="AV210" s="13" t="s">
        <v>87</v>
      </c>
      <c r="AW210" s="13" t="s">
        <v>32</v>
      </c>
      <c r="AX210" s="13" t="s">
        <v>78</v>
      </c>
      <c r="AY210" s="249" t="s">
        <v>121</v>
      </c>
    </row>
    <row r="211" s="13" customFormat="1">
      <c r="A211" s="13"/>
      <c r="B211" s="239"/>
      <c r="C211" s="240"/>
      <c r="D211" s="234" t="s">
        <v>132</v>
      </c>
      <c r="E211" s="241" t="s">
        <v>1</v>
      </c>
      <c r="F211" s="242" t="s">
        <v>223</v>
      </c>
      <c r="G211" s="240"/>
      <c r="H211" s="243">
        <v>0.11500000000000001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132</v>
      </c>
      <c r="AU211" s="249" t="s">
        <v>87</v>
      </c>
      <c r="AV211" s="13" t="s">
        <v>87</v>
      </c>
      <c r="AW211" s="13" t="s">
        <v>32</v>
      </c>
      <c r="AX211" s="13" t="s">
        <v>78</v>
      </c>
      <c r="AY211" s="249" t="s">
        <v>121</v>
      </c>
    </row>
    <row r="212" s="13" customFormat="1">
      <c r="A212" s="13"/>
      <c r="B212" s="239"/>
      <c r="C212" s="240"/>
      <c r="D212" s="234" t="s">
        <v>132</v>
      </c>
      <c r="E212" s="241" t="s">
        <v>1</v>
      </c>
      <c r="F212" s="242" t="s">
        <v>223</v>
      </c>
      <c r="G212" s="240"/>
      <c r="H212" s="243">
        <v>0.11500000000000001</v>
      </c>
      <c r="I212" s="244"/>
      <c r="J212" s="240"/>
      <c r="K212" s="240"/>
      <c r="L212" s="245"/>
      <c r="M212" s="246"/>
      <c r="N212" s="247"/>
      <c r="O212" s="247"/>
      <c r="P212" s="247"/>
      <c r="Q212" s="247"/>
      <c r="R212" s="247"/>
      <c r="S212" s="247"/>
      <c r="T212" s="24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9" t="s">
        <v>132</v>
      </c>
      <c r="AU212" s="249" t="s">
        <v>87</v>
      </c>
      <c r="AV212" s="13" t="s">
        <v>87</v>
      </c>
      <c r="AW212" s="13" t="s">
        <v>32</v>
      </c>
      <c r="AX212" s="13" t="s">
        <v>78</v>
      </c>
      <c r="AY212" s="249" t="s">
        <v>121</v>
      </c>
    </row>
    <row r="213" s="14" customFormat="1">
      <c r="A213" s="14"/>
      <c r="B213" s="260"/>
      <c r="C213" s="261"/>
      <c r="D213" s="234" t="s">
        <v>132</v>
      </c>
      <c r="E213" s="262" t="s">
        <v>1</v>
      </c>
      <c r="F213" s="263" t="s">
        <v>176</v>
      </c>
      <c r="G213" s="261"/>
      <c r="H213" s="264">
        <v>0.34500000000000003</v>
      </c>
      <c r="I213" s="265"/>
      <c r="J213" s="261"/>
      <c r="K213" s="261"/>
      <c r="L213" s="266"/>
      <c r="M213" s="267"/>
      <c r="N213" s="268"/>
      <c r="O213" s="268"/>
      <c r="P213" s="268"/>
      <c r="Q213" s="268"/>
      <c r="R213" s="268"/>
      <c r="S213" s="268"/>
      <c r="T213" s="26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70" t="s">
        <v>132</v>
      </c>
      <c r="AU213" s="270" t="s">
        <v>87</v>
      </c>
      <c r="AV213" s="14" t="s">
        <v>128</v>
      </c>
      <c r="AW213" s="14" t="s">
        <v>32</v>
      </c>
      <c r="AX213" s="14" t="s">
        <v>85</v>
      </c>
      <c r="AY213" s="270" t="s">
        <v>121</v>
      </c>
    </row>
    <row r="214" s="2" customFormat="1" ht="24.15" customHeight="1">
      <c r="A214" s="37"/>
      <c r="B214" s="38"/>
      <c r="C214" s="250" t="s">
        <v>224</v>
      </c>
      <c r="D214" s="250" t="s">
        <v>134</v>
      </c>
      <c r="E214" s="251" t="s">
        <v>225</v>
      </c>
      <c r="F214" s="252" t="s">
        <v>226</v>
      </c>
      <c r="G214" s="253" t="s">
        <v>227</v>
      </c>
      <c r="H214" s="254">
        <v>296.41500000000002</v>
      </c>
      <c r="I214" s="255"/>
      <c r="J214" s="256">
        <f>ROUND(I214*H214,2)</f>
        <v>0</v>
      </c>
      <c r="K214" s="252" t="s">
        <v>1</v>
      </c>
      <c r="L214" s="257"/>
      <c r="M214" s="258" t="s">
        <v>1</v>
      </c>
      <c r="N214" s="259" t="s">
        <v>43</v>
      </c>
      <c r="O214" s="90"/>
      <c r="P214" s="230">
        <f>O214*H214</f>
        <v>0</v>
      </c>
      <c r="Q214" s="230">
        <v>0.001</v>
      </c>
      <c r="R214" s="230">
        <f>Q214*H214</f>
        <v>0.29641500000000004</v>
      </c>
      <c r="S214" s="230">
        <v>0</v>
      </c>
      <c r="T214" s="23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2" t="s">
        <v>137</v>
      </c>
      <c r="AT214" s="232" t="s">
        <v>134</v>
      </c>
      <c r="AU214" s="232" t="s">
        <v>87</v>
      </c>
      <c r="AY214" s="16" t="s">
        <v>121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6" t="s">
        <v>85</v>
      </c>
      <c r="BK214" s="233">
        <f>ROUND(I214*H214,2)</f>
        <v>0</v>
      </c>
      <c r="BL214" s="16" t="s">
        <v>128</v>
      </c>
      <c r="BM214" s="232" t="s">
        <v>228</v>
      </c>
    </row>
    <row r="215" s="2" customFormat="1">
      <c r="A215" s="37"/>
      <c r="B215" s="38"/>
      <c r="C215" s="39"/>
      <c r="D215" s="234" t="s">
        <v>130</v>
      </c>
      <c r="E215" s="39"/>
      <c r="F215" s="235" t="s">
        <v>229</v>
      </c>
      <c r="G215" s="39"/>
      <c r="H215" s="39"/>
      <c r="I215" s="236"/>
      <c r="J215" s="39"/>
      <c r="K215" s="39"/>
      <c r="L215" s="43"/>
      <c r="M215" s="237"/>
      <c r="N215" s="238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130</v>
      </c>
      <c r="AU215" s="16" t="s">
        <v>87</v>
      </c>
    </row>
    <row r="216" s="13" customFormat="1">
      <c r="A216" s="13"/>
      <c r="B216" s="239"/>
      <c r="C216" s="240"/>
      <c r="D216" s="234" t="s">
        <v>132</v>
      </c>
      <c r="E216" s="241" t="s">
        <v>1</v>
      </c>
      <c r="F216" s="242" t="s">
        <v>230</v>
      </c>
      <c r="G216" s="240"/>
      <c r="H216" s="243">
        <v>98.805000000000007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132</v>
      </c>
      <c r="AU216" s="249" t="s">
        <v>87</v>
      </c>
      <c r="AV216" s="13" t="s">
        <v>87</v>
      </c>
      <c r="AW216" s="13" t="s">
        <v>32</v>
      </c>
      <c r="AX216" s="13" t="s">
        <v>78</v>
      </c>
      <c r="AY216" s="249" t="s">
        <v>121</v>
      </c>
    </row>
    <row r="217" s="13" customFormat="1">
      <c r="A217" s="13"/>
      <c r="B217" s="239"/>
      <c r="C217" s="240"/>
      <c r="D217" s="234" t="s">
        <v>132</v>
      </c>
      <c r="E217" s="241" t="s">
        <v>1</v>
      </c>
      <c r="F217" s="242" t="s">
        <v>230</v>
      </c>
      <c r="G217" s="240"/>
      <c r="H217" s="243">
        <v>98.805000000000007</v>
      </c>
      <c r="I217" s="244"/>
      <c r="J217" s="240"/>
      <c r="K217" s="240"/>
      <c r="L217" s="245"/>
      <c r="M217" s="246"/>
      <c r="N217" s="247"/>
      <c r="O217" s="247"/>
      <c r="P217" s="247"/>
      <c r="Q217" s="247"/>
      <c r="R217" s="247"/>
      <c r="S217" s="247"/>
      <c r="T217" s="24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9" t="s">
        <v>132</v>
      </c>
      <c r="AU217" s="249" t="s">
        <v>87</v>
      </c>
      <c r="AV217" s="13" t="s">
        <v>87</v>
      </c>
      <c r="AW217" s="13" t="s">
        <v>32</v>
      </c>
      <c r="AX217" s="13" t="s">
        <v>78</v>
      </c>
      <c r="AY217" s="249" t="s">
        <v>121</v>
      </c>
    </row>
    <row r="218" s="13" customFormat="1">
      <c r="A218" s="13"/>
      <c r="B218" s="239"/>
      <c r="C218" s="240"/>
      <c r="D218" s="234" t="s">
        <v>132</v>
      </c>
      <c r="E218" s="241" t="s">
        <v>1</v>
      </c>
      <c r="F218" s="242" t="s">
        <v>230</v>
      </c>
      <c r="G218" s="240"/>
      <c r="H218" s="243">
        <v>98.805000000000007</v>
      </c>
      <c r="I218" s="244"/>
      <c r="J218" s="240"/>
      <c r="K218" s="240"/>
      <c r="L218" s="245"/>
      <c r="M218" s="246"/>
      <c r="N218" s="247"/>
      <c r="O218" s="247"/>
      <c r="P218" s="247"/>
      <c r="Q218" s="247"/>
      <c r="R218" s="247"/>
      <c r="S218" s="247"/>
      <c r="T218" s="24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9" t="s">
        <v>132</v>
      </c>
      <c r="AU218" s="249" t="s">
        <v>87</v>
      </c>
      <c r="AV218" s="13" t="s">
        <v>87</v>
      </c>
      <c r="AW218" s="13" t="s">
        <v>32</v>
      </c>
      <c r="AX218" s="13" t="s">
        <v>78</v>
      </c>
      <c r="AY218" s="249" t="s">
        <v>121</v>
      </c>
    </row>
    <row r="219" s="14" customFormat="1">
      <c r="A219" s="14"/>
      <c r="B219" s="260"/>
      <c r="C219" s="261"/>
      <c r="D219" s="234" t="s">
        <v>132</v>
      </c>
      <c r="E219" s="262" t="s">
        <v>1</v>
      </c>
      <c r="F219" s="263" t="s">
        <v>176</v>
      </c>
      <c r="G219" s="261"/>
      <c r="H219" s="264">
        <v>296.41500000000002</v>
      </c>
      <c r="I219" s="265"/>
      <c r="J219" s="261"/>
      <c r="K219" s="261"/>
      <c r="L219" s="266"/>
      <c r="M219" s="267"/>
      <c r="N219" s="268"/>
      <c r="O219" s="268"/>
      <c r="P219" s="268"/>
      <c r="Q219" s="268"/>
      <c r="R219" s="268"/>
      <c r="S219" s="268"/>
      <c r="T219" s="26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70" t="s">
        <v>132</v>
      </c>
      <c r="AU219" s="270" t="s">
        <v>87</v>
      </c>
      <c r="AV219" s="14" t="s">
        <v>128</v>
      </c>
      <c r="AW219" s="14" t="s">
        <v>32</v>
      </c>
      <c r="AX219" s="14" t="s">
        <v>85</v>
      </c>
      <c r="AY219" s="270" t="s">
        <v>121</v>
      </c>
    </row>
    <row r="220" s="2" customFormat="1" ht="44.25" customHeight="1">
      <c r="A220" s="37"/>
      <c r="B220" s="38"/>
      <c r="C220" s="221" t="s">
        <v>231</v>
      </c>
      <c r="D220" s="221" t="s">
        <v>123</v>
      </c>
      <c r="E220" s="222" t="s">
        <v>232</v>
      </c>
      <c r="F220" s="223" t="s">
        <v>233</v>
      </c>
      <c r="G220" s="224" t="s">
        <v>161</v>
      </c>
      <c r="H220" s="225">
        <v>16907</v>
      </c>
      <c r="I220" s="226"/>
      <c r="J220" s="227">
        <f>ROUND(I220*H220,2)</f>
        <v>0</v>
      </c>
      <c r="K220" s="223" t="s">
        <v>127</v>
      </c>
      <c r="L220" s="43"/>
      <c r="M220" s="228" t="s">
        <v>1</v>
      </c>
      <c r="N220" s="229" t="s">
        <v>43</v>
      </c>
      <c r="O220" s="90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2" t="s">
        <v>128</v>
      </c>
      <c r="AT220" s="232" t="s">
        <v>123</v>
      </c>
      <c r="AU220" s="232" t="s">
        <v>87</v>
      </c>
      <c r="AY220" s="16" t="s">
        <v>121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6" t="s">
        <v>85</v>
      </c>
      <c r="BK220" s="233">
        <f>ROUND(I220*H220,2)</f>
        <v>0</v>
      </c>
      <c r="BL220" s="16" t="s">
        <v>128</v>
      </c>
      <c r="BM220" s="232" t="s">
        <v>234</v>
      </c>
    </row>
    <row r="221" s="13" customFormat="1">
      <c r="A221" s="13"/>
      <c r="B221" s="239"/>
      <c r="C221" s="240"/>
      <c r="D221" s="234" t="s">
        <v>132</v>
      </c>
      <c r="E221" s="241" t="s">
        <v>1</v>
      </c>
      <c r="F221" s="242" t="s">
        <v>235</v>
      </c>
      <c r="G221" s="240"/>
      <c r="H221" s="243">
        <v>3381.4000000000001</v>
      </c>
      <c r="I221" s="244"/>
      <c r="J221" s="240"/>
      <c r="K221" s="240"/>
      <c r="L221" s="245"/>
      <c r="M221" s="246"/>
      <c r="N221" s="247"/>
      <c r="O221" s="247"/>
      <c r="P221" s="247"/>
      <c r="Q221" s="247"/>
      <c r="R221" s="247"/>
      <c r="S221" s="247"/>
      <c r="T221" s="24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9" t="s">
        <v>132</v>
      </c>
      <c r="AU221" s="249" t="s">
        <v>87</v>
      </c>
      <c r="AV221" s="13" t="s">
        <v>87</v>
      </c>
      <c r="AW221" s="13" t="s">
        <v>32</v>
      </c>
      <c r="AX221" s="13" t="s">
        <v>78</v>
      </c>
      <c r="AY221" s="249" t="s">
        <v>121</v>
      </c>
    </row>
    <row r="222" s="13" customFormat="1">
      <c r="A222" s="13"/>
      <c r="B222" s="239"/>
      <c r="C222" s="240"/>
      <c r="D222" s="234" t="s">
        <v>132</v>
      </c>
      <c r="E222" s="241" t="s">
        <v>1</v>
      </c>
      <c r="F222" s="242" t="s">
        <v>235</v>
      </c>
      <c r="G222" s="240"/>
      <c r="H222" s="243">
        <v>3381.4000000000001</v>
      </c>
      <c r="I222" s="244"/>
      <c r="J222" s="240"/>
      <c r="K222" s="240"/>
      <c r="L222" s="245"/>
      <c r="M222" s="246"/>
      <c r="N222" s="247"/>
      <c r="O222" s="247"/>
      <c r="P222" s="247"/>
      <c r="Q222" s="247"/>
      <c r="R222" s="247"/>
      <c r="S222" s="247"/>
      <c r="T222" s="24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9" t="s">
        <v>132</v>
      </c>
      <c r="AU222" s="249" t="s">
        <v>87</v>
      </c>
      <c r="AV222" s="13" t="s">
        <v>87</v>
      </c>
      <c r="AW222" s="13" t="s">
        <v>32</v>
      </c>
      <c r="AX222" s="13" t="s">
        <v>78</v>
      </c>
      <c r="AY222" s="249" t="s">
        <v>121</v>
      </c>
    </row>
    <row r="223" s="13" customFormat="1">
      <c r="A223" s="13"/>
      <c r="B223" s="239"/>
      <c r="C223" s="240"/>
      <c r="D223" s="234" t="s">
        <v>132</v>
      </c>
      <c r="E223" s="241" t="s">
        <v>1</v>
      </c>
      <c r="F223" s="242" t="s">
        <v>235</v>
      </c>
      <c r="G223" s="240"/>
      <c r="H223" s="243">
        <v>3381.4000000000001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132</v>
      </c>
      <c r="AU223" s="249" t="s">
        <v>87</v>
      </c>
      <c r="AV223" s="13" t="s">
        <v>87</v>
      </c>
      <c r="AW223" s="13" t="s">
        <v>32</v>
      </c>
      <c r="AX223" s="13" t="s">
        <v>78</v>
      </c>
      <c r="AY223" s="249" t="s">
        <v>121</v>
      </c>
    </row>
    <row r="224" s="13" customFormat="1">
      <c r="A224" s="13"/>
      <c r="B224" s="239"/>
      <c r="C224" s="240"/>
      <c r="D224" s="234" t="s">
        <v>132</v>
      </c>
      <c r="E224" s="241" t="s">
        <v>1</v>
      </c>
      <c r="F224" s="242" t="s">
        <v>235</v>
      </c>
      <c r="G224" s="240"/>
      <c r="H224" s="243">
        <v>3381.4000000000001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132</v>
      </c>
      <c r="AU224" s="249" t="s">
        <v>87</v>
      </c>
      <c r="AV224" s="13" t="s">
        <v>87</v>
      </c>
      <c r="AW224" s="13" t="s">
        <v>32</v>
      </c>
      <c r="AX224" s="13" t="s">
        <v>78</v>
      </c>
      <c r="AY224" s="249" t="s">
        <v>121</v>
      </c>
    </row>
    <row r="225" s="13" customFormat="1">
      <c r="A225" s="13"/>
      <c r="B225" s="239"/>
      <c r="C225" s="240"/>
      <c r="D225" s="234" t="s">
        <v>132</v>
      </c>
      <c r="E225" s="241" t="s">
        <v>1</v>
      </c>
      <c r="F225" s="242" t="s">
        <v>235</v>
      </c>
      <c r="G225" s="240"/>
      <c r="H225" s="243">
        <v>3381.4000000000001</v>
      </c>
      <c r="I225" s="244"/>
      <c r="J225" s="240"/>
      <c r="K225" s="240"/>
      <c r="L225" s="245"/>
      <c r="M225" s="246"/>
      <c r="N225" s="247"/>
      <c r="O225" s="247"/>
      <c r="P225" s="247"/>
      <c r="Q225" s="247"/>
      <c r="R225" s="247"/>
      <c r="S225" s="247"/>
      <c r="T225" s="24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9" t="s">
        <v>132</v>
      </c>
      <c r="AU225" s="249" t="s">
        <v>87</v>
      </c>
      <c r="AV225" s="13" t="s">
        <v>87</v>
      </c>
      <c r="AW225" s="13" t="s">
        <v>32</v>
      </c>
      <c r="AX225" s="13" t="s">
        <v>78</v>
      </c>
      <c r="AY225" s="249" t="s">
        <v>121</v>
      </c>
    </row>
    <row r="226" s="14" customFormat="1">
      <c r="A226" s="14"/>
      <c r="B226" s="260"/>
      <c r="C226" s="261"/>
      <c r="D226" s="234" t="s">
        <v>132</v>
      </c>
      <c r="E226" s="262" t="s">
        <v>1</v>
      </c>
      <c r="F226" s="263" t="s">
        <v>176</v>
      </c>
      <c r="G226" s="261"/>
      <c r="H226" s="264">
        <v>16907</v>
      </c>
      <c r="I226" s="265"/>
      <c r="J226" s="261"/>
      <c r="K226" s="261"/>
      <c r="L226" s="266"/>
      <c r="M226" s="267"/>
      <c r="N226" s="268"/>
      <c r="O226" s="268"/>
      <c r="P226" s="268"/>
      <c r="Q226" s="268"/>
      <c r="R226" s="268"/>
      <c r="S226" s="268"/>
      <c r="T226" s="26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70" t="s">
        <v>132</v>
      </c>
      <c r="AU226" s="270" t="s">
        <v>87</v>
      </c>
      <c r="AV226" s="14" t="s">
        <v>128</v>
      </c>
      <c r="AW226" s="14" t="s">
        <v>32</v>
      </c>
      <c r="AX226" s="14" t="s">
        <v>85</v>
      </c>
      <c r="AY226" s="270" t="s">
        <v>121</v>
      </c>
    </row>
    <row r="227" s="2" customFormat="1" ht="24.15" customHeight="1">
      <c r="A227" s="37"/>
      <c r="B227" s="38"/>
      <c r="C227" s="221" t="s">
        <v>236</v>
      </c>
      <c r="D227" s="221" t="s">
        <v>123</v>
      </c>
      <c r="E227" s="222" t="s">
        <v>237</v>
      </c>
      <c r="F227" s="223" t="s">
        <v>238</v>
      </c>
      <c r="G227" s="224" t="s">
        <v>161</v>
      </c>
      <c r="H227" s="225">
        <v>16907</v>
      </c>
      <c r="I227" s="226"/>
      <c r="J227" s="227">
        <f>ROUND(I227*H227,2)</f>
        <v>0</v>
      </c>
      <c r="K227" s="223" t="s">
        <v>127</v>
      </c>
      <c r="L227" s="43"/>
      <c r="M227" s="228" t="s">
        <v>1</v>
      </c>
      <c r="N227" s="229" t="s">
        <v>43</v>
      </c>
      <c r="O227" s="90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2" t="s">
        <v>128</v>
      </c>
      <c r="AT227" s="232" t="s">
        <v>123</v>
      </c>
      <c r="AU227" s="232" t="s">
        <v>87</v>
      </c>
      <c r="AY227" s="16" t="s">
        <v>121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6" t="s">
        <v>85</v>
      </c>
      <c r="BK227" s="233">
        <f>ROUND(I227*H227,2)</f>
        <v>0</v>
      </c>
      <c r="BL227" s="16" t="s">
        <v>128</v>
      </c>
      <c r="BM227" s="232" t="s">
        <v>239</v>
      </c>
    </row>
    <row r="228" s="13" customFormat="1">
      <c r="A228" s="13"/>
      <c r="B228" s="239"/>
      <c r="C228" s="240"/>
      <c r="D228" s="234" t="s">
        <v>132</v>
      </c>
      <c r="E228" s="241" t="s">
        <v>1</v>
      </c>
      <c r="F228" s="242" t="s">
        <v>235</v>
      </c>
      <c r="G228" s="240"/>
      <c r="H228" s="243">
        <v>3381.4000000000001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132</v>
      </c>
      <c r="AU228" s="249" t="s">
        <v>87</v>
      </c>
      <c r="AV228" s="13" t="s">
        <v>87</v>
      </c>
      <c r="AW228" s="13" t="s">
        <v>32</v>
      </c>
      <c r="AX228" s="13" t="s">
        <v>78</v>
      </c>
      <c r="AY228" s="249" t="s">
        <v>121</v>
      </c>
    </row>
    <row r="229" s="13" customFormat="1">
      <c r="A229" s="13"/>
      <c r="B229" s="239"/>
      <c r="C229" s="240"/>
      <c r="D229" s="234" t="s">
        <v>132</v>
      </c>
      <c r="E229" s="241" t="s">
        <v>1</v>
      </c>
      <c r="F229" s="242" t="s">
        <v>235</v>
      </c>
      <c r="G229" s="240"/>
      <c r="H229" s="243">
        <v>3381.4000000000001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9" t="s">
        <v>132</v>
      </c>
      <c r="AU229" s="249" t="s">
        <v>87</v>
      </c>
      <c r="AV229" s="13" t="s">
        <v>87</v>
      </c>
      <c r="AW229" s="13" t="s">
        <v>32</v>
      </c>
      <c r="AX229" s="13" t="s">
        <v>78</v>
      </c>
      <c r="AY229" s="249" t="s">
        <v>121</v>
      </c>
    </row>
    <row r="230" s="13" customFormat="1">
      <c r="A230" s="13"/>
      <c r="B230" s="239"/>
      <c r="C230" s="240"/>
      <c r="D230" s="234" t="s">
        <v>132</v>
      </c>
      <c r="E230" s="241" t="s">
        <v>1</v>
      </c>
      <c r="F230" s="242" t="s">
        <v>235</v>
      </c>
      <c r="G230" s="240"/>
      <c r="H230" s="243">
        <v>3381.4000000000001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9" t="s">
        <v>132</v>
      </c>
      <c r="AU230" s="249" t="s">
        <v>87</v>
      </c>
      <c r="AV230" s="13" t="s">
        <v>87</v>
      </c>
      <c r="AW230" s="13" t="s">
        <v>32</v>
      </c>
      <c r="AX230" s="13" t="s">
        <v>78</v>
      </c>
      <c r="AY230" s="249" t="s">
        <v>121</v>
      </c>
    </row>
    <row r="231" s="13" customFormat="1">
      <c r="A231" s="13"/>
      <c r="B231" s="239"/>
      <c r="C231" s="240"/>
      <c r="D231" s="234" t="s">
        <v>132</v>
      </c>
      <c r="E231" s="241" t="s">
        <v>1</v>
      </c>
      <c r="F231" s="242" t="s">
        <v>235</v>
      </c>
      <c r="G231" s="240"/>
      <c r="H231" s="243">
        <v>3381.4000000000001</v>
      </c>
      <c r="I231" s="244"/>
      <c r="J231" s="240"/>
      <c r="K231" s="240"/>
      <c r="L231" s="245"/>
      <c r="M231" s="246"/>
      <c r="N231" s="247"/>
      <c r="O231" s="247"/>
      <c r="P231" s="247"/>
      <c r="Q231" s="247"/>
      <c r="R231" s="247"/>
      <c r="S231" s="247"/>
      <c r="T231" s="24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9" t="s">
        <v>132</v>
      </c>
      <c r="AU231" s="249" t="s">
        <v>87</v>
      </c>
      <c r="AV231" s="13" t="s">
        <v>87</v>
      </c>
      <c r="AW231" s="13" t="s">
        <v>32</v>
      </c>
      <c r="AX231" s="13" t="s">
        <v>78</v>
      </c>
      <c r="AY231" s="249" t="s">
        <v>121</v>
      </c>
    </row>
    <row r="232" s="13" customFormat="1">
      <c r="A232" s="13"/>
      <c r="B232" s="239"/>
      <c r="C232" s="240"/>
      <c r="D232" s="234" t="s">
        <v>132</v>
      </c>
      <c r="E232" s="241" t="s">
        <v>1</v>
      </c>
      <c r="F232" s="242" t="s">
        <v>235</v>
      </c>
      <c r="G232" s="240"/>
      <c r="H232" s="243">
        <v>3381.4000000000001</v>
      </c>
      <c r="I232" s="244"/>
      <c r="J232" s="240"/>
      <c r="K232" s="240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132</v>
      </c>
      <c r="AU232" s="249" t="s">
        <v>87</v>
      </c>
      <c r="AV232" s="13" t="s">
        <v>87</v>
      </c>
      <c r="AW232" s="13" t="s">
        <v>32</v>
      </c>
      <c r="AX232" s="13" t="s">
        <v>78</v>
      </c>
      <c r="AY232" s="249" t="s">
        <v>121</v>
      </c>
    </row>
    <row r="233" s="14" customFormat="1">
      <c r="A233" s="14"/>
      <c r="B233" s="260"/>
      <c r="C233" s="261"/>
      <c r="D233" s="234" t="s">
        <v>132</v>
      </c>
      <c r="E233" s="262" t="s">
        <v>1</v>
      </c>
      <c r="F233" s="263" t="s">
        <v>176</v>
      </c>
      <c r="G233" s="261"/>
      <c r="H233" s="264">
        <v>16907</v>
      </c>
      <c r="I233" s="265"/>
      <c r="J233" s="261"/>
      <c r="K233" s="261"/>
      <c r="L233" s="266"/>
      <c r="M233" s="267"/>
      <c r="N233" s="268"/>
      <c r="O233" s="268"/>
      <c r="P233" s="268"/>
      <c r="Q233" s="268"/>
      <c r="R233" s="268"/>
      <c r="S233" s="268"/>
      <c r="T233" s="26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70" t="s">
        <v>132</v>
      </c>
      <c r="AU233" s="270" t="s">
        <v>87</v>
      </c>
      <c r="AV233" s="14" t="s">
        <v>128</v>
      </c>
      <c r="AW233" s="14" t="s">
        <v>32</v>
      </c>
      <c r="AX233" s="14" t="s">
        <v>85</v>
      </c>
      <c r="AY233" s="270" t="s">
        <v>121</v>
      </c>
    </row>
    <row r="234" s="12" customFormat="1" ht="22.8" customHeight="1">
      <c r="A234" s="12"/>
      <c r="B234" s="205"/>
      <c r="C234" s="206"/>
      <c r="D234" s="207" t="s">
        <v>77</v>
      </c>
      <c r="E234" s="219" t="s">
        <v>240</v>
      </c>
      <c r="F234" s="219" t="s">
        <v>241</v>
      </c>
      <c r="G234" s="206"/>
      <c r="H234" s="206"/>
      <c r="I234" s="209"/>
      <c r="J234" s="220">
        <f>BK234</f>
        <v>0</v>
      </c>
      <c r="K234" s="206"/>
      <c r="L234" s="211"/>
      <c r="M234" s="212"/>
      <c r="N234" s="213"/>
      <c r="O234" s="213"/>
      <c r="P234" s="214">
        <f>P235</f>
        <v>0</v>
      </c>
      <c r="Q234" s="213"/>
      <c r="R234" s="214">
        <f>R235</f>
        <v>0</v>
      </c>
      <c r="S234" s="213"/>
      <c r="T234" s="215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6" t="s">
        <v>85</v>
      </c>
      <c r="AT234" s="217" t="s">
        <v>77</v>
      </c>
      <c r="AU234" s="217" t="s">
        <v>85</v>
      </c>
      <c r="AY234" s="216" t="s">
        <v>121</v>
      </c>
      <c r="BK234" s="218">
        <f>BK235</f>
        <v>0</v>
      </c>
    </row>
    <row r="235" s="2" customFormat="1" ht="37.8" customHeight="1">
      <c r="A235" s="37"/>
      <c r="B235" s="38"/>
      <c r="C235" s="221" t="s">
        <v>7</v>
      </c>
      <c r="D235" s="221" t="s">
        <v>123</v>
      </c>
      <c r="E235" s="222" t="s">
        <v>242</v>
      </c>
      <c r="F235" s="223" t="s">
        <v>243</v>
      </c>
      <c r="G235" s="224" t="s">
        <v>221</v>
      </c>
      <c r="H235" s="225">
        <v>0.52700000000000002</v>
      </c>
      <c r="I235" s="226"/>
      <c r="J235" s="227">
        <f>ROUND(I235*H235,2)</f>
        <v>0</v>
      </c>
      <c r="K235" s="223" t="s">
        <v>127</v>
      </c>
      <c r="L235" s="43"/>
      <c r="M235" s="271" t="s">
        <v>1</v>
      </c>
      <c r="N235" s="272" t="s">
        <v>43</v>
      </c>
      <c r="O235" s="273"/>
      <c r="P235" s="274">
        <f>O235*H235</f>
        <v>0</v>
      </c>
      <c r="Q235" s="274">
        <v>0</v>
      </c>
      <c r="R235" s="274">
        <f>Q235*H235</f>
        <v>0</v>
      </c>
      <c r="S235" s="274">
        <v>0</v>
      </c>
      <c r="T235" s="275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2" t="s">
        <v>128</v>
      </c>
      <c r="AT235" s="232" t="s">
        <v>123</v>
      </c>
      <c r="AU235" s="232" t="s">
        <v>87</v>
      </c>
      <c r="AY235" s="16" t="s">
        <v>121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6" t="s">
        <v>85</v>
      </c>
      <c r="BK235" s="233">
        <f>ROUND(I235*H235,2)</f>
        <v>0</v>
      </c>
      <c r="BL235" s="16" t="s">
        <v>128</v>
      </c>
      <c r="BM235" s="232" t="s">
        <v>244</v>
      </c>
    </row>
    <row r="236" s="2" customFormat="1" ht="6.96" customHeight="1">
      <c r="A236" s="37"/>
      <c r="B236" s="65"/>
      <c r="C236" s="66"/>
      <c r="D236" s="66"/>
      <c r="E236" s="66"/>
      <c r="F236" s="66"/>
      <c r="G236" s="66"/>
      <c r="H236" s="66"/>
      <c r="I236" s="66"/>
      <c r="J236" s="66"/>
      <c r="K236" s="66"/>
      <c r="L236" s="43"/>
      <c r="M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</row>
  </sheetData>
  <sheetProtection sheet="1" autoFilter="0" formatColumns="0" formatRows="0" objects="1" scenarios="1" spinCount="100000" saltValue="FuXGn1wQWqA4xuqK3xGBHwFLWtLXlYkgxq+RjkLuIpvcP18nhJXeezV8FdX4pjcIagE6pmVWEGmJXcxh0tDMWw==" hashValue="CsEDXXu3k5lFffdE5PFI0a8cbgs/ce9YAuOv0/LPPi4gfNSqQ4LUlziUf1Hz0sRfyg+4bwupGumqhLcF8u2T3A==" algorithmName="SHA-512" password="CC35"/>
  <autoFilter ref="C122:K23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CLT01\Jana Janíková</dc:creator>
  <cp:lastModifiedBy>CLT01\Jana Janíková</cp:lastModifiedBy>
  <dcterms:created xsi:type="dcterms:W3CDTF">2023-11-27T14:57:11Z</dcterms:created>
  <dcterms:modified xsi:type="dcterms:W3CDTF">2023-11-27T14:57:14Z</dcterms:modified>
</cp:coreProperties>
</file>