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Objekt2 - Rozpočet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'Objekt2 - Rozpočet'!$C$129:$K$185</definedName>
    <definedName name="_xlnm.Print_Area" localSheetId="1">'Objekt2 - Rozpočet'!$C$4:$J$76,'Objekt2 - Rozpočet'!$C$82:$J$111,'Objekt2 - Rozpočet'!$C$117:$J$185</definedName>
    <definedName name="_xlnm.Print_Titles" localSheetId="1">'Objekt2 - Rozpočet'!$129:$129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T178"/>
  <c r="R179"/>
  <c r="R178"/>
  <c r="P179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91"/>
  <c r="J20"/>
  <c r="J18"/>
  <c r="E18"/>
  <c r="F127"/>
  <c r="J17"/>
  <c r="J15"/>
  <c r="E15"/>
  <c r="F91"/>
  <c r="J14"/>
  <c r="J12"/>
  <c r="J89"/>
  <c r="E7"/>
  <c r="E120"/>
  <c i="1" r="L90"/>
  <c r="AM90"/>
  <c r="AM89"/>
  <c r="L89"/>
  <c r="AM87"/>
  <c r="L87"/>
  <c r="L85"/>
  <c r="L84"/>
  <c i="2" r="J176"/>
  <c r="J179"/>
  <c r="BK145"/>
  <c r="BK154"/>
  <c r="BK176"/>
  <c r="J160"/>
  <c r="BK182"/>
  <c r="BK143"/>
  <c r="J150"/>
  <c r="J147"/>
  <c i="1" r="AS94"/>
  <c i="2" r="BK152"/>
  <c r="BK185"/>
  <c r="J145"/>
  <c r="J156"/>
  <c r="J158"/>
  <c r="J166"/>
  <c r="BK175"/>
  <c r="J133"/>
  <c r="BK179"/>
  <c r="BK161"/>
  <c r="BK184"/>
  <c r="BK155"/>
  <c r="J149"/>
  <c r="BK144"/>
  <c r="J161"/>
  <c r="J142"/>
  <c r="J184"/>
  <c r="BK138"/>
  <c r="J151"/>
  <c r="BK174"/>
  <c r="BK167"/>
  <c r="J143"/>
  <c r="J175"/>
  <c r="BK137"/>
  <c r="J135"/>
  <c r="J170"/>
  <c r="BK156"/>
  <c r="BK160"/>
  <c r="BK151"/>
  <c r="BK162"/>
  <c r="J152"/>
  <c r="J155"/>
  <c r="BK147"/>
  <c r="BK181"/>
  <c r="J137"/>
  <c r="BK133"/>
  <c r="J154"/>
  <c r="J162"/>
  <c r="BK146"/>
  <c r="J171"/>
  <c r="BK141"/>
  <c r="J163"/>
  <c r="J182"/>
  <c r="J146"/>
  <c r="J141"/>
  <c r="J138"/>
  <c r="BK142"/>
  <c r="BK170"/>
  <c r="BK171"/>
  <c r="J181"/>
  <c r="BK158"/>
  <c r="BK150"/>
  <c r="BK165"/>
  <c r="J144"/>
  <c r="BK149"/>
  <c r="J167"/>
  <c r="BK163"/>
  <c r="J185"/>
  <c r="J165"/>
  <c r="J134"/>
  <c r="BK166"/>
  <c r="J174"/>
  <c r="BK134"/>
  <c r="BK135"/>
  <c l="1" r="BK132"/>
  <c r="T132"/>
  <c r="T136"/>
  <c r="T148"/>
  <c r="P153"/>
  <c r="R159"/>
  <c r="P164"/>
  <c r="BK169"/>
  <c r="BK168"/>
  <c r="J168"/>
  <c r="J105"/>
  <c r="R169"/>
  <c r="R168"/>
  <c r="P180"/>
  <c r="P177"/>
  <c r="BK183"/>
  <c r="J183"/>
  <c r="J110"/>
  <c r="P183"/>
  <c r="P132"/>
  <c r="R132"/>
  <c r="P136"/>
  <c r="BK148"/>
  <c r="J148"/>
  <c r="J100"/>
  <c r="R148"/>
  <c r="T153"/>
  <c r="BK159"/>
  <c r="J159"/>
  <c r="J103"/>
  <c r="T159"/>
  <c r="T164"/>
  <c r="T169"/>
  <c r="T168"/>
  <c r="BK180"/>
  <c r="J180"/>
  <c r="J109"/>
  <c r="R180"/>
  <c r="R177"/>
  <c r="R183"/>
  <c r="BK136"/>
  <c r="J136"/>
  <c r="J99"/>
  <c r="R136"/>
  <c r="P148"/>
  <c r="BK153"/>
  <c r="J153"/>
  <c r="J101"/>
  <c r="R153"/>
  <c r="P159"/>
  <c r="BK164"/>
  <c r="J164"/>
  <c r="J104"/>
  <c r="R164"/>
  <c r="P169"/>
  <c r="P168"/>
  <c r="T180"/>
  <c r="T177"/>
  <c r="T183"/>
  <c r="BK157"/>
  <c r="J157"/>
  <c r="J102"/>
  <c r="BK178"/>
  <c r="J178"/>
  <c r="J108"/>
  <c r="BE143"/>
  <c r="BE145"/>
  <c r="BE185"/>
  <c r="F92"/>
  <c r="BE138"/>
  <c r="BE150"/>
  <c r="F126"/>
  <c r="BE146"/>
  <c r="BE156"/>
  <c r="BE176"/>
  <c r="BE137"/>
  <c r="BE147"/>
  <c r="BE152"/>
  <c r="BE155"/>
  <c r="BE166"/>
  <c r="E85"/>
  <c r="J126"/>
  <c r="BE133"/>
  <c r="BE171"/>
  <c r="J124"/>
  <c r="BE163"/>
  <c r="J92"/>
  <c r="BE134"/>
  <c r="BE141"/>
  <c r="BE142"/>
  <c r="BE144"/>
  <c r="BE161"/>
  <c r="BE184"/>
  <c r="BE151"/>
  <c r="BE165"/>
  <c r="BE170"/>
  <c r="BE135"/>
  <c r="BE154"/>
  <c r="BE160"/>
  <c r="BE175"/>
  <c r="BE179"/>
  <c r="BE167"/>
  <c r="BE174"/>
  <c r="BE181"/>
  <c r="BE149"/>
  <c r="BE158"/>
  <c r="BE162"/>
  <c r="BE182"/>
  <c r="J34"/>
  <c i="1" r="AW95"/>
  <c i="2" r="F36"/>
  <c i="1" r="BC95"/>
  <c r="BC94"/>
  <c r="AY94"/>
  <c i="2" r="F34"/>
  <c i="1" r="BA95"/>
  <c r="BA94"/>
  <c r="AW94"/>
  <c r="AK30"/>
  <c i="2" r="F35"/>
  <c i="1" r="BB95"/>
  <c r="BB94"/>
  <c r="W31"/>
  <c i="2" r="F37"/>
  <c i="1" r="BD95"/>
  <c r="BD94"/>
  <c r="W33"/>
  <c i="2" l="1" r="R131"/>
  <c r="R130"/>
  <c r="P131"/>
  <c r="P130"/>
  <c i="1" r="AU95"/>
  <c i="2" r="T131"/>
  <c r="T130"/>
  <c r="BK131"/>
  <c r="J131"/>
  <c r="J97"/>
  <c r="J132"/>
  <c r="J98"/>
  <c r="BK177"/>
  <c r="J177"/>
  <c r="J107"/>
  <c r="J169"/>
  <c r="J106"/>
  <c i="1" r="AU94"/>
  <c r="AX94"/>
  <c r="W30"/>
  <c i="2" r="F33"/>
  <c i="1" r="AZ95"/>
  <c r="AZ94"/>
  <c r="W29"/>
  <c r="W32"/>
  <c i="2" r="J33"/>
  <c i="1" r="AV95"/>
  <c r="AT95"/>
  <c i="2" l="1" r="BK130"/>
  <c r="J130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<sst xmlns="http://schemas.openxmlformats.org/spreadsheetml/2006/main">
  <si>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</si>
  <si>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</si>
  <si>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</si>
  <si>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</si>
  <si>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</si>
  <si>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{f381f851-5030-46ea-8191-c13766ea20b7}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</si>
  <si>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</si>
  <si>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</si>
  <si>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</si>
  <si>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</si>
  <si>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</si>
  <si>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</si>
  <si>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</si>
  <si>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</si>
  <si>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</si>
  <si>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</si>
  <si>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</si>
  <si>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Opěrná stěna VK Tuchlovice</t>
  </si>
  <si>
    <t>KSO:</t>
  </si>
  <si>
    <t>CC-CZ:</t>
  </si>
  <si>
    <t>Místo:</t>
  </si>
  <si>
    <t>Areál VK Tuchlovice</t>
  </si>
  <si>
    <t>Datum:</t>
  </si>
  <si>
    <t>19. 5. 2023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</si>
  <si>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</si>
  <si>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</si>
  <si>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</si>
  <si>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</si>
  <si>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</si>
  <si>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</si>
  <si>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</si>
  <si>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</si>
  <si>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</si>
  <si>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</si>
  <si>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</si>
  <si>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</si>
  <si>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</si>
  <si>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</si>
  <si>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</si>
  <si>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</si>
  <si>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</si>
  <si>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</si>
  <si>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</si>
  <si>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</si>
  <si>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</si>
  <si>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</si>
  <si>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</si>
  <si>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</si>
  <si>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</si>
  <si>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</si>
  <si>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</si>
  <si>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</si>
  <si>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</si>
  <si>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</si>
  <si>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</si>
  <si>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</si>
  <si>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</si>
  <si>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</si>
  <si>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</si>
  <si>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</si>
  <si>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</si>
  <si>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</si>
  <si>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</si>
  <si>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</si>
  <si>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</si>
  <si>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</si>
  <si>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</si>
  <si>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</si>
  <si>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</si>
  <si>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</si>
  <si>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</si>
  <si>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</si>
  <si>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</si>
  <si>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</si>
  <si>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</si>
  <si>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</si>
  <si>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</si>
  <si>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</si>
  <si>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Objekt2</t>
  </si>
  <si>
    <t>Rozpočet</t>
  </si>
  <si>
    <t>STA</t>
  </si>
  <si>
    <t>1</t>
  </si>
  <si>
    <t>{76c72a5f-9d58-49b7-af33-456330463680}</t>
  </si>
  <si>
    <t>2</t>
  </si>
  <si>
    <t>KRYCÍ LIST SOUPISU PRACÍ</t>
  </si>
  <si>
    <t>Objekt:</t>
  </si>
  <si>
    <t>Objekt2 - Rozpočet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</si>
  <si>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</si>
  <si>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</si>
  <si>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</si>
  <si>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</si>
  <si>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</si>
  <si>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Práce a dodávky HSV   </t>
  </si>
  <si>
    <t xml:space="preserve">    1 - Zemní práce   </t>
  </si>
  <si>
    <t xml:space="preserve">    2 - Zakládání   </t>
  </si>
  <si>
    <t xml:space="preserve">    3 - Svislé a kompletní konstrukce   </t>
  </si>
  <si>
    <t xml:space="preserve">    6 - Úpravy povrchů, podlahy a osazování výplní   </t>
  </si>
  <si>
    <t xml:space="preserve">    9 - Ostatní konstrukce a práce, bourání   </t>
  </si>
  <si>
    <t xml:space="preserve">    997 - Přesun sutě   </t>
  </si>
  <si>
    <t xml:space="preserve">    998 - Přesun hmot   </t>
  </si>
  <si>
    <t xml:space="preserve">PSV - Práce a dodávky PSV   </t>
  </si>
  <si>
    <t xml:space="preserve">    711 - Izolace proti vodě, vlhkosti a plynům   </t>
  </si>
  <si>
    <t xml:space="preserve">VRN - Vedlejší rozpočtové náklady   </t>
  </si>
  <si>
    <t xml:space="preserve">    VRN1 - Průzkumné, geodetické a projektové práce   </t>
  </si>
  <si>
    <t xml:space="preserve">    VRN3 - Zařízení staveniště   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</si>
  <si>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</si>
  <si>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</si>
  <si>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</si>
  <si>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</si>
  <si>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</si>
  <si>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</si>
  <si>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</si>
  <si>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</si>
  <si>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</si>
  <si>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</si>
  <si>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</si>
  <si>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</si>
  <si>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</si>
  <si>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</si>
  <si>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</si>
  <si>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HSV   </t>
  </si>
  <si>
    <t>ROZPOCET</t>
  </si>
  <si>
    <t xml:space="preserve">Zemní práce   </t>
  </si>
  <si>
    <t>8</t>
  </si>
  <si>
    <t>K</t>
  </si>
  <si>
    <t>132351251</t>
  </si>
  <si>
    <t>Hloubení nezapažených rýh šířky přes 800 do 2 000 mm strojně s urovnáním dna do předepsaného profilu a spádu v hornině třídy těžitelnosti II skupiny 4 do 20 m3</t>
  </si>
  <si>
    <t>m3</t>
  </si>
  <si>
    <t>4</t>
  </si>
  <si>
    <t>9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</si>
  <si>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</si>
  <si>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</si>
  <si>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35</t>
  </si>
  <si>
    <t>174151101</t>
  </si>
  <si>
    <t>Zásyp sypaninou z jakékoliv horniny strojně s uložením výkopku ve vrstvách se zhutněním jam, šachet, rýh nebo kolem objektů v těchto vykopávkách</t>
  </si>
  <si>
    <t>6</t>
  </si>
  <si>
    <t xml:space="preserve">Zakládání   </t>
  </si>
  <si>
    <t>19</t>
  </si>
  <si>
    <t>211971110</t>
  </si>
  <si>
    <t>Zřízení opláštění výplně z geotextilie odvodňovacích žeber nebo trativodů v rýze nebo zářezu se stěnami šikmými o sklonu do 1:2</t>
  </si>
  <si>
    <t>m2</t>
  </si>
  <si>
    <t>20</t>
  </si>
  <si>
    <t>M</t>
  </si>
  <si>
    <t>69311081</t>
  </si>
  <si>
    <t>geotextilie netkaná separační, ochranná, filtrační, drenážní PES 300g/m2</t>
  </si>
  <si>
    <t>10</t>
  </si>
  <si>
    <t>VV</t>
  </si>
  <si>
    <t xml:space="preserve">50 * 1,1845   </t>
  </si>
  <si>
    <t>Součet</t>
  </si>
  <si>
    <t>212532111</t>
  </si>
  <si>
    <t>Lože pro trativody z kameniva hrubého drceného</t>
  </si>
  <si>
    <t>12</t>
  </si>
  <si>
    <t>22</t>
  </si>
  <si>
    <t>212755214</t>
  </si>
  <si>
    <t>Trativody bez lože z drenážních trubek plastových flexibilních D 100 mm</t>
  </si>
  <si>
    <t>m</t>
  </si>
  <si>
    <t>14</t>
  </si>
  <si>
    <t>32</t>
  </si>
  <si>
    <t>272313511</t>
  </si>
  <si>
    <t>Základy z betonu prostého klenby z betonu kamenem neprokládaného tř. C 12/15</t>
  </si>
  <si>
    <t>16</t>
  </si>
  <si>
    <t>36</t>
  </si>
  <si>
    <t>28619312</t>
  </si>
  <si>
    <t>trubka kanalizační PE-HD D 50mm</t>
  </si>
  <si>
    <t>18</t>
  </si>
  <si>
    <t>33</t>
  </si>
  <si>
    <t>273362021</t>
  </si>
  <si>
    <t>Výztuž základů desek ze svařovaných sítí z drátů typu KARI</t>
  </si>
  <si>
    <t>t</t>
  </si>
  <si>
    <t>38</t>
  </si>
  <si>
    <t>274322611</t>
  </si>
  <si>
    <t>Základové pasy ze ŽB se zvýšenými nároky na prostředí tř. C 30/37</t>
  </si>
  <si>
    <t>101111338</t>
  </si>
  <si>
    <t>34</t>
  </si>
  <si>
    <t>274361821</t>
  </si>
  <si>
    <t>Výztuž základů pasů z betonářské oceli 10 505 (R) nebo BSt 500</t>
  </si>
  <si>
    <t>24</t>
  </si>
  <si>
    <t>3</t>
  </si>
  <si>
    <t xml:space="preserve">Svislé a kompletní konstrukce   </t>
  </si>
  <si>
    <t>37</t>
  </si>
  <si>
    <t>311322611</t>
  </si>
  <si>
    <t>Nosná zeď ze ŽB odolného proti agresivnímu prostředí tř. C 30/37 bez výztuže</t>
  </si>
  <si>
    <t>492408966</t>
  </si>
  <si>
    <t>28</t>
  </si>
  <si>
    <t>311351121</t>
  </si>
  <si>
    <t>Bednění nadzákladových zdí nosných rovné oboustranné za každou stranu zřízení</t>
  </si>
  <si>
    <t>29</t>
  </si>
  <si>
    <t>311351122</t>
  </si>
  <si>
    <t>Bednění nadzákladových zdí nosných rovné oboustranné za každou stranu odstranění</t>
  </si>
  <si>
    <t>30</t>
  </si>
  <si>
    <t>311361821</t>
  </si>
  <si>
    <t>Výztuž nadzákladových zdí nosných svislých nebo odkloněných od svislice, rovných nebo oblých z betonářské oceli 10 505 (R) nebo BSt 500</t>
  </si>
  <si>
    <t xml:space="preserve">Úpravy povrchů, podlahy a osazování výplní   </t>
  </si>
  <si>
    <t>25</t>
  </si>
  <si>
    <t>622131121</t>
  </si>
  <si>
    <t>Podkladní a spojovací vrstva vnějších omítaných ploch penetrace nanášená ručně stěn</t>
  </si>
  <si>
    <t>23</t>
  </si>
  <si>
    <t>622142001</t>
  </si>
  <si>
    <t>Potažení vnějších ploch pletivem v ploše nebo pruzích, na plném podkladu sklovláknitým vtlačením do tmelu stěn</t>
  </si>
  <si>
    <t>622511102</t>
  </si>
  <si>
    <t>Omítka tenkovrstvá akrylátová vnějších ploch probarvená bez penetrace mozaiková jemnozrnná stěn</t>
  </si>
  <si>
    <t xml:space="preserve">Ostatní konstrukce a práce, bourání   </t>
  </si>
  <si>
    <t>981511114</t>
  </si>
  <si>
    <t>Demolice konstrukcí objektů postupným rozebíráním konstrukcí ze železobetonu</t>
  </si>
  <si>
    <t>40</t>
  </si>
  <si>
    <t>997</t>
  </si>
  <si>
    <t xml:space="preserve">Přesun sutě   </t>
  </si>
  <si>
    <t>997006512</t>
  </si>
  <si>
    <t>Vodorovná doprava suti na skládku s naložením na dopravní prostředek a složením přes 100 m do 1 km</t>
  </si>
  <si>
    <t>42</t>
  </si>
  <si>
    <t>997006519</t>
  </si>
  <si>
    <t>Vodorovná doprava suti na skládku s naložením na dopravní prostředek a složením Příplatek k ceně za každý další i započatý 1 km</t>
  </si>
  <si>
    <t>44</t>
  </si>
  <si>
    <t>39</t>
  </si>
  <si>
    <t>997013151</t>
  </si>
  <si>
    <t>Vnitrostaveništní doprava suti a vybouraných hmot pro budovy v do 6 m s omezením mechanizace</t>
  </si>
  <si>
    <t>143751825</t>
  </si>
  <si>
    <t>7</t>
  </si>
  <si>
    <t>997013602</t>
  </si>
  <si>
    <t>Poplatek za uložení stavebního odpadu na skládce (skládkovné) z armovaného betonu zatříděného do Katalogu odpadů pod kódem 17 01 01</t>
  </si>
  <si>
    <t>46</t>
  </si>
  <si>
    <t>998</t>
  </si>
  <si>
    <t xml:space="preserve">Přesun hmot   </t>
  </si>
  <si>
    <t>998001123</t>
  </si>
  <si>
    <t>Přesun hmot pro demolice objektů výšky do 21 m</t>
  </si>
  <si>
    <t>48</t>
  </si>
  <si>
    <t>998012021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</si>
  <si>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do 6 m</t>
  </si>
  <si>
    <t>50</t>
  </si>
  <si>
    <t>998012034</t>
  </si>
  <si>
    <t>Příplatek k přesunu hmot pro budovy monolitické za zvětšený přesun do 500 m</t>
  </si>
  <si>
    <t>-868192504</t>
  </si>
  <si>
    <t>PSV</t>
  </si>
  <si>
    <t xml:space="preserve">Práce a dodávky PSV   </t>
  </si>
  <si>
    <t>711</t>
  </si>
  <si>
    <t xml:space="preserve">Izolace proti vodě, vlhkosti a plynům   </t>
  </si>
  <si>
    <t>17</t>
  </si>
  <si>
    <t>711161273</t>
  </si>
  <si>
    <t>Provedení izolace proti zemní vlhkosti nopovou fólií na ploše svislé S z nopové fólie</t>
  </si>
  <si>
    <t>52</t>
  </si>
  <si>
    <t>28323005</t>
  </si>
  <si>
    <t>fólie profilovaná (nopová) drenážní HDPE s výškou nopů 8mm</t>
  </si>
  <si>
    <t>54</t>
  </si>
  <si>
    <t xml:space="preserve">50 * 1,221   </t>
  </si>
  <si>
    <t>711192201</t>
  </si>
  <si>
    <t>Provedení izolace proti zemní vlhkosti hydroizolační stěrkou na ploše svislé S dvouvrstvá na betonu</t>
  </si>
  <si>
    <t>56</t>
  </si>
  <si>
    <t>24617150</t>
  </si>
  <si>
    <t>nátěr hydroizolační na bázi asfaltu a plastu do spodní stavby</t>
  </si>
  <si>
    <t>kg</t>
  </si>
  <si>
    <t>58</t>
  </si>
  <si>
    <t>26</t>
  </si>
  <si>
    <t>998711101</t>
  </si>
  <si>
    <t>Přesun hmot pro izolace proti vodě, vlhkosti a plynům stanovený z hmotnosti přesunovaného materiálu vodorovná dopravní vzdálenost do 50 m v objektech výšky do 6 m</t>
  </si>
  <si>
    <t>60</t>
  </si>
  <si>
    <t>VRN</t>
  </si>
  <si>
    <t xml:space="preserve">Vedlejší rozpočtové náklady   </t>
  </si>
  <si>
    <t>5</t>
  </si>
  <si>
    <t>VRN1</t>
  </si>
  <si>
    <t xml:space="preserve">Průzkumné, geodetické a projektové práce   </t>
  </si>
  <si>
    <t>012002000</t>
  </si>
  <si>
    <t>Geodetické práce</t>
  </si>
  <si>
    <t>…</t>
  </si>
  <si>
    <t>62</t>
  </si>
  <si>
    <t>VRN3</t>
  </si>
  <si>
    <t xml:space="preserve">Zařízení staveniště   </t>
  </si>
  <si>
    <t>032002000</t>
  </si>
  <si>
    <t>Vybavení staveniště</t>
  </si>
  <si>
    <t>64</t>
  </si>
  <si>
    <t>43</t>
  </si>
  <si>
    <t>032403000</t>
  </si>
  <si>
    <t>Provizorní komunikace</t>
  </si>
  <si>
    <t>1024</t>
  </si>
  <si>
    <t>-1736787091</t>
  </si>
  <si>
    <t>VRN6</t>
  </si>
  <si>
    <t>Územní vlivy</t>
  </si>
  <si>
    <t>41</t>
  </si>
  <si>
    <t>062103000</t>
  </si>
  <si>
    <t>Překládání nákladu</t>
  </si>
  <si>
    <t>...</t>
  </si>
  <si>
    <t>-1185915652</t>
  </si>
  <si>
    <t>062503000</t>
  </si>
  <si>
    <t>Složitý terén staveniště</t>
  </si>
  <si>
    <t>-2088681783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</si>
</sst>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IMPORT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Opěrná stěna VK Tuchlovice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Areál VK Tuchlovice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19. 5. 2023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U94" s="117" t="s">
        <v>75</v>
      </c>
      <c r="BV94" s="116" t="s">
        <v>14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'Objekt2 - Rozpočet'!J30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'Objekt2 - Rozpočet'!P130</f>
        <v>0</v>
      </c>
      <c r="AV95" s="127">
        <f>'Objekt2 - Rozpočet'!J33</f>
        <v>0</v>
      </c>
      <c r="AW95" s="127">
        <f>'Objekt2 - Rozpočet'!J34</f>
        <v>0</v>
      </c>
      <c r="AX95" s="127">
        <f>'Objekt2 - Rozpočet'!J35</f>
        <v>0</v>
      </c>
      <c r="AY95" s="127">
        <f>'Objekt2 - Rozpočet'!J36</f>
        <v>0</v>
      </c>
      <c r="AZ95" s="127">
        <f>'Objekt2 - Rozpočet'!F33</f>
        <v>0</v>
      </c>
      <c r="BA95" s="127">
        <f>'Objekt2 - Rozpočet'!F34</f>
        <v>0</v>
      </c>
      <c r="BB95" s="127">
        <f>'Objekt2 - Rozpočet'!F35</f>
        <v>0</v>
      </c>
      <c r="BC95" s="127">
        <f>'Objekt2 - Rozpočet'!F36</f>
        <v>0</v>
      </c>
      <c r="BD95" s="129">
        <f>'Objekt2 - Rozpočet'!F37</f>
        <v>0</v>
      </c>
      <c r="BE95" s="7"/>
      <c r="BT95" s="130" t="s">
        <v>81</v>
      </c>
      <c r="BV95" s="130" t="s">
        <v>14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pq103GbamgYoFGdDAt8nE14pp6twptdx8JidrM4LIRWD9oP7yNxOoXCFzAchDU3NVc1tk0wPxzmjjkIW523Rtw==" hashValue="UhNFtVjbZqfGVBJ3QD7Mv7RVpRtd8msnOVgt0GKbj+xIfJpI3Qp2xKnmZSOE1TDxEadZ2mKSuYfCawbbj8FcT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Objekt2 - Rozpoč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83</v>
      </c>
    </row>
    <row r="4" s="1" customFormat="1" ht="24.96" customHeight="1">
      <c r="B4" s="19"/>
      <c r="D4" s="133" t="s">
        <v>84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Opěrná stěna VK Tuchlovice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19. 5. 2023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27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28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30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27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32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27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34</v>
      </c>
      <c r="E30" s="37"/>
      <c r="F30" s="37"/>
      <c r="G30" s="37"/>
      <c r="H30" s="37"/>
      <c r="I30" s="37"/>
      <c r="J30" s="146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36</v>
      </c>
      <c r="G32" s="37"/>
      <c r="H32" s="37"/>
      <c r="I32" s="147" t="s">
        <v>35</v>
      </c>
      <c r="J32" s="147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38</v>
      </c>
      <c r="E33" s="135" t="s">
        <v>39</v>
      </c>
      <c r="F33" s="149">
        <f>ROUND((SUM(BE130:BE185)),  2)</f>
        <v>0</v>
      </c>
      <c r="G33" s="37"/>
      <c r="H33" s="37"/>
      <c r="I33" s="150">
        <v>0.20999999999999999</v>
      </c>
      <c r="J33" s="149">
        <f>ROUND(((SUM(BE130:BE185))*I33),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40</v>
      </c>
      <c r="F34" s="149">
        <f>ROUND((SUM(BF130:BF185)),  2)</f>
        <v>0</v>
      </c>
      <c r="G34" s="37"/>
      <c r="H34" s="37"/>
      <c r="I34" s="150">
        <v>0.14999999999999999</v>
      </c>
      <c r="J34" s="149">
        <f>ROUND(((SUM(BF130:BF185))*I34),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41</v>
      </c>
      <c r="F35" s="149">
        <f>ROUND((SUM(BG130:BG185)),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42</v>
      </c>
      <c r="F36" s="149">
        <f>ROUND((SUM(BH130:BH185)),  2)</f>
        <v>0</v>
      </c>
      <c r="G36" s="37"/>
      <c r="H36" s="37"/>
      <c r="I36" s="150">
        <v>0.14999999999999999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43</v>
      </c>
      <c r="F37" s="149">
        <f>ROUND((SUM(BI130:BI185)),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44</v>
      </c>
      <c r="E39" s="153"/>
      <c r="F39" s="153"/>
      <c r="G39" s="154" t="s">
        <v>45</v>
      </c>
      <c r="H39" s="155" t="s">
        <v>46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47</v>
      </c>
      <c r="E50" s="159"/>
      <c r="F50" s="159"/>
      <c r="G50" s="158" t="s">
        <v>48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49</v>
      </c>
      <c r="E61" s="161"/>
      <c r="F61" s="162" t="s">
        <v>50</v>
      </c>
      <c r="G61" s="160" t="s">
        <v>49</v>
      </c>
      <c r="H61" s="161"/>
      <c r="I61" s="161"/>
      <c r="J61" s="163" t="s">
        <v>50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51</v>
      </c>
      <c r="E65" s="164"/>
      <c r="F65" s="164"/>
      <c r="G65" s="158" t="s">
        <v>52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49</v>
      </c>
      <c r="E76" s="161"/>
      <c r="F76" s="162" t="s">
        <v>50</v>
      </c>
      <c r="G76" s="160" t="s">
        <v>49</v>
      </c>
      <c r="H76" s="161"/>
      <c r="I76" s="161"/>
      <c r="J76" s="163" t="s">
        <v>50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Opěrná stěna VK Tuchlovice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Objekt2 - Rozpočet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Areál VK Tuchlovice</v>
      </c>
      <c r="G89" s="39"/>
      <c r="H89" s="39"/>
      <c r="I89" s="31" t="s">
        <v>22</v>
      </c>
      <c r="J89" s="78" t="str">
        <f>IF(J12="","",J12)</f>
        <v>19. 5. 2023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88</v>
      </c>
      <c r="D94" s="171"/>
      <c r="E94" s="171"/>
      <c r="F94" s="171"/>
      <c r="G94" s="171"/>
      <c r="H94" s="171"/>
      <c r="I94" s="171"/>
      <c r="J94" s="172" t="s">
        <v>89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90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91</v>
      </c>
    </row>
    <row r="97" s="9" customFormat="1" ht="24.96" customHeight="1">
      <c r="A97" s="9"/>
      <c r="B97" s="174"/>
      <c r="C97" s="175"/>
      <c r="D97" s="176" t="s">
        <v>92</v>
      </c>
      <c r="E97" s="177"/>
      <c r="F97" s="177"/>
      <c r="G97" s="177"/>
      <c r="H97" s="177"/>
      <c r="I97" s="177"/>
      <c r="J97" s="178">
        <f>J131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93</v>
      </c>
      <c r="E98" s="183"/>
      <c r="F98" s="183"/>
      <c r="G98" s="183"/>
      <c r="H98" s="183"/>
      <c r="I98" s="183"/>
      <c r="J98" s="184">
        <f>J132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94</v>
      </c>
      <c r="E99" s="183"/>
      <c r="F99" s="183"/>
      <c r="G99" s="183"/>
      <c r="H99" s="183"/>
      <c r="I99" s="183"/>
      <c r="J99" s="184">
        <f>J136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95</v>
      </c>
      <c r="E100" s="183"/>
      <c r="F100" s="183"/>
      <c r="G100" s="183"/>
      <c r="H100" s="183"/>
      <c r="I100" s="183"/>
      <c r="J100" s="184">
        <f>J148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96</v>
      </c>
      <c r="E101" s="183"/>
      <c r="F101" s="183"/>
      <c r="G101" s="183"/>
      <c r="H101" s="183"/>
      <c r="I101" s="183"/>
      <c r="J101" s="184">
        <f>J153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97</v>
      </c>
      <c r="E102" s="183"/>
      <c r="F102" s="183"/>
      <c r="G102" s="183"/>
      <c r="H102" s="183"/>
      <c r="I102" s="183"/>
      <c r="J102" s="184">
        <f>J157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98</v>
      </c>
      <c r="E103" s="183"/>
      <c r="F103" s="183"/>
      <c r="G103" s="183"/>
      <c r="H103" s="183"/>
      <c r="I103" s="183"/>
      <c r="J103" s="184">
        <f>J159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99</v>
      </c>
      <c r="E104" s="183"/>
      <c r="F104" s="183"/>
      <c r="G104" s="183"/>
      <c r="H104" s="183"/>
      <c r="I104" s="183"/>
      <c r="J104" s="184">
        <f>J164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4"/>
      <c r="C105" s="175"/>
      <c r="D105" s="176" t="s">
        <v>100</v>
      </c>
      <c r="E105" s="177"/>
      <c r="F105" s="177"/>
      <c r="G105" s="177"/>
      <c r="H105" s="177"/>
      <c r="I105" s="177"/>
      <c r="J105" s="178">
        <f>J168</f>
        <v>0</v>
      </c>
      <c r="K105" s="175"/>
      <c r="L105" s="17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0"/>
      <c r="C106" s="181"/>
      <c r="D106" s="182" t="s">
        <v>101</v>
      </c>
      <c r="E106" s="183"/>
      <c r="F106" s="183"/>
      <c r="G106" s="183"/>
      <c r="H106" s="183"/>
      <c r="I106" s="183"/>
      <c r="J106" s="184">
        <f>J169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4"/>
      <c r="C107" s="175"/>
      <c r="D107" s="176" t="s">
        <v>102</v>
      </c>
      <c r="E107" s="177"/>
      <c r="F107" s="177"/>
      <c r="G107" s="177"/>
      <c r="H107" s="177"/>
      <c r="I107" s="177"/>
      <c r="J107" s="178">
        <f>J177</f>
        <v>0</v>
      </c>
      <c r="K107" s="175"/>
      <c r="L107" s="17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0"/>
      <c r="C108" s="181"/>
      <c r="D108" s="182" t="s">
        <v>103</v>
      </c>
      <c r="E108" s="183"/>
      <c r="F108" s="183"/>
      <c r="G108" s="183"/>
      <c r="H108" s="183"/>
      <c r="I108" s="183"/>
      <c r="J108" s="184">
        <f>J178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0"/>
      <c r="C109" s="181"/>
      <c r="D109" s="182" t="s">
        <v>104</v>
      </c>
      <c r="E109" s="183"/>
      <c r="F109" s="183"/>
      <c r="G109" s="183"/>
      <c r="H109" s="183"/>
      <c r="I109" s="183"/>
      <c r="J109" s="184">
        <f>J180</f>
        <v>0</v>
      </c>
      <c r="K109" s="181"/>
      <c r="L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0"/>
      <c r="C110" s="181"/>
      <c r="D110" s="182" t="s">
        <v>105</v>
      </c>
      <c r="E110" s="183"/>
      <c r="F110" s="183"/>
      <c r="G110" s="183"/>
      <c r="H110" s="183"/>
      <c r="I110" s="183"/>
      <c r="J110" s="184">
        <f>J183</f>
        <v>0</v>
      </c>
      <c r="K110" s="181"/>
      <c r="L110" s="18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106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69" t="str">
        <f>E7</f>
        <v>Opěrná stěna VK Tuchlovice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85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>Objekt2 - Rozpočet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>Areál VK Tuchlovice</v>
      </c>
      <c r="G124" s="39"/>
      <c r="H124" s="39"/>
      <c r="I124" s="31" t="s">
        <v>22</v>
      </c>
      <c r="J124" s="78" t="str">
        <f>IF(J12="","",J12)</f>
        <v>19. 5. 2023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E15</f>
        <v xml:space="preserve"> </v>
      </c>
      <c r="G126" s="39"/>
      <c r="H126" s="39"/>
      <c r="I126" s="31" t="s">
        <v>30</v>
      </c>
      <c r="J126" s="35" t="str">
        <f>E21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IF(E18="","",E18)</f>
        <v>Vyplň údaj</v>
      </c>
      <c r="G127" s="39"/>
      <c r="H127" s="39"/>
      <c r="I127" s="31" t="s">
        <v>32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86"/>
      <c r="B129" s="187"/>
      <c r="C129" s="188" t="s">
        <v>107</v>
      </c>
      <c r="D129" s="189" t="s">
        <v>59</v>
      </c>
      <c r="E129" s="189" t="s">
        <v>55</v>
      </c>
      <c r="F129" s="189" t="s">
        <v>56</v>
      </c>
      <c r="G129" s="189" t="s">
        <v>108</v>
      </c>
      <c r="H129" s="189" t="s">
        <v>109</v>
      </c>
      <c r="I129" s="189" t="s">
        <v>110</v>
      </c>
      <c r="J129" s="190" t="s">
        <v>89</v>
      </c>
      <c r="K129" s="191" t="s">
        <v>111</v>
      </c>
      <c r="L129" s="192"/>
      <c r="M129" s="99" t="s">
        <v>1</v>
      </c>
      <c r="N129" s="100" t="s">
        <v>38</v>
      </c>
      <c r="O129" s="100" t="s">
        <v>112</v>
      </c>
      <c r="P129" s="100" t="s">
        <v>113</v>
      </c>
      <c r="Q129" s="100" t="s">
        <v>114</v>
      </c>
      <c r="R129" s="100" t="s">
        <v>115</v>
      </c>
      <c r="S129" s="100" t="s">
        <v>116</v>
      </c>
      <c r="T129" s="101" t="s">
        <v>117</v>
      </c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</row>
    <row r="130" s="2" customFormat="1" ht="22.8" customHeight="1">
      <c r="A130" s="37"/>
      <c r="B130" s="38"/>
      <c r="C130" s="106" t="s">
        <v>118</v>
      </c>
      <c r="D130" s="39"/>
      <c r="E130" s="39"/>
      <c r="F130" s="39"/>
      <c r="G130" s="39"/>
      <c r="H130" s="39"/>
      <c r="I130" s="39"/>
      <c r="J130" s="193">
        <f>BK130</f>
        <v>0</v>
      </c>
      <c r="K130" s="39"/>
      <c r="L130" s="43"/>
      <c r="M130" s="102"/>
      <c r="N130" s="194"/>
      <c r="O130" s="103"/>
      <c r="P130" s="195">
        <f>P131+P168+P177</f>
        <v>0</v>
      </c>
      <c r="Q130" s="103"/>
      <c r="R130" s="195">
        <f>R131+R168+R177</f>
        <v>85.651271099999988</v>
      </c>
      <c r="S130" s="103"/>
      <c r="T130" s="196">
        <f>T131+T168+T177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73</v>
      </c>
      <c r="AU130" s="16" t="s">
        <v>91</v>
      </c>
      <c r="BK130" s="197">
        <f>BK131+BK168+BK177</f>
        <v>0</v>
      </c>
    </row>
    <row r="131" s="12" customFormat="1" ht="25.92" customHeight="1">
      <c r="A131" s="12"/>
      <c r="B131" s="198"/>
      <c r="C131" s="199"/>
      <c r="D131" s="200" t="s">
        <v>73</v>
      </c>
      <c r="E131" s="201" t="s">
        <v>119</v>
      </c>
      <c r="F131" s="201" t="s">
        <v>120</v>
      </c>
      <c r="G131" s="199"/>
      <c r="H131" s="199"/>
      <c r="I131" s="202"/>
      <c r="J131" s="203">
        <f>BK131</f>
        <v>0</v>
      </c>
      <c r="K131" s="199"/>
      <c r="L131" s="204"/>
      <c r="M131" s="205"/>
      <c r="N131" s="206"/>
      <c r="O131" s="206"/>
      <c r="P131" s="207">
        <f>P132+P136+P148+P153+P157+P159+P164</f>
        <v>0</v>
      </c>
      <c r="Q131" s="206"/>
      <c r="R131" s="207">
        <f>R132+R136+R148+R153+R157+R159+R164</f>
        <v>85.580956099999995</v>
      </c>
      <c r="S131" s="206"/>
      <c r="T131" s="208">
        <f>T132+T136+T148+T153+T157+T159+T164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81</v>
      </c>
      <c r="AT131" s="210" t="s">
        <v>73</v>
      </c>
      <c r="AU131" s="210" t="s">
        <v>74</v>
      </c>
      <c r="AY131" s="209" t="s">
        <v>121</v>
      </c>
      <c r="BK131" s="211">
        <f>BK132+BK136+BK148+BK153+BK157+BK159+BK164</f>
        <v>0</v>
      </c>
    </row>
    <row r="132" s="12" customFormat="1" ht="22.8" customHeight="1">
      <c r="A132" s="12"/>
      <c r="B132" s="198"/>
      <c r="C132" s="199"/>
      <c r="D132" s="200" t="s">
        <v>73</v>
      </c>
      <c r="E132" s="212" t="s">
        <v>81</v>
      </c>
      <c r="F132" s="212" t="s">
        <v>122</v>
      </c>
      <c r="G132" s="199"/>
      <c r="H132" s="199"/>
      <c r="I132" s="202"/>
      <c r="J132" s="213">
        <f>BK132</f>
        <v>0</v>
      </c>
      <c r="K132" s="199"/>
      <c r="L132" s="204"/>
      <c r="M132" s="205"/>
      <c r="N132" s="206"/>
      <c r="O132" s="206"/>
      <c r="P132" s="207">
        <f>SUM(P133:P135)</f>
        <v>0</v>
      </c>
      <c r="Q132" s="206"/>
      <c r="R132" s="207">
        <f>SUM(R133:R135)</f>
        <v>0</v>
      </c>
      <c r="S132" s="206"/>
      <c r="T132" s="208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9" t="s">
        <v>81</v>
      </c>
      <c r="AT132" s="210" t="s">
        <v>73</v>
      </c>
      <c r="AU132" s="210" t="s">
        <v>81</v>
      </c>
      <c r="AY132" s="209" t="s">
        <v>121</v>
      </c>
      <c r="BK132" s="211">
        <f>SUM(BK133:BK135)</f>
        <v>0</v>
      </c>
    </row>
    <row r="133" s="2" customFormat="1" ht="49.05" customHeight="1">
      <c r="A133" s="37"/>
      <c r="B133" s="38"/>
      <c r="C133" s="214" t="s">
        <v>123</v>
      </c>
      <c r="D133" s="214" t="s">
        <v>124</v>
      </c>
      <c r="E133" s="215" t="s">
        <v>125</v>
      </c>
      <c r="F133" s="216" t="s">
        <v>126</v>
      </c>
      <c r="G133" s="217" t="s">
        <v>127</v>
      </c>
      <c r="H133" s="218">
        <v>27</v>
      </c>
      <c r="I133" s="219"/>
      <c r="J133" s="220">
        <f>ROUND(I133*H133,2)</f>
        <v>0</v>
      </c>
      <c r="K133" s="221"/>
      <c r="L133" s="43"/>
      <c r="M133" s="222" t="s">
        <v>1</v>
      </c>
      <c r="N133" s="223" t="s">
        <v>39</v>
      </c>
      <c r="O133" s="90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6" t="s">
        <v>128</v>
      </c>
      <c r="AT133" s="226" t="s">
        <v>124</v>
      </c>
      <c r="AU133" s="226" t="s">
        <v>83</v>
      </c>
      <c r="AY133" s="16" t="s">
        <v>121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6" t="s">
        <v>81</v>
      </c>
      <c r="BK133" s="227">
        <f>ROUND(I133*H133,2)</f>
        <v>0</v>
      </c>
      <c r="BL133" s="16" t="s">
        <v>128</v>
      </c>
      <c r="BM133" s="226" t="s">
        <v>83</v>
      </c>
    </row>
    <row r="134" s="2" customFormat="1" ht="62.7" customHeight="1">
      <c r="A134" s="37"/>
      <c r="B134" s="38"/>
      <c r="C134" s="214" t="s">
        <v>129</v>
      </c>
      <c r="D134" s="214" t="s">
        <v>124</v>
      </c>
      <c r="E134" s="215" t="s">
        <v>130</v>
      </c>
      <c r="F134" s="216" t="s">
        <v>131</v>
      </c>
      <c r="G134" s="217" t="s">
        <v>127</v>
      </c>
      <c r="H134" s="218">
        <v>27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39</v>
      </c>
      <c r="O134" s="90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128</v>
      </c>
      <c r="AT134" s="226" t="s">
        <v>124</v>
      </c>
      <c r="AU134" s="226" t="s">
        <v>83</v>
      </c>
      <c r="AY134" s="16" t="s">
        <v>121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81</v>
      </c>
      <c r="BK134" s="227">
        <f>ROUND(I134*H134,2)</f>
        <v>0</v>
      </c>
      <c r="BL134" s="16" t="s">
        <v>128</v>
      </c>
      <c r="BM134" s="226" t="s">
        <v>128</v>
      </c>
    </row>
    <row r="135" s="2" customFormat="1" ht="44.25" customHeight="1">
      <c r="A135" s="37"/>
      <c r="B135" s="38"/>
      <c r="C135" s="214" t="s">
        <v>132</v>
      </c>
      <c r="D135" s="214" t="s">
        <v>124</v>
      </c>
      <c r="E135" s="215" t="s">
        <v>133</v>
      </c>
      <c r="F135" s="216" t="s">
        <v>134</v>
      </c>
      <c r="G135" s="217" t="s">
        <v>127</v>
      </c>
      <c r="H135" s="218">
        <v>11.75</v>
      </c>
      <c r="I135" s="219"/>
      <c r="J135" s="220">
        <f>ROUND(I135*H135,2)</f>
        <v>0</v>
      </c>
      <c r="K135" s="221"/>
      <c r="L135" s="43"/>
      <c r="M135" s="222" t="s">
        <v>1</v>
      </c>
      <c r="N135" s="223" t="s">
        <v>39</v>
      </c>
      <c r="O135" s="90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6" t="s">
        <v>128</v>
      </c>
      <c r="AT135" s="226" t="s">
        <v>124</v>
      </c>
      <c r="AU135" s="226" t="s">
        <v>83</v>
      </c>
      <c r="AY135" s="16" t="s">
        <v>121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6" t="s">
        <v>81</v>
      </c>
      <c r="BK135" s="227">
        <f>ROUND(I135*H135,2)</f>
        <v>0</v>
      </c>
      <c r="BL135" s="16" t="s">
        <v>128</v>
      </c>
      <c r="BM135" s="226" t="s">
        <v>135</v>
      </c>
    </row>
    <row r="136" s="12" customFormat="1" ht="22.8" customHeight="1">
      <c r="A136" s="12"/>
      <c r="B136" s="198"/>
      <c r="C136" s="199"/>
      <c r="D136" s="200" t="s">
        <v>73</v>
      </c>
      <c r="E136" s="212" t="s">
        <v>83</v>
      </c>
      <c r="F136" s="212" t="s">
        <v>136</v>
      </c>
      <c r="G136" s="199"/>
      <c r="H136" s="199"/>
      <c r="I136" s="202"/>
      <c r="J136" s="213">
        <f>BK136</f>
        <v>0</v>
      </c>
      <c r="K136" s="199"/>
      <c r="L136" s="204"/>
      <c r="M136" s="205"/>
      <c r="N136" s="206"/>
      <c r="O136" s="206"/>
      <c r="P136" s="207">
        <f>SUM(P137:P147)</f>
        <v>0</v>
      </c>
      <c r="Q136" s="206"/>
      <c r="R136" s="207">
        <f>SUM(R137:R147)</f>
        <v>45.161923279999996</v>
      </c>
      <c r="S136" s="206"/>
      <c r="T136" s="208">
        <f>SUM(T137:T147)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81</v>
      </c>
      <c r="AT136" s="210" t="s">
        <v>73</v>
      </c>
      <c r="AU136" s="210" t="s">
        <v>81</v>
      </c>
      <c r="AY136" s="209" t="s">
        <v>121</v>
      </c>
      <c r="BK136" s="211">
        <f>SUM(BK137:BK147)</f>
        <v>0</v>
      </c>
    </row>
    <row r="137" s="2" customFormat="1" ht="37.8" customHeight="1">
      <c r="A137" s="37"/>
      <c r="B137" s="38"/>
      <c r="C137" s="214" t="s">
        <v>137</v>
      </c>
      <c r="D137" s="214" t="s">
        <v>124</v>
      </c>
      <c r="E137" s="215" t="s">
        <v>138</v>
      </c>
      <c r="F137" s="216" t="s">
        <v>139</v>
      </c>
      <c r="G137" s="217" t="s">
        <v>140</v>
      </c>
      <c r="H137" s="218">
        <v>50</v>
      </c>
      <c r="I137" s="219"/>
      <c r="J137" s="220">
        <f>ROUND(I137*H137,2)</f>
        <v>0</v>
      </c>
      <c r="K137" s="221"/>
      <c r="L137" s="43"/>
      <c r="M137" s="222" t="s">
        <v>1</v>
      </c>
      <c r="N137" s="223" t="s">
        <v>39</v>
      </c>
      <c r="O137" s="90"/>
      <c r="P137" s="224">
        <f>O137*H137</f>
        <v>0</v>
      </c>
      <c r="Q137" s="224">
        <v>0.00017000000000000001</v>
      </c>
      <c r="R137" s="224">
        <f>Q137*H137</f>
        <v>0.0085000000000000006</v>
      </c>
      <c r="S137" s="224">
        <v>0</v>
      </c>
      <c r="T137" s="22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6" t="s">
        <v>128</v>
      </c>
      <c r="AT137" s="226" t="s">
        <v>124</v>
      </c>
      <c r="AU137" s="226" t="s">
        <v>83</v>
      </c>
      <c r="AY137" s="16" t="s">
        <v>121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6" t="s">
        <v>81</v>
      </c>
      <c r="BK137" s="227">
        <f>ROUND(I137*H137,2)</f>
        <v>0</v>
      </c>
      <c r="BL137" s="16" t="s">
        <v>128</v>
      </c>
      <c r="BM137" s="226" t="s">
        <v>123</v>
      </c>
    </row>
    <row r="138" s="2" customFormat="1" ht="24.15" customHeight="1">
      <c r="A138" s="37"/>
      <c r="B138" s="38"/>
      <c r="C138" s="228" t="s">
        <v>141</v>
      </c>
      <c r="D138" s="228" t="s">
        <v>142</v>
      </c>
      <c r="E138" s="229" t="s">
        <v>143</v>
      </c>
      <c r="F138" s="230" t="s">
        <v>144</v>
      </c>
      <c r="G138" s="231" t="s">
        <v>140</v>
      </c>
      <c r="H138" s="232">
        <v>59.225000000000001</v>
      </c>
      <c r="I138" s="233"/>
      <c r="J138" s="234">
        <f>ROUND(I138*H138,2)</f>
        <v>0</v>
      </c>
      <c r="K138" s="235"/>
      <c r="L138" s="236"/>
      <c r="M138" s="237" t="s">
        <v>1</v>
      </c>
      <c r="N138" s="238" t="s">
        <v>39</v>
      </c>
      <c r="O138" s="90"/>
      <c r="P138" s="224">
        <f>O138*H138</f>
        <v>0</v>
      </c>
      <c r="Q138" s="224">
        <v>0.00029999999999999997</v>
      </c>
      <c r="R138" s="224">
        <f>Q138*H138</f>
        <v>0.017767499999999999</v>
      </c>
      <c r="S138" s="224">
        <v>0</v>
      </c>
      <c r="T138" s="22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123</v>
      </c>
      <c r="AT138" s="226" t="s">
        <v>142</v>
      </c>
      <c r="AU138" s="226" t="s">
        <v>83</v>
      </c>
      <c r="AY138" s="16" t="s">
        <v>121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81</v>
      </c>
      <c r="BK138" s="227">
        <f>ROUND(I138*H138,2)</f>
        <v>0</v>
      </c>
      <c r="BL138" s="16" t="s">
        <v>128</v>
      </c>
      <c r="BM138" s="226" t="s">
        <v>145</v>
      </c>
    </row>
    <row r="139" s="13" customFormat="1">
      <c r="A139" s="13"/>
      <c r="B139" s="239"/>
      <c r="C139" s="240"/>
      <c r="D139" s="241" t="s">
        <v>146</v>
      </c>
      <c r="E139" s="242" t="s">
        <v>1</v>
      </c>
      <c r="F139" s="243" t="s">
        <v>147</v>
      </c>
      <c r="G139" s="240"/>
      <c r="H139" s="244">
        <v>59.225000000000001</v>
      </c>
      <c r="I139" s="245"/>
      <c r="J139" s="240"/>
      <c r="K139" s="240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146</v>
      </c>
      <c r="AU139" s="250" t="s">
        <v>83</v>
      </c>
      <c r="AV139" s="13" t="s">
        <v>83</v>
      </c>
      <c r="AW139" s="13" t="s">
        <v>31</v>
      </c>
      <c r="AX139" s="13" t="s">
        <v>74</v>
      </c>
      <c r="AY139" s="250" t="s">
        <v>121</v>
      </c>
    </row>
    <row r="140" s="14" customFormat="1">
      <c r="A140" s="14"/>
      <c r="B140" s="251"/>
      <c r="C140" s="252"/>
      <c r="D140" s="241" t="s">
        <v>146</v>
      </c>
      <c r="E140" s="253" t="s">
        <v>1</v>
      </c>
      <c r="F140" s="254" t="s">
        <v>148</v>
      </c>
      <c r="G140" s="252"/>
      <c r="H140" s="255">
        <v>59.225000000000001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146</v>
      </c>
      <c r="AU140" s="261" t="s">
        <v>83</v>
      </c>
      <c r="AV140" s="14" t="s">
        <v>128</v>
      </c>
      <c r="AW140" s="14" t="s">
        <v>31</v>
      </c>
      <c r="AX140" s="14" t="s">
        <v>81</v>
      </c>
      <c r="AY140" s="261" t="s">
        <v>121</v>
      </c>
    </row>
    <row r="141" s="2" customFormat="1" ht="16.5" customHeight="1">
      <c r="A141" s="37"/>
      <c r="B141" s="38"/>
      <c r="C141" s="214" t="s">
        <v>7</v>
      </c>
      <c r="D141" s="214" t="s">
        <v>124</v>
      </c>
      <c r="E141" s="215" t="s">
        <v>149</v>
      </c>
      <c r="F141" s="216" t="s">
        <v>150</v>
      </c>
      <c r="G141" s="217" t="s">
        <v>127</v>
      </c>
      <c r="H141" s="218">
        <v>5</v>
      </c>
      <c r="I141" s="219"/>
      <c r="J141" s="220">
        <f>ROUND(I141*H141,2)</f>
        <v>0</v>
      </c>
      <c r="K141" s="221"/>
      <c r="L141" s="43"/>
      <c r="M141" s="222" t="s">
        <v>1</v>
      </c>
      <c r="N141" s="223" t="s">
        <v>39</v>
      </c>
      <c r="O141" s="90"/>
      <c r="P141" s="224">
        <f>O141*H141</f>
        <v>0</v>
      </c>
      <c r="Q141" s="224">
        <v>1.6299999999999999</v>
      </c>
      <c r="R141" s="224">
        <f>Q141*H141</f>
        <v>8.1499999999999986</v>
      </c>
      <c r="S141" s="224">
        <v>0</v>
      </c>
      <c r="T141" s="22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128</v>
      </c>
      <c r="AT141" s="226" t="s">
        <v>124</v>
      </c>
      <c r="AU141" s="226" t="s">
        <v>83</v>
      </c>
      <c r="AY141" s="16" t="s">
        <v>121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81</v>
      </c>
      <c r="BK141" s="227">
        <f>ROUND(I141*H141,2)</f>
        <v>0</v>
      </c>
      <c r="BL141" s="16" t="s">
        <v>128</v>
      </c>
      <c r="BM141" s="226" t="s">
        <v>151</v>
      </c>
    </row>
    <row r="142" s="2" customFormat="1" ht="24.15" customHeight="1">
      <c r="A142" s="37"/>
      <c r="B142" s="38"/>
      <c r="C142" s="214" t="s">
        <v>152</v>
      </c>
      <c r="D142" s="214" t="s">
        <v>124</v>
      </c>
      <c r="E142" s="215" t="s">
        <v>153</v>
      </c>
      <c r="F142" s="216" t="s">
        <v>154</v>
      </c>
      <c r="G142" s="217" t="s">
        <v>155</v>
      </c>
      <c r="H142" s="218">
        <v>25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39</v>
      </c>
      <c r="O142" s="90"/>
      <c r="P142" s="224">
        <f>O142*H142</f>
        <v>0</v>
      </c>
      <c r="Q142" s="224">
        <v>0.00048999999999999998</v>
      </c>
      <c r="R142" s="224">
        <f>Q142*H142</f>
        <v>0.012250000000000001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128</v>
      </c>
      <c r="AT142" s="226" t="s">
        <v>124</v>
      </c>
      <c r="AU142" s="226" t="s">
        <v>83</v>
      </c>
      <c r="AY142" s="16" t="s">
        <v>121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81</v>
      </c>
      <c r="BK142" s="227">
        <f>ROUND(I142*H142,2)</f>
        <v>0</v>
      </c>
      <c r="BL142" s="16" t="s">
        <v>128</v>
      </c>
      <c r="BM142" s="226" t="s">
        <v>156</v>
      </c>
    </row>
    <row r="143" s="2" customFormat="1" ht="24.15" customHeight="1">
      <c r="A143" s="37"/>
      <c r="B143" s="38"/>
      <c r="C143" s="214" t="s">
        <v>157</v>
      </c>
      <c r="D143" s="214" t="s">
        <v>124</v>
      </c>
      <c r="E143" s="215" t="s">
        <v>158</v>
      </c>
      <c r="F143" s="216" t="s">
        <v>159</v>
      </c>
      <c r="G143" s="217" t="s">
        <v>127</v>
      </c>
      <c r="H143" s="218">
        <v>9.5</v>
      </c>
      <c r="I143" s="219"/>
      <c r="J143" s="220">
        <f>ROUND(I143*H143,2)</f>
        <v>0</v>
      </c>
      <c r="K143" s="221"/>
      <c r="L143" s="43"/>
      <c r="M143" s="222" t="s">
        <v>1</v>
      </c>
      <c r="N143" s="223" t="s">
        <v>39</v>
      </c>
      <c r="O143" s="90"/>
      <c r="P143" s="224">
        <f>O143*H143</f>
        <v>0</v>
      </c>
      <c r="Q143" s="224">
        <v>2.2563399999999998</v>
      </c>
      <c r="R143" s="224">
        <f>Q143*H143</f>
        <v>21.435229999999997</v>
      </c>
      <c r="S143" s="224">
        <v>0</v>
      </c>
      <c r="T143" s="22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6" t="s">
        <v>128</v>
      </c>
      <c r="AT143" s="226" t="s">
        <v>124</v>
      </c>
      <c r="AU143" s="226" t="s">
        <v>83</v>
      </c>
      <c r="AY143" s="16" t="s">
        <v>121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6" t="s">
        <v>81</v>
      </c>
      <c r="BK143" s="227">
        <f>ROUND(I143*H143,2)</f>
        <v>0</v>
      </c>
      <c r="BL143" s="16" t="s">
        <v>128</v>
      </c>
      <c r="BM143" s="226" t="s">
        <v>160</v>
      </c>
    </row>
    <row r="144" s="2" customFormat="1" ht="16.5" customHeight="1">
      <c r="A144" s="37"/>
      <c r="B144" s="38"/>
      <c r="C144" s="228" t="s">
        <v>161</v>
      </c>
      <c r="D144" s="228" t="s">
        <v>142</v>
      </c>
      <c r="E144" s="229" t="s">
        <v>162</v>
      </c>
      <c r="F144" s="230" t="s">
        <v>163</v>
      </c>
      <c r="G144" s="231" t="s">
        <v>155</v>
      </c>
      <c r="H144" s="232">
        <v>6.5</v>
      </c>
      <c r="I144" s="233"/>
      <c r="J144" s="234">
        <f>ROUND(I144*H144,2)</f>
        <v>0</v>
      </c>
      <c r="K144" s="235"/>
      <c r="L144" s="236"/>
      <c r="M144" s="237" t="s">
        <v>1</v>
      </c>
      <c r="N144" s="238" t="s">
        <v>39</v>
      </c>
      <c r="O144" s="90"/>
      <c r="P144" s="224">
        <f>O144*H144</f>
        <v>0</v>
      </c>
      <c r="Q144" s="224">
        <v>0.00042000000000000002</v>
      </c>
      <c r="R144" s="224">
        <f>Q144*H144</f>
        <v>0.0027300000000000002</v>
      </c>
      <c r="S144" s="224">
        <v>0</v>
      </c>
      <c r="T144" s="22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123</v>
      </c>
      <c r="AT144" s="226" t="s">
        <v>142</v>
      </c>
      <c r="AU144" s="226" t="s">
        <v>83</v>
      </c>
      <c r="AY144" s="16" t="s">
        <v>121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81</v>
      </c>
      <c r="BK144" s="227">
        <f>ROUND(I144*H144,2)</f>
        <v>0</v>
      </c>
      <c r="BL144" s="16" t="s">
        <v>128</v>
      </c>
      <c r="BM144" s="226" t="s">
        <v>164</v>
      </c>
    </row>
    <row r="145" s="2" customFormat="1" ht="24.15" customHeight="1">
      <c r="A145" s="37"/>
      <c r="B145" s="38"/>
      <c r="C145" s="214" t="s">
        <v>165</v>
      </c>
      <c r="D145" s="214" t="s">
        <v>124</v>
      </c>
      <c r="E145" s="215" t="s">
        <v>166</v>
      </c>
      <c r="F145" s="216" t="s">
        <v>167</v>
      </c>
      <c r="G145" s="217" t="s">
        <v>168</v>
      </c>
      <c r="H145" s="218">
        <v>0.13</v>
      </c>
      <c r="I145" s="219"/>
      <c r="J145" s="220">
        <f>ROUND(I145*H145,2)</f>
        <v>0</v>
      </c>
      <c r="K145" s="221"/>
      <c r="L145" s="43"/>
      <c r="M145" s="222" t="s">
        <v>1</v>
      </c>
      <c r="N145" s="223" t="s">
        <v>39</v>
      </c>
      <c r="O145" s="90"/>
      <c r="P145" s="224">
        <f>O145*H145</f>
        <v>0</v>
      </c>
      <c r="Q145" s="224">
        <v>1.06277</v>
      </c>
      <c r="R145" s="224">
        <f>Q145*H145</f>
        <v>0.13816010000000001</v>
      </c>
      <c r="S145" s="224">
        <v>0</v>
      </c>
      <c r="T145" s="22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6" t="s">
        <v>128</v>
      </c>
      <c r="AT145" s="226" t="s">
        <v>124</v>
      </c>
      <c r="AU145" s="226" t="s">
        <v>83</v>
      </c>
      <c r="AY145" s="16" t="s">
        <v>121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6" t="s">
        <v>81</v>
      </c>
      <c r="BK145" s="227">
        <f>ROUND(I145*H145,2)</f>
        <v>0</v>
      </c>
      <c r="BL145" s="16" t="s">
        <v>128</v>
      </c>
      <c r="BM145" s="226" t="s">
        <v>141</v>
      </c>
    </row>
    <row r="146" s="2" customFormat="1" ht="24.15" customHeight="1">
      <c r="A146" s="37"/>
      <c r="B146" s="38"/>
      <c r="C146" s="214" t="s">
        <v>169</v>
      </c>
      <c r="D146" s="214" t="s">
        <v>124</v>
      </c>
      <c r="E146" s="215" t="s">
        <v>170</v>
      </c>
      <c r="F146" s="216" t="s">
        <v>171</v>
      </c>
      <c r="G146" s="217" t="s">
        <v>127</v>
      </c>
      <c r="H146" s="218">
        <v>6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39</v>
      </c>
      <c r="O146" s="90"/>
      <c r="P146" s="224">
        <f>O146*H146</f>
        <v>0</v>
      </c>
      <c r="Q146" s="224">
        <v>2.5018699999999998</v>
      </c>
      <c r="R146" s="224">
        <f>Q146*H146</f>
        <v>15.011219999999998</v>
      </c>
      <c r="S146" s="224">
        <v>0</v>
      </c>
      <c r="T146" s="22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128</v>
      </c>
      <c r="AT146" s="226" t="s">
        <v>124</v>
      </c>
      <c r="AU146" s="226" t="s">
        <v>83</v>
      </c>
      <c r="AY146" s="16" t="s">
        <v>121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81</v>
      </c>
      <c r="BK146" s="227">
        <f>ROUND(I146*H146,2)</f>
        <v>0</v>
      </c>
      <c r="BL146" s="16" t="s">
        <v>128</v>
      </c>
      <c r="BM146" s="226" t="s">
        <v>172</v>
      </c>
    </row>
    <row r="147" s="2" customFormat="1" ht="24.15" customHeight="1">
      <c r="A147" s="37"/>
      <c r="B147" s="38"/>
      <c r="C147" s="214" t="s">
        <v>173</v>
      </c>
      <c r="D147" s="214" t="s">
        <v>124</v>
      </c>
      <c r="E147" s="215" t="s">
        <v>174</v>
      </c>
      <c r="F147" s="216" t="s">
        <v>175</v>
      </c>
      <c r="G147" s="217" t="s">
        <v>168</v>
      </c>
      <c r="H147" s="218">
        <v>0.36399999999999999</v>
      </c>
      <c r="I147" s="219"/>
      <c r="J147" s="220">
        <f>ROUND(I147*H147,2)</f>
        <v>0</v>
      </c>
      <c r="K147" s="221"/>
      <c r="L147" s="43"/>
      <c r="M147" s="222" t="s">
        <v>1</v>
      </c>
      <c r="N147" s="223" t="s">
        <v>39</v>
      </c>
      <c r="O147" s="90"/>
      <c r="P147" s="224">
        <f>O147*H147</f>
        <v>0</v>
      </c>
      <c r="Q147" s="224">
        <v>1.0606199999999999</v>
      </c>
      <c r="R147" s="224">
        <f>Q147*H147</f>
        <v>0.38606567999999997</v>
      </c>
      <c r="S147" s="224">
        <v>0</v>
      </c>
      <c r="T147" s="22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6" t="s">
        <v>128</v>
      </c>
      <c r="AT147" s="226" t="s">
        <v>124</v>
      </c>
      <c r="AU147" s="226" t="s">
        <v>83</v>
      </c>
      <c r="AY147" s="16" t="s">
        <v>121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6" t="s">
        <v>81</v>
      </c>
      <c r="BK147" s="227">
        <f>ROUND(I147*H147,2)</f>
        <v>0</v>
      </c>
      <c r="BL147" s="16" t="s">
        <v>128</v>
      </c>
      <c r="BM147" s="226" t="s">
        <v>176</v>
      </c>
    </row>
    <row r="148" s="12" customFormat="1" ht="22.8" customHeight="1">
      <c r="A148" s="12"/>
      <c r="B148" s="198"/>
      <c r="C148" s="199"/>
      <c r="D148" s="200" t="s">
        <v>73</v>
      </c>
      <c r="E148" s="212" t="s">
        <v>177</v>
      </c>
      <c r="F148" s="212" t="s">
        <v>178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SUM(P149:P152)</f>
        <v>0</v>
      </c>
      <c r="Q148" s="206"/>
      <c r="R148" s="207">
        <f>SUM(R149:R152)</f>
        <v>40.100357819999999</v>
      </c>
      <c r="S148" s="206"/>
      <c r="T148" s="208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73</v>
      </c>
      <c r="AU148" s="210" t="s">
        <v>81</v>
      </c>
      <c r="AY148" s="209" t="s">
        <v>121</v>
      </c>
      <c r="BK148" s="211">
        <f>SUM(BK149:BK152)</f>
        <v>0</v>
      </c>
    </row>
    <row r="149" s="2" customFormat="1" ht="24.15" customHeight="1">
      <c r="A149" s="37"/>
      <c r="B149" s="38"/>
      <c r="C149" s="214" t="s">
        <v>179</v>
      </c>
      <c r="D149" s="214" t="s">
        <v>124</v>
      </c>
      <c r="E149" s="215" t="s">
        <v>180</v>
      </c>
      <c r="F149" s="216" t="s">
        <v>181</v>
      </c>
      <c r="G149" s="217" t="s">
        <v>127</v>
      </c>
      <c r="H149" s="218">
        <v>15.75</v>
      </c>
      <c r="I149" s="219"/>
      <c r="J149" s="220">
        <f>ROUND(I149*H149,2)</f>
        <v>0</v>
      </c>
      <c r="K149" s="221"/>
      <c r="L149" s="43"/>
      <c r="M149" s="222" t="s">
        <v>1</v>
      </c>
      <c r="N149" s="223" t="s">
        <v>39</v>
      </c>
      <c r="O149" s="90"/>
      <c r="P149" s="224">
        <f>O149*H149</f>
        <v>0</v>
      </c>
      <c r="Q149" s="224">
        <v>2.5018699999999998</v>
      </c>
      <c r="R149" s="224">
        <f>Q149*H149</f>
        <v>39.404452499999998</v>
      </c>
      <c r="S149" s="224">
        <v>0</v>
      </c>
      <c r="T149" s="22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6" t="s">
        <v>128</v>
      </c>
      <c r="AT149" s="226" t="s">
        <v>124</v>
      </c>
      <c r="AU149" s="226" t="s">
        <v>83</v>
      </c>
      <c r="AY149" s="16" t="s">
        <v>121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6" t="s">
        <v>81</v>
      </c>
      <c r="BK149" s="227">
        <f>ROUND(I149*H149,2)</f>
        <v>0</v>
      </c>
      <c r="BL149" s="16" t="s">
        <v>128</v>
      </c>
      <c r="BM149" s="226" t="s">
        <v>182</v>
      </c>
    </row>
    <row r="150" s="2" customFormat="1" ht="24.15" customHeight="1">
      <c r="A150" s="37"/>
      <c r="B150" s="38"/>
      <c r="C150" s="214" t="s">
        <v>183</v>
      </c>
      <c r="D150" s="214" t="s">
        <v>124</v>
      </c>
      <c r="E150" s="215" t="s">
        <v>184</v>
      </c>
      <c r="F150" s="216" t="s">
        <v>185</v>
      </c>
      <c r="G150" s="217" t="s">
        <v>140</v>
      </c>
      <c r="H150" s="218">
        <v>60</v>
      </c>
      <c r="I150" s="219"/>
      <c r="J150" s="220">
        <f>ROUND(I150*H150,2)</f>
        <v>0</v>
      </c>
      <c r="K150" s="221"/>
      <c r="L150" s="43"/>
      <c r="M150" s="222" t="s">
        <v>1</v>
      </c>
      <c r="N150" s="223" t="s">
        <v>39</v>
      </c>
      <c r="O150" s="90"/>
      <c r="P150" s="224">
        <f>O150*H150</f>
        <v>0</v>
      </c>
      <c r="Q150" s="224">
        <v>0.0027499999999999998</v>
      </c>
      <c r="R150" s="224">
        <f>Q150*H150</f>
        <v>0.16499999999999998</v>
      </c>
      <c r="S150" s="224">
        <v>0</v>
      </c>
      <c r="T150" s="22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6" t="s">
        <v>128</v>
      </c>
      <c r="AT150" s="226" t="s">
        <v>124</v>
      </c>
      <c r="AU150" s="226" t="s">
        <v>83</v>
      </c>
      <c r="AY150" s="16" t="s">
        <v>121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6" t="s">
        <v>81</v>
      </c>
      <c r="BK150" s="227">
        <f>ROUND(I150*H150,2)</f>
        <v>0</v>
      </c>
      <c r="BL150" s="16" t="s">
        <v>128</v>
      </c>
      <c r="BM150" s="226" t="s">
        <v>183</v>
      </c>
    </row>
    <row r="151" s="2" customFormat="1" ht="24.15" customHeight="1">
      <c r="A151" s="37"/>
      <c r="B151" s="38"/>
      <c r="C151" s="214" t="s">
        <v>186</v>
      </c>
      <c r="D151" s="214" t="s">
        <v>124</v>
      </c>
      <c r="E151" s="215" t="s">
        <v>187</v>
      </c>
      <c r="F151" s="216" t="s">
        <v>188</v>
      </c>
      <c r="G151" s="217" t="s">
        <v>140</v>
      </c>
      <c r="H151" s="218">
        <v>60</v>
      </c>
      <c r="I151" s="219"/>
      <c r="J151" s="220">
        <f>ROUND(I151*H151,2)</f>
        <v>0</v>
      </c>
      <c r="K151" s="221"/>
      <c r="L151" s="43"/>
      <c r="M151" s="222" t="s">
        <v>1</v>
      </c>
      <c r="N151" s="223" t="s">
        <v>39</v>
      </c>
      <c r="O151" s="90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6" t="s">
        <v>128</v>
      </c>
      <c r="AT151" s="226" t="s">
        <v>124</v>
      </c>
      <c r="AU151" s="226" t="s">
        <v>83</v>
      </c>
      <c r="AY151" s="16" t="s">
        <v>121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6" t="s">
        <v>81</v>
      </c>
      <c r="BK151" s="227">
        <f>ROUND(I151*H151,2)</f>
        <v>0</v>
      </c>
      <c r="BL151" s="16" t="s">
        <v>128</v>
      </c>
      <c r="BM151" s="226" t="s">
        <v>189</v>
      </c>
    </row>
    <row r="152" s="2" customFormat="1" ht="37.8" customHeight="1">
      <c r="A152" s="37"/>
      <c r="B152" s="38"/>
      <c r="C152" s="214" t="s">
        <v>189</v>
      </c>
      <c r="D152" s="214" t="s">
        <v>124</v>
      </c>
      <c r="E152" s="215" t="s">
        <v>190</v>
      </c>
      <c r="F152" s="216" t="s">
        <v>191</v>
      </c>
      <c r="G152" s="217" t="s">
        <v>168</v>
      </c>
      <c r="H152" s="218">
        <v>0.50600000000000001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39</v>
      </c>
      <c r="O152" s="90"/>
      <c r="P152" s="224">
        <f>O152*H152</f>
        <v>0</v>
      </c>
      <c r="Q152" s="224">
        <v>1.04922</v>
      </c>
      <c r="R152" s="224">
        <f>Q152*H152</f>
        <v>0.53090532000000001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128</v>
      </c>
      <c r="AT152" s="226" t="s">
        <v>124</v>
      </c>
      <c r="AU152" s="226" t="s">
        <v>83</v>
      </c>
      <c r="AY152" s="16" t="s">
        <v>121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81</v>
      </c>
      <c r="BK152" s="227">
        <f>ROUND(I152*H152,2)</f>
        <v>0</v>
      </c>
      <c r="BL152" s="16" t="s">
        <v>128</v>
      </c>
      <c r="BM152" s="226" t="s">
        <v>157</v>
      </c>
    </row>
    <row r="153" s="12" customFormat="1" ht="22.8" customHeight="1">
      <c r="A153" s="12"/>
      <c r="B153" s="198"/>
      <c r="C153" s="199"/>
      <c r="D153" s="200" t="s">
        <v>73</v>
      </c>
      <c r="E153" s="212" t="s">
        <v>135</v>
      </c>
      <c r="F153" s="212" t="s">
        <v>192</v>
      </c>
      <c r="G153" s="199"/>
      <c r="H153" s="199"/>
      <c r="I153" s="202"/>
      <c r="J153" s="213">
        <f>BK153</f>
        <v>0</v>
      </c>
      <c r="K153" s="199"/>
      <c r="L153" s="204"/>
      <c r="M153" s="205"/>
      <c r="N153" s="206"/>
      <c r="O153" s="206"/>
      <c r="P153" s="207">
        <f>SUM(P154:P156)</f>
        <v>0</v>
      </c>
      <c r="Q153" s="206"/>
      <c r="R153" s="207">
        <f>SUM(R154:R156)</f>
        <v>0.3165</v>
      </c>
      <c r="S153" s="206"/>
      <c r="T153" s="208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9" t="s">
        <v>81</v>
      </c>
      <c r="AT153" s="210" t="s">
        <v>73</v>
      </c>
      <c r="AU153" s="210" t="s">
        <v>81</v>
      </c>
      <c r="AY153" s="209" t="s">
        <v>121</v>
      </c>
      <c r="BK153" s="211">
        <f>SUM(BK154:BK156)</f>
        <v>0</v>
      </c>
    </row>
    <row r="154" s="2" customFormat="1" ht="24.15" customHeight="1">
      <c r="A154" s="37"/>
      <c r="B154" s="38"/>
      <c r="C154" s="214" t="s">
        <v>193</v>
      </c>
      <c r="D154" s="214" t="s">
        <v>124</v>
      </c>
      <c r="E154" s="215" t="s">
        <v>194</v>
      </c>
      <c r="F154" s="216" t="s">
        <v>195</v>
      </c>
      <c r="G154" s="217" t="s">
        <v>140</v>
      </c>
      <c r="H154" s="218">
        <v>37.5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39</v>
      </c>
      <c r="O154" s="90"/>
      <c r="P154" s="224">
        <f>O154*H154</f>
        <v>0</v>
      </c>
      <c r="Q154" s="224">
        <v>0.00025999999999999998</v>
      </c>
      <c r="R154" s="224">
        <f>Q154*H154</f>
        <v>0.00975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128</v>
      </c>
      <c r="AT154" s="226" t="s">
        <v>124</v>
      </c>
      <c r="AU154" s="226" t="s">
        <v>83</v>
      </c>
      <c r="AY154" s="16" t="s">
        <v>121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81</v>
      </c>
      <c r="BK154" s="227">
        <f>ROUND(I154*H154,2)</f>
        <v>0</v>
      </c>
      <c r="BL154" s="16" t="s">
        <v>128</v>
      </c>
      <c r="BM154" s="226" t="s">
        <v>173</v>
      </c>
    </row>
    <row r="155" s="2" customFormat="1" ht="37.8" customHeight="1">
      <c r="A155" s="37"/>
      <c r="B155" s="38"/>
      <c r="C155" s="214" t="s">
        <v>196</v>
      </c>
      <c r="D155" s="214" t="s">
        <v>124</v>
      </c>
      <c r="E155" s="215" t="s">
        <v>197</v>
      </c>
      <c r="F155" s="216" t="s">
        <v>198</v>
      </c>
      <c r="G155" s="217" t="s">
        <v>140</v>
      </c>
      <c r="H155" s="218">
        <v>37.5</v>
      </c>
      <c r="I155" s="219"/>
      <c r="J155" s="220">
        <f>ROUND(I155*H155,2)</f>
        <v>0</v>
      </c>
      <c r="K155" s="221"/>
      <c r="L155" s="43"/>
      <c r="M155" s="222" t="s">
        <v>1</v>
      </c>
      <c r="N155" s="223" t="s">
        <v>39</v>
      </c>
      <c r="O155" s="90"/>
      <c r="P155" s="224">
        <f>O155*H155</f>
        <v>0</v>
      </c>
      <c r="Q155" s="224">
        <v>0.0043800000000000002</v>
      </c>
      <c r="R155" s="224">
        <f>Q155*H155</f>
        <v>0.16425000000000001</v>
      </c>
      <c r="S155" s="224">
        <v>0</v>
      </c>
      <c r="T155" s="22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6" t="s">
        <v>128</v>
      </c>
      <c r="AT155" s="226" t="s">
        <v>124</v>
      </c>
      <c r="AU155" s="226" t="s">
        <v>83</v>
      </c>
      <c r="AY155" s="16" t="s">
        <v>121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6" t="s">
        <v>81</v>
      </c>
      <c r="BK155" s="227">
        <f>ROUND(I155*H155,2)</f>
        <v>0</v>
      </c>
      <c r="BL155" s="16" t="s">
        <v>128</v>
      </c>
      <c r="BM155" s="226" t="s">
        <v>161</v>
      </c>
    </row>
    <row r="156" s="2" customFormat="1" ht="33" customHeight="1">
      <c r="A156" s="37"/>
      <c r="B156" s="38"/>
      <c r="C156" s="214" t="s">
        <v>176</v>
      </c>
      <c r="D156" s="214" t="s">
        <v>124</v>
      </c>
      <c r="E156" s="215" t="s">
        <v>199</v>
      </c>
      <c r="F156" s="216" t="s">
        <v>200</v>
      </c>
      <c r="G156" s="217" t="s">
        <v>140</v>
      </c>
      <c r="H156" s="218">
        <v>37.5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39</v>
      </c>
      <c r="O156" s="90"/>
      <c r="P156" s="224">
        <f>O156*H156</f>
        <v>0</v>
      </c>
      <c r="Q156" s="224">
        <v>0.0038</v>
      </c>
      <c r="R156" s="224">
        <f>Q156*H156</f>
        <v>0.14249999999999999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128</v>
      </c>
      <c r="AT156" s="226" t="s">
        <v>124</v>
      </c>
      <c r="AU156" s="226" t="s">
        <v>83</v>
      </c>
      <c r="AY156" s="16" t="s">
        <v>121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81</v>
      </c>
      <c r="BK156" s="227">
        <f>ROUND(I156*H156,2)</f>
        <v>0</v>
      </c>
      <c r="BL156" s="16" t="s">
        <v>128</v>
      </c>
      <c r="BM156" s="226" t="s">
        <v>169</v>
      </c>
    </row>
    <row r="157" s="12" customFormat="1" ht="22.8" customHeight="1">
      <c r="A157" s="12"/>
      <c r="B157" s="198"/>
      <c r="C157" s="199"/>
      <c r="D157" s="200" t="s">
        <v>73</v>
      </c>
      <c r="E157" s="212" t="s">
        <v>129</v>
      </c>
      <c r="F157" s="212" t="s">
        <v>201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P158</f>
        <v>0</v>
      </c>
      <c r="Q157" s="206"/>
      <c r="R157" s="207">
        <f>R158</f>
        <v>0.0021750000000000003</v>
      </c>
      <c r="S157" s="206"/>
      <c r="T157" s="208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81</v>
      </c>
      <c r="AT157" s="210" t="s">
        <v>73</v>
      </c>
      <c r="AU157" s="210" t="s">
        <v>81</v>
      </c>
      <c r="AY157" s="209" t="s">
        <v>121</v>
      </c>
      <c r="BK157" s="211">
        <f>BK158</f>
        <v>0</v>
      </c>
    </row>
    <row r="158" s="2" customFormat="1" ht="24.15" customHeight="1">
      <c r="A158" s="37"/>
      <c r="B158" s="38"/>
      <c r="C158" s="214" t="s">
        <v>81</v>
      </c>
      <c r="D158" s="214" t="s">
        <v>124</v>
      </c>
      <c r="E158" s="215" t="s">
        <v>202</v>
      </c>
      <c r="F158" s="216" t="s">
        <v>203</v>
      </c>
      <c r="G158" s="217" t="s">
        <v>127</v>
      </c>
      <c r="H158" s="218">
        <v>21.75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39</v>
      </c>
      <c r="O158" s="90"/>
      <c r="P158" s="224">
        <f>O158*H158</f>
        <v>0</v>
      </c>
      <c r="Q158" s="224">
        <v>0.00010000000000000001</v>
      </c>
      <c r="R158" s="224">
        <f>Q158*H158</f>
        <v>0.0021750000000000003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128</v>
      </c>
      <c r="AT158" s="226" t="s">
        <v>124</v>
      </c>
      <c r="AU158" s="226" t="s">
        <v>83</v>
      </c>
      <c r="AY158" s="16" t="s">
        <v>121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81</v>
      </c>
      <c r="BK158" s="227">
        <f>ROUND(I158*H158,2)</f>
        <v>0</v>
      </c>
      <c r="BL158" s="16" t="s">
        <v>128</v>
      </c>
      <c r="BM158" s="226" t="s">
        <v>204</v>
      </c>
    </row>
    <row r="159" s="12" customFormat="1" ht="22.8" customHeight="1">
      <c r="A159" s="12"/>
      <c r="B159" s="198"/>
      <c r="C159" s="199"/>
      <c r="D159" s="200" t="s">
        <v>73</v>
      </c>
      <c r="E159" s="212" t="s">
        <v>205</v>
      </c>
      <c r="F159" s="212" t="s">
        <v>206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SUM(P160:P163)</f>
        <v>0</v>
      </c>
      <c r="Q159" s="206"/>
      <c r="R159" s="207">
        <f>SUM(R160:R163)</f>
        <v>0</v>
      </c>
      <c r="S159" s="206"/>
      <c r="T159" s="208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73</v>
      </c>
      <c r="AU159" s="210" t="s">
        <v>81</v>
      </c>
      <c r="AY159" s="209" t="s">
        <v>121</v>
      </c>
      <c r="BK159" s="211">
        <f>SUM(BK160:BK163)</f>
        <v>0</v>
      </c>
    </row>
    <row r="160" s="2" customFormat="1" ht="33" customHeight="1">
      <c r="A160" s="37"/>
      <c r="B160" s="38"/>
      <c r="C160" s="214" t="s">
        <v>83</v>
      </c>
      <c r="D160" s="214" t="s">
        <v>124</v>
      </c>
      <c r="E160" s="215" t="s">
        <v>207</v>
      </c>
      <c r="F160" s="216" t="s">
        <v>208</v>
      </c>
      <c r="G160" s="217" t="s">
        <v>168</v>
      </c>
      <c r="H160" s="218">
        <v>52.417999999999999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39</v>
      </c>
      <c r="O160" s="90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128</v>
      </c>
      <c r="AT160" s="226" t="s">
        <v>124</v>
      </c>
      <c r="AU160" s="226" t="s">
        <v>83</v>
      </c>
      <c r="AY160" s="16" t="s">
        <v>121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81</v>
      </c>
      <c r="BK160" s="227">
        <f>ROUND(I160*H160,2)</f>
        <v>0</v>
      </c>
      <c r="BL160" s="16" t="s">
        <v>128</v>
      </c>
      <c r="BM160" s="226" t="s">
        <v>209</v>
      </c>
    </row>
    <row r="161" s="2" customFormat="1" ht="37.8" customHeight="1">
      <c r="A161" s="37"/>
      <c r="B161" s="38"/>
      <c r="C161" s="214" t="s">
        <v>177</v>
      </c>
      <c r="D161" s="214" t="s">
        <v>124</v>
      </c>
      <c r="E161" s="215" t="s">
        <v>210</v>
      </c>
      <c r="F161" s="216" t="s">
        <v>211</v>
      </c>
      <c r="G161" s="217" t="s">
        <v>168</v>
      </c>
      <c r="H161" s="218">
        <v>52.417999999999999</v>
      </c>
      <c r="I161" s="219"/>
      <c r="J161" s="220">
        <f>ROUND(I161*H161,2)</f>
        <v>0</v>
      </c>
      <c r="K161" s="221"/>
      <c r="L161" s="43"/>
      <c r="M161" s="222" t="s">
        <v>1</v>
      </c>
      <c r="N161" s="223" t="s">
        <v>39</v>
      </c>
      <c r="O161" s="90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6" t="s">
        <v>128</v>
      </c>
      <c r="AT161" s="226" t="s">
        <v>124</v>
      </c>
      <c r="AU161" s="226" t="s">
        <v>83</v>
      </c>
      <c r="AY161" s="16" t="s">
        <v>121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6" t="s">
        <v>81</v>
      </c>
      <c r="BK161" s="227">
        <f>ROUND(I161*H161,2)</f>
        <v>0</v>
      </c>
      <c r="BL161" s="16" t="s">
        <v>128</v>
      </c>
      <c r="BM161" s="226" t="s">
        <v>212</v>
      </c>
    </row>
    <row r="162" s="2" customFormat="1" ht="33" customHeight="1">
      <c r="A162" s="37"/>
      <c r="B162" s="38"/>
      <c r="C162" s="214" t="s">
        <v>213</v>
      </c>
      <c r="D162" s="214" t="s">
        <v>124</v>
      </c>
      <c r="E162" s="215" t="s">
        <v>214</v>
      </c>
      <c r="F162" s="216" t="s">
        <v>215</v>
      </c>
      <c r="G162" s="217" t="s">
        <v>168</v>
      </c>
      <c r="H162" s="218">
        <v>52.417999999999999</v>
      </c>
      <c r="I162" s="219"/>
      <c r="J162" s="220">
        <f>ROUND(I162*H162,2)</f>
        <v>0</v>
      </c>
      <c r="K162" s="221"/>
      <c r="L162" s="43"/>
      <c r="M162" s="222" t="s">
        <v>1</v>
      </c>
      <c r="N162" s="223" t="s">
        <v>39</v>
      </c>
      <c r="O162" s="90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6" t="s">
        <v>128</v>
      </c>
      <c r="AT162" s="226" t="s">
        <v>124</v>
      </c>
      <c r="AU162" s="226" t="s">
        <v>83</v>
      </c>
      <c r="AY162" s="16" t="s">
        <v>121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6" t="s">
        <v>81</v>
      </c>
      <c r="BK162" s="227">
        <f>ROUND(I162*H162,2)</f>
        <v>0</v>
      </c>
      <c r="BL162" s="16" t="s">
        <v>128</v>
      </c>
      <c r="BM162" s="226" t="s">
        <v>216</v>
      </c>
    </row>
    <row r="163" s="2" customFormat="1" ht="44.25" customHeight="1">
      <c r="A163" s="37"/>
      <c r="B163" s="38"/>
      <c r="C163" s="214" t="s">
        <v>217</v>
      </c>
      <c r="D163" s="214" t="s">
        <v>124</v>
      </c>
      <c r="E163" s="215" t="s">
        <v>218</v>
      </c>
      <c r="F163" s="216" t="s">
        <v>219</v>
      </c>
      <c r="G163" s="217" t="s">
        <v>168</v>
      </c>
      <c r="H163" s="218">
        <v>39.042000000000002</v>
      </c>
      <c r="I163" s="219"/>
      <c r="J163" s="220">
        <f>ROUND(I163*H163,2)</f>
        <v>0</v>
      </c>
      <c r="K163" s="221"/>
      <c r="L163" s="43"/>
      <c r="M163" s="222" t="s">
        <v>1</v>
      </c>
      <c r="N163" s="223" t="s">
        <v>39</v>
      </c>
      <c r="O163" s="90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6" t="s">
        <v>128</v>
      </c>
      <c r="AT163" s="226" t="s">
        <v>124</v>
      </c>
      <c r="AU163" s="226" t="s">
        <v>83</v>
      </c>
      <c r="AY163" s="16" t="s">
        <v>121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6" t="s">
        <v>81</v>
      </c>
      <c r="BK163" s="227">
        <f>ROUND(I163*H163,2)</f>
        <v>0</v>
      </c>
      <c r="BL163" s="16" t="s">
        <v>128</v>
      </c>
      <c r="BM163" s="226" t="s">
        <v>220</v>
      </c>
    </row>
    <row r="164" s="12" customFormat="1" ht="22.8" customHeight="1">
      <c r="A164" s="12"/>
      <c r="B164" s="198"/>
      <c r="C164" s="199"/>
      <c r="D164" s="200" t="s">
        <v>73</v>
      </c>
      <c r="E164" s="212" t="s">
        <v>221</v>
      </c>
      <c r="F164" s="212" t="s">
        <v>222</v>
      </c>
      <c r="G164" s="199"/>
      <c r="H164" s="199"/>
      <c r="I164" s="202"/>
      <c r="J164" s="213">
        <f>BK164</f>
        <v>0</v>
      </c>
      <c r="K164" s="199"/>
      <c r="L164" s="204"/>
      <c r="M164" s="205"/>
      <c r="N164" s="206"/>
      <c r="O164" s="206"/>
      <c r="P164" s="207">
        <f>SUM(P165:P167)</f>
        <v>0</v>
      </c>
      <c r="Q164" s="206"/>
      <c r="R164" s="207">
        <f>SUM(R165:R167)</f>
        <v>0</v>
      </c>
      <c r="S164" s="206"/>
      <c r="T164" s="208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9" t="s">
        <v>81</v>
      </c>
      <c r="AT164" s="210" t="s">
        <v>73</v>
      </c>
      <c r="AU164" s="210" t="s">
        <v>81</v>
      </c>
      <c r="AY164" s="209" t="s">
        <v>121</v>
      </c>
      <c r="BK164" s="211">
        <f>SUM(BK165:BK167)</f>
        <v>0</v>
      </c>
    </row>
    <row r="165" s="2" customFormat="1" ht="21.75" customHeight="1">
      <c r="A165" s="37"/>
      <c r="B165" s="38"/>
      <c r="C165" s="214" t="s">
        <v>128</v>
      </c>
      <c r="D165" s="214" t="s">
        <v>124</v>
      </c>
      <c r="E165" s="215" t="s">
        <v>223</v>
      </c>
      <c r="F165" s="216" t="s">
        <v>224</v>
      </c>
      <c r="G165" s="217" t="s">
        <v>168</v>
      </c>
      <c r="H165" s="218">
        <v>85.650999999999996</v>
      </c>
      <c r="I165" s="219"/>
      <c r="J165" s="220">
        <f>ROUND(I165*H165,2)</f>
        <v>0</v>
      </c>
      <c r="K165" s="221"/>
      <c r="L165" s="43"/>
      <c r="M165" s="222" t="s">
        <v>1</v>
      </c>
      <c r="N165" s="223" t="s">
        <v>39</v>
      </c>
      <c r="O165" s="90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6" t="s">
        <v>128</v>
      </c>
      <c r="AT165" s="226" t="s">
        <v>124</v>
      </c>
      <c r="AU165" s="226" t="s">
        <v>83</v>
      </c>
      <c r="AY165" s="16" t="s">
        <v>121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6" t="s">
        <v>81</v>
      </c>
      <c r="BK165" s="227">
        <f>ROUND(I165*H165,2)</f>
        <v>0</v>
      </c>
      <c r="BL165" s="16" t="s">
        <v>128</v>
      </c>
      <c r="BM165" s="226" t="s">
        <v>225</v>
      </c>
    </row>
    <row r="166" s="2" customFormat="1" ht="76.35" customHeight="1">
      <c r="A166" s="37"/>
      <c r="B166" s="38"/>
      <c r="C166" s="214" t="s">
        <v>156</v>
      </c>
      <c r="D166" s="214" t="s">
        <v>124</v>
      </c>
      <c r="E166" s="215" t="s">
        <v>226</v>
      </c>
      <c r="F166" s="216" t="s">
        <v>227</v>
      </c>
      <c r="G166" s="217" t="s">
        <v>168</v>
      </c>
      <c r="H166" s="218">
        <v>85.650999999999996</v>
      </c>
      <c r="I166" s="219"/>
      <c r="J166" s="220">
        <f>ROUND(I166*H166,2)</f>
        <v>0</v>
      </c>
      <c r="K166" s="221"/>
      <c r="L166" s="43"/>
      <c r="M166" s="222" t="s">
        <v>1</v>
      </c>
      <c r="N166" s="223" t="s">
        <v>39</v>
      </c>
      <c r="O166" s="90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6" t="s">
        <v>128</v>
      </c>
      <c r="AT166" s="226" t="s">
        <v>124</v>
      </c>
      <c r="AU166" s="226" t="s">
        <v>83</v>
      </c>
      <c r="AY166" s="16" t="s">
        <v>121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6" t="s">
        <v>81</v>
      </c>
      <c r="BK166" s="227">
        <f>ROUND(I166*H166,2)</f>
        <v>0</v>
      </c>
      <c r="BL166" s="16" t="s">
        <v>128</v>
      </c>
      <c r="BM166" s="226" t="s">
        <v>228</v>
      </c>
    </row>
    <row r="167" s="2" customFormat="1" ht="24.15" customHeight="1">
      <c r="A167" s="37"/>
      <c r="B167" s="38"/>
      <c r="C167" s="214" t="s">
        <v>204</v>
      </c>
      <c r="D167" s="214" t="s">
        <v>124</v>
      </c>
      <c r="E167" s="215" t="s">
        <v>229</v>
      </c>
      <c r="F167" s="216" t="s">
        <v>230</v>
      </c>
      <c r="G167" s="217" t="s">
        <v>168</v>
      </c>
      <c r="H167" s="218">
        <v>85.581000000000003</v>
      </c>
      <c r="I167" s="219"/>
      <c r="J167" s="220">
        <f>ROUND(I167*H167,2)</f>
        <v>0</v>
      </c>
      <c r="K167" s="221"/>
      <c r="L167" s="43"/>
      <c r="M167" s="222" t="s">
        <v>1</v>
      </c>
      <c r="N167" s="223" t="s">
        <v>39</v>
      </c>
      <c r="O167" s="90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6" t="s">
        <v>128</v>
      </c>
      <c r="AT167" s="226" t="s">
        <v>124</v>
      </c>
      <c r="AU167" s="226" t="s">
        <v>83</v>
      </c>
      <c r="AY167" s="16" t="s">
        <v>121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6" t="s">
        <v>81</v>
      </c>
      <c r="BK167" s="227">
        <f>ROUND(I167*H167,2)</f>
        <v>0</v>
      </c>
      <c r="BL167" s="16" t="s">
        <v>128</v>
      </c>
      <c r="BM167" s="226" t="s">
        <v>231</v>
      </c>
    </row>
    <row r="168" s="12" customFormat="1" ht="25.92" customHeight="1">
      <c r="A168" s="12"/>
      <c r="B168" s="198"/>
      <c r="C168" s="199"/>
      <c r="D168" s="200" t="s">
        <v>73</v>
      </c>
      <c r="E168" s="201" t="s">
        <v>232</v>
      </c>
      <c r="F168" s="201" t="s">
        <v>233</v>
      </c>
      <c r="G168" s="199"/>
      <c r="H168" s="199"/>
      <c r="I168" s="202"/>
      <c r="J168" s="203">
        <f>BK168</f>
        <v>0</v>
      </c>
      <c r="K168" s="199"/>
      <c r="L168" s="204"/>
      <c r="M168" s="205"/>
      <c r="N168" s="206"/>
      <c r="O168" s="206"/>
      <c r="P168" s="207">
        <f>P169</f>
        <v>0</v>
      </c>
      <c r="Q168" s="206"/>
      <c r="R168" s="207">
        <f>R169</f>
        <v>0.070315000000000002</v>
      </c>
      <c r="S168" s="206"/>
      <c r="T168" s="208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9" t="s">
        <v>83</v>
      </c>
      <c r="AT168" s="210" t="s">
        <v>73</v>
      </c>
      <c r="AU168" s="210" t="s">
        <v>74</v>
      </c>
      <c r="AY168" s="209" t="s">
        <v>121</v>
      </c>
      <c r="BK168" s="211">
        <f>BK169</f>
        <v>0</v>
      </c>
    </row>
    <row r="169" s="12" customFormat="1" ht="22.8" customHeight="1">
      <c r="A169" s="12"/>
      <c r="B169" s="198"/>
      <c r="C169" s="199"/>
      <c r="D169" s="200" t="s">
        <v>73</v>
      </c>
      <c r="E169" s="212" t="s">
        <v>234</v>
      </c>
      <c r="F169" s="212" t="s">
        <v>235</v>
      </c>
      <c r="G169" s="199"/>
      <c r="H169" s="199"/>
      <c r="I169" s="202"/>
      <c r="J169" s="213">
        <f>BK169</f>
        <v>0</v>
      </c>
      <c r="K169" s="199"/>
      <c r="L169" s="204"/>
      <c r="M169" s="205"/>
      <c r="N169" s="206"/>
      <c r="O169" s="206"/>
      <c r="P169" s="207">
        <f>SUM(P170:P176)</f>
        <v>0</v>
      </c>
      <c r="Q169" s="206"/>
      <c r="R169" s="207">
        <f>SUM(R170:R176)</f>
        <v>0.070315000000000002</v>
      </c>
      <c r="S169" s="206"/>
      <c r="T169" s="208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9" t="s">
        <v>83</v>
      </c>
      <c r="AT169" s="210" t="s">
        <v>73</v>
      </c>
      <c r="AU169" s="210" t="s">
        <v>81</v>
      </c>
      <c r="AY169" s="209" t="s">
        <v>121</v>
      </c>
      <c r="BK169" s="211">
        <f>SUM(BK170:BK176)</f>
        <v>0</v>
      </c>
    </row>
    <row r="170" s="2" customFormat="1" ht="24.15" customHeight="1">
      <c r="A170" s="37"/>
      <c r="B170" s="38"/>
      <c r="C170" s="214" t="s">
        <v>236</v>
      </c>
      <c r="D170" s="214" t="s">
        <v>124</v>
      </c>
      <c r="E170" s="215" t="s">
        <v>237</v>
      </c>
      <c r="F170" s="216" t="s">
        <v>238</v>
      </c>
      <c r="G170" s="217" t="s">
        <v>140</v>
      </c>
      <c r="H170" s="218">
        <v>50</v>
      </c>
      <c r="I170" s="219"/>
      <c r="J170" s="220">
        <f>ROUND(I170*H170,2)</f>
        <v>0</v>
      </c>
      <c r="K170" s="221"/>
      <c r="L170" s="43"/>
      <c r="M170" s="222" t="s">
        <v>1</v>
      </c>
      <c r="N170" s="223" t="s">
        <v>39</v>
      </c>
      <c r="O170" s="90"/>
      <c r="P170" s="224">
        <f>O170*H170</f>
        <v>0</v>
      </c>
      <c r="Q170" s="224">
        <v>4.0000000000000003E-05</v>
      </c>
      <c r="R170" s="224">
        <f>Q170*H170</f>
        <v>0.002</v>
      </c>
      <c r="S170" s="224">
        <v>0</v>
      </c>
      <c r="T170" s="22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6" t="s">
        <v>160</v>
      </c>
      <c r="AT170" s="226" t="s">
        <v>124</v>
      </c>
      <c r="AU170" s="226" t="s">
        <v>83</v>
      </c>
      <c r="AY170" s="16" t="s">
        <v>121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6" t="s">
        <v>81</v>
      </c>
      <c r="BK170" s="227">
        <f>ROUND(I170*H170,2)</f>
        <v>0</v>
      </c>
      <c r="BL170" s="16" t="s">
        <v>160</v>
      </c>
      <c r="BM170" s="226" t="s">
        <v>239</v>
      </c>
    </row>
    <row r="171" s="2" customFormat="1" ht="24.15" customHeight="1">
      <c r="A171" s="37"/>
      <c r="B171" s="38"/>
      <c r="C171" s="228" t="s">
        <v>164</v>
      </c>
      <c r="D171" s="228" t="s">
        <v>142</v>
      </c>
      <c r="E171" s="229" t="s">
        <v>240</v>
      </c>
      <c r="F171" s="230" t="s">
        <v>241</v>
      </c>
      <c r="G171" s="231" t="s">
        <v>140</v>
      </c>
      <c r="H171" s="232">
        <v>61.049999999999997</v>
      </c>
      <c r="I171" s="233"/>
      <c r="J171" s="234">
        <f>ROUND(I171*H171,2)</f>
        <v>0</v>
      </c>
      <c r="K171" s="235"/>
      <c r="L171" s="236"/>
      <c r="M171" s="237" t="s">
        <v>1</v>
      </c>
      <c r="N171" s="238" t="s">
        <v>39</v>
      </c>
      <c r="O171" s="90"/>
      <c r="P171" s="224">
        <f>O171*H171</f>
        <v>0</v>
      </c>
      <c r="Q171" s="224">
        <v>0.00029999999999999997</v>
      </c>
      <c r="R171" s="224">
        <f>Q171*H171</f>
        <v>0.018314999999999998</v>
      </c>
      <c r="S171" s="224">
        <v>0</v>
      </c>
      <c r="T171" s="22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6" t="s">
        <v>157</v>
      </c>
      <c r="AT171" s="226" t="s">
        <v>142</v>
      </c>
      <c r="AU171" s="226" t="s">
        <v>83</v>
      </c>
      <c r="AY171" s="16" t="s">
        <v>121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6" t="s">
        <v>81</v>
      </c>
      <c r="BK171" s="227">
        <f>ROUND(I171*H171,2)</f>
        <v>0</v>
      </c>
      <c r="BL171" s="16" t="s">
        <v>160</v>
      </c>
      <c r="BM171" s="226" t="s">
        <v>242</v>
      </c>
    </row>
    <row r="172" s="13" customFormat="1">
      <c r="A172" s="13"/>
      <c r="B172" s="239"/>
      <c r="C172" s="240"/>
      <c r="D172" s="241" t="s">
        <v>146</v>
      </c>
      <c r="E172" s="242" t="s">
        <v>1</v>
      </c>
      <c r="F172" s="243" t="s">
        <v>243</v>
      </c>
      <c r="G172" s="240"/>
      <c r="H172" s="244">
        <v>61.049999999999997</v>
      </c>
      <c r="I172" s="245"/>
      <c r="J172" s="240"/>
      <c r="K172" s="240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146</v>
      </c>
      <c r="AU172" s="250" t="s">
        <v>83</v>
      </c>
      <c r="AV172" s="13" t="s">
        <v>83</v>
      </c>
      <c r="AW172" s="13" t="s">
        <v>31</v>
      </c>
      <c r="AX172" s="13" t="s">
        <v>74</v>
      </c>
      <c r="AY172" s="250" t="s">
        <v>121</v>
      </c>
    </row>
    <row r="173" s="14" customFormat="1">
      <c r="A173" s="14"/>
      <c r="B173" s="251"/>
      <c r="C173" s="252"/>
      <c r="D173" s="241" t="s">
        <v>146</v>
      </c>
      <c r="E173" s="253" t="s">
        <v>1</v>
      </c>
      <c r="F173" s="254" t="s">
        <v>148</v>
      </c>
      <c r="G173" s="252"/>
      <c r="H173" s="255">
        <v>61.049999999999997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146</v>
      </c>
      <c r="AU173" s="261" t="s">
        <v>83</v>
      </c>
      <c r="AV173" s="14" t="s">
        <v>128</v>
      </c>
      <c r="AW173" s="14" t="s">
        <v>31</v>
      </c>
      <c r="AX173" s="14" t="s">
        <v>81</v>
      </c>
      <c r="AY173" s="261" t="s">
        <v>121</v>
      </c>
    </row>
    <row r="174" s="2" customFormat="1" ht="33" customHeight="1">
      <c r="A174" s="37"/>
      <c r="B174" s="38"/>
      <c r="C174" s="214" t="s">
        <v>8</v>
      </c>
      <c r="D174" s="214" t="s">
        <v>124</v>
      </c>
      <c r="E174" s="215" t="s">
        <v>244</v>
      </c>
      <c r="F174" s="216" t="s">
        <v>245</v>
      </c>
      <c r="G174" s="217" t="s">
        <v>140</v>
      </c>
      <c r="H174" s="218">
        <v>50</v>
      </c>
      <c r="I174" s="219"/>
      <c r="J174" s="220">
        <f>ROUND(I174*H174,2)</f>
        <v>0</v>
      </c>
      <c r="K174" s="221"/>
      <c r="L174" s="43"/>
      <c r="M174" s="222" t="s">
        <v>1</v>
      </c>
      <c r="N174" s="223" t="s">
        <v>39</v>
      </c>
      <c r="O174" s="90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6" t="s">
        <v>160</v>
      </c>
      <c r="AT174" s="226" t="s">
        <v>124</v>
      </c>
      <c r="AU174" s="226" t="s">
        <v>83</v>
      </c>
      <c r="AY174" s="16" t="s">
        <v>121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6" t="s">
        <v>81</v>
      </c>
      <c r="BK174" s="227">
        <f>ROUND(I174*H174,2)</f>
        <v>0</v>
      </c>
      <c r="BL174" s="16" t="s">
        <v>160</v>
      </c>
      <c r="BM174" s="226" t="s">
        <v>246</v>
      </c>
    </row>
    <row r="175" s="2" customFormat="1" ht="24.15" customHeight="1">
      <c r="A175" s="37"/>
      <c r="B175" s="38"/>
      <c r="C175" s="228" t="s">
        <v>160</v>
      </c>
      <c r="D175" s="228" t="s">
        <v>142</v>
      </c>
      <c r="E175" s="229" t="s">
        <v>247</v>
      </c>
      <c r="F175" s="230" t="s">
        <v>248</v>
      </c>
      <c r="G175" s="231" t="s">
        <v>249</v>
      </c>
      <c r="H175" s="232">
        <v>50</v>
      </c>
      <c r="I175" s="233"/>
      <c r="J175" s="234">
        <f>ROUND(I175*H175,2)</f>
        <v>0</v>
      </c>
      <c r="K175" s="235"/>
      <c r="L175" s="236"/>
      <c r="M175" s="237" t="s">
        <v>1</v>
      </c>
      <c r="N175" s="238" t="s">
        <v>39</v>
      </c>
      <c r="O175" s="90"/>
      <c r="P175" s="224">
        <f>O175*H175</f>
        <v>0</v>
      </c>
      <c r="Q175" s="224">
        <v>0.001</v>
      </c>
      <c r="R175" s="224">
        <f>Q175*H175</f>
        <v>0.050000000000000003</v>
      </c>
      <c r="S175" s="224">
        <v>0</v>
      </c>
      <c r="T175" s="22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6" t="s">
        <v>157</v>
      </c>
      <c r="AT175" s="226" t="s">
        <v>142</v>
      </c>
      <c r="AU175" s="226" t="s">
        <v>83</v>
      </c>
      <c r="AY175" s="16" t="s">
        <v>121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6" t="s">
        <v>81</v>
      </c>
      <c r="BK175" s="227">
        <f>ROUND(I175*H175,2)</f>
        <v>0</v>
      </c>
      <c r="BL175" s="16" t="s">
        <v>160</v>
      </c>
      <c r="BM175" s="226" t="s">
        <v>250</v>
      </c>
    </row>
    <row r="176" s="2" customFormat="1" ht="49.05" customHeight="1">
      <c r="A176" s="37"/>
      <c r="B176" s="38"/>
      <c r="C176" s="214" t="s">
        <v>251</v>
      </c>
      <c r="D176" s="214" t="s">
        <v>124</v>
      </c>
      <c r="E176" s="215" t="s">
        <v>252</v>
      </c>
      <c r="F176" s="216" t="s">
        <v>253</v>
      </c>
      <c r="G176" s="217" t="s">
        <v>168</v>
      </c>
      <c r="H176" s="218">
        <v>0.070000000000000007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39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160</v>
      </c>
      <c r="AT176" s="226" t="s">
        <v>124</v>
      </c>
      <c r="AU176" s="226" t="s">
        <v>83</v>
      </c>
      <c r="AY176" s="16" t="s">
        <v>121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81</v>
      </c>
      <c r="BK176" s="227">
        <f>ROUND(I176*H176,2)</f>
        <v>0</v>
      </c>
      <c r="BL176" s="16" t="s">
        <v>160</v>
      </c>
      <c r="BM176" s="226" t="s">
        <v>254</v>
      </c>
    </row>
    <row r="177" s="12" customFormat="1" ht="25.92" customHeight="1">
      <c r="A177" s="12"/>
      <c r="B177" s="198"/>
      <c r="C177" s="199"/>
      <c r="D177" s="200" t="s">
        <v>73</v>
      </c>
      <c r="E177" s="201" t="s">
        <v>255</v>
      </c>
      <c r="F177" s="201" t="s">
        <v>256</v>
      </c>
      <c r="G177" s="199"/>
      <c r="H177" s="199"/>
      <c r="I177" s="202"/>
      <c r="J177" s="203">
        <f>BK177</f>
        <v>0</v>
      </c>
      <c r="K177" s="199"/>
      <c r="L177" s="204"/>
      <c r="M177" s="205"/>
      <c r="N177" s="206"/>
      <c r="O177" s="206"/>
      <c r="P177" s="207">
        <f>P178+P180+P183</f>
        <v>0</v>
      </c>
      <c r="Q177" s="206"/>
      <c r="R177" s="207">
        <f>R178+R180+R183</f>
        <v>0</v>
      </c>
      <c r="S177" s="206"/>
      <c r="T177" s="208">
        <f>T178+T180+T183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9" t="s">
        <v>257</v>
      </c>
      <c r="AT177" s="210" t="s">
        <v>73</v>
      </c>
      <c r="AU177" s="210" t="s">
        <v>74</v>
      </c>
      <c r="AY177" s="209" t="s">
        <v>121</v>
      </c>
      <c r="BK177" s="211">
        <f>BK178+BK180+BK183</f>
        <v>0</v>
      </c>
    </row>
    <row r="178" s="12" customFormat="1" ht="22.8" customHeight="1">
      <c r="A178" s="12"/>
      <c r="B178" s="198"/>
      <c r="C178" s="199"/>
      <c r="D178" s="200" t="s">
        <v>73</v>
      </c>
      <c r="E178" s="212" t="s">
        <v>258</v>
      </c>
      <c r="F178" s="212" t="s">
        <v>259</v>
      </c>
      <c r="G178" s="199"/>
      <c r="H178" s="199"/>
      <c r="I178" s="202"/>
      <c r="J178" s="213">
        <f>BK178</f>
        <v>0</v>
      </c>
      <c r="K178" s="199"/>
      <c r="L178" s="204"/>
      <c r="M178" s="205"/>
      <c r="N178" s="206"/>
      <c r="O178" s="206"/>
      <c r="P178" s="207">
        <f>P179</f>
        <v>0</v>
      </c>
      <c r="Q178" s="206"/>
      <c r="R178" s="207">
        <f>R179</f>
        <v>0</v>
      </c>
      <c r="S178" s="206"/>
      <c r="T178" s="208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9" t="s">
        <v>257</v>
      </c>
      <c r="AT178" s="210" t="s">
        <v>73</v>
      </c>
      <c r="AU178" s="210" t="s">
        <v>81</v>
      </c>
      <c r="AY178" s="209" t="s">
        <v>121</v>
      </c>
      <c r="BK178" s="211">
        <f>BK179</f>
        <v>0</v>
      </c>
    </row>
    <row r="179" s="2" customFormat="1" ht="16.5" customHeight="1">
      <c r="A179" s="37"/>
      <c r="B179" s="38"/>
      <c r="C179" s="214" t="s">
        <v>135</v>
      </c>
      <c r="D179" s="214" t="s">
        <v>124</v>
      </c>
      <c r="E179" s="215" t="s">
        <v>260</v>
      </c>
      <c r="F179" s="216" t="s">
        <v>261</v>
      </c>
      <c r="G179" s="217" t="s">
        <v>262</v>
      </c>
      <c r="H179" s="218">
        <v>1</v>
      </c>
      <c r="I179" s="219"/>
      <c r="J179" s="220">
        <f>ROUND(I179*H179,2)</f>
        <v>0</v>
      </c>
      <c r="K179" s="221"/>
      <c r="L179" s="43"/>
      <c r="M179" s="222" t="s">
        <v>1</v>
      </c>
      <c r="N179" s="223" t="s">
        <v>39</v>
      </c>
      <c r="O179" s="90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6" t="s">
        <v>128</v>
      </c>
      <c r="AT179" s="226" t="s">
        <v>124</v>
      </c>
      <c r="AU179" s="226" t="s">
        <v>83</v>
      </c>
      <c r="AY179" s="16" t="s">
        <v>121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6" t="s">
        <v>81</v>
      </c>
      <c r="BK179" s="227">
        <f>ROUND(I179*H179,2)</f>
        <v>0</v>
      </c>
      <c r="BL179" s="16" t="s">
        <v>128</v>
      </c>
      <c r="BM179" s="226" t="s">
        <v>263</v>
      </c>
    </row>
    <row r="180" s="12" customFormat="1" ht="22.8" customHeight="1">
      <c r="A180" s="12"/>
      <c r="B180" s="198"/>
      <c r="C180" s="199"/>
      <c r="D180" s="200" t="s">
        <v>73</v>
      </c>
      <c r="E180" s="212" t="s">
        <v>264</v>
      </c>
      <c r="F180" s="212" t="s">
        <v>265</v>
      </c>
      <c r="G180" s="199"/>
      <c r="H180" s="199"/>
      <c r="I180" s="202"/>
      <c r="J180" s="213">
        <f>BK180</f>
        <v>0</v>
      </c>
      <c r="K180" s="199"/>
      <c r="L180" s="204"/>
      <c r="M180" s="205"/>
      <c r="N180" s="206"/>
      <c r="O180" s="206"/>
      <c r="P180" s="207">
        <f>SUM(P181:P182)</f>
        <v>0</v>
      </c>
      <c r="Q180" s="206"/>
      <c r="R180" s="207">
        <f>SUM(R181:R182)</f>
        <v>0</v>
      </c>
      <c r="S180" s="206"/>
      <c r="T180" s="208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9" t="s">
        <v>257</v>
      </c>
      <c r="AT180" s="210" t="s">
        <v>73</v>
      </c>
      <c r="AU180" s="210" t="s">
        <v>81</v>
      </c>
      <c r="AY180" s="209" t="s">
        <v>121</v>
      </c>
      <c r="BK180" s="211">
        <f>SUM(BK181:BK182)</f>
        <v>0</v>
      </c>
    </row>
    <row r="181" s="2" customFormat="1" ht="16.5" customHeight="1">
      <c r="A181" s="37"/>
      <c r="B181" s="38"/>
      <c r="C181" s="214" t="s">
        <v>257</v>
      </c>
      <c r="D181" s="214" t="s">
        <v>124</v>
      </c>
      <c r="E181" s="215" t="s">
        <v>266</v>
      </c>
      <c r="F181" s="216" t="s">
        <v>267</v>
      </c>
      <c r="G181" s="217" t="s">
        <v>262</v>
      </c>
      <c r="H181" s="218">
        <v>1</v>
      </c>
      <c r="I181" s="219"/>
      <c r="J181" s="220">
        <f>ROUND(I181*H181,2)</f>
        <v>0</v>
      </c>
      <c r="K181" s="221"/>
      <c r="L181" s="43"/>
      <c r="M181" s="222" t="s">
        <v>1</v>
      </c>
      <c r="N181" s="223" t="s">
        <v>39</v>
      </c>
      <c r="O181" s="90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6" t="s">
        <v>128</v>
      </c>
      <c r="AT181" s="226" t="s">
        <v>124</v>
      </c>
      <c r="AU181" s="226" t="s">
        <v>83</v>
      </c>
      <c r="AY181" s="16" t="s">
        <v>121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6" t="s">
        <v>81</v>
      </c>
      <c r="BK181" s="227">
        <f>ROUND(I181*H181,2)</f>
        <v>0</v>
      </c>
      <c r="BL181" s="16" t="s">
        <v>128</v>
      </c>
      <c r="BM181" s="226" t="s">
        <v>268</v>
      </c>
    </row>
    <row r="182" s="2" customFormat="1" ht="16.5" customHeight="1">
      <c r="A182" s="37"/>
      <c r="B182" s="38"/>
      <c r="C182" s="214" t="s">
        <v>269</v>
      </c>
      <c r="D182" s="214" t="s">
        <v>124</v>
      </c>
      <c r="E182" s="215" t="s">
        <v>270</v>
      </c>
      <c r="F182" s="216" t="s">
        <v>271</v>
      </c>
      <c r="G182" s="217" t="s">
        <v>262</v>
      </c>
      <c r="H182" s="218">
        <v>1</v>
      </c>
      <c r="I182" s="219"/>
      <c r="J182" s="220">
        <f>ROUND(I182*H182,2)</f>
        <v>0</v>
      </c>
      <c r="K182" s="221"/>
      <c r="L182" s="43"/>
      <c r="M182" s="222" t="s">
        <v>1</v>
      </c>
      <c r="N182" s="223" t="s">
        <v>39</v>
      </c>
      <c r="O182" s="90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6" t="s">
        <v>272</v>
      </c>
      <c r="AT182" s="226" t="s">
        <v>124</v>
      </c>
      <c r="AU182" s="226" t="s">
        <v>83</v>
      </c>
      <c r="AY182" s="16" t="s">
        <v>121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6" t="s">
        <v>81</v>
      </c>
      <c r="BK182" s="227">
        <f>ROUND(I182*H182,2)</f>
        <v>0</v>
      </c>
      <c r="BL182" s="16" t="s">
        <v>272</v>
      </c>
      <c r="BM182" s="226" t="s">
        <v>273</v>
      </c>
    </row>
    <row r="183" s="12" customFormat="1" ht="22.8" customHeight="1">
      <c r="A183" s="12"/>
      <c r="B183" s="198"/>
      <c r="C183" s="199"/>
      <c r="D183" s="200" t="s">
        <v>73</v>
      </c>
      <c r="E183" s="212" t="s">
        <v>274</v>
      </c>
      <c r="F183" s="212" t="s">
        <v>275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SUM(P184:P185)</f>
        <v>0</v>
      </c>
      <c r="Q183" s="206"/>
      <c r="R183" s="207">
        <f>SUM(R184:R185)</f>
        <v>0</v>
      </c>
      <c r="S183" s="206"/>
      <c r="T183" s="208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257</v>
      </c>
      <c r="AT183" s="210" t="s">
        <v>73</v>
      </c>
      <c r="AU183" s="210" t="s">
        <v>81</v>
      </c>
      <c r="AY183" s="209" t="s">
        <v>121</v>
      </c>
      <c r="BK183" s="211">
        <f>SUM(BK184:BK185)</f>
        <v>0</v>
      </c>
    </row>
    <row r="184" s="2" customFormat="1" ht="16.5" customHeight="1">
      <c r="A184" s="37"/>
      <c r="B184" s="38"/>
      <c r="C184" s="214" t="s">
        <v>276</v>
      </c>
      <c r="D184" s="214" t="s">
        <v>124</v>
      </c>
      <c r="E184" s="215" t="s">
        <v>277</v>
      </c>
      <c r="F184" s="216" t="s">
        <v>278</v>
      </c>
      <c r="G184" s="217" t="s">
        <v>279</v>
      </c>
      <c r="H184" s="218">
        <v>1</v>
      </c>
      <c r="I184" s="219"/>
      <c r="J184" s="220">
        <f>ROUND(I184*H184,2)</f>
        <v>0</v>
      </c>
      <c r="K184" s="221"/>
      <c r="L184" s="43"/>
      <c r="M184" s="222" t="s">
        <v>1</v>
      </c>
      <c r="N184" s="223" t="s">
        <v>39</v>
      </c>
      <c r="O184" s="90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6" t="s">
        <v>272</v>
      </c>
      <c r="AT184" s="226" t="s">
        <v>124</v>
      </c>
      <c r="AU184" s="226" t="s">
        <v>83</v>
      </c>
      <c r="AY184" s="16" t="s">
        <v>121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6" t="s">
        <v>81</v>
      </c>
      <c r="BK184" s="227">
        <f>ROUND(I184*H184,2)</f>
        <v>0</v>
      </c>
      <c r="BL184" s="16" t="s">
        <v>272</v>
      </c>
      <c r="BM184" s="226" t="s">
        <v>280</v>
      </c>
    </row>
    <row r="185" s="2" customFormat="1" ht="16.5" customHeight="1">
      <c r="A185" s="37"/>
      <c r="B185" s="38"/>
      <c r="C185" s="214" t="s">
        <v>209</v>
      </c>
      <c r="D185" s="214" t="s">
        <v>124</v>
      </c>
      <c r="E185" s="215" t="s">
        <v>281</v>
      </c>
      <c r="F185" s="216" t="s">
        <v>282</v>
      </c>
      <c r="G185" s="217" t="s">
        <v>262</v>
      </c>
      <c r="H185" s="218">
        <v>1</v>
      </c>
      <c r="I185" s="219"/>
      <c r="J185" s="220">
        <f>ROUND(I185*H185,2)</f>
        <v>0</v>
      </c>
      <c r="K185" s="221"/>
      <c r="L185" s="43"/>
      <c r="M185" s="262" t="s">
        <v>1</v>
      </c>
      <c r="N185" s="263" t="s">
        <v>39</v>
      </c>
      <c r="O185" s="264"/>
      <c r="P185" s="265">
        <f>O185*H185</f>
        <v>0</v>
      </c>
      <c r="Q185" s="265">
        <v>0</v>
      </c>
      <c r="R185" s="265">
        <f>Q185*H185</f>
        <v>0</v>
      </c>
      <c r="S185" s="265">
        <v>0</v>
      </c>
      <c r="T185" s="26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6" t="s">
        <v>272</v>
      </c>
      <c r="AT185" s="226" t="s">
        <v>124</v>
      </c>
      <c r="AU185" s="226" t="s">
        <v>83</v>
      </c>
      <c r="AY185" s="16" t="s">
        <v>121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6" t="s">
        <v>81</v>
      </c>
      <c r="BK185" s="227">
        <f>ROUND(I185*H185,2)</f>
        <v>0</v>
      </c>
      <c r="BL185" s="16" t="s">
        <v>272</v>
      </c>
      <c r="BM185" s="226" t="s">
        <v>283</v>
      </c>
    </row>
    <row r="186" s="2" customFormat="1" ht="6.96" customHeight="1">
      <c r="A186" s="37"/>
      <c r="B186" s="65"/>
      <c r="C186" s="66"/>
      <c r="D186" s="66"/>
      <c r="E186" s="66"/>
      <c r="F186" s="66"/>
      <c r="G186" s="66"/>
      <c r="H186" s="66"/>
      <c r="I186" s="66"/>
      <c r="J186" s="66"/>
      <c r="K186" s="66"/>
      <c r="L186" s="43"/>
      <c r="M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</sheetData>
  <sheetProtection sheet="1" autoFilter="0" formatColumns="0" formatRows="0" objects="1" scenarios="1" spinCount="100000" saltValue="RcbBTSFRtA/fK3bq244asXTy0mO08y7nyR+OzUtunErGEw0lGvSVq6pWOZnkzf1WG6SXprOHBmH5s9/HT4QTBg==" hashValue="9nkfCbBxLtVXO2Th+Pgrl7kr/UY8+1deu4q9QEgRTaVkeRk/VS17l9m/bx7ey5q4QHz8++rGkr1y459c39s/aw==" algorithmName="SHA-512" password="CC35"/>
  <autoFilter ref="C129:K185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JPNB3\Honza</dc:creator>
  <cp:lastModifiedBy>JPNB3\Honza</cp:lastModifiedBy>
  <dcterms:created xsi:type="dcterms:W3CDTF">2023-05-19T14:03:32Z</dcterms:created>
  <dcterms:modified xsi:type="dcterms:W3CDTF">2023-05-19T14:03:33Z</dcterms:modified>
</cp:coreProperties>
</file>